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B628C67B-9FAB-4BAA-A596-A9C7173EC395}" xr6:coauthVersionLast="47" xr6:coauthVersionMax="47" xr10:uidLastSave="{00000000-0000-0000-0000-000000000000}"/>
  <bookViews>
    <workbookView xWindow="28680" yWindow="-120" windowWidth="29040" windowHeight="15720" activeTab="1" xr2:uid="{D90D2E23-6A53-4423-B157-005DDE10BD4E}"/>
  </bookViews>
  <sheets>
    <sheet name="SubSector Analysis" sheetId="3" r:id="rId1"/>
    <sheet name="Nifty 750 Analysis" sheetId="2" r:id="rId2"/>
    <sheet name="Price_Filter_20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Z2" i="3" l="1"/>
  <c r="B17" i="3"/>
  <c r="F17" i="3" s="1"/>
  <c r="B23" i="3"/>
  <c r="B9" i="3"/>
  <c r="F9" i="3" s="1"/>
  <c r="B21" i="3"/>
  <c r="I21" i="3" s="1"/>
  <c r="B25" i="3"/>
  <c r="E25" i="3" s="1"/>
  <c r="B2" i="3"/>
  <c r="B72" i="3"/>
  <c r="B26" i="3"/>
  <c r="B31" i="3"/>
  <c r="F31" i="3" s="1"/>
  <c r="B57" i="3"/>
  <c r="F57" i="3" s="1"/>
  <c r="B49" i="3"/>
  <c r="F49" i="3" s="1"/>
  <c r="B36" i="3"/>
  <c r="D36" i="3" s="1"/>
  <c r="B44" i="3"/>
  <c r="F44" i="3" s="1"/>
  <c r="B16" i="3"/>
  <c r="G16" i="3" s="1"/>
  <c r="B56" i="3"/>
  <c r="B78" i="3"/>
  <c r="G78" i="3" s="1"/>
  <c r="B3" i="3"/>
  <c r="E3" i="3" s="1"/>
  <c r="B29" i="3"/>
  <c r="B20" i="3"/>
  <c r="B42" i="3"/>
  <c r="B18" i="3"/>
  <c r="F18" i="3" s="1"/>
  <c r="B39" i="3"/>
  <c r="D39" i="3" s="1"/>
  <c r="B74" i="3"/>
  <c r="G74" i="3" s="1"/>
  <c r="B47" i="3"/>
  <c r="B91" i="3"/>
  <c r="I91" i="3" s="1"/>
  <c r="B41" i="3"/>
  <c r="B92" i="3"/>
  <c r="H92" i="3" s="1"/>
  <c r="B6" i="3"/>
  <c r="I6" i="3" s="1"/>
  <c r="B5" i="3"/>
  <c r="E5" i="3" s="1"/>
  <c r="B33" i="3"/>
  <c r="B89" i="3"/>
  <c r="H89" i="3" s="1"/>
  <c r="B98" i="3"/>
  <c r="B27" i="3"/>
  <c r="D27" i="3" s="1"/>
  <c r="B69" i="3"/>
  <c r="D69" i="3" s="1"/>
  <c r="B50" i="3"/>
  <c r="F50" i="3" s="1"/>
  <c r="B73" i="3"/>
  <c r="H73" i="3" s="1"/>
  <c r="B97" i="3"/>
  <c r="B28" i="3"/>
  <c r="B4" i="3"/>
  <c r="B75" i="3"/>
  <c r="B7" i="3"/>
  <c r="E7" i="3" s="1"/>
  <c r="B85" i="3"/>
  <c r="B24" i="3"/>
  <c r="B45" i="3"/>
  <c r="B100" i="3"/>
  <c r="E100" i="3" s="1"/>
  <c r="B8" i="3"/>
  <c r="G8" i="3" s="1"/>
  <c r="B81" i="3"/>
  <c r="G81" i="3" s="1"/>
  <c r="B43" i="3"/>
  <c r="B70" i="3"/>
  <c r="F70" i="3" s="1"/>
  <c r="B95" i="3"/>
  <c r="B62" i="3"/>
  <c r="H62" i="3" s="1"/>
  <c r="B10" i="3"/>
  <c r="F10" i="3" s="1"/>
  <c r="B55" i="3"/>
  <c r="G55" i="3" s="1"/>
  <c r="B88" i="3"/>
  <c r="B76" i="3"/>
  <c r="B86" i="3"/>
  <c r="B30" i="3"/>
  <c r="F30" i="3" s="1"/>
  <c r="B80" i="3"/>
  <c r="F80" i="3" s="1"/>
  <c r="B22" i="3"/>
  <c r="F22" i="3" s="1"/>
  <c r="B112" i="3"/>
  <c r="H112" i="3" s="1"/>
  <c r="B34" i="3"/>
  <c r="B102" i="3"/>
  <c r="B87" i="3"/>
  <c r="F87" i="3" s="1"/>
  <c r="B51" i="3"/>
  <c r="B11" i="3"/>
  <c r="F11" i="3" s="1"/>
  <c r="B82" i="3"/>
  <c r="F82" i="3" s="1"/>
  <c r="B71" i="3"/>
  <c r="B58" i="3"/>
  <c r="B99" i="3"/>
  <c r="D99" i="3" s="1"/>
  <c r="B79" i="3"/>
  <c r="D79" i="3" s="1"/>
  <c r="B37" i="3"/>
  <c r="G37" i="3" s="1"/>
  <c r="B15" i="3"/>
  <c r="D15" i="3" s="1"/>
  <c r="B48" i="3"/>
  <c r="B115" i="3"/>
  <c r="G115" i="3" s="1"/>
  <c r="B77" i="3"/>
  <c r="F77" i="3" s="1"/>
  <c r="B101" i="3"/>
  <c r="G101" i="3" s="1"/>
  <c r="B32" i="3"/>
  <c r="E32" i="3" s="1"/>
  <c r="B12" i="3"/>
  <c r="B59" i="3"/>
  <c r="B13" i="3"/>
  <c r="B90" i="3"/>
  <c r="F90" i="3" s="1"/>
  <c r="B38" i="3"/>
  <c r="G38" i="3" s="1"/>
  <c r="B109" i="3"/>
  <c r="H109" i="3" s="1"/>
  <c r="B40" i="3"/>
  <c r="B114" i="3"/>
  <c r="B19" i="3"/>
  <c r="B116" i="3"/>
  <c r="B35" i="3"/>
  <c r="B108" i="3"/>
  <c r="E108" i="3" s="1"/>
  <c r="B110" i="3"/>
  <c r="B83" i="3"/>
  <c r="G83" i="3" s="1"/>
  <c r="B84" i="3"/>
  <c r="B14" i="3"/>
  <c r="D14" i="3" s="1"/>
  <c r="B111" i="3"/>
  <c r="D111" i="3" s="1"/>
  <c r="B52" i="3"/>
  <c r="H52" i="3" s="1"/>
  <c r="B54" i="3"/>
  <c r="B60" i="3"/>
  <c r="B66" i="3"/>
  <c r="B117" i="3"/>
  <c r="B63" i="3"/>
  <c r="B46" i="3"/>
  <c r="E46" i="3" s="1"/>
  <c r="B120" i="3"/>
  <c r="B67" i="3"/>
  <c r="B61" i="3"/>
  <c r="B68" i="3"/>
  <c r="E68" i="3" s="1"/>
  <c r="B64" i="3"/>
  <c r="G64" i="3" s="1"/>
  <c r="B103" i="3"/>
  <c r="H103" i="3" s="1"/>
  <c r="B121" i="3"/>
  <c r="B122" i="3"/>
  <c r="P122" i="3" s="1"/>
  <c r="B104" i="3"/>
  <c r="G104" i="3" s="1"/>
  <c r="B93" i="3"/>
  <c r="H93" i="3" s="1"/>
  <c r="B118" i="3"/>
  <c r="I118" i="3" s="1"/>
  <c r="B94" i="3"/>
  <c r="H94" i="3" s="1"/>
  <c r="B105" i="3"/>
  <c r="I105" i="3" s="1"/>
  <c r="B53" i="3"/>
  <c r="H53" i="3" s="1"/>
  <c r="B106" i="3"/>
  <c r="B96" i="3"/>
  <c r="B113" i="3"/>
  <c r="E113" i="3" s="1"/>
  <c r="B65" i="3"/>
  <c r="G65" i="3" s="1"/>
  <c r="B107" i="3"/>
  <c r="D107" i="3" s="1"/>
  <c r="B119" i="3"/>
  <c r="AQ610" i="2"/>
  <c r="AQ639" i="2"/>
  <c r="AQ614" i="2"/>
  <c r="AQ121" i="2"/>
  <c r="AQ327" i="2"/>
  <c r="AQ546" i="2"/>
  <c r="AQ531" i="2"/>
  <c r="AQ461" i="2"/>
  <c r="AQ384" i="2"/>
  <c r="AQ504" i="2"/>
  <c r="AQ383" i="2"/>
  <c r="AQ522" i="2"/>
  <c r="AQ666" i="2"/>
  <c r="AQ254" i="2"/>
  <c r="AQ128" i="2"/>
  <c r="AQ505" i="2"/>
  <c r="AQ471" i="2"/>
  <c r="AQ687" i="2"/>
  <c r="AQ371" i="2"/>
  <c r="AQ334" i="2"/>
  <c r="AQ60" i="2"/>
  <c r="AQ431" i="2"/>
  <c r="AQ530" i="2"/>
  <c r="AQ390" i="2"/>
  <c r="AQ517" i="2"/>
  <c r="AQ76" i="2"/>
  <c r="AQ342" i="2"/>
  <c r="AQ652" i="2"/>
  <c r="AQ215" i="2"/>
  <c r="AQ326" i="2"/>
  <c r="AQ576" i="2"/>
  <c r="AQ252" i="2"/>
  <c r="AQ56" i="2"/>
  <c r="AQ638" i="2"/>
  <c r="AQ9" i="2"/>
  <c r="AQ594" i="2"/>
  <c r="AQ149" i="2"/>
  <c r="AQ93" i="2"/>
  <c r="AQ108" i="2"/>
  <c r="AQ447" i="2"/>
  <c r="AQ323" i="2"/>
  <c r="AQ519" i="2"/>
  <c r="AQ330" i="2"/>
  <c r="AQ188" i="2"/>
  <c r="AQ224" i="2"/>
  <c r="AQ157" i="2"/>
  <c r="AQ63" i="2"/>
  <c r="AQ630" i="2"/>
  <c r="AQ115" i="2"/>
  <c r="AQ574" i="2"/>
  <c r="AQ385" i="2"/>
  <c r="AQ377" i="2"/>
  <c r="AQ168" i="2"/>
  <c r="AQ515" i="2"/>
  <c r="AQ134" i="2"/>
  <c r="AQ109" i="2"/>
  <c r="AQ509" i="2"/>
  <c r="AQ357" i="2"/>
  <c r="AQ649" i="2"/>
  <c r="AQ467" i="2"/>
  <c r="AQ386" i="2"/>
  <c r="AQ428" i="2"/>
  <c r="AQ360" i="2"/>
  <c r="AQ336" i="2"/>
  <c r="AQ123" i="2"/>
  <c r="AQ246" i="2"/>
  <c r="AQ286" i="2"/>
  <c r="AQ236" i="2"/>
  <c r="AQ132" i="2"/>
  <c r="AQ138" i="2"/>
  <c r="AQ348" i="2"/>
  <c r="AQ190" i="2"/>
  <c r="AQ92" i="2"/>
  <c r="AQ114" i="2"/>
  <c r="AQ441" i="2"/>
  <c r="AQ333" i="2"/>
  <c r="AQ230" i="2"/>
  <c r="AQ495" i="2"/>
  <c r="AQ662" i="2"/>
  <c r="AQ477" i="2"/>
  <c r="AQ186" i="2"/>
  <c r="AQ414" i="2"/>
  <c r="AQ569" i="2"/>
  <c r="AQ175" i="2"/>
  <c r="AQ647" i="2"/>
  <c r="AQ258" i="2"/>
  <c r="AQ87" i="2"/>
  <c r="AQ7" i="2"/>
  <c r="AQ8" i="2"/>
  <c r="AQ452" i="2"/>
  <c r="AQ331" i="2"/>
  <c r="AQ432" i="2"/>
  <c r="AQ589" i="2"/>
  <c r="AQ369" i="2"/>
  <c r="AQ79" i="2"/>
  <c r="AQ214" i="2"/>
  <c r="AQ249" i="2"/>
  <c r="AQ135" i="2"/>
  <c r="AQ210" i="2"/>
  <c r="AQ250" i="2"/>
  <c r="AQ450" i="2"/>
  <c r="AQ463" i="2"/>
  <c r="AQ104" i="2"/>
  <c r="AQ162" i="2"/>
  <c r="AQ242" i="2"/>
  <c r="AQ171" i="2"/>
  <c r="AQ283" i="2"/>
  <c r="AQ133" i="2"/>
  <c r="AQ164" i="2"/>
  <c r="AQ433" i="2"/>
  <c r="AQ389" i="2"/>
  <c r="AQ260" i="2"/>
  <c r="AQ462" i="2"/>
  <c r="AQ397" i="2"/>
  <c r="AQ167" i="2"/>
  <c r="AQ446" i="2"/>
  <c r="AQ67" i="2"/>
  <c r="AQ49" i="2"/>
  <c r="AQ723" i="2"/>
  <c r="AQ24" i="2"/>
  <c r="AQ137" i="2"/>
  <c r="AQ200" i="2"/>
  <c r="AQ665" i="2"/>
  <c r="AQ183" i="2"/>
  <c r="AQ40" i="2"/>
  <c r="AQ267" i="2"/>
  <c r="AQ350" i="2"/>
  <c r="AQ156" i="2"/>
  <c r="AQ34" i="2"/>
  <c r="AQ317" i="2"/>
  <c r="AQ10" i="2"/>
  <c r="AQ691" i="2"/>
  <c r="AQ240" i="2"/>
  <c r="AQ719" i="2"/>
  <c r="AQ344" i="2"/>
  <c r="AQ632" i="2"/>
  <c r="AQ529" i="2"/>
  <c r="AQ698" i="2"/>
  <c r="AQ400" i="2"/>
  <c r="AQ586" i="2"/>
  <c r="AQ263" i="2"/>
  <c r="AQ306" i="2"/>
  <c r="AQ307" i="2"/>
  <c r="AQ272" i="2"/>
  <c r="AQ266" i="2"/>
  <c r="AQ374" i="2"/>
  <c r="AQ262" i="2"/>
  <c r="AQ84" i="2"/>
  <c r="AQ80" i="2"/>
  <c r="AQ231" i="2"/>
  <c r="AQ129" i="2"/>
  <c r="AQ96" i="2"/>
  <c r="AQ382" i="2"/>
  <c r="AQ417" i="2"/>
  <c r="AQ113" i="2"/>
  <c r="AQ597" i="2"/>
  <c r="AQ340" i="2"/>
  <c r="AQ498" i="2"/>
  <c r="AQ337" i="2"/>
  <c r="AQ634" i="2"/>
  <c r="AQ523" i="2"/>
  <c r="AQ524" i="2"/>
  <c r="AQ554" i="2"/>
  <c r="AQ506" i="2"/>
  <c r="AQ612" i="2"/>
  <c r="AQ256" i="2"/>
  <c r="AQ487" i="2"/>
  <c r="AQ661" i="2"/>
  <c r="AQ580" i="2"/>
  <c r="AQ526" i="2"/>
  <c r="AQ23" i="2"/>
  <c r="AQ15" i="2"/>
  <c r="AQ714" i="2"/>
  <c r="AQ590" i="2"/>
  <c r="AQ675" i="2"/>
  <c r="AQ277" i="2"/>
  <c r="AQ465" i="2"/>
  <c r="AQ57" i="2"/>
  <c r="AQ600" i="2"/>
  <c r="AQ618" i="2"/>
  <c r="AQ181" i="2"/>
  <c r="AQ427" i="2"/>
  <c r="AQ11" i="2"/>
  <c r="AQ549" i="2"/>
  <c r="AQ31" i="2"/>
  <c r="AQ276" i="2"/>
  <c r="AQ508" i="2"/>
  <c r="AQ468" i="2"/>
  <c r="AQ419" i="2"/>
  <c r="AQ58" i="2"/>
  <c r="AQ253" i="2"/>
  <c r="AQ641" i="2"/>
  <c r="AQ146" i="2"/>
  <c r="AQ338" i="2"/>
  <c r="AQ670" i="2"/>
  <c r="AQ324" i="2"/>
  <c r="AQ241" i="2"/>
  <c r="AQ676" i="2"/>
  <c r="AQ228" i="2"/>
  <c r="AQ636" i="2"/>
  <c r="AQ514" i="2"/>
  <c r="AQ420" i="2"/>
  <c r="AQ345" i="2"/>
  <c r="AQ534" i="2"/>
  <c r="AQ553" i="2"/>
  <c r="AQ78" i="2"/>
  <c r="AQ198" i="2"/>
  <c r="AQ426" i="2"/>
  <c r="AQ120" i="2"/>
  <c r="AQ421" i="2"/>
  <c r="AQ547" i="2"/>
  <c r="AQ644" i="2"/>
  <c r="AQ73" i="2"/>
  <c r="AQ52" i="2"/>
  <c r="AQ111" i="2"/>
  <c r="AQ488" i="2"/>
  <c r="AQ6" i="2"/>
  <c r="AQ535" i="2"/>
  <c r="AQ152" i="2"/>
  <c r="AQ459" i="2"/>
  <c r="AQ184" i="2"/>
  <c r="AQ449" i="2"/>
  <c r="AQ217" i="2"/>
  <c r="AQ70" i="2"/>
  <c r="AQ71" i="2"/>
  <c r="AQ533" i="2"/>
  <c r="AQ126" i="2"/>
  <c r="AQ409" i="2"/>
  <c r="AQ456" i="2"/>
  <c r="AQ442" i="2"/>
  <c r="AQ679" i="2"/>
  <c r="AQ434" i="2"/>
  <c r="AQ159" i="2"/>
  <c r="AQ275" i="2"/>
  <c r="AQ308" i="2"/>
  <c r="AQ733" i="2"/>
  <c r="AQ226" i="2"/>
  <c r="AQ475" i="2"/>
  <c r="AQ582" i="2"/>
  <c r="AQ678" i="2"/>
  <c r="AQ208" i="2"/>
  <c r="AQ5" i="2"/>
  <c r="AQ387" i="2"/>
  <c r="AQ364" i="2"/>
  <c r="AQ312" i="2"/>
  <c r="AQ64" i="2"/>
  <c r="AQ62" i="2"/>
  <c r="AQ724" i="2"/>
  <c r="AQ172" i="2"/>
  <c r="AQ346" i="2"/>
  <c r="AQ339" i="2"/>
  <c r="AQ14" i="2"/>
  <c r="AQ567" i="2"/>
  <c r="AQ466" i="2"/>
  <c r="AQ55" i="2"/>
  <c r="AQ68" i="2"/>
  <c r="AQ27" i="2"/>
  <c r="AQ511" i="2"/>
  <c r="AQ45" i="2"/>
  <c r="AQ566" i="2"/>
  <c r="AQ403" i="2"/>
  <c r="AQ551" i="2"/>
  <c r="AQ694" i="2"/>
  <c r="AQ41" i="2"/>
  <c r="AQ405" i="2"/>
  <c r="AQ354" i="2"/>
  <c r="AQ85" i="2"/>
  <c r="AQ332" i="2"/>
  <c r="AQ485" i="2"/>
  <c r="AQ195" i="2"/>
  <c r="AQ356" i="2"/>
  <c r="AQ365" i="2"/>
  <c r="AQ209" i="2"/>
  <c r="AQ560" i="2"/>
  <c r="AQ328" i="2"/>
  <c r="AQ398" i="2"/>
  <c r="AQ182" i="2"/>
  <c r="AQ368" i="2"/>
  <c r="AQ473" i="2"/>
  <c r="AQ213" i="2"/>
  <c r="AQ460" i="2"/>
  <c r="AQ221" i="2"/>
  <c r="AQ59" i="2"/>
  <c r="AQ436" i="2"/>
  <c r="AQ688" i="2"/>
  <c r="AQ273" i="2"/>
  <c r="AQ101" i="2"/>
  <c r="AQ448" i="2"/>
  <c r="AQ486" i="2"/>
  <c r="AQ112" i="2"/>
  <c r="AQ593" i="2"/>
  <c r="AQ193" i="2"/>
  <c r="AQ302" i="2"/>
  <c r="AQ3" i="2"/>
  <c r="AQ106" i="2"/>
  <c r="AQ697" i="2"/>
  <c r="AQ282" i="2"/>
  <c r="AQ561" i="2"/>
  <c r="AQ204" i="2"/>
  <c r="AQ173" i="2"/>
  <c r="AQ568" i="2"/>
  <c r="AQ620" i="2"/>
  <c r="AQ469" i="2"/>
  <c r="AQ88" i="2"/>
  <c r="AQ110" i="2"/>
  <c r="AQ393" i="2"/>
  <c r="AQ313" i="2"/>
  <c r="AQ483" i="2"/>
  <c r="AQ502" i="2"/>
  <c r="AQ47" i="2"/>
  <c r="AQ74" i="2"/>
  <c r="AQ596" i="2"/>
  <c r="AQ372" i="2"/>
  <c r="AQ77" i="2"/>
  <c r="AQ358" i="2"/>
  <c r="AQ329" i="2"/>
  <c r="AQ255" i="2"/>
  <c r="AQ443" i="2"/>
  <c r="AQ280" i="2"/>
  <c r="AQ274" i="2"/>
  <c r="AQ310" i="2"/>
  <c r="AQ148" i="2"/>
  <c r="AQ174" i="2"/>
  <c r="AQ319" i="2"/>
  <c r="AQ21" i="2"/>
  <c r="AQ227" i="2"/>
  <c r="AQ474" i="2"/>
  <c r="AQ166" i="2"/>
  <c r="AQ716" i="2"/>
  <c r="AQ239" i="2"/>
  <c r="AQ103" i="2"/>
  <c r="AQ626" i="2"/>
  <c r="AQ288" i="2"/>
  <c r="AQ91" i="2"/>
  <c r="AQ710" i="2"/>
  <c r="AQ234" i="2"/>
  <c r="AQ415" i="2"/>
  <c r="AQ289" i="2"/>
  <c r="AQ28" i="2"/>
  <c r="AQ271" i="2"/>
  <c r="AQ607" i="2"/>
  <c r="AQ478" i="2"/>
  <c r="AQ284" i="2"/>
  <c r="AQ81" i="2"/>
  <c r="AQ295" i="2"/>
  <c r="AQ201" i="2"/>
  <c r="AQ98" i="2"/>
  <c r="AQ278" i="2"/>
  <c r="AQ191" i="2"/>
  <c r="AQ32" i="2"/>
  <c r="AQ35" i="2"/>
  <c r="AQ100" i="2"/>
  <c r="AQ728" i="2"/>
  <c r="AQ362" i="2"/>
  <c r="AQ660" i="2"/>
  <c r="AQ118" i="2"/>
  <c r="AQ637" i="2"/>
  <c r="AQ51" i="2"/>
  <c r="AQ189" i="2"/>
  <c r="AQ548" i="2"/>
  <c r="AQ572" i="2"/>
  <c r="AQ318" i="2"/>
  <c r="AQ65" i="2"/>
  <c r="AQ16" i="2"/>
  <c r="AQ570" i="2"/>
  <c r="AQ243" i="2"/>
  <c r="AQ581" i="2"/>
  <c r="AQ424" i="2"/>
  <c r="AQ12" i="2"/>
  <c r="AQ180" i="2"/>
  <c r="AQ591" i="2"/>
  <c r="AQ247" i="2"/>
  <c r="AQ61" i="2"/>
  <c r="AQ543" i="2"/>
  <c r="AQ225" i="2"/>
  <c r="AQ4" i="2"/>
  <c r="AQ158" i="2"/>
  <c r="AQ116" i="2"/>
  <c r="AQ601" i="2"/>
  <c r="AQ205" i="2"/>
  <c r="AQ269" i="2"/>
  <c r="AQ642" i="2"/>
  <c r="AQ412" i="2"/>
  <c r="AQ705" i="2"/>
  <c r="AQ13" i="2"/>
  <c r="AQ305" i="2"/>
  <c r="AQ481" i="2"/>
  <c r="AQ588" i="2"/>
  <c r="AQ457" i="2"/>
  <c r="AQ161" i="2"/>
  <c r="AQ491" i="2"/>
  <c r="AQ2" i="2"/>
  <c r="AQ235" i="2"/>
  <c r="AQ53" i="2"/>
  <c r="AQ238" i="2"/>
  <c r="AQ229" i="2"/>
  <c r="AQ430" i="2"/>
  <c r="AQ131" i="2"/>
  <c r="AQ26" i="2"/>
  <c r="AQ169" i="2"/>
  <c r="AQ170" i="2"/>
  <c r="AQ321" i="2"/>
  <c r="AQ17" i="2"/>
  <c r="AQ696" i="2"/>
  <c r="AQ616" i="2"/>
  <c r="AQ216" i="2"/>
  <c r="AQ140" i="2"/>
  <c r="AQ557" i="2"/>
  <c r="AQ39" i="2"/>
  <c r="AQ353" i="2"/>
  <c r="AQ136" i="2"/>
  <c r="AQ18" i="2"/>
  <c r="AQ83" i="2"/>
  <c r="AQ399" i="2"/>
  <c r="AQ196" i="2"/>
  <c r="AQ370" i="2"/>
  <c r="AQ537" i="2"/>
  <c r="AQ293" i="2"/>
  <c r="AQ29" i="2"/>
  <c r="AQ406" i="2"/>
  <c r="AQ244" i="2"/>
  <c r="AQ578" i="2"/>
  <c r="AQ43" i="2"/>
  <c r="AQ542" i="2"/>
  <c r="AQ66" i="2"/>
  <c r="AQ290" i="2"/>
  <c r="AQ490" i="2"/>
  <c r="AQ139" i="2"/>
  <c r="AQ309" i="2"/>
  <c r="AQ657" i="2"/>
  <c r="AQ684" i="2"/>
  <c r="AQ619" i="2"/>
  <c r="AQ303" i="2"/>
  <c r="AQ261" i="2"/>
  <c r="AQ404" i="2"/>
  <c r="AQ608" i="2"/>
  <c r="AQ587" i="2"/>
  <c r="AQ203" i="2"/>
  <c r="AQ223" i="2"/>
  <c r="AQ30" i="2"/>
  <c r="AQ492" i="2"/>
  <c r="AQ604" i="2"/>
  <c r="AQ107" i="2"/>
  <c r="AQ563" i="2"/>
  <c r="AQ741" i="2"/>
  <c r="AQ72" i="2"/>
  <c r="AQ147" i="2"/>
  <c r="AQ643" i="2"/>
  <c r="AQ264" i="2"/>
  <c r="AQ165" i="2"/>
  <c r="AQ314" i="2"/>
  <c r="AQ199" i="2"/>
  <c r="AQ281" i="2"/>
  <c r="AQ731" i="2"/>
  <c r="AQ311" i="2"/>
  <c r="AQ707" i="2"/>
  <c r="AQ50" i="2"/>
  <c r="AQ94" i="2"/>
  <c r="AQ300" i="2"/>
  <c r="AQ573" i="2"/>
  <c r="AQ388" i="2"/>
  <c r="AQ407" i="2"/>
  <c r="AQ540" i="2"/>
  <c r="AQ668" i="2"/>
  <c r="AQ251" i="2"/>
  <c r="AQ520" i="2"/>
  <c r="AQ510" i="2"/>
  <c r="AQ194" i="2"/>
  <c r="AQ351" i="2"/>
  <c r="AQ392" i="2"/>
  <c r="AQ541" i="2"/>
  <c r="AQ622" i="2"/>
  <c r="AQ292" i="2"/>
  <c r="AQ435" i="2"/>
  <c r="AQ480" i="2"/>
  <c r="AQ552" i="2"/>
  <c r="AQ37" i="2"/>
  <c r="AQ237" i="2"/>
  <c r="AQ476" i="2"/>
  <c r="AQ373" i="2"/>
  <c r="AQ320" i="2"/>
  <c r="AQ54" i="2"/>
  <c r="AQ119" i="2"/>
  <c r="AQ402" i="2"/>
  <c r="AQ163" i="2"/>
  <c r="AQ248" i="2"/>
  <c r="AQ150" i="2"/>
  <c r="AQ558" i="2"/>
  <c r="AQ378" i="2"/>
  <c r="AQ734" i="2"/>
  <c r="AQ144" i="2"/>
  <c r="AQ692" i="2"/>
  <c r="AQ709" i="2"/>
  <c r="AQ298" i="2"/>
  <c r="AQ185" i="2"/>
  <c r="AQ503" i="2"/>
  <c r="AQ359" i="2"/>
  <c r="AQ673" i="2"/>
  <c r="AQ33" i="2"/>
  <c r="AQ20" i="2"/>
  <c r="AQ187" i="2"/>
  <c r="AQ615" i="2"/>
  <c r="AQ575" i="2"/>
  <c r="AQ19" i="2"/>
  <c r="AQ142" i="2"/>
  <c r="AQ25" i="2"/>
  <c r="AQ394" i="2"/>
  <c r="AQ671" i="2"/>
  <c r="AQ232" i="2"/>
  <c r="AQ335" i="2"/>
  <c r="AQ361" i="2"/>
  <c r="AQ22" i="2"/>
  <c r="AQ493" i="2"/>
  <c r="AQ631" i="2"/>
  <c r="AQ304" i="2"/>
  <c r="AQ423" i="2"/>
  <c r="AQ145" i="2"/>
  <c r="AQ127" i="2"/>
  <c r="AQ577" i="2"/>
  <c r="AQ445" i="2"/>
  <c r="AQ564" i="2"/>
  <c r="AQ46" i="2"/>
  <c r="AQ538" i="2"/>
  <c r="AQ301" i="2"/>
  <c r="AQ528" i="2"/>
  <c r="AQ539" i="2"/>
  <c r="AQ500" i="2"/>
  <c r="AQ69" i="2"/>
  <c r="AQ451" i="2"/>
  <c r="AQ472" i="2"/>
  <c r="AQ48" i="2"/>
  <c r="AQ453" i="2"/>
  <c r="AQ585" i="2"/>
  <c r="AQ349" i="2"/>
  <c r="AQ497" i="2"/>
  <c r="AQ125" i="2"/>
  <c r="AQ738" i="2"/>
  <c r="AQ599" i="2"/>
  <c r="AQ211" i="2"/>
  <c r="AQ602" i="2"/>
  <c r="AQ82" i="2"/>
  <c r="AQ672" i="2"/>
  <c r="AQ735" i="2"/>
  <c r="AQ233" i="2"/>
  <c r="AQ605" i="2"/>
  <c r="AQ579" i="2"/>
  <c r="AQ297" i="2"/>
  <c r="AQ516" i="2"/>
  <c r="AQ130" i="2"/>
  <c r="AQ621" i="2"/>
  <c r="AQ496" i="2"/>
  <c r="AQ736" i="2"/>
  <c r="AQ437" i="2"/>
  <c r="AQ653" i="2"/>
  <c r="AQ494" i="2"/>
  <c r="AQ674" i="2"/>
  <c r="AQ212" i="2"/>
  <c r="AQ42" i="2"/>
  <c r="AQ501" i="2"/>
  <c r="AQ86" i="2"/>
  <c r="AQ202" i="2"/>
  <c r="AQ343" i="2"/>
  <c r="AQ366" i="2"/>
  <c r="AQ411" i="2"/>
  <c r="AQ391" i="2"/>
  <c r="AQ105" i="2"/>
  <c r="AQ726" i="2"/>
  <c r="AQ220" i="2"/>
  <c r="AQ44" i="2"/>
  <c r="AQ683" i="2"/>
  <c r="AQ617" i="2"/>
  <c r="AQ545" i="2"/>
  <c r="AQ681" i="2"/>
  <c r="AQ375" i="2"/>
  <c r="AQ265" i="2"/>
  <c r="AQ176" i="2"/>
  <c r="AQ479" i="2"/>
  <c r="AQ141" i="2"/>
  <c r="AQ38" i="2"/>
  <c r="AQ219" i="2"/>
  <c r="AQ363" i="2"/>
  <c r="AQ444" i="2"/>
  <c r="AQ179" i="2"/>
  <c r="AQ732" i="2"/>
  <c r="AQ151" i="2"/>
  <c r="AQ701" i="2"/>
  <c r="AQ143" i="2"/>
  <c r="AQ90" i="2"/>
  <c r="AQ699" i="2"/>
  <c r="AQ571" i="2"/>
  <c r="AQ154" i="2"/>
  <c r="AQ624" i="2"/>
  <c r="AQ703" i="2"/>
  <c r="AQ36" i="2"/>
  <c r="AQ117" i="2"/>
  <c r="AQ499" i="2"/>
  <c r="AQ413" i="2"/>
  <c r="AQ455" i="2"/>
  <c r="AQ380" i="2"/>
  <c r="AQ124" i="2"/>
  <c r="AQ669" i="2"/>
  <c r="AQ352" i="2"/>
  <c r="AQ559" i="2"/>
  <c r="AQ625" i="2"/>
  <c r="AQ565" i="2"/>
  <c r="AQ706" i="2"/>
  <c r="AQ245" i="2"/>
  <c r="AQ207" i="2"/>
  <c r="AQ322" i="2"/>
  <c r="AQ464" i="2"/>
  <c r="AQ718" i="2"/>
  <c r="AQ122" i="2"/>
  <c r="AQ408" i="2"/>
  <c r="AQ97" i="2"/>
  <c r="AQ259" i="2"/>
  <c r="AQ512" i="2"/>
  <c r="AQ257" i="2"/>
  <c r="AQ155" i="2"/>
  <c r="AQ222" i="2"/>
  <c r="AQ664" i="2"/>
  <c r="AQ99" i="2"/>
  <c r="AQ268" i="2"/>
  <c r="AQ160" i="2"/>
  <c r="AQ396" i="2"/>
  <c r="AQ677" i="2"/>
  <c r="AQ422" i="2"/>
  <c r="AQ89" i="2"/>
  <c r="AQ75" i="2"/>
  <c r="AQ640" i="2"/>
  <c r="AQ708" i="2"/>
  <c r="AQ177" i="2"/>
  <c r="AQ645" i="2"/>
  <c r="AQ218" i="2"/>
  <c r="AQ729" i="2"/>
  <c r="AQ438" i="2"/>
  <c r="AQ680" i="2"/>
  <c r="AQ513" i="2"/>
  <c r="AQ595" i="2"/>
  <c r="AQ606" i="2"/>
  <c r="AQ693" i="2"/>
  <c r="AQ635" i="2"/>
  <c r="AQ629" i="2"/>
  <c r="AQ742" i="2"/>
  <c r="AQ153" i="2"/>
  <c r="AQ401" i="2"/>
  <c r="AQ592" i="2"/>
  <c r="AQ376" i="2"/>
  <c r="AQ279" i="2"/>
  <c r="AQ291" i="2"/>
  <c r="AQ650" i="2"/>
  <c r="AQ656" i="2"/>
  <c r="AQ381" i="2"/>
  <c r="AQ102" i="2"/>
  <c r="AQ270" i="2"/>
  <c r="AQ489" i="2"/>
  <c r="AQ454" i="2"/>
  <c r="AQ315" i="2"/>
  <c r="AQ655" i="2"/>
  <c r="AQ556" i="2"/>
  <c r="AQ294" i="2"/>
  <c r="AQ555" i="2"/>
  <c r="AQ646" i="2"/>
  <c r="AQ425" i="2"/>
  <c r="AQ95" i="2"/>
  <c r="AQ685" i="2"/>
  <c r="AQ416" i="2"/>
  <c r="AQ197" i="2"/>
  <c r="AQ527" i="2"/>
  <c r="AQ296" i="2"/>
  <c r="AQ730" i="2"/>
  <c r="AQ521" i="2"/>
  <c r="AQ285" i="2"/>
  <c r="AQ347" i="2"/>
  <c r="AQ562" i="2"/>
  <c r="AQ429" i="2"/>
  <c r="AQ536" i="2"/>
  <c r="AQ395" i="2"/>
  <c r="AQ686" i="2"/>
  <c r="AQ287" i="2"/>
  <c r="AQ192" i="2"/>
  <c r="AQ178" i="2"/>
  <c r="AQ482" i="2"/>
  <c r="AQ532" i="2"/>
  <c r="AQ206" i="2"/>
  <c r="AQ367" i="2"/>
  <c r="AQ598" i="2"/>
  <c r="AQ299" i="2"/>
  <c r="AQ651" i="2"/>
  <c r="AQ379" i="2"/>
  <c r="AQ316" i="2"/>
  <c r="AQ470" i="2"/>
  <c r="AQ659" i="2"/>
  <c r="AQ628" i="2"/>
  <c r="AQ550" i="2"/>
  <c r="AQ583" i="2"/>
  <c r="AQ355" i="2"/>
  <c r="AQ717" i="2"/>
  <c r="AQ715" i="2"/>
  <c r="AQ518" i="2"/>
  <c r="AQ484" i="2"/>
  <c r="AQ439" i="2"/>
  <c r="AQ654" i="2"/>
  <c r="AQ603" i="2"/>
  <c r="AQ418" i="2"/>
  <c r="AQ458" i="2"/>
  <c r="AQ341" i="2"/>
  <c r="AQ507" i="2"/>
  <c r="AQ702" i="2"/>
  <c r="AQ633" i="2"/>
  <c r="AQ663" i="2"/>
  <c r="AQ325" i="2"/>
  <c r="AQ544" i="2"/>
  <c r="AQ727" i="2"/>
  <c r="AQ623" i="2"/>
  <c r="AQ440" i="2"/>
  <c r="AQ700" i="2"/>
  <c r="AQ658" i="2"/>
  <c r="AQ690" i="2"/>
  <c r="AQ609" i="2"/>
  <c r="AQ525" i="2"/>
  <c r="AQ613" i="2"/>
  <c r="AQ410" i="2"/>
  <c r="AQ740" i="2"/>
  <c r="AQ704" i="2"/>
  <c r="AQ611" i="2"/>
  <c r="AQ648" i="2"/>
  <c r="AQ584" i="2"/>
  <c r="AQ627" i="2"/>
  <c r="AQ722" i="2"/>
  <c r="AQ682" i="2"/>
  <c r="AQ720" i="2"/>
  <c r="AQ739" i="2"/>
  <c r="AQ695" i="2"/>
  <c r="AQ712" i="2"/>
  <c r="AQ737" i="2"/>
  <c r="AQ725" i="2"/>
  <c r="AQ689" i="2"/>
  <c r="AQ667" i="2"/>
  <c r="AQ711" i="2"/>
  <c r="AQ721" i="2"/>
  <c r="AQ713" i="2"/>
  <c r="AK610" i="2"/>
  <c r="AR610" i="2" s="1"/>
  <c r="AK639" i="2"/>
  <c r="AK614" i="2"/>
  <c r="AK121" i="2"/>
  <c r="AK327" i="2"/>
  <c r="AK546" i="2"/>
  <c r="AK531" i="2"/>
  <c r="AK461" i="2"/>
  <c r="AR461" i="2" s="1"/>
  <c r="AK384" i="2"/>
  <c r="AK504" i="2"/>
  <c r="AR504" i="2" s="1"/>
  <c r="AK383" i="2"/>
  <c r="AK522" i="2"/>
  <c r="AK666" i="2"/>
  <c r="AK254" i="2"/>
  <c r="AK128" i="2"/>
  <c r="AK505" i="2"/>
  <c r="AR505" i="2" s="1"/>
  <c r="AK471" i="2"/>
  <c r="AK687" i="2"/>
  <c r="AK371" i="2"/>
  <c r="AR371" i="2" s="1"/>
  <c r="AK334" i="2"/>
  <c r="AR334" i="2" s="1"/>
  <c r="AK60" i="2"/>
  <c r="AK431" i="2"/>
  <c r="AK530" i="2"/>
  <c r="AR530" i="2" s="1"/>
  <c r="AK390" i="2"/>
  <c r="AK517" i="2"/>
  <c r="AK76" i="2"/>
  <c r="AK342" i="2"/>
  <c r="AK652" i="2"/>
  <c r="AK215" i="2"/>
  <c r="AK326" i="2"/>
  <c r="AR326" i="2" s="1"/>
  <c r="AK576" i="2"/>
  <c r="AK252" i="2"/>
  <c r="AR252" i="2" s="1"/>
  <c r="AK56" i="2"/>
  <c r="AR56" i="2" s="1"/>
  <c r="AK638" i="2"/>
  <c r="AK9" i="2"/>
  <c r="AK594" i="2"/>
  <c r="AK149" i="2"/>
  <c r="AR149" i="2" s="1"/>
  <c r="AK93" i="2"/>
  <c r="AK108" i="2"/>
  <c r="AR108" i="2" s="1"/>
  <c r="AK447" i="2"/>
  <c r="AK323" i="2"/>
  <c r="AK519" i="2"/>
  <c r="AK330" i="2"/>
  <c r="AK188" i="2"/>
  <c r="AK224" i="2"/>
  <c r="AR224" i="2" s="1"/>
  <c r="AK157" i="2"/>
  <c r="AR157" i="2" s="1"/>
  <c r="AK63" i="2"/>
  <c r="AR63" i="2" s="1"/>
  <c r="AK630" i="2"/>
  <c r="AR630" i="2" s="1"/>
  <c r="AK115" i="2"/>
  <c r="AK574" i="2"/>
  <c r="AK385" i="2"/>
  <c r="AK377" i="2"/>
  <c r="AK168" i="2"/>
  <c r="AK515" i="2"/>
  <c r="AK134" i="2"/>
  <c r="AR134" i="2" s="1"/>
  <c r="AK109" i="2"/>
  <c r="AR109" i="2" s="1"/>
  <c r="AK509" i="2"/>
  <c r="AK357" i="2"/>
  <c r="AK649" i="2"/>
  <c r="AK467" i="2"/>
  <c r="AR467" i="2" s="1"/>
  <c r="AK386" i="2"/>
  <c r="AK428" i="2"/>
  <c r="AK360" i="2"/>
  <c r="AK336" i="2"/>
  <c r="AK123" i="2"/>
  <c r="AR123" i="2" s="1"/>
  <c r="AK246" i="2"/>
  <c r="AK286" i="2"/>
  <c r="AR286" i="2" s="1"/>
  <c r="AK236" i="2"/>
  <c r="AR236" i="2" s="1"/>
  <c r="AK132" i="2"/>
  <c r="AK138" i="2"/>
  <c r="AK348" i="2"/>
  <c r="AK190" i="2"/>
  <c r="AK92" i="2"/>
  <c r="AK114" i="2"/>
  <c r="AK441" i="2"/>
  <c r="AK333" i="2"/>
  <c r="AK230" i="2"/>
  <c r="AK495" i="2"/>
  <c r="AR495" i="2" s="1"/>
  <c r="AK662" i="2"/>
  <c r="AR662" i="2" s="1"/>
  <c r="AK477" i="2"/>
  <c r="AK186" i="2"/>
  <c r="AK414" i="2"/>
  <c r="AR414" i="2" s="1"/>
  <c r="AK569" i="2"/>
  <c r="AK175" i="2"/>
  <c r="AK647" i="2"/>
  <c r="AR647" i="2" s="1"/>
  <c r="AK258" i="2"/>
  <c r="AK87" i="2"/>
  <c r="AK7" i="2"/>
  <c r="AK8" i="2"/>
  <c r="AK452" i="2"/>
  <c r="AK331" i="2"/>
  <c r="AK432" i="2"/>
  <c r="AR432" i="2" s="1"/>
  <c r="AK589" i="2"/>
  <c r="AK369" i="2"/>
  <c r="AR369" i="2" s="1"/>
  <c r="AK79" i="2"/>
  <c r="AK214" i="2"/>
  <c r="AK249" i="2"/>
  <c r="AK135" i="2"/>
  <c r="AK210" i="2"/>
  <c r="AK250" i="2"/>
  <c r="AK450" i="2"/>
  <c r="AK463" i="2"/>
  <c r="AK104" i="2"/>
  <c r="AK162" i="2"/>
  <c r="AK242" i="2"/>
  <c r="AK171" i="2"/>
  <c r="AK283" i="2"/>
  <c r="AK133" i="2"/>
  <c r="AK164" i="2"/>
  <c r="AK433" i="2"/>
  <c r="AR433" i="2" s="1"/>
  <c r="AK389" i="2"/>
  <c r="AR389" i="2" s="1"/>
  <c r="AK260" i="2"/>
  <c r="AR260" i="2" s="1"/>
  <c r="AK462" i="2"/>
  <c r="AR462" i="2" s="1"/>
  <c r="AK397" i="2"/>
  <c r="AK167" i="2"/>
  <c r="AR167" i="2" s="1"/>
  <c r="AK446" i="2"/>
  <c r="AK67" i="2"/>
  <c r="AK49" i="2"/>
  <c r="AK723" i="2"/>
  <c r="AR723" i="2" s="1"/>
  <c r="AK24" i="2"/>
  <c r="AR24" i="2" s="1"/>
  <c r="AK137" i="2"/>
  <c r="AK200" i="2"/>
  <c r="AK665" i="2"/>
  <c r="AR665" i="2" s="1"/>
  <c r="AK183" i="2"/>
  <c r="AK40" i="2"/>
  <c r="AK267" i="2"/>
  <c r="AR267" i="2" s="1"/>
  <c r="AK350" i="2"/>
  <c r="AK156" i="2"/>
  <c r="AK34" i="2"/>
  <c r="AK317" i="2"/>
  <c r="AK10" i="2"/>
  <c r="AK691" i="2"/>
  <c r="AK240" i="2"/>
  <c r="AR240" i="2" s="1"/>
  <c r="AK719" i="2"/>
  <c r="AR719" i="2" s="1"/>
  <c r="AK344" i="2"/>
  <c r="AK632" i="2"/>
  <c r="AK529" i="2"/>
  <c r="AR529" i="2" s="1"/>
  <c r="AK698" i="2"/>
  <c r="AR698" i="2" s="1"/>
  <c r="AK400" i="2"/>
  <c r="AK586" i="2"/>
  <c r="AR586" i="2" s="1"/>
  <c r="AK263" i="2"/>
  <c r="AR263" i="2" s="1"/>
  <c r="AK306" i="2"/>
  <c r="AK307" i="2"/>
  <c r="AR307" i="2" s="1"/>
  <c r="AK272" i="2"/>
  <c r="AK266" i="2"/>
  <c r="AK374" i="2"/>
  <c r="AR374" i="2" s="1"/>
  <c r="AK262" i="2"/>
  <c r="AK84" i="2"/>
  <c r="AK80" i="2"/>
  <c r="AK231" i="2"/>
  <c r="AK129" i="2"/>
  <c r="AK96" i="2"/>
  <c r="AK382" i="2"/>
  <c r="AK417" i="2"/>
  <c r="AR417" i="2" s="1"/>
  <c r="AK113" i="2"/>
  <c r="AK597" i="2"/>
  <c r="AK340" i="2"/>
  <c r="AR340" i="2" s="1"/>
  <c r="AK498" i="2"/>
  <c r="AK337" i="2"/>
  <c r="AK634" i="2"/>
  <c r="AK523" i="2"/>
  <c r="AK524" i="2"/>
  <c r="AR524" i="2" s="1"/>
  <c r="AK554" i="2"/>
  <c r="AK506" i="2"/>
  <c r="AK612" i="2"/>
  <c r="AK256" i="2"/>
  <c r="AK487" i="2"/>
  <c r="AK661" i="2"/>
  <c r="AR661" i="2" s="1"/>
  <c r="AK580" i="2"/>
  <c r="AR580" i="2" s="1"/>
  <c r="AK526" i="2"/>
  <c r="AK23" i="2"/>
  <c r="AK15" i="2"/>
  <c r="AK714" i="2"/>
  <c r="AR714" i="2" s="1"/>
  <c r="AK590" i="2"/>
  <c r="AR590" i="2" s="1"/>
  <c r="AK675" i="2"/>
  <c r="AR675" i="2" s="1"/>
  <c r="AK277" i="2"/>
  <c r="AR277" i="2" s="1"/>
  <c r="AK465" i="2"/>
  <c r="AR465" i="2" s="1"/>
  <c r="AK57" i="2"/>
  <c r="AR57" i="2" s="1"/>
  <c r="AK600" i="2"/>
  <c r="AR600" i="2" s="1"/>
  <c r="AK618" i="2"/>
  <c r="AK181" i="2"/>
  <c r="AK427" i="2"/>
  <c r="AR427" i="2" s="1"/>
  <c r="AK11" i="2"/>
  <c r="AR11" i="2" s="1"/>
  <c r="AK549" i="2"/>
  <c r="AK31" i="2"/>
  <c r="AK276" i="2"/>
  <c r="AK508" i="2"/>
  <c r="AK468" i="2"/>
  <c r="AK419" i="2"/>
  <c r="AK58" i="2"/>
  <c r="AK253" i="2"/>
  <c r="AK641" i="2"/>
  <c r="AR641" i="2" s="1"/>
  <c r="AK146" i="2"/>
  <c r="AK338" i="2"/>
  <c r="AR338" i="2" s="1"/>
  <c r="AK670" i="2"/>
  <c r="AR670" i="2" s="1"/>
  <c r="AK324" i="2"/>
  <c r="AK241" i="2"/>
  <c r="AK676" i="2"/>
  <c r="AR676" i="2" s="1"/>
  <c r="AK228" i="2"/>
  <c r="AR228" i="2" s="1"/>
  <c r="AK636" i="2"/>
  <c r="AK514" i="2"/>
  <c r="AR514" i="2" s="1"/>
  <c r="AK420" i="2"/>
  <c r="AK345" i="2"/>
  <c r="AK534" i="2"/>
  <c r="AK553" i="2"/>
  <c r="AK78" i="2"/>
  <c r="AR78" i="2" s="1"/>
  <c r="AK198" i="2"/>
  <c r="AK426" i="2"/>
  <c r="AR426" i="2" s="1"/>
  <c r="AK120" i="2"/>
  <c r="AK421" i="2"/>
  <c r="AK547" i="2"/>
  <c r="AK644" i="2"/>
  <c r="AR644" i="2" s="1"/>
  <c r="AK73" i="2"/>
  <c r="AK52" i="2"/>
  <c r="AK111" i="2"/>
  <c r="AR111" i="2" s="1"/>
  <c r="AK488" i="2"/>
  <c r="AK6" i="2"/>
  <c r="AK535" i="2"/>
  <c r="AR535" i="2" s="1"/>
  <c r="AK152" i="2"/>
  <c r="AK459" i="2"/>
  <c r="AK184" i="2"/>
  <c r="AK449" i="2"/>
  <c r="AR449" i="2" s="1"/>
  <c r="AK217" i="2"/>
  <c r="AR217" i="2" s="1"/>
  <c r="AK70" i="2"/>
  <c r="AK71" i="2"/>
  <c r="AK533" i="2"/>
  <c r="AK126" i="2"/>
  <c r="AK409" i="2"/>
  <c r="AR409" i="2" s="1"/>
  <c r="AK456" i="2"/>
  <c r="AK442" i="2"/>
  <c r="AK679" i="2"/>
  <c r="AK434" i="2"/>
  <c r="AK159" i="2"/>
  <c r="AK275" i="2"/>
  <c r="AK308" i="2"/>
  <c r="AR308" i="2" s="1"/>
  <c r="AK733" i="2"/>
  <c r="AR733" i="2" s="1"/>
  <c r="AK226" i="2"/>
  <c r="AK475" i="2"/>
  <c r="AR475" i="2" s="1"/>
  <c r="AK582" i="2"/>
  <c r="AK678" i="2"/>
  <c r="AR678" i="2" s="1"/>
  <c r="AK208" i="2"/>
  <c r="AR208" i="2" s="1"/>
  <c r="AK5" i="2"/>
  <c r="AK387" i="2"/>
  <c r="AK364" i="2"/>
  <c r="AK312" i="2"/>
  <c r="AK64" i="2"/>
  <c r="AK62" i="2"/>
  <c r="AK724" i="2"/>
  <c r="AR724" i="2" s="1"/>
  <c r="AK172" i="2"/>
  <c r="AR172" i="2" s="1"/>
  <c r="AK346" i="2"/>
  <c r="AR346" i="2" s="1"/>
  <c r="AK339" i="2"/>
  <c r="AK14" i="2"/>
  <c r="AK567" i="2"/>
  <c r="AR567" i="2" s="1"/>
  <c r="AK466" i="2"/>
  <c r="AK55" i="2"/>
  <c r="AK68" i="2"/>
  <c r="AK27" i="2"/>
  <c r="AK511" i="2"/>
  <c r="AK45" i="2"/>
  <c r="AK566" i="2"/>
  <c r="AR566" i="2" s="1"/>
  <c r="AK403" i="2"/>
  <c r="AK551" i="2"/>
  <c r="AR551" i="2" s="1"/>
  <c r="AK694" i="2"/>
  <c r="AR694" i="2" s="1"/>
  <c r="AK41" i="2"/>
  <c r="AK405" i="2"/>
  <c r="AK354" i="2"/>
  <c r="AK85" i="2"/>
  <c r="AK332" i="2"/>
  <c r="AR332" i="2" s="1"/>
  <c r="AK485" i="2"/>
  <c r="AK195" i="2"/>
  <c r="AK356" i="2"/>
  <c r="AK365" i="2"/>
  <c r="AR365" i="2" s="1"/>
  <c r="AK209" i="2"/>
  <c r="AK560" i="2"/>
  <c r="AK328" i="2"/>
  <c r="AK398" i="2"/>
  <c r="AK182" i="2"/>
  <c r="AK368" i="2"/>
  <c r="AR368" i="2" s="1"/>
  <c r="AK473" i="2"/>
  <c r="AR473" i="2" s="1"/>
  <c r="AK213" i="2"/>
  <c r="AK460" i="2"/>
  <c r="AR460" i="2" s="1"/>
  <c r="AK221" i="2"/>
  <c r="AK59" i="2"/>
  <c r="AK436" i="2"/>
  <c r="AK688" i="2"/>
  <c r="AR688" i="2" s="1"/>
  <c r="AK273" i="2"/>
  <c r="AK101" i="2"/>
  <c r="AK448" i="2"/>
  <c r="AK486" i="2"/>
  <c r="AK112" i="2"/>
  <c r="AR112" i="2" s="1"/>
  <c r="AK593" i="2"/>
  <c r="AK193" i="2"/>
  <c r="AK302" i="2"/>
  <c r="AK3" i="2"/>
  <c r="AK106" i="2"/>
  <c r="AK697" i="2"/>
  <c r="AK282" i="2"/>
  <c r="AK561" i="2"/>
  <c r="AK204" i="2"/>
  <c r="AK173" i="2"/>
  <c r="AK568" i="2"/>
  <c r="AK620" i="2"/>
  <c r="AK469" i="2"/>
  <c r="AR469" i="2" s="1"/>
  <c r="AK88" i="2"/>
  <c r="AK110" i="2"/>
  <c r="AK393" i="2"/>
  <c r="AR393" i="2" s="1"/>
  <c r="AK313" i="2"/>
  <c r="AK483" i="2"/>
  <c r="AK502" i="2"/>
  <c r="AK47" i="2"/>
  <c r="AK74" i="2"/>
  <c r="AK596" i="2"/>
  <c r="AK372" i="2"/>
  <c r="AR372" i="2" s="1"/>
  <c r="AK77" i="2"/>
  <c r="AR77" i="2" s="1"/>
  <c r="AK358" i="2"/>
  <c r="AR358" i="2" s="1"/>
  <c r="AK329" i="2"/>
  <c r="AK255" i="2"/>
  <c r="AK443" i="2"/>
  <c r="AK280" i="2"/>
  <c r="AK274" i="2"/>
  <c r="AR274" i="2" s="1"/>
  <c r="AK310" i="2"/>
  <c r="AK148" i="2"/>
  <c r="AK174" i="2"/>
  <c r="AK319" i="2"/>
  <c r="AK21" i="2"/>
  <c r="AR21" i="2" s="1"/>
  <c r="AK227" i="2"/>
  <c r="AR227" i="2" s="1"/>
  <c r="AK474" i="2"/>
  <c r="AK166" i="2"/>
  <c r="AR166" i="2" s="1"/>
  <c r="AK716" i="2"/>
  <c r="AR716" i="2" s="1"/>
  <c r="AK239" i="2"/>
  <c r="AK103" i="2"/>
  <c r="AK626" i="2"/>
  <c r="AR626" i="2" s="1"/>
  <c r="AK288" i="2"/>
  <c r="AK91" i="2"/>
  <c r="AR91" i="2" s="1"/>
  <c r="AK710" i="2"/>
  <c r="AR710" i="2" s="1"/>
  <c r="AK234" i="2"/>
  <c r="AK415" i="2"/>
  <c r="AK289" i="2"/>
  <c r="AK28" i="2"/>
  <c r="AK271" i="2"/>
  <c r="AK607" i="2"/>
  <c r="AR607" i="2" s="1"/>
  <c r="AK478" i="2"/>
  <c r="AR478" i="2" s="1"/>
  <c r="AK284" i="2"/>
  <c r="AK81" i="2"/>
  <c r="AK295" i="2"/>
  <c r="AK201" i="2"/>
  <c r="AK98" i="2"/>
  <c r="AR98" i="2" s="1"/>
  <c r="AK278" i="2"/>
  <c r="AR278" i="2" s="1"/>
  <c r="AK191" i="2"/>
  <c r="AK32" i="2"/>
  <c r="AK35" i="2"/>
  <c r="AK100" i="2"/>
  <c r="AK728" i="2"/>
  <c r="AR728" i="2" s="1"/>
  <c r="AK362" i="2"/>
  <c r="AR362" i="2" s="1"/>
  <c r="AK660" i="2"/>
  <c r="AK118" i="2"/>
  <c r="AK637" i="2"/>
  <c r="AR637" i="2" s="1"/>
  <c r="AK51" i="2"/>
  <c r="AK189" i="2"/>
  <c r="AK548" i="2"/>
  <c r="AK572" i="2"/>
  <c r="AK318" i="2"/>
  <c r="AK65" i="2"/>
  <c r="AR65" i="2" s="1"/>
  <c r="AK16" i="2"/>
  <c r="AK570" i="2"/>
  <c r="AR570" i="2" s="1"/>
  <c r="AK243" i="2"/>
  <c r="AR243" i="2" s="1"/>
  <c r="AK581" i="2"/>
  <c r="AR581" i="2" s="1"/>
  <c r="AK424" i="2"/>
  <c r="AK12" i="2"/>
  <c r="AK180" i="2"/>
  <c r="AK591" i="2"/>
  <c r="AR591" i="2" s="1"/>
  <c r="AK247" i="2"/>
  <c r="AK61" i="2"/>
  <c r="AK543" i="2"/>
  <c r="AK225" i="2"/>
  <c r="AK4" i="2"/>
  <c r="C9" i="3" s="1"/>
  <c r="AK158" i="2"/>
  <c r="AK116" i="2"/>
  <c r="AK601" i="2"/>
  <c r="AK205" i="2"/>
  <c r="AR205" i="2" s="1"/>
  <c r="AK269" i="2"/>
  <c r="AK642" i="2"/>
  <c r="AK412" i="2"/>
  <c r="AK705" i="2"/>
  <c r="AR705" i="2" s="1"/>
  <c r="AK13" i="2"/>
  <c r="AK305" i="2"/>
  <c r="AK481" i="2"/>
  <c r="AK588" i="2"/>
  <c r="AK457" i="2"/>
  <c r="AK161" i="2"/>
  <c r="AK491" i="2"/>
  <c r="AK2" i="2"/>
  <c r="AK235" i="2"/>
  <c r="AK53" i="2"/>
  <c r="AK238" i="2"/>
  <c r="AR238" i="2" s="1"/>
  <c r="AK229" i="2"/>
  <c r="AR229" i="2" s="1"/>
  <c r="AK430" i="2"/>
  <c r="AK131" i="2"/>
  <c r="AR131" i="2" s="1"/>
  <c r="AK26" i="2"/>
  <c r="AK169" i="2"/>
  <c r="AK170" i="2"/>
  <c r="AK321" i="2"/>
  <c r="AK17" i="2"/>
  <c r="AK696" i="2"/>
  <c r="AR696" i="2" s="1"/>
  <c r="AK616" i="2"/>
  <c r="AR616" i="2" s="1"/>
  <c r="AK216" i="2"/>
  <c r="AK140" i="2"/>
  <c r="AK557" i="2"/>
  <c r="AK39" i="2"/>
  <c r="AK353" i="2"/>
  <c r="AK136" i="2"/>
  <c r="AK18" i="2"/>
  <c r="AK83" i="2"/>
  <c r="AK399" i="2"/>
  <c r="AR399" i="2" s="1"/>
  <c r="AK196" i="2"/>
  <c r="AK370" i="2"/>
  <c r="AK537" i="2"/>
  <c r="AR537" i="2" s="1"/>
  <c r="AK293" i="2"/>
  <c r="AK29" i="2"/>
  <c r="AK406" i="2"/>
  <c r="AR406" i="2" s="1"/>
  <c r="AK244" i="2"/>
  <c r="AK578" i="2"/>
  <c r="AK43" i="2"/>
  <c r="AK542" i="2"/>
  <c r="AR542" i="2" s="1"/>
  <c r="AK66" i="2"/>
  <c r="AR66" i="2" s="1"/>
  <c r="AK290" i="2"/>
  <c r="AR290" i="2" s="1"/>
  <c r="AK490" i="2"/>
  <c r="AK139" i="2"/>
  <c r="AK309" i="2"/>
  <c r="AK657" i="2"/>
  <c r="AK684" i="2"/>
  <c r="AR684" i="2" s="1"/>
  <c r="AK619" i="2"/>
  <c r="AK303" i="2"/>
  <c r="AR303" i="2" s="1"/>
  <c r="AK261" i="2"/>
  <c r="AK404" i="2"/>
  <c r="AK608" i="2"/>
  <c r="AR608" i="2" s="1"/>
  <c r="AK587" i="2"/>
  <c r="AR587" i="2" s="1"/>
  <c r="AK203" i="2"/>
  <c r="AR203" i="2" s="1"/>
  <c r="AK223" i="2"/>
  <c r="AK30" i="2"/>
  <c r="AK492" i="2"/>
  <c r="AK604" i="2"/>
  <c r="AR604" i="2" s="1"/>
  <c r="AK107" i="2"/>
  <c r="AK563" i="2"/>
  <c r="AK741" i="2"/>
  <c r="AR741" i="2" s="1"/>
  <c r="AK72" i="2"/>
  <c r="AK147" i="2"/>
  <c r="AK643" i="2"/>
  <c r="AR643" i="2" s="1"/>
  <c r="AK264" i="2"/>
  <c r="AK165" i="2"/>
  <c r="AK314" i="2"/>
  <c r="AK199" i="2"/>
  <c r="AR199" i="2" s="1"/>
  <c r="AK281" i="2"/>
  <c r="AK731" i="2"/>
  <c r="AR731" i="2" s="1"/>
  <c r="AK311" i="2"/>
  <c r="AR311" i="2" s="1"/>
  <c r="AK707" i="2"/>
  <c r="AR707" i="2" s="1"/>
  <c r="AK50" i="2"/>
  <c r="AK94" i="2"/>
  <c r="AK300" i="2"/>
  <c r="AR300" i="2" s="1"/>
  <c r="AK573" i="2"/>
  <c r="AR573" i="2" s="1"/>
  <c r="AK388" i="2"/>
  <c r="AR388" i="2" s="1"/>
  <c r="AK407" i="2"/>
  <c r="AK540" i="2"/>
  <c r="AK668" i="2"/>
  <c r="AR668" i="2" s="1"/>
  <c r="AK251" i="2"/>
  <c r="AK520" i="2"/>
  <c r="AR520" i="2" s="1"/>
  <c r="AK510" i="2"/>
  <c r="AK194" i="2"/>
  <c r="AK351" i="2"/>
  <c r="AK392" i="2"/>
  <c r="AK541" i="2"/>
  <c r="AK622" i="2"/>
  <c r="AR622" i="2" s="1"/>
  <c r="AK292" i="2"/>
  <c r="AK435" i="2"/>
  <c r="AK480" i="2"/>
  <c r="AK552" i="2"/>
  <c r="AR552" i="2" s="1"/>
  <c r="AK37" i="2"/>
  <c r="AR37" i="2" s="1"/>
  <c r="AK237" i="2"/>
  <c r="AK476" i="2"/>
  <c r="AR476" i="2" s="1"/>
  <c r="AK373" i="2"/>
  <c r="AR373" i="2" s="1"/>
  <c r="AK320" i="2"/>
  <c r="AK54" i="2"/>
  <c r="AK119" i="2"/>
  <c r="AK402" i="2"/>
  <c r="AK163" i="2"/>
  <c r="AR163" i="2" s="1"/>
  <c r="AK248" i="2"/>
  <c r="AR248" i="2" s="1"/>
  <c r="AK150" i="2"/>
  <c r="AK558" i="2"/>
  <c r="AK378" i="2"/>
  <c r="AK734" i="2"/>
  <c r="AR734" i="2" s="1"/>
  <c r="AK144" i="2"/>
  <c r="AR144" i="2" s="1"/>
  <c r="AK692" i="2"/>
  <c r="AR692" i="2" s="1"/>
  <c r="AK709" i="2"/>
  <c r="AK298" i="2"/>
  <c r="AK185" i="2"/>
  <c r="AK503" i="2"/>
  <c r="AR503" i="2" s="1"/>
  <c r="AK359" i="2"/>
  <c r="AK673" i="2"/>
  <c r="AR673" i="2" s="1"/>
  <c r="AK33" i="2"/>
  <c r="AK20" i="2"/>
  <c r="AK187" i="2"/>
  <c r="AR187" i="2" s="1"/>
  <c r="AK615" i="2"/>
  <c r="AR615" i="2" s="1"/>
  <c r="AK575" i="2"/>
  <c r="AR575" i="2" s="1"/>
  <c r="AK19" i="2"/>
  <c r="C3" i="3" s="1"/>
  <c r="AK142" i="2"/>
  <c r="AK25" i="2"/>
  <c r="AK394" i="2"/>
  <c r="AK671" i="2"/>
  <c r="AR671" i="2" s="1"/>
  <c r="AK232" i="2"/>
  <c r="AK335" i="2"/>
  <c r="AK361" i="2"/>
  <c r="AK22" i="2"/>
  <c r="AK493" i="2"/>
  <c r="AK631" i="2"/>
  <c r="AR631" i="2" s="1"/>
  <c r="AK304" i="2"/>
  <c r="AK423" i="2"/>
  <c r="AK145" i="2"/>
  <c r="AK127" i="2"/>
  <c r="AR127" i="2" s="1"/>
  <c r="AK577" i="2"/>
  <c r="AK445" i="2"/>
  <c r="AR445" i="2" s="1"/>
  <c r="AK564" i="2"/>
  <c r="AR564" i="2" s="1"/>
  <c r="AK46" i="2"/>
  <c r="AK538" i="2"/>
  <c r="AR538" i="2" s="1"/>
  <c r="AK301" i="2"/>
  <c r="AK528" i="2"/>
  <c r="AK539" i="2"/>
  <c r="AK500" i="2"/>
  <c r="AK69" i="2"/>
  <c r="AK451" i="2"/>
  <c r="AR451" i="2" s="1"/>
  <c r="AK472" i="2"/>
  <c r="AR472" i="2" s="1"/>
  <c r="AK48" i="2"/>
  <c r="AK453" i="2"/>
  <c r="AK585" i="2"/>
  <c r="AR585" i="2" s="1"/>
  <c r="AK349" i="2"/>
  <c r="AK497" i="2"/>
  <c r="AR497" i="2" s="1"/>
  <c r="AK125" i="2"/>
  <c r="AK738" i="2"/>
  <c r="AR738" i="2" s="1"/>
  <c r="AK599" i="2"/>
  <c r="AR599" i="2" s="1"/>
  <c r="AK211" i="2"/>
  <c r="AK602" i="2"/>
  <c r="AR602" i="2" s="1"/>
  <c r="AK82" i="2"/>
  <c r="AK672" i="2"/>
  <c r="AR672" i="2" s="1"/>
  <c r="AK735" i="2"/>
  <c r="AR735" i="2" s="1"/>
  <c r="AK233" i="2"/>
  <c r="AR233" i="2" s="1"/>
  <c r="AK605" i="2"/>
  <c r="AR605" i="2" s="1"/>
  <c r="AK579" i="2"/>
  <c r="AR579" i="2" s="1"/>
  <c r="AK297" i="2"/>
  <c r="AR297" i="2" s="1"/>
  <c r="AK516" i="2"/>
  <c r="AR516" i="2" s="1"/>
  <c r="AK130" i="2"/>
  <c r="AK621" i="2"/>
  <c r="AK496" i="2"/>
  <c r="AR496" i="2" s="1"/>
  <c r="AK736" i="2"/>
  <c r="AR736" i="2" s="1"/>
  <c r="AK437" i="2"/>
  <c r="AK653" i="2"/>
  <c r="AK494" i="2"/>
  <c r="AK674" i="2"/>
  <c r="AR674" i="2" s="1"/>
  <c r="AK212" i="2"/>
  <c r="AK42" i="2"/>
  <c r="AK501" i="2"/>
  <c r="AK86" i="2"/>
  <c r="AR86" i="2" s="1"/>
  <c r="AK202" i="2"/>
  <c r="AR202" i="2" s="1"/>
  <c r="AK343" i="2"/>
  <c r="AK366" i="2"/>
  <c r="AR366" i="2" s="1"/>
  <c r="AK411" i="2"/>
  <c r="AK391" i="2"/>
  <c r="AK105" i="2"/>
  <c r="AK726" i="2"/>
  <c r="AR726" i="2" s="1"/>
  <c r="AK220" i="2"/>
  <c r="AK44" i="2"/>
  <c r="AK683" i="2"/>
  <c r="AK617" i="2"/>
  <c r="AR617" i="2" s="1"/>
  <c r="AK545" i="2"/>
  <c r="AR545" i="2" s="1"/>
  <c r="AK681" i="2"/>
  <c r="AR681" i="2" s="1"/>
  <c r="AK375" i="2"/>
  <c r="AK265" i="2"/>
  <c r="AK176" i="2"/>
  <c r="AK479" i="2"/>
  <c r="AR479" i="2" s="1"/>
  <c r="AK141" i="2"/>
  <c r="AR141" i="2" s="1"/>
  <c r="AK38" i="2"/>
  <c r="AK219" i="2"/>
  <c r="AK363" i="2"/>
  <c r="AK444" i="2"/>
  <c r="AR444" i="2" s="1"/>
  <c r="AK179" i="2"/>
  <c r="AR179" i="2" s="1"/>
  <c r="AK732" i="2"/>
  <c r="AR732" i="2" s="1"/>
  <c r="AK151" i="2"/>
  <c r="AK701" i="2"/>
  <c r="AR701" i="2" s="1"/>
  <c r="AK143" i="2"/>
  <c r="AK90" i="2"/>
  <c r="AK699" i="2"/>
  <c r="AK571" i="2"/>
  <c r="AK154" i="2"/>
  <c r="AR154" i="2" s="1"/>
  <c r="AK624" i="2"/>
  <c r="AK703" i="2"/>
  <c r="AR703" i="2" s="1"/>
  <c r="AK36" i="2"/>
  <c r="AK117" i="2"/>
  <c r="AK499" i="2"/>
  <c r="AR499" i="2" s="1"/>
  <c r="AK413" i="2"/>
  <c r="AK455" i="2"/>
  <c r="AK380" i="2"/>
  <c r="AK124" i="2"/>
  <c r="AK669" i="2"/>
  <c r="AR669" i="2" s="1"/>
  <c r="AK352" i="2"/>
  <c r="AK559" i="2"/>
  <c r="AR559" i="2" s="1"/>
  <c r="AK625" i="2"/>
  <c r="AR625" i="2" s="1"/>
  <c r="AK565" i="2"/>
  <c r="AR565" i="2" s="1"/>
  <c r="AK706" i="2"/>
  <c r="AR706" i="2" s="1"/>
  <c r="AK245" i="2"/>
  <c r="AR245" i="2" s="1"/>
  <c r="AK207" i="2"/>
  <c r="AR207" i="2" s="1"/>
  <c r="AK322" i="2"/>
  <c r="AK464" i="2"/>
  <c r="AK718" i="2"/>
  <c r="AR718" i="2" s="1"/>
  <c r="AK122" i="2"/>
  <c r="AK408" i="2"/>
  <c r="AK97" i="2"/>
  <c r="AK259" i="2"/>
  <c r="AK512" i="2"/>
  <c r="AK257" i="2"/>
  <c r="AK155" i="2"/>
  <c r="AR155" i="2" s="1"/>
  <c r="AK222" i="2"/>
  <c r="AR222" i="2" s="1"/>
  <c r="AK664" i="2"/>
  <c r="AK99" i="2"/>
  <c r="AK268" i="2"/>
  <c r="AK160" i="2"/>
  <c r="AR160" i="2" s="1"/>
  <c r="AK396" i="2"/>
  <c r="AK677" i="2"/>
  <c r="AR677" i="2" s="1"/>
  <c r="AK422" i="2"/>
  <c r="AK89" i="2"/>
  <c r="AK75" i="2"/>
  <c r="AK640" i="2"/>
  <c r="AR640" i="2" s="1"/>
  <c r="AK708" i="2"/>
  <c r="AR708" i="2" s="1"/>
  <c r="AK177" i="2"/>
  <c r="AK645" i="2"/>
  <c r="AR645" i="2" s="1"/>
  <c r="AK218" i="2"/>
  <c r="AK729" i="2"/>
  <c r="AR729" i="2" s="1"/>
  <c r="AK438" i="2"/>
  <c r="AR438" i="2" s="1"/>
  <c r="AK680" i="2"/>
  <c r="AR680" i="2" s="1"/>
  <c r="AK513" i="2"/>
  <c r="AR513" i="2" s="1"/>
  <c r="AK595" i="2"/>
  <c r="AR595" i="2" s="1"/>
  <c r="AK606" i="2"/>
  <c r="AK693" i="2"/>
  <c r="AR693" i="2" s="1"/>
  <c r="AK635" i="2"/>
  <c r="AR635" i="2" s="1"/>
  <c r="AK629" i="2"/>
  <c r="AK742" i="2"/>
  <c r="AR742" i="2" s="1"/>
  <c r="AK153" i="2"/>
  <c r="AK401" i="2"/>
  <c r="AR401" i="2" s="1"/>
  <c r="AK592" i="2"/>
  <c r="AK376" i="2"/>
  <c r="AR376" i="2" s="1"/>
  <c r="AK279" i="2"/>
  <c r="AR279" i="2" s="1"/>
  <c r="AK291" i="2"/>
  <c r="AK650" i="2"/>
  <c r="AR650" i="2" s="1"/>
  <c r="AK656" i="2"/>
  <c r="AK381" i="2"/>
  <c r="AK102" i="2"/>
  <c r="AK270" i="2"/>
  <c r="AK489" i="2"/>
  <c r="AK454" i="2"/>
  <c r="AR454" i="2" s="1"/>
  <c r="AK315" i="2"/>
  <c r="AK655" i="2"/>
  <c r="AR655" i="2" s="1"/>
  <c r="AK556" i="2"/>
  <c r="AK294" i="2"/>
  <c r="AK555" i="2"/>
  <c r="AK646" i="2"/>
  <c r="AR646" i="2" s="1"/>
  <c r="AK425" i="2"/>
  <c r="AR425" i="2" s="1"/>
  <c r="AK95" i="2"/>
  <c r="AK685" i="2"/>
  <c r="AR685" i="2" s="1"/>
  <c r="AK416" i="2"/>
  <c r="AK197" i="2"/>
  <c r="AR197" i="2" s="1"/>
  <c r="AK527" i="2"/>
  <c r="AK296" i="2"/>
  <c r="AK730" i="2"/>
  <c r="AR730" i="2" s="1"/>
  <c r="AK521" i="2"/>
  <c r="AR521" i="2" s="1"/>
  <c r="AK285" i="2"/>
  <c r="AK347" i="2"/>
  <c r="AK562" i="2"/>
  <c r="AR562" i="2" s="1"/>
  <c r="AK429" i="2"/>
  <c r="AK536" i="2"/>
  <c r="AR536" i="2" s="1"/>
  <c r="AK395" i="2"/>
  <c r="AK686" i="2"/>
  <c r="AR686" i="2" s="1"/>
  <c r="AK287" i="2"/>
  <c r="AK192" i="2"/>
  <c r="AK178" i="2"/>
  <c r="AK482" i="2"/>
  <c r="AR482" i="2" s="1"/>
  <c r="AK532" i="2"/>
  <c r="AR532" i="2" s="1"/>
  <c r="AK206" i="2"/>
  <c r="AK367" i="2"/>
  <c r="AK598" i="2"/>
  <c r="AK299" i="2"/>
  <c r="AK651" i="2"/>
  <c r="AR651" i="2" s="1"/>
  <c r="AK379" i="2"/>
  <c r="AR379" i="2" s="1"/>
  <c r="AK316" i="2"/>
  <c r="AK470" i="2"/>
  <c r="AK659" i="2"/>
  <c r="AR659" i="2" s="1"/>
  <c r="AK628" i="2"/>
  <c r="AR628" i="2" s="1"/>
  <c r="AK550" i="2"/>
  <c r="AK583" i="2"/>
  <c r="AR583" i="2" s="1"/>
  <c r="AK355" i="2"/>
  <c r="AR355" i="2" s="1"/>
  <c r="AK717" i="2"/>
  <c r="AR717" i="2" s="1"/>
  <c r="AK715" i="2"/>
  <c r="AR715" i="2" s="1"/>
  <c r="AK518" i="2"/>
  <c r="AR518" i="2" s="1"/>
  <c r="AK484" i="2"/>
  <c r="AR484" i="2" s="1"/>
  <c r="AK439" i="2"/>
  <c r="AR439" i="2" s="1"/>
  <c r="AK654" i="2"/>
  <c r="AK603" i="2"/>
  <c r="AR603" i="2" s="1"/>
  <c r="AK418" i="2"/>
  <c r="AK458" i="2"/>
  <c r="AR458" i="2" s="1"/>
  <c r="AK341" i="2"/>
  <c r="AK507" i="2"/>
  <c r="AK702" i="2"/>
  <c r="AR702" i="2" s="1"/>
  <c r="AK633" i="2"/>
  <c r="AR633" i="2" s="1"/>
  <c r="AK663" i="2"/>
  <c r="AR663" i="2" s="1"/>
  <c r="AK325" i="2"/>
  <c r="AK544" i="2"/>
  <c r="AK727" i="2"/>
  <c r="AR727" i="2" s="1"/>
  <c r="AK623" i="2"/>
  <c r="AK440" i="2"/>
  <c r="AR440" i="2" s="1"/>
  <c r="AK700" i="2"/>
  <c r="AR700" i="2" s="1"/>
  <c r="AK658" i="2"/>
  <c r="AK690" i="2"/>
  <c r="AR690" i="2" s="1"/>
  <c r="AK609" i="2"/>
  <c r="AR609" i="2" s="1"/>
  <c r="AK525" i="2"/>
  <c r="AR525" i="2" s="1"/>
  <c r="AK613" i="2"/>
  <c r="AK410" i="2"/>
  <c r="AK740" i="2"/>
  <c r="AR740" i="2" s="1"/>
  <c r="AK704" i="2"/>
  <c r="AR704" i="2" s="1"/>
  <c r="AK611" i="2"/>
  <c r="AR611" i="2" s="1"/>
  <c r="AK648" i="2"/>
  <c r="AR648" i="2" s="1"/>
  <c r="AK584" i="2"/>
  <c r="AK627" i="2"/>
  <c r="AK722" i="2"/>
  <c r="AR722" i="2" s="1"/>
  <c r="AK682" i="2"/>
  <c r="AR682" i="2" s="1"/>
  <c r="AK720" i="2"/>
  <c r="AR720" i="2" s="1"/>
  <c r="AK739" i="2"/>
  <c r="AR739" i="2" s="1"/>
  <c r="AK695" i="2"/>
  <c r="AK712" i="2"/>
  <c r="AR712" i="2" s="1"/>
  <c r="AK737" i="2"/>
  <c r="AR737" i="2" s="1"/>
  <c r="AK725" i="2"/>
  <c r="AR725" i="2" s="1"/>
  <c r="AK689" i="2"/>
  <c r="AR689" i="2" s="1"/>
  <c r="AK667" i="2"/>
  <c r="AR667" i="2" s="1"/>
  <c r="AK711" i="2"/>
  <c r="AR711" i="2" s="1"/>
  <c r="AK721" i="2"/>
  <c r="AR721" i="2" s="1"/>
  <c r="AK713" i="2"/>
  <c r="AR713" i="2" s="1"/>
  <c r="AH610" i="2"/>
  <c r="AH639" i="2"/>
  <c r="AH614" i="2"/>
  <c r="AH121" i="2"/>
  <c r="AH327" i="2"/>
  <c r="AH546" i="2"/>
  <c r="AH531" i="2"/>
  <c r="AH461" i="2"/>
  <c r="AH384" i="2"/>
  <c r="AH504" i="2"/>
  <c r="AH383" i="2"/>
  <c r="AH522" i="2"/>
  <c r="AH666" i="2"/>
  <c r="AH254" i="2"/>
  <c r="AH128" i="2"/>
  <c r="AH505" i="2"/>
  <c r="AH471" i="2"/>
  <c r="AH687" i="2"/>
  <c r="AH371" i="2"/>
  <c r="AH334" i="2"/>
  <c r="AH60" i="2"/>
  <c r="AH431" i="2"/>
  <c r="AH530" i="2"/>
  <c r="AH390" i="2"/>
  <c r="AH517" i="2"/>
  <c r="AH76" i="2"/>
  <c r="AH342" i="2"/>
  <c r="AH652" i="2"/>
  <c r="AH215" i="2"/>
  <c r="AH326" i="2"/>
  <c r="AH576" i="2"/>
  <c r="AH252" i="2"/>
  <c r="AH56" i="2"/>
  <c r="AH638" i="2"/>
  <c r="AH9" i="2"/>
  <c r="AH594" i="2"/>
  <c r="AH149" i="2"/>
  <c r="AH93" i="2"/>
  <c r="AH108" i="2"/>
  <c r="AH447" i="2"/>
  <c r="AH323" i="2"/>
  <c r="AH519" i="2"/>
  <c r="AH330" i="2"/>
  <c r="AH188" i="2"/>
  <c r="AH224" i="2"/>
  <c r="AH157" i="2"/>
  <c r="AH63" i="2"/>
  <c r="AH630" i="2"/>
  <c r="AH115" i="2"/>
  <c r="AH574" i="2"/>
  <c r="AH385" i="2"/>
  <c r="AH377" i="2"/>
  <c r="AH168" i="2"/>
  <c r="AH515" i="2"/>
  <c r="AH134" i="2"/>
  <c r="AH109" i="2"/>
  <c r="AH509" i="2"/>
  <c r="AH357" i="2"/>
  <c r="AH649" i="2"/>
  <c r="AH467" i="2"/>
  <c r="AH386" i="2"/>
  <c r="AH428" i="2"/>
  <c r="AH360" i="2"/>
  <c r="AH336" i="2"/>
  <c r="AH123" i="2"/>
  <c r="AH246" i="2"/>
  <c r="AH286" i="2"/>
  <c r="AH236" i="2"/>
  <c r="AH132" i="2"/>
  <c r="AH138" i="2"/>
  <c r="AH348" i="2"/>
  <c r="AH190" i="2"/>
  <c r="AH92" i="2"/>
  <c r="AH114" i="2"/>
  <c r="AH441" i="2"/>
  <c r="AH333" i="2"/>
  <c r="AH230" i="2"/>
  <c r="AH495" i="2"/>
  <c r="AH662" i="2"/>
  <c r="AH477" i="2"/>
  <c r="AH186" i="2"/>
  <c r="AH414" i="2"/>
  <c r="AH569" i="2"/>
  <c r="AH175" i="2"/>
  <c r="AH647" i="2"/>
  <c r="AH258" i="2"/>
  <c r="AH87" i="2"/>
  <c r="AH7" i="2"/>
  <c r="AH8" i="2"/>
  <c r="AH452" i="2"/>
  <c r="AH331" i="2"/>
  <c r="AH432" i="2"/>
  <c r="AH589" i="2"/>
  <c r="AH369" i="2"/>
  <c r="AH79" i="2"/>
  <c r="AH214" i="2"/>
  <c r="AH249" i="2"/>
  <c r="AH135" i="2"/>
  <c r="AH210" i="2"/>
  <c r="AH250" i="2"/>
  <c r="AH450" i="2"/>
  <c r="AH463" i="2"/>
  <c r="AH104" i="2"/>
  <c r="AH162" i="2"/>
  <c r="AH242" i="2"/>
  <c r="AH171" i="2"/>
  <c r="AH283" i="2"/>
  <c r="AH133" i="2"/>
  <c r="AH164" i="2"/>
  <c r="AH433" i="2"/>
  <c r="AH389" i="2"/>
  <c r="AH260" i="2"/>
  <c r="AH462" i="2"/>
  <c r="AH397" i="2"/>
  <c r="AH167" i="2"/>
  <c r="AH446" i="2"/>
  <c r="AH67" i="2"/>
  <c r="AH49" i="2"/>
  <c r="AH723" i="2"/>
  <c r="AH24" i="2"/>
  <c r="AH137" i="2"/>
  <c r="AH200" i="2"/>
  <c r="AH665" i="2"/>
  <c r="AH183" i="2"/>
  <c r="AH40" i="2"/>
  <c r="AH267" i="2"/>
  <c r="AH350" i="2"/>
  <c r="AH156" i="2"/>
  <c r="AH34" i="2"/>
  <c r="AH317" i="2"/>
  <c r="AH10" i="2"/>
  <c r="AH691" i="2"/>
  <c r="AH240" i="2"/>
  <c r="AH719" i="2"/>
  <c r="AH344" i="2"/>
  <c r="AH632" i="2"/>
  <c r="AH529" i="2"/>
  <c r="AH698" i="2"/>
  <c r="AH400" i="2"/>
  <c r="AH586" i="2"/>
  <c r="AH263" i="2"/>
  <c r="AH306" i="2"/>
  <c r="AH307" i="2"/>
  <c r="AH272" i="2"/>
  <c r="AH266" i="2"/>
  <c r="AH374" i="2"/>
  <c r="AH262" i="2"/>
  <c r="AH84" i="2"/>
  <c r="AH80" i="2"/>
  <c r="AH231" i="2"/>
  <c r="AH129" i="2"/>
  <c r="AH96" i="2"/>
  <c r="AH382" i="2"/>
  <c r="AH417" i="2"/>
  <c r="AH113" i="2"/>
  <c r="AH597" i="2"/>
  <c r="AH340" i="2"/>
  <c r="AH498" i="2"/>
  <c r="AH337" i="2"/>
  <c r="AH634" i="2"/>
  <c r="AH523" i="2"/>
  <c r="AH524" i="2"/>
  <c r="AH554" i="2"/>
  <c r="AH506" i="2"/>
  <c r="AH612" i="2"/>
  <c r="AH256" i="2"/>
  <c r="AH487" i="2"/>
  <c r="AH661" i="2"/>
  <c r="AH580" i="2"/>
  <c r="AH526" i="2"/>
  <c r="AH23" i="2"/>
  <c r="AH15" i="2"/>
  <c r="AH714" i="2"/>
  <c r="AH590" i="2"/>
  <c r="AH675" i="2"/>
  <c r="AH277" i="2"/>
  <c r="AH465" i="2"/>
  <c r="AH57" i="2"/>
  <c r="AH600" i="2"/>
  <c r="AH618" i="2"/>
  <c r="AH181" i="2"/>
  <c r="AH427" i="2"/>
  <c r="AH11" i="2"/>
  <c r="AH549" i="2"/>
  <c r="AH31" i="2"/>
  <c r="AH276" i="2"/>
  <c r="AH508" i="2"/>
  <c r="AH468" i="2"/>
  <c r="AH419" i="2"/>
  <c r="AH58" i="2"/>
  <c r="AH253" i="2"/>
  <c r="AH641" i="2"/>
  <c r="AH146" i="2"/>
  <c r="AH338" i="2"/>
  <c r="AH670" i="2"/>
  <c r="AH324" i="2"/>
  <c r="AH241" i="2"/>
  <c r="AH676" i="2"/>
  <c r="AH228" i="2"/>
  <c r="AH636" i="2"/>
  <c r="AH514" i="2"/>
  <c r="AH420" i="2"/>
  <c r="AH345" i="2"/>
  <c r="AH534" i="2"/>
  <c r="AH553" i="2"/>
  <c r="AH78" i="2"/>
  <c r="AH198" i="2"/>
  <c r="AH426" i="2"/>
  <c r="AH120" i="2"/>
  <c r="AH421" i="2"/>
  <c r="AH547" i="2"/>
  <c r="AH644" i="2"/>
  <c r="AH73" i="2"/>
  <c r="AH52" i="2"/>
  <c r="AH111" i="2"/>
  <c r="AH488" i="2"/>
  <c r="AH6" i="2"/>
  <c r="AH535" i="2"/>
  <c r="AH152" i="2"/>
  <c r="AH459" i="2"/>
  <c r="AH184" i="2"/>
  <c r="AH449" i="2"/>
  <c r="AH217" i="2"/>
  <c r="AH70" i="2"/>
  <c r="AH71" i="2"/>
  <c r="AH533" i="2"/>
  <c r="AH126" i="2"/>
  <c r="AH409" i="2"/>
  <c r="AH456" i="2"/>
  <c r="AH442" i="2"/>
  <c r="AH679" i="2"/>
  <c r="AH434" i="2"/>
  <c r="AH159" i="2"/>
  <c r="AH275" i="2"/>
  <c r="AH308" i="2"/>
  <c r="AH733" i="2"/>
  <c r="AH226" i="2"/>
  <c r="AH475" i="2"/>
  <c r="AH582" i="2"/>
  <c r="AH678" i="2"/>
  <c r="AH208" i="2"/>
  <c r="AH5" i="2"/>
  <c r="AH387" i="2"/>
  <c r="AH364" i="2"/>
  <c r="AH312" i="2"/>
  <c r="AH64" i="2"/>
  <c r="AH62" i="2"/>
  <c r="AH724" i="2"/>
  <c r="AH172" i="2"/>
  <c r="AH346" i="2"/>
  <c r="AH339" i="2"/>
  <c r="AH14" i="2"/>
  <c r="AH567" i="2"/>
  <c r="AH466" i="2"/>
  <c r="AH55" i="2"/>
  <c r="AH68" i="2"/>
  <c r="AH27" i="2"/>
  <c r="AH511" i="2"/>
  <c r="AH45" i="2"/>
  <c r="AH566" i="2"/>
  <c r="AH403" i="2"/>
  <c r="AH551" i="2"/>
  <c r="AH694" i="2"/>
  <c r="AH41" i="2"/>
  <c r="AH405" i="2"/>
  <c r="AH354" i="2"/>
  <c r="AH85" i="2"/>
  <c r="AH332" i="2"/>
  <c r="AH485" i="2"/>
  <c r="AH195" i="2"/>
  <c r="AH356" i="2"/>
  <c r="AH365" i="2"/>
  <c r="AH209" i="2"/>
  <c r="AH560" i="2"/>
  <c r="AH328" i="2"/>
  <c r="AH398" i="2"/>
  <c r="AH182" i="2"/>
  <c r="AH368" i="2"/>
  <c r="AH473" i="2"/>
  <c r="AH213" i="2"/>
  <c r="AH460" i="2"/>
  <c r="AH221" i="2"/>
  <c r="AH59" i="2"/>
  <c r="AH436" i="2"/>
  <c r="AH688" i="2"/>
  <c r="AH273" i="2"/>
  <c r="AH101" i="2"/>
  <c r="AH448" i="2"/>
  <c r="AH486" i="2"/>
  <c r="AH112" i="2"/>
  <c r="AH593" i="2"/>
  <c r="AH193" i="2"/>
  <c r="AH302" i="2"/>
  <c r="AH3" i="2"/>
  <c r="AH106" i="2"/>
  <c r="AH697" i="2"/>
  <c r="AH282" i="2"/>
  <c r="AH561" i="2"/>
  <c r="AH204" i="2"/>
  <c r="AH173" i="2"/>
  <c r="AH568" i="2"/>
  <c r="AH620" i="2"/>
  <c r="AH469" i="2"/>
  <c r="AH88" i="2"/>
  <c r="AH110" i="2"/>
  <c r="AH393" i="2"/>
  <c r="AH313" i="2"/>
  <c r="AH483" i="2"/>
  <c r="AH502" i="2"/>
  <c r="AH47" i="2"/>
  <c r="AH74" i="2"/>
  <c r="AH596" i="2"/>
  <c r="AH372" i="2"/>
  <c r="AH77" i="2"/>
  <c r="AH358" i="2"/>
  <c r="AH329" i="2"/>
  <c r="AH255" i="2"/>
  <c r="AH443" i="2"/>
  <c r="AH280" i="2"/>
  <c r="AH274" i="2"/>
  <c r="AH310" i="2"/>
  <c r="AH148" i="2"/>
  <c r="AH174" i="2"/>
  <c r="AH319" i="2"/>
  <c r="AH21" i="2"/>
  <c r="AH227" i="2"/>
  <c r="AH474" i="2"/>
  <c r="AH166" i="2"/>
  <c r="AH716" i="2"/>
  <c r="AH239" i="2"/>
  <c r="AH103" i="2"/>
  <c r="AH626" i="2"/>
  <c r="AH288" i="2"/>
  <c r="AH91" i="2"/>
  <c r="AH710" i="2"/>
  <c r="AH234" i="2"/>
  <c r="AH415" i="2"/>
  <c r="AH289" i="2"/>
  <c r="AH28" i="2"/>
  <c r="AH271" i="2"/>
  <c r="AH607" i="2"/>
  <c r="AH478" i="2"/>
  <c r="AH284" i="2"/>
  <c r="AH81" i="2"/>
  <c r="AH295" i="2"/>
  <c r="AH201" i="2"/>
  <c r="AH98" i="2"/>
  <c r="AH278" i="2"/>
  <c r="AH191" i="2"/>
  <c r="AH32" i="2"/>
  <c r="AH35" i="2"/>
  <c r="AH100" i="2"/>
  <c r="AH728" i="2"/>
  <c r="AH362" i="2"/>
  <c r="AH660" i="2"/>
  <c r="AH118" i="2"/>
  <c r="AH637" i="2"/>
  <c r="AH51" i="2"/>
  <c r="AH189" i="2"/>
  <c r="AH548" i="2"/>
  <c r="AH572" i="2"/>
  <c r="AH318" i="2"/>
  <c r="AH65" i="2"/>
  <c r="AH16" i="2"/>
  <c r="AH570" i="2"/>
  <c r="AH243" i="2"/>
  <c r="AH581" i="2"/>
  <c r="AH424" i="2"/>
  <c r="AH12" i="2"/>
  <c r="AH180" i="2"/>
  <c r="AH591" i="2"/>
  <c r="AH247" i="2"/>
  <c r="AH61" i="2"/>
  <c r="AH543" i="2"/>
  <c r="AH225" i="2"/>
  <c r="AH4" i="2"/>
  <c r="AH158" i="2"/>
  <c r="AH116" i="2"/>
  <c r="AH601" i="2"/>
  <c r="AH205" i="2"/>
  <c r="AH269" i="2"/>
  <c r="AH642" i="2"/>
  <c r="AH412" i="2"/>
  <c r="AH705" i="2"/>
  <c r="AH13" i="2"/>
  <c r="AH305" i="2"/>
  <c r="AH481" i="2"/>
  <c r="AH588" i="2"/>
  <c r="AH457" i="2"/>
  <c r="AH161" i="2"/>
  <c r="AH491" i="2"/>
  <c r="AH2" i="2"/>
  <c r="AH235" i="2"/>
  <c r="AH53" i="2"/>
  <c r="AH238" i="2"/>
  <c r="AH229" i="2"/>
  <c r="AH430" i="2"/>
  <c r="AH131" i="2"/>
  <c r="AH26" i="2"/>
  <c r="AH169" i="2"/>
  <c r="AH170" i="2"/>
  <c r="AH321" i="2"/>
  <c r="AH17" i="2"/>
  <c r="AH696" i="2"/>
  <c r="AH616" i="2"/>
  <c r="AH216" i="2"/>
  <c r="AH140" i="2"/>
  <c r="AH557" i="2"/>
  <c r="AH39" i="2"/>
  <c r="AH353" i="2"/>
  <c r="AH136" i="2"/>
  <c r="AH18" i="2"/>
  <c r="AH83" i="2"/>
  <c r="AH399" i="2"/>
  <c r="AH196" i="2"/>
  <c r="AH370" i="2"/>
  <c r="AH537" i="2"/>
  <c r="AH293" i="2"/>
  <c r="AH29" i="2"/>
  <c r="AH406" i="2"/>
  <c r="AH244" i="2"/>
  <c r="AH578" i="2"/>
  <c r="AH43" i="2"/>
  <c r="AH542" i="2"/>
  <c r="AH66" i="2"/>
  <c r="AH290" i="2"/>
  <c r="AH490" i="2"/>
  <c r="AH139" i="2"/>
  <c r="AH309" i="2"/>
  <c r="AH657" i="2"/>
  <c r="AH684" i="2"/>
  <c r="AH619" i="2"/>
  <c r="AH303" i="2"/>
  <c r="AH261" i="2"/>
  <c r="AH404" i="2"/>
  <c r="AH608" i="2"/>
  <c r="AH587" i="2"/>
  <c r="AH203" i="2"/>
  <c r="AH223" i="2"/>
  <c r="AH30" i="2"/>
  <c r="AH492" i="2"/>
  <c r="AH604" i="2"/>
  <c r="AH107" i="2"/>
  <c r="AH563" i="2"/>
  <c r="AH741" i="2"/>
  <c r="AH72" i="2"/>
  <c r="AH147" i="2"/>
  <c r="AH643" i="2"/>
  <c r="AH264" i="2"/>
  <c r="AH165" i="2"/>
  <c r="AH314" i="2"/>
  <c r="AH199" i="2"/>
  <c r="AH281" i="2"/>
  <c r="AH731" i="2"/>
  <c r="AH311" i="2"/>
  <c r="AH707" i="2"/>
  <c r="AH50" i="2"/>
  <c r="AH94" i="2"/>
  <c r="AH300" i="2"/>
  <c r="AH573" i="2"/>
  <c r="AH388" i="2"/>
  <c r="AH407" i="2"/>
  <c r="AH540" i="2"/>
  <c r="AH668" i="2"/>
  <c r="AH251" i="2"/>
  <c r="AH520" i="2"/>
  <c r="AH510" i="2"/>
  <c r="AH194" i="2"/>
  <c r="AH351" i="2"/>
  <c r="AH392" i="2"/>
  <c r="AH541" i="2"/>
  <c r="AH622" i="2"/>
  <c r="AH292" i="2"/>
  <c r="AH435" i="2"/>
  <c r="AH480" i="2"/>
  <c r="AH552" i="2"/>
  <c r="AH37" i="2"/>
  <c r="AH237" i="2"/>
  <c r="AH476" i="2"/>
  <c r="AH373" i="2"/>
  <c r="AH320" i="2"/>
  <c r="AH54" i="2"/>
  <c r="AH119" i="2"/>
  <c r="AH402" i="2"/>
  <c r="AH163" i="2"/>
  <c r="AH248" i="2"/>
  <c r="AH150" i="2"/>
  <c r="AH558" i="2"/>
  <c r="AH378" i="2"/>
  <c r="AH734" i="2"/>
  <c r="AH144" i="2"/>
  <c r="AH692" i="2"/>
  <c r="AH709" i="2"/>
  <c r="AH298" i="2"/>
  <c r="AH185" i="2"/>
  <c r="AH503" i="2"/>
  <c r="AH359" i="2"/>
  <c r="AH673" i="2"/>
  <c r="AH33" i="2"/>
  <c r="AH20" i="2"/>
  <c r="AH187" i="2"/>
  <c r="AH615" i="2"/>
  <c r="AH575" i="2"/>
  <c r="AH19" i="2"/>
  <c r="AH142" i="2"/>
  <c r="AH25" i="2"/>
  <c r="AH394" i="2"/>
  <c r="AH671" i="2"/>
  <c r="AH232" i="2"/>
  <c r="AH335" i="2"/>
  <c r="AH361" i="2"/>
  <c r="AH22" i="2"/>
  <c r="AH493" i="2"/>
  <c r="AH631" i="2"/>
  <c r="AH304" i="2"/>
  <c r="AH423" i="2"/>
  <c r="AH145" i="2"/>
  <c r="AH127" i="2"/>
  <c r="AH577" i="2"/>
  <c r="AH445" i="2"/>
  <c r="AH564" i="2"/>
  <c r="AH46" i="2"/>
  <c r="AH538" i="2"/>
  <c r="AH301" i="2"/>
  <c r="AH528" i="2"/>
  <c r="AH539" i="2"/>
  <c r="AH500" i="2"/>
  <c r="AH69" i="2"/>
  <c r="AH451" i="2"/>
  <c r="AH472" i="2"/>
  <c r="AH48" i="2"/>
  <c r="AH453" i="2"/>
  <c r="AH585" i="2"/>
  <c r="AH349" i="2"/>
  <c r="AH497" i="2"/>
  <c r="AH125" i="2"/>
  <c r="AH738" i="2"/>
  <c r="AH599" i="2"/>
  <c r="AH211" i="2"/>
  <c r="AH602" i="2"/>
  <c r="AH82" i="2"/>
  <c r="AH672" i="2"/>
  <c r="AH735" i="2"/>
  <c r="AH233" i="2"/>
  <c r="AH605" i="2"/>
  <c r="AH579" i="2"/>
  <c r="AH297" i="2"/>
  <c r="AH516" i="2"/>
  <c r="AH130" i="2"/>
  <c r="AH621" i="2"/>
  <c r="AH496" i="2"/>
  <c r="AH736" i="2"/>
  <c r="AH437" i="2"/>
  <c r="AH653" i="2"/>
  <c r="AH494" i="2"/>
  <c r="AH674" i="2"/>
  <c r="AH212" i="2"/>
  <c r="AH42" i="2"/>
  <c r="AH501" i="2"/>
  <c r="AH86" i="2"/>
  <c r="AH202" i="2"/>
  <c r="AH343" i="2"/>
  <c r="AH366" i="2"/>
  <c r="AH411" i="2"/>
  <c r="AH391" i="2"/>
  <c r="AH105" i="2"/>
  <c r="AH726" i="2"/>
  <c r="AH220" i="2"/>
  <c r="AH44" i="2"/>
  <c r="AH683" i="2"/>
  <c r="AH617" i="2"/>
  <c r="AH545" i="2"/>
  <c r="AH681" i="2"/>
  <c r="AH375" i="2"/>
  <c r="AH265" i="2"/>
  <c r="AH176" i="2"/>
  <c r="AH479" i="2"/>
  <c r="AH141" i="2"/>
  <c r="AH38" i="2"/>
  <c r="AH219" i="2"/>
  <c r="AH363" i="2"/>
  <c r="AH444" i="2"/>
  <c r="AH179" i="2"/>
  <c r="AH732" i="2"/>
  <c r="AH151" i="2"/>
  <c r="AH701" i="2"/>
  <c r="AH143" i="2"/>
  <c r="AH90" i="2"/>
  <c r="AH699" i="2"/>
  <c r="AH571" i="2"/>
  <c r="AH154" i="2"/>
  <c r="AH624" i="2"/>
  <c r="AH703" i="2"/>
  <c r="AH36" i="2"/>
  <c r="AH117" i="2"/>
  <c r="AH499" i="2"/>
  <c r="AH413" i="2"/>
  <c r="AH455" i="2"/>
  <c r="AH380" i="2"/>
  <c r="AH124" i="2"/>
  <c r="AH669" i="2"/>
  <c r="AH352" i="2"/>
  <c r="AH559" i="2"/>
  <c r="AH625" i="2"/>
  <c r="AH565" i="2"/>
  <c r="AH706" i="2"/>
  <c r="AH245" i="2"/>
  <c r="AH207" i="2"/>
  <c r="AH322" i="2"/>
  <c r="AH464" i="2"/>
  <c r="AH718" i="2"/>
  <c r="AH122" i="2"/>
  <c r="AH408" i="2"/>
  <c r="AH97" i="2"/>
  <c r="AH259" i="2"/>
  <c r="AH512" i="2"/>
  <c r="AH257" i="2"/>
  <c r="AH155" i="2"/>
  <c r="AH222" i="2"/>
  <c r="AH664" i="2"/>
  <c r="AH99" i="2"/>
  <c r="AH268" i="2"/>
  <c r="AH160" i="2"/>
  <c r="AH396" i="2"/>
  <c r="AH677" i="2"/>
  <c r="AH422" i="2"/>
  <c r="AH89" i="2"/>
  <c r="AH75" i="2"/>
  <c r="AH640" i="2"/>
  <c r="AH708" i="2"/>
  <c r="AH177" i="2"/>
  <c r="AH645" i="2"/>
  <c r="AH218" i="2"/>
  <c r="AH729" i="2"/>
  <c r="AH438" i="2"/>
  <c r="AH680" i="2"/>
  <c r="AH513" i="2"/>
  <c r="AH595" i="2"/>
  <c r="AH606" i="2"/>
  <c r="AH693" i="2"/>
  <c r="AH635" i="2"/>
  <c r="AH629" i="2"/>
  <c r="AH742" i="2"/>
  <c r="AH153" i="2"/>
  <c r="AH401" i="2"/>
  <c r="AH592" i="2"/>
  <c r="AH376" i="2"/>
  <c r="AH279" i="2"/>
  <c r="AH291" i="2"/>
  <c r="AH650" i="2"/>
  <c r="AH656" i="2"/>
  <c r="AH381" i="2"/>
  <c r="AH102" i="2"/>
  <c r="AH270" i="2"/>
  <c r="AH489" i="2"/>
  <c r="AH454" i="2"/>
  <c r="AH315" i="2"/>
  <c r="AH655" i="2"/>
  <c r="AH556" i="2"/>
  <c r="AH294" i="2"/>
  <c r="AH555" i="2"/>
  <c r="AH646" i="2"/>
  <c r="AH425" i="2"/>
  <c r="AH95" i="2"/>
  <c r="AH685" i="2"/>
  <c r="AH416" i="2"/>
  <c r="AH197" i="2"/>
  <c r="AH527" i="2"/>
  <c r="AH296" i="2"/>
  <c r="AH730" i="2"/>
  <c r="AH521" i="2"/>
  <c r="AH285" i="2"/>
  <c r="AH347" i="2"/>
  <c r="AH562" i="2"/>
  <c r="AH429" i="2"/>
  <c r="AH536" i="2"/>
  <c r="AH395" i="2"/>
  <c r="AH686" i="2"/>
  <c r="AH287" i="2"/>
  <c r="AH192" i="2"/>
  <c r="AH178" i="2"/>
  <c r="AH482" i="2"/>
  <c r="AH532" i="2"/>
  <c r="AH206" i="2"/>
  <c r="AH367" i="2"/>
  <c r="AH598" i="2"/>
  <c r="AH299" i="2"/>
  <c r="AH651" i="2"/>
  <c r="AH379" i="2"/>
  <c r="AH316" i="2"/>
  <c r="AH470" i="2"/>
  <c r="AH659" i="2"/>
  <c r="AH628" i="2"/>
  <c r="AH550" i="2"/>
  <c r="AH583" i="2"/>
  <c r="AH355" i="2"/>
  <c r="AH717" i="2"/>
  <c r="AH715" i="2"/>
  <c r="AH518" i="2"/>
  <c r="AH484" i="2"/>
  <c r="AH439" i="2"/>
  <c r="AH654" i="2"/>
  <c r="AH603" i="2"/>
  <c r="AH418" i="2"/>
  <c r="AH458" i="2"/>
  <c r="AH341" i="2"/>
  <c r="AH507" i="2"/>
  <c r="AH702" i="2"/>
  <c r="AH633" i="2"/>
  <c r="AH663" i="2"/>
  <c r="AH325" i="2"/>
  <c r="AH544" i="2"/>
  <c r="AH727" i="2"/>
  <c r="AH623" i="2"/>
  <c r="AH440" i="2"/>
  <c r="AH700" i="2"/>
  <c r="AH658" i="2"/>
  <c r="AH690" i="2"/>
  <c r="AH609" i="2"/>
  <c r="AH525" i="2"/>
  <c r="AH613" i="2"/>
  <c r="AH410" i="2"/>
  <c r="AH740" i="2"/>
  <c r="AH704" i="2"/>
  <c r="AH611" i="2"/>
  <c r="AH648" i="2"/>
  <c r="AH584" i="2"/>
  <c r="AH627" i="2"/>
  <c r="AH722" i="2"/>
  <c r="AH682" i="2"/>
  <c r="AH720" i="2"/>
  <c r="AH739" i="2"/>
  <c r="AH695" i="2"/>
  <c r="AH712" i="2"/>
  <c r="AH737" i="2"/>
  <c r="AH725" i="2"/>
  <c r="AH689" i="2"/>
  <c r="AH667" i="2"/>
  <c r="AH711" i="2"/>
  <c r="AH721" i="2"/>
  <c r="AH713" i="2"/>
  <c r="AG610" i="2"/>
  <c r="AG639" i="2"/>
  <c r="AG614" i="2"/>
  <c r="AG121" i="2"/>
  <c r="AG327" i="2"/>
  <c r="AG546" i="2"/>
  <c r="AG531" i="2"/>
  <c r="AG461" i="2"/>
  <c r="AG384" i="2"/>
  <c r="AG504" i="2"/>
  <c r="AG383" i="2"/>
  <c r="AG522" i="2"/>
  <c r="AG666" i="2"/>
  <c r="AG254" i="2"/>
  <c r="AG128" i="2"/>
  <c r="AG505" i="2"/>
  <c r="AG471" i="2"/>
  <c r="AG687" i="2"/>
  <c r="AG371" i="2"/>
  <c r="AG334" i="2"/>
  <c r="AG60" i="2"/>
  <c r="AG431" i="2"/>
  <c r="AG530" i="2"/>
  <c r="AG390" i="2"/>
  <c r="AG517" i="2"/>
  <c r="AG76" i="2"/>
  <c r="AG342" i="2"/>
  <c r="AG652" i="2"/>
  <c r="AG215" i="2"/>
  <c r="AG326" i="2"/>
  <c r="AG576" i="2"/>
  <c r="AG252" i="2"/>
  <c r="AG56" i="2"/>
  <c r="AG638" i="2"/>
  <c r="AG9" i="2"/>
  <c r="AG594" i="2"/>
  <c r="AG149" i="2"/>
  <c r="AG93" i="2"/>
  <c r="AG108" i="2"/>
  <c r="AG447" i="2"/>
  <c r="AG323" i="2"/>
  <c r="AG519" i="2"/>
  <c r="AG330" i="2"/>
  <c r="AG188" i="2"/>
  <c r="AG224" i="2"/>
  <c r="AG157" i="2"/>
  <c r="AG63" i="2"/>
  <c r="AG630" i="2"/>
  <c r="AG115" i="2"/>
  <c r="AG574" i="2"/>
  <c r="AG385" i="2"/>
  <c r="AG377" i="2"/>
  <c r="AG168" i="2"/>
  <c r="AG515" i="2"/>
  <c r="AG134" i="2"/>
  <c r="AG109" i="2"/>
  <c r="AG509" i="2"/>
  <c r="AG357" i="2"/>
  <c r="AG649" i="2"/>
  <c r="AG467" i="2"/>
  <c r="AG386" i="2"/>
  <c r="AG428" i="2"/>
  <c r="AG360" i="2"/>
  <c r="AG336" i="2"/>
  <c r="AG123" i="2"/>
  <c r="AG246" i="2"/>
  <c r="AG286" i="2"/>
  <c r="AG236" i="2"/>
  <c r="AG132" i="2"/>
  <c r="AG138" i="2"/>
  <c r="AG348" i="2"/>
  <c r="AG190" i="2"/>
  <c r="AG92" i="2"/>
  <c r="AG114" i="2"/>
  <c r="AG441" i="2"/>
  <c r="AG333" i="2"/>
  <c r="AG230" i="2"/>
  <c r="AG495" i="2"/>
  <c r="AG662" i="2"/>
  <c r="AG477" i="2"/>
  <c r="AG186" i="2"/>
  <c r="AG414" i="2"/>
  <c r="AG569" i="2"/>
  <c r="AG175" i="2"/>
  <c r="AG647" i="2"/>
  <c r="AG258" i="2"/>
  <c r="AG87" i="2"/>
  <c r="AG7" i="2"/>
  <c r="AG8" i="2"/>
  <c r="AG452" i="2"/>
  <c r="AG331" i="2"/>
  <c r="AG432" i="2"/>
  <c r="AG589" i="2"/>
  <c r="AG369" i="2"/>
  <c r="AG79" i="2"/>
  <c r="AG214" i="2"/>
  <c r="AG249" i="2"/>
  <c r="AG135" i="2"/>
  <c r="AG210" i="2"/>
  <c r="AG250" i="2"/>
  <c r="AG450" i="2"/>
  <c r="AG463" i="2"/>
  <c r="AG104" i="2"/>
  <c r="AG162" i="2"/>
  <c r="AG242" i="2"/>
  <c r="AG171" i="2"/>
  <c r="AG283" i="2"/>
  <c r="AG133" i="2"/>
  <c r="AG164" i="2"/>
  <c r="AG433" i="2"/>
  <c r="AG389" i="2"/>
  <c r="AG260" i="2"/>
  <c r="AG462" i="2"/>
  <c r="AG397" i="2"/>
  <c r="AG167" i="2"/>
  <c r="AG446" i="2"/>
  <c r="AG67" i="2"/>
  <c r="AG49" i="2"/>
  <c r="AG723" i="2"/>
  <c r="AG24" i="2"/>
  <c r="AG137" i="2"/>
  <c r="AG200" i="2"/>
  <c r="AG665" i="2"/>
  <c r="AG183" i="2"/>
  <c r="AG40" i="2"/>
  <c r="AG267" i="2"/>
  <c r="AG350" i="2"/>
  <c r="AG156" i="2"/>
  <c r="AG34" i="2"/>
  <c r="AG317" i="2"/>
  <c r="AG10" i="2"/>
  <c r="AG691" i="2"/>
  <c r="AG240" i="2"/>
  <c r="AG719" i="2"/>
  <c r="AG344" i="2"/>
  <c r="AG632" i="2"/>
  <c r="AG529" i="2"/>
  <c r="AG698" i="2"/>
  <c r="AG400" i="2"/>
  <c r="AG586" i="2"/>
  <c r="AG263" i="2"/>
  <c r="AG306" i="2"/>
  <c r="AG307" i="2"/>
  <c r="AG272" i="2"/>
  <c r="AG266" i="2"/>
  <c r="AG374" i="2"/>
  <c r="AG262" i="2"/>
  <c r="AG84" i="2"/>
  <c r="AG80" i="2"/>
  <c r="AG231" i="2"/>
  <c r="AG129" i="2"/>
  <c r="AG96" i="2"/>
  <c r="AG382" i="2"/>
  <c r="AG417" i="2"/>
  <c r="AG113" i="2"/>
  <c r="AG597" i="2"/>
  <c r="AG340" i="2"/>
  <c r="AG498" i="2"/>
  <c r="AG337" i="2"/>
  <c r="AG634" i="2"/>
  <c r="AG523" i="2"/>
  <c r="AG524" i="2"/>
  <c r="AG554" i="2"/>
  <c r="AG506" i="2"/>
  <c r="AG612" i="2"/>
  <c r="AG256" i="2"/>
  <c r="AG487" i="2"/>
  <c r="AG661" i="2"/>
  <c r="AG580" i="2"/>
  <c r="AG526" i="2"/>
  <c r="AG23" i="2"/>
  <c r="AG15" i="2"/>
  <c r="AG714" i="2"/>
  <c r="AG590" i="2"/>
  <c r="AG675" i="2"/>
  <c r="AG277" i="2"/>
  <c r="AG465" i="2"/>
  <c r="AG57" i="2"/>
  <c r="AG600" i="2"/>
  <c r="AG618" i="2"/>
  <c r="AG181" i="2"/>
  <c r="AG427" i="2"/>
  <c r="AG11" i="2"/>
  <c r="AG549" i="2"/>
  <c r="AG31" i="2"/>
  <c r="AG276" i="2"/>
  <c r="AG508" i="2"/>
  <c r="AG468" i="2"/>
  <c r="AG419" i="2"/>
  <c r="AG58" i="2"/>
  <c r="AG253" i="2"/>
  <c r="AG641" i="2"/>
  <c r="AG146" i="2"/>
  <c r="AG338" i="2"/>
  <c r="AG670" i="2"/>
  <c r="AG324" i="2"/>
  <c r="AG241" i="2"/>
  <c r="AG676" i="2"/>
  <c r="AG228" i="2"/>
  <c r="AG636" i="2"/>
  <c r="AG514" i="2"/>
  <c r="AG420" i="2"/>
  <c r="AG345" i="2"/>
  <c r="AG534" i="2"/>
  <c r="AG553" i="2"/>
  <c r="AG78" i="2"/>
  <c r="AG198" i="2"/>
  <c r="AG426" i="2"/>
  <c r="AG120" i="2"/>
  <c r="AG421" i="2"/>
  <c r="AG547" i="2"/>
  <c r="AG644" i="2"/>
  <c r="AG73" i="2"/>
  <c r="AG52" i="2"/>
  <c r="AG111" i="2"/>
  <c r="AG488" i="2"/>
  <c r="AG6" i="2"/>
  <c r="AG535" i="2"/>
  <c r="AG152" i="2"/>
  <c r="AG459" i="2"/>
  <c r="AG184" i="2"/>
  <c r="AG449" i="2"/>
  <c r="AG217" i="2"/>
  <c r="AG70" i="2"/>
  <c r="AG71" i="2"/>
  <c r="AG533" i="2"/>
  <c r="AG126" i="2"/>
  <c r="AG409" i="2"/>
  <c r="AG456" i="2"/>
  <c r="AG442" i="2"/>
  <c r="AG679" i="2"/>
  <c r="AG434" i="2"/>
  <c r="AG159" i="2"/>
  <c r="AG275" i="2"/>
  <c r="AG308" i="2"/>
  <c r="AG733" i="2"/>
  <c r="AG226" i="2"/>
  <c r="AG475" i="2"/>
  <c r="AG582" i="2"/>
  <c r="AG678" i="2"/>
  <c r="AG208" i="2"/>
  <c r="AG5" i="2"/>
  <c r="AG387" i="2"/>
  <c r="AG364" i="2"/>
  <c r="AG312" i="2"/>
  <c r="AG64" i="2"/>
  <c r="AG62" i="2"/>
  <c r="AG724" i="2"/>
  <c r="AG172" i="2"/>
  <c r="AG346" i="2"/>
  <c r="AG339" i="2"/>
  <c r="AG14" i="2"/>
  <c r="AG567" i="2"/>
  <c r="AG466" i="2"/>
  <c r="AG55" i="2"/>
  <c r="AG68" i="2"/>
  <c r="AG27" i="2"/>
  <c r="AG511" i="2"/>
  <c r="AG45" i="2"/>
  <c r="AG566" i="2"/>
  <c r="AG403" i="2"/>
  <c r="AG551" i="2"/>
  <c r="AG694" i="2"/>
  <c r="AG41" i="2"/>
  <c r="AG405" i="2"/>
  <c r="AG354" i="2"/>
  <c r="AG85" i="2"/>
  <c r="AG332" i="2"/>
  <c r="AG485" i="2"/>
  <c r="AG195" i="2"/>
  <c r="AG356" i="2"/>
  <c r="AG365" i="2"/>
  <c r="AG209" i="2"/>
  <c r="AG560" i="2"/>
  <c r="AG328" i="2"/>
  <c r="AG398" i="2"/>
  <c r="AG182" i="2"/>
  <c r="AG368" i="2"/>
  <c r="AG473" i="2"/>
  <c r="AG213" i="2"/>
  <c r="AG460" i="2"/>
  <c r="AG221" i="2"/>
  <c r="AG59" i="2"/>
  <c r="AG436" i="2"/>
  <c r="AG688" i="2"/>
  <c r="AG273" i="2"/>
  <c r="AG101" i="2"/>
  <c r="AG448" i="2"/>
  <c r="AG486" i="2"/>
  <c r="AG112" i="2"/>
  <c r="AG593" i="2"/>
  <c r="AG193" i="2"/>
  <c r="AG302" i="2"/>
  <c r="AG3" i="2"/>
  <c r="AG106" i="2"/>
  <c r="AG697" i="2"/>
  <c r="AG282" i="2"/>
  <c r="AG561" i="2"/>
  <c r="AG204" i="2"/>
  <c r="AG173" i="2"/>
  <c r="AG568" i="2"/>
  <c r="AG620" i="2"/>
  <c r="AG469" i="2"/>
  <c r="AG88" i="2"/>
  <c r="AG110" i="2"/>
  <c r="AG393" i="2"/>
  <c r="AG313" i="2"/>
  <c r="AG483" i="2"/>
  <c r="AG502" i="2"/>
  <c r="AG47" i="2"/>
  <c r="AG74" i="2"/>
  <c r="AG596" i="2"/>
  <c r="AG372" i="2"/>
  <c r="AG77" i="2"/>
  <c r="AG358" i="2"/>
  <c r="AG329" i="2"/>
  <c r="AG255" i="2"/>
  <c r="AG443" i="2"/>
  <c r="AG280" i="2"/>
  <c r="AG274" i="2"/>
  <c r="AG310" i="2"/>
  <c r="AG148" i="2"/>
  <c r="AG174" i="2"/>
  <c r="AG319" i="2"/>
  <c r="AG21" i="2"/>
  <c r="AG227" i="2"/>
  <c r="AG474" i="2"/>
  <c r="AG166" i="2"/>
  <c r="AG716" i="2"/>
  <c r="AG239" i="2"/>
  <c r="AG103" i="2"/>
  <c r="AG626" i="2"/>
  <c r="AG288" i="2"/>
  <c r="AG91" i="2"/>
  <c r="AG710" i="2"/>
  <c r="AG234" i="2"/>
  <c r="AG415" i="2"/>
  <c r="AG289" i="2"/>
  <c r="AG28" i="2"/>
  <c r="AG271" i="2"/>
  <c r="AG607" i="2"/>
  <c r="AG478" i="2"/>
  <c r="AG284" i="2"/>
  <c r="AG81" i="2"/>
  <c r="AG295" i="2"/>
  <c r="AG201" i="2"/>
  <c r="AG98" i="2"/>
  <c r="AG278" i="2"/>
  <c r="AG191" i="2"/>
  <c r="AG32" i="2"/>
  <c r="AG35" i="2"/>
  <c r="AG100" i="2"/>
  <c r="AG728" i="2"/>
  <c r="AG362" i="2"/>
  <c r="AG660" i="2"/>
  <c r="AG118" i="2"/>
  <c r="AG637" i="2"/>
  <c r="AG51" i="2"/>
  <c r="AG189" i="2"/>
  <c r="AG548" i="2"/>
  <c r="AG572" i="2"/>
  <c r="AG318" i="2"/>
  <c r="AG65" i="2"/>
  <c r="AG16" i="2"/>
  <c r="AG570" i="2"/>
  <c r="AG243" i="2"/>
  <c r="AG581" i="2"/>
  <c r="AG424" i="2"/>
  <c r="AG12" i="2"/>
  <c r="AG180" i="2"/>
  <c r="AG591" i="2"/>
  <c r="AG247" i="2"/>
  <c r="AG61" i="2"/>
  <c r="AG543" i="2"/>
  <c r="AG225" i="2"/>
  <c r="AG4" i="2"/>
  <c r="AG158" i="2"/>
  <c r="AG116" i="2"/>
  <c r="AG601" i="2"/>
  <c r="AG205" i="2"/>
  <c r="AG269" i="2"/>
  <c r="AG642" i="2"/>
  <c r="AG412" i="2"/>
  <c r="AG705" i="2"/>
  <c r="AG13" i="2"/>
  <c r="AG305" i="2"/>
  <c r="AG481" i="2"/>
  <c r="AG588" i="2"/>
  <c r="AG457" i="2"/>
  <c r="AG161" i="2"/>
  <c r="AG491" i="2"/>
  <c r="AG2" i="2"/>
  <c r="AG235" i="2"/>
  <c r="AG53" i="2"/>
  <c r="AG238" i="2"/>
  <c r="AG229" i="2"/>
  <c r="AG430" i="2"/>
  <c r="AG131" i="2"/>
  <c r="AG26" i="2"/>
  <c r="AG169" i="2"/>
  <c r="AG170" i="2"/>
  <c r="AG321" i="2"/>
  <c r="AG17" i="2"/>
  <c r="AG696" i="2"/>
  <c r="AG616" i="2"/>
  <c r="AG216" i="2"/>
  <c r="AG140" i="2"/>
  <c r="AG557" i="2"/>
  <c r="AG39" i="2"/>
  <c r="AG353" i="2"/>
  <c r="AG136" i="2"/>
  <c r="AG18" i="2"/>
  <c r="AG83" i="2"/>
  <c r="AG399" i="2"/>
  <c r="AG196" i="2"/>
  <c r="AG370" i="2"/>
  <c r="AG537" i="2"/>
  <c r="AG293" i="2"/>
  <c r="AG29" i="2"/>
  <c r="AG406" i="2"/>
  <c r="AG244" i="2"/>
  <c r="AG578" i="2"/>
  <c r="AG43" i="2"/>
  <c r="AG542" i="2"/>
  <c r="AG66" i="2"/>
  <c r="AG290" i="2"/>
  <c r="AG490" i="2"/>
  <c r="AG139" i="2"/>
  <c r="AG309" i="2"/>
  <c r="AG657" i="2"/>
  <c r="AG684" i="2"/>
  <c r="AG619" i="2"/>
  <c r="AG303" i="2"/>
  <c r="AG261" i="2"/>
  <c r="AG404" i="2"/>
  <c r="AG608" i="2"/>
  <c r="AG587" i="2"/>
  <c r="AG203" i="2"/>
  <c r="AG223" i="2"/>
  <c r="AG30" i="2"/>
  <c r="AG492" i="2"/>
  <c r="AG604" i="2"/>
  <c r="AG107" i="2"/>
  <c r="AG563" i="2"/>
  <c r="AG741" i="2"/>
  <c r="AG72" i="2"/>
  <c r="AG147" i="2"/>
  <c r="AG643" i="2"/>
  <c r="AG264" i="2"/>
  <c r="AG165" i="2"/>
  <c r="AG314" i="2"/>
  <c r="AG199" i="2"/>
  <c r="AG281" i="2"/>
  <c r="AG731" i="2"/>
  <c r="AG311" i="2"/>
  <c r="AG707" i="2"/>
  <c r="AG50" i="2"/>
  <c r="AG94" i="2"/>
  <c r="AG300" i="2"/>
  <c r="AG573" i="2"/>
  <c r="AG388" i="2"/>
  <c r="AG407" i="2"/>
  <c r="AG540" i="2"/>
  <c r="AG668" i="2"/>
  <c r="AG251" i="2"/>
  <c r="AG520" i="2"/>
  <c r="AG510" i="2"/>
  <c r="AG194" i="2"/>
  <c r="AG351" i="2"/>
  <c r="AG392" i="2"/>
  <c r="AG541" i="2"/>
  <c r="AG622" i="2"/>
  <c r="AG292" i="2"/>
  <c r="AG435" i="2"/>
  <c r="AG480" i="2"/>
  <c r="AG552" i="2"/>
  <c r="AG37" i="2"/>
  <c r="AG237" i="2"/>
  <c r="AG476" i="2"/>
  <c r="AG373" i="2"/>
  <c r="AG320" i="2"/>
  <c r="AG54" i="2"/>
  <c r="AG119" i="2"/>
  <c r="AG402" i="2"/>
  <c r="AG163" i="2"/>
  <c r="AG248" i="2"/>
  <c r="AG150" i="2"/>
  <c r="AG558" i="2"/>
  <c r="AG378" i="2"/>
  <c r="AG734" i="2"/>
  <c r="AG144" i="2"/>
  <c r="AG692" i="2"/>
  <c r="AG709" i="2"/>
  <c r="AG298" i="2"/>
  <c r="AG185" i="2"/>
  <c r="AG503" i="2"/>
  <c r="AG359" i="2"/>
  <c r="AG673" i="2"/>
  <c r="AG33" i="2"/>
  <c r="AG20" i="2"/>
  <c r="AG187" i="2"/>
  <c r="AG615" i="2"/>
  <c r="AG575" i="2"/>
  <c r="AG19" i="2"/>
  <c r="AG142" i="2"/>
  <c r="AG25" i="2"/>
  <c r="AG394" i="2"/>
  <c r="AG671" i="2"/>
  <c r="AG232" i="2"/>
  <c r="AG335" i="2"/>
  <c r="AG361" i="2"/>
  <c r="AG22" i="2"/>
  <c r="AG493" i="2"/>
  <c r="AG631" i="2"/>
  <c r="AG304" i="2"/>
  <c r="AG423" i="2"/>
  <c r="AG145" i="2"/>
  <c r="AG127" i="2"/>
  <c r="AG577" i="2"/>
  <c r="AG445" i="2"/>
  <c r="AG564" i="2"/>
  <c r="AG46" i="2"/>
  <c r="AG538" i="2"/>
  <c r="AG301" i="2"/>
  <c r="AG528" i="2"/>
  <c r="AG539" i="2"/>
  <c r="AG500" i="2"/>
  <c r="AG69" i="2"/>
  <c r="AG451" i="2"/>
  <c r="AG472" i="2"/>
  <c r="AG48" i="2"/>
  <c r="AG453" i="2"/>
  <c r="AG585" i="2"/>
  <c r="AG349" i="2"/>
  <c r="AG497" i="2"/>
  <c r="AG125" i="2"/>
  <c r="AG738" i="2"/>
  <c r="AG599" i="2"/>
  <c r="AG211" i="2"/>
  <c r="AG602" i="2"/>
  <c r="AG82" i="2"/>
  <c r="AG672" i="2"/>
  <c r="AG735" i="2"/>
  <c r="AG233" i="2"/>
  <c r="AG605" i="2"/>
  <c r="AG579" i="2"/>
  <c r="AG297" i="2"/>
  <c r="AG516" i="2"/>
  <c r="AG130" i="2"/>
  <c r="AG621" i="2"/>
  <c r="AG496" i="2"/>
  <c r="AG736" i="2"/>
  <c r="AG437" i="2"/>
  <c r="AG653" i="2"/>
  <c r="AG494" i="2"/>
  <c r="AG674" i="2"/>
  <c r="AG212" i="2"/>
  <c r="AG42" i="2"/>
  <c r="AG501" i="2"/>
  <c r="AG86" i="2"/>
  <c r="AG202" i="2"/>
  <c r="AG343" i="2"/>
  <c r="AG366" i="2"/>
  <c r="AG411" i="2"/>
  <c r="AG391" i="2"/>
  <c r="AG105" i="2"/>
  <c r="AG726" i="2"/>
  <c r="AG220" i="2"/>
  <c r="AG44" i="2"/>
  <c r="AG683" i="2"/>
  <c r="AG617" i="2"/>
  <c r="AG545" i="2"/>
  <c r="AG681" i="2"/>
  <c r="AG375" i="2"/>
  <c r="AG265" i="2"/>
  <c r="AG176" i="2"/>
  <c r="AG479" i="2"/>
  <c r="AG141" i="2"/>
  <c r="AG38" i="2"/>
  <c r="AG219" i="2"/>
  <c r="AG363" i="2"/>
  <c r="AG444" i="2"/>
  <c r="AG179" i="2"/>
  <c r="AG732" i="2"/>
  <c r="AG151" i="2"/>
  <c r="AG701" i="2"/>
  <c r="AG143" i="2"/>
  <c r="AG90" i="2"/>
  <c r="AG699" i="2"/>
  <c r="AG571" i="2"/>
  <c r="AG154" i="2"/>
  <c r="AG624" i="2"/>
  <c r="AG703" i="2"/>
  <c r="AG36" i="2"/>
  <c r="AG117" i="2"/>
  <c r="AG499" i="2"/>
  <c r="AG413" i="2"/>
  <c r="AG455" i="2"/>
  <c r="AG380" i="2"/>
  <c r="AG124" i="2"/>
  <c r="AG669" i="2"/>
  <c r="AG352" i="2"/>
  <c r="AG559" i="2"/>
  <c r="AG625" i="2"/>
  <c r="AG565" i="2"/>
  <c r="AG706" i="2"/>
  <c r="AG245" i="2"/>
  <c r="AG207" i="2"/>
  <c r="AG322" i="2"/>
  <c r="AG464" i="2"/>
  <c r="AG718" i="2"/>
  <c r="AG122" i="2"/>
  <c r="AG408" i="2"/>
  <c r="AG97" i="2"/>
  <c r="AG259" i="2"/>
  <c r="AG512" i="2"/>
  <c r="AG257" i="2"/>
  <c r="AG155" i="2"/>
  <c r="AG222" i="2"/>
  <c r="AG664" i="2"/>
  <c r="AG99" i="2"/>
  <c r="AG268" i="2"/>
  <c r="AG160" i="2"/>
  <c r="AG396" i="2"/>
  <c r="AG677" i="2"/>
  <c r="AG422" i="2"/>
  <c r="AG89" i="2"/>
  <c r="AG75" i="2"/>
  <c r="AG640" i="2"/>
  <c r="AG708" i="2"/>
  <c r="AG177" i="2"/>
  <c r="AG645" i="2"/>
  <c r="AG218" i="2"/>
  <c r="AG729" i="2"/>
  <c r="AG438" i="2"/>
  <c r="AG680" i="2"/>
  <c r="AG513" i="2"/>
  <c r="AG595" i="2"/>
  <c r="AG606" i="2"/>
  <c r="AG693" i="2"/>
  <c r="AG635" i="2"/>
  <c r="AG629" i="2"/>
  <c r="AG742" i="2"/>
  <c r="AG153" i="2"/>
  <c r="AG401" i="2"/>
  <c r="AG592" i="2"/>
  <c r="AG376" i="2"/>
  <c r="AG279" i="2"/>
  <c r="AG291" i="2"/>
  <c r="AG650" i="2"/>
  <c r="AG656" i="2"/>
  <c r="AG381" i="2"/>
  <c r="AG102" i="2"/>
  <c r="AG270" i="2"/>
  <c r="AG489" i="2"/>
  <c r="AG454" i="2"/>
  <c r="AG315" i="2"/>
  <c r="AG655" i="2"/>
  <c r="AG556" i="2"/>
  <c r="AG294" i="2"/>
  <c r="AG555" i="2"/>
  <c r="AG646" i="2"/>
  <c r="AG425" i="2"/>
  <c r="AG95" i="2"/>
  <c r="AG685" i="2"/>
  <c r="AG416" i="2"/>
  <c r="AG197" i="2"/>
  <c r="AG527" i="2"/>
  <c r="AG296" i="2"/>
  <c r="AG730" i="2"/>
  <c r="AG521" i="2"/>
  <c r="AG285" i="2"/>
  <c r="AG347" i="2"/>
  <c r="AG562" i="2"/>
  <c r="AG429" i="2"/>
  <c r="AG536" i="2"/>
  <c r="AG395" i="2"/>
  <c r="AG686" i="2"/>
  <c r="AG287" i="2"/>
  <c r="AG192" i="2"/>
  <c r="AG178" i="2"/>
  <c r="AG482" i="2"/>
  <c r="AG532" i="2"/>
  <c r="AG206" i="2"/>
  <c r="AG367" i="2"/>
  <c r="AG598" i="2"/>
  <c r="AG299" i="2"/>
  <c r="AG651" i="2"/>
  <c r="AG379" i="2"/>
  <c r="AG316" i="2"/>
  <c r="AG470" i="2"/>
  <c r="AG659" i="2"/>
  <c r="AG628" i="2"/>
  <c r="AG550" i="2"/>
  <c r="AG583" i="2"/>
  <c r="AG355" i="2"/>
  <c r="AG717" i="2"/>
  <c r="AG715" i="2"/>
  <c r="AG518" i="2"/>
  <c r="AG484" i="2"/>
  <c r="AG439" i="2"/>
  <c r="AG654" i="2"/>
  <c r="AG603" i="2"/>
  <c r="AG418" i="2"/>
  <c r="AG458" i="2"/>
  <c r="AG341" i="2"/>
  <c r="AG507" i="2"/>
  <c r="AG702" i="2"/>
  <c r="AG633" i="2"/>
  <c r="AG663" i="2"/>
  <c r="AG325" i="2"/>
  <c r="AG544" i="2"/>
  <c r="AG727" i="2"/>
  <c r="AG623" i="2"/>
  <c r="AG440" i="2"/>
  <c r="AG700" i="2"/>
  <c r="AG658" i="2"/>
  <c r="AG690" i="2"/>
  <c r="AG609" i="2"/>
  <c r="AG525" i="2"/>
  <c r="AG613" i="2"/>
  <c r="AG410" i="2"/>
  <c r="AG740" i="2"/>
  <c r="AG704" i="2"/>
  <c r="AG611" i="2"/>
  <c r="AG648" i="2"/>
  <c r="AG584" i="2"/>
  <c r="AG627" i="2"/>
  <c r="AG722" i="2"/>
  <c r="AG682" i="2"/>
  <c r="AG720" i="2"/>
  <c r="AG739" i="2"/>
  <c r="AG695" i="2"/>
  <c r="AG712" i="2"/>
  <c r="AG737" i="2"/>
  <c r="AG725" i="2"/>
  <c r="AG689" i="2"/>
  <c r="AG667" i="2"/>
  <c r="AG711" i="2"/>
  <c r="AG721" i="2"/>
  <c r="AG713" i="2"/>
  <c r="AF610" i="2"/>
  <c r="AF639" i="2"/>
  <c r="AF614" i="2"/>
  <c r="AF121" i="2"/>
  <c r="AF327" i="2"/>
  <c r="AF546" i="2"/>
  <c r="AF531" i="2"/>
  <c r="AF461" i="2"/>
  <c r="AF384" i="2"/>
  <c r="AF504" i="2"/>
  <c r="AF383" i="2"/>
  <c r="AF522" i="2"/>
  <c r="AF666" i="2"/>
  <c r="AF254" i="2"/>
  <c r="AF128" i="2"/>
  <c r="AF505" i="2"/>
  <c r="AF471" i="2"/>
  <c r="AF687" i="2"/>
  <c r="AF371" i="2"/>
  <c r="AF334" i="2"/>
  <c r="AF60" i="2"/>
  <c r="AF431" i="2"/>
  <c r="AF530" i="2"/>
  <c r="AF390" i="2"/>
  <c r="AF517" i="2"/>
  <c r="AF76" i="2"/>
  <c r="AF342" i="2"/>
  <c r="AF652" i="2"/>
  <c r="AF215" i="2"/>
  <c r="AF326" i="2"/>
  <c r="AF576" i="2"/>
  <c r="AF252" i="2"/>
  <c r="AF56" i="2"/>
  <c r="AF638" i="2"/>
  <c r="AF9" i="2"/>
  <c r="AF594" i="2"/>
  <c r="AF149" i="2"/>
  <c r="AF93" i="2"/>
  <c r="AF108" i="2"/>
  <c r="AF447" i="2"/>
  <c r="AF323" i="2"/>
  <c r="AF519" i="2"/>
  <c r="AF330" i="2"/>
  <c r="AF188" i="2"/>
  <c r="AF224" i="2"/>
  <c r="AF157" i="2"/>
  <c r="AF63" i="2"/>
  <c r="AF630" i="2"/>
  <c r="AF115" i="2"/>
  <c r="AF574" i="2"/>
  <c r="AF385" i="2"/>
  <c r="AF377" i="2"/>
  <c r="AF168" i="2"/>
  <c r="AF515" i="2"/>
  <c r="AF134" i="2"/>
  <c r="AF109" i="2"/>
  <c r="AF509" i="2"/>
  <c r="AF357" i="2"/>
  <c r="AF649" i="2"/>
  <c r="AF467" i="2"/>
  <c r="AF386" i="2"/>
  <c r="AF428" i="2"/>
  <c r="AF360" i="2"/>
  <c r="AF336" i="2"/>
  <c r="AF123" i="2"/>
  <c r="AF246" i="2"/>
  <c r="AF286" i="2"/>
  <c r="AF236" i="2"/>
  <c r="AF132" i="2"/>
  <c r="AF138" i="2"/>
  <c r="AF348" i="2"/>
  <c r="AF190" i="2"/>
  <c r="AF92" i="2"/>
  <c r="AF114" i="2"/>
  <c r="AF441" i="2"/>
  <c r="AF333" i="2"/>
  <c r="AF230" i="2"/>
  <c r="AF495" i="2"/>
  <c r="AF662" i="2"/>
  <c r="AF477" i="2"/>
  <c r="AF186" i="2"/>
  <c r="AF414" i="2"/>
  <c r="AF569" i="2"/>
  <c r="AF175" i="2"/>
  <c r="AF647" i="2"/>
  <c r="AF258" i="2"/>
  <c r="AF87" i="2"/>
  <c r="AF7" i="2"/>
  <c r="AF8" i="2"/>
  <c r="AF452" i="2"/>
  <c r="AF331" i="2"/>
  <c r="AF432" i="2"/>
  <c r="AF589" i="2"/>
  <c r="AF369" i="2"/>
  <c r="AF79" i="2"/>
  <c r="AF214" i="2"/>
  <c r="AF249" i="2"/>
  <c r="AF135" i="2"/>
  <c r="AF210" i="2"/>
  <c r="AF250" i="2"/>
  <c r="AF450" i="2"/>
  <c r="AF463" i="2"/>
  <c r="AF104" i="2"/>
  <c r="AF162" i="2"/>
  <c r="AF242" i="2"/>
  <c r="AF171" i="2"/>
  <c r="AF283" i="2"/>
  <c r="AF133" i="2"/>
  <c r="AF164" i="2"/>
  <c r="AF433" i="2"/>
  <c r="AF389" i="2"/>
  <c r="AF260" i="2"/>
  <c r="AF462" i="2"/>
  <c r="AF397" i="2"/>
  <c r="AF167" i="2"/>
  <c r="AF446" i="2"/>
  <c r="AF67" i="2"/>
  <c r="AF49" i="2"/>
  <c r="AF723" i="2"/>
  <c r="AF24" i="2"/>
  <c r="AF137" i="2"/>
  <c r="AF200" i="2"/>
  <c r="AF665" i="2"/>
  <c r="AF183" i="2"/>
  <c r="AF40" i="2"/>
  <c r="AF267" i="2"/>
  <c r="AF350" i="2"/>
  <c r="AF156" i="2"/>
  <c r="AF34" i="2"/>
  <c r="AF317" i="2"/>
  <c r="AF10" i="2"/>
  <c r="AF691" i="2"/>
  <c r="AF240" i="2"/>
  <c r="AF719" i="2"/>
  <c r="AF344" i="2"/>
  <c r="AF632" i="2"/>
  <c r="AF529" i="2"/>
  <c r="AF698" i="2"/>
  <c r="AF400" i="2"/>
  <c r="AF586" i="2"/>
  <c r="AF263" i="2"/>
  <c r="AF306" i="2"/>
  <c r="AF307" i="2"/>
  <c r="AF272" i="2"/>
  <c r="AF266" i="2"/>
  <c r="AF374" i="2"/>
  <c r="AF262" i="2"/>
  <c r="AF84" i="2"/>
  <c r="AF80" i="2"/>
  <c r="AF231" i="2"/>
  <c r="AF129" i="2"/>
  <c r="AF96" i="2"/>
  <c r="AF382" i="2"/>
  <c r="AF417" i="2"/>
  <c r="AF113" i="2"/>
  <c r="AF597" i="2"/>
  <c r="AF340" i="2"/>
  <c r="AF498" i="2"/>
  <c r="AF337" i="2"/>
  <c r="AF634" i="2"/>
  <c r="AF523" i="2"/>
  <c r="AF524" i="2"/>
  <c r="AF554" i="2"/>
  <c r="AF506" i="2"/>
  <c r="AF612" i="2"/>
  <c r="AF256" i="2"/>
  <c r="AF487" i="2"/>
  <c r="AF661" i="2"/>
  <c r="AF580" i="2"/>
  <c r="AF526" i="2"/>
  <c r="AF23" i="2"/>
  <c r="AF15" i="2"/>
  <c r="AF714" i="2"/>
  <c r="AF590" i="2"/>
  <c r="AF675" i="2"/>
  <c r="AF277" i="2"/>
  <c r="AF465" i="2"/>
  <c r="AF57" i="2"/>
  <c r="AF600" i="2"/>
  <c r="AF618" i="2"/>
  <c r="AF181" i="2"/>
  <c r="AF427" i="2"/>
  <c r="AF11" i="2"/>
  <c r="AF549" i="2"/>
  <c r="AF31" i="2"/>
  <c r="AF276" i="2"/>
  <c r="AF508" i="2"/>
  <c r="AF468" i="2"/>
  <c r="AF419" i="2"/>
  <c r="AF58" i="2"/>
  <c r="AF253" i="2"/>
  <c r="AF641" i="2"/>
  <c r="AF146" i="2"/>
  <c r="AF338" i="2"/>
  <c r="AF670" i="2"/>
  <c r="AF324" i="2"/>
  <c r="AF241" i="2"/>
  <c r="AF676" i="2"/>
  <c r="AF228" i="2"/>
  <c r="AF636" i="2"/>
  <c r="AF514" i="2"/>
  <c r="AF420" i="2"/>
  <c r="AF345" i="2"/>
  <c r="AF534" i="2"/>
  <c r="AF553" i="2"/>
  <c r="AF78" i="2"/>
  <c r="AF198" i="2"/>
  <c r="AF426" i="2"/>
  <c r="AF120" i="2"/>
  <c r="AF421" i="2"/>
  <c r="AF547" i="2"/>
  <c r="AF644" i="2"/>
  <c r="AF73" i="2"/>
  <c r="AF52" i="2"/>
  <c r="AF111" i="2"/>
  <c r="AF488" i="2"/>
  <c r="AF6" i="2"/>
  <c r="AF535" i="2"/>
  <c r="AF152" i="2"/>
  <c r="AF459" i="2"/>
  <c r="AF184" i="2"/>
  <c r="AF449" i="2"/>
  <c r="AF217" i="2"/>
  <c r="AF70" i="2"/>
  <c r="AF71" i="2"/>
  <c r="AF533" i="2"/>
  <c r="AF126" i="2"/>
  <c r="AF409" i="2"/>
  <c r="AF456" i="2"/>
  <c r="AF442" i="2"/>
  <c r="AF679" i="2"/>
  <c r="AF434" i="2"/>
  <c r="AF159" i="2"/>
  <c r="AF275" i="2"/>
  <c r="AF308" i="2"/>
  <c r="AF733" i="2"/>
  <c r="AF226" i="2"/>
  <c r="AF475" i="2"/>
  <c r="AF582" i="2"/>
  <c r="AF678" i="2"/>
  <c r="AF208" i="2"/>
  <c r="AF5" i="2"/>
  <c r="AF387" i="2"/>
  <c r="AF364" i="2"/>
  <c r="AF312" i="2"/>
  <c r="AF64" i="2"/>
  <c r="AF62" i="2"/>
  <c r="AF724" i="2"/>
  <c r="AF172" i="2"/>
  <c r="AF346" i="2"/>
  <c r="AF339" i="2"/>
  <c r="AF14" i="2"/>
  <c r="AF567" i="2"/>
  <c r="AF466" i="2"/>
  <c r="AF55" i="2"/>
  <c r="AF68" i="2"/>
  <c r="AF27" i="2"/>
  <c r="AF511" i="2"/>
  <c r="AF45" i="2"/>
  <c r="AF566" i="2"/>
  <c r="AF403" i="2"/>
  <c r="AF551" i="2"/>
  <c r="AF694" i="2"/>
  <c r="AF41" i="2"/>
  <c r="AF405" i="2"/>
  <c r="AF354" i="2"/>
  <c r="AF85" i="2"/>
  <c r="AF332" i="2"/>
  <c r="AF485" i="2"/>
  <c r="AF195" i="2"/>
  <c r="AF356" i="2"/>
  <c r="AF365" i="2"/>
  <c r="AF209" i="2"/>
  <c r="AF560" i="2"/>
  <c r="AF328" i="2"/>
  <c r="AF398" i="2"/>
  <c r="AF182" i="2"/>
  <c r="AF368" i="2"/>
  <c r="AF473" i="2"/>
  <c r="AF213" i="2"/>
  <c r="AF460" i="2"/>
  <c r="AF221" i="2"/>
  <c r="AF59" i="2"/>
  <c r="AF436" i="2"/>
  <c r="AF688" i="2"/>
  <c r="AF273" i="2"/>
  <c r="AF101" i="2"/>
  <c r="AF448" i="2"/>
  <c r="AF486" i="2"/>
  <c r="AF112" i="2"/>
  <c r="AF593" i="2"/>
  <c r="AF193" i="2"/>
  <c r="AF302" i="2"/>
  <c r="AF3" i="2"/>
  <c r="AF106" i="2"/>
  <c r="AF697" i="2"/>
  <c r="AF282" i="2"/>
  <c r="AF561" i="2"/>
  <c r="AF204" i="2"/>
  <c r="AF173" i="2"/>
  <c r="AF568" i="2"/>
  <c r="AF620" i="2"/>
  <c r="AF469" i="2"/>
  <c r="AF88" i="2"/>
  <c r="AF110" i="2"/>
  <c r="AF393" i="2"/>
  <c r="AF313" i="2"/>
  <c r="AF483" i="2"/>
  <c r="AF502" i="2"/>
  <c r="AF47" i="2"/>
  <c r="AF74" i="2"/>
  <c r="AF596" i="2"/>
  <c r="AF372" i="2"/>
  <c r="AF77" i="2"/>
  <c r="AF358" i="2"/>
  <c r="AF329" i="2"/>
  <c r="AF255" i="2"/>
  <c r="AF443" i="2"/>
  <c r="AF280" i="2"/>
  <c r="AF274" i="2"/>
  <c r="AF310" i="2"/>
  <c r="AF148" i="2"/>
  <c r="AF174" i="2"/>
  <c r="AF319" i="2"/>
  <c r="AF21" i="2"/>
  <c r="AF227" i="2"/>
  <c r="AF474" i="2"/>
  <c r="AF166" i="2"/>
  <c r="AF716" i="2"/>
  <c r="AF239" i="2"/>
  <c r="AF103" i="2"/>
  <c r="AF626" i="2"/>
  <c r="AF288" i="2"/>
  <c r="AF91" i="2"/>
  <c r="AF710" i="2"/>
  <c r="AF234" i="2"/>
  <c r="AF415" i="2"/>
  <c r="AF289" i="2"/>
  <c r="AF28" i="2"/>
  <c r="AF271" i="2"/>
  <c r="AF607" i="2"/>
  <c r="AF478" i="2"/>
  <c r="AF284" i="2"/>
  <c r="AF81" i="2"/>
  <c r="AF295" i="2"/>
  <c r="AF201" i="2"/>
  <c r="AF98" i="2"/>
  <c r="AF278" i="2"/>
  <c r="AF191" i="2"/>
  <c r="AF32" i="2"/>
  <c r="AF35" i="2"/>
  <c r="AF100" i="2"/>
  <c r="AF728" i="2"/>
  <c r="AF362" i="2"/>
  <c r="AF660" i="2"/>
  <c r="AF118" i="2"/>
  <c r="AF637" i="2"/>
  <c r="AF51" i="2"/>
  <c r="AF189" i="2"/>
  <c r="AF548" i="2"/>
  <c r="AF572" i="2"/>
  <c r="AF318" i="2"/>
  <c r="AF65" i="2"/>
  <c r="AF16" i="2"/>
  <c r="AF570" i="2"/>
  <c r="AF243" i="2"/>
  <c r="AF581" i="2"/>
  <c r="AF424" i="2"/>
  <c r="AF12" i="2"/>
  <c r="AF180" i="2"/>
  <c r="AF591" i="2"/>
  <c r="AF247" i="2"/>
  <c r="AF61" i="2"/>
  <c r="AF543" i="2"/>
  <c r="AF225" i="2"/>
  <c r="AF4" i="2"/>
  <c r="AF158" i="2"/>
  <c r="AF116" i="2"/>
  <c r="AF601" i="2"/>
  <c r="AF205" i="2"/>
  <c r="AF269" i="2"/>
  <c r="AF642" i="2"/>
  <c r="AF412" i="2"/>
  <c r="AF705" i="2"/>
  <c r="AF13" i="2"/>
  <c r="AF305" i="2"/>
  <c r="AF481" i="2"/>
  <c r="AF588" i="2"/>
  <c r="AF457" i="2"/>
  <c r="AF161" i="2"/>
  <c r="AF491" i="2"/>
  <c r="AF2" i="2"/>
  <c r="AF235" i="2"/>
  <c r="AF53" i="2"/>
  <c r="AF238" i="2"/>
  <c r="AF229" i="2"/>
  <c r="AF430" i="2"/>
  <c r="AF131" i="2"/>
  <c r="AF26" i="2"/>
  <c r="AF169" i="2"/>
  <c r="AF170" i="2"/>
  <c r="AF321" i="2"/>
  <c r="AF17" i="2"/>
  <c r="AF696" i="2"/>
  <c r="AF616" i="2"/>
  <c r="AF216" i="2"/>
  <c r="AF140" i="2"/>
  <c r="AF557" i="2"/>
  <c r="AF39" i="2"/>
  <c r="AF353" i="2"/>
  <c r="AF136" i="2"/>
  <c r="AF18" i="2"/>
  <c r="AF83" i="2"/>
  <c r="AF399" i="2"/>
  <c r="AF196" i="2"/>
  <c r="AF370" i="2"/>
  <c r="AF537" i="2"/>
  <c r="AF293" i="2"/>
  <c r="AF29" i="2"/>
  <c r="AF406" i="2"/>
  <c r="AF244" i="2"/>
  <c r="AF578" i="2"/>
  <c r="AF43" i="2"/>
  <c r="AF542" i="2"/>
  <c r="AF66" i="2"/>
  <c r="AF290" i="2"/>
  <c r="AF490" i="2"/>
  <c r="AF139" i="2"/>
  <c r="AF309" i="2"/>
  <c r="AF657" i="2"/>
  <c r="AF684" i="2"/>
  <c r="AF619" i="2"/>
  <c r="AF303" i="2"/>
  <c r="AF261" i="2"/>
  <c r="AF404" i="2"/>
  <c r="AF608" i="2"/>
  <c r="AF587" i="2"/>
  <c r="AF203" i="2"/>
  <c r="AF223" i="2"/>
  <c r="AF30" i="2"/>
  <c r="AF492" i="2"/>
  <c r="AF604" i="2"/>
  <c r="AF107" i="2"/>
  <c r="AF563" i="2"/>
  <c r="AF741" i="2"/>
  <c r="AF72" i="2"/>
  <c r="AF147" i="2"/>
  <c r="AF643" i="2"/>
  <c r="AF264" i="2"/>
  <c r="AF165" i="2"/>
  <c r="AF314" i="2"/>
  <c r="AF199" i="2"/>
  <c r="AF281" i="2"/>
  <c r="AF731" i="2"/>
  <c r="AF311" i="2"/>
  <c r="AF707" i="2"/>
  <c r="AF50" i="2"/>
  <c r="AF94" i="2"/>
  <c r="AF300" i="2"/>
  <c r="AF573" i="2"/>
  <c r="AF388" i="2"/>
  <c r="AF407" i="2"/>
  <c r="AF540" i="2"/>
  <c r="AF668" i="2"/>
  <c r="AF251" i="2"/>
  <c r="AF520" i="2"/>
  <c r="AF510" i="2"/>
  <c r="AF194" i="2"/>
  <c r="AF351" i="2"/>
  <c r="AF392" i="2"/>
  <c r="AF541" i="2"/>
  <c r="AF622" i="2"/>
  <c r="AF292" i="2"/>
  <c r="AF435" i="2"/>
  <c r="AF480" i="2"/>
  <c r="AF552" i="2"/>
  <c r="AF37" i="2"/>
  <c r="AF237" i="2"/>
  <c r="AF476" i="2"/>
  <c r="AF373" i="2"/>
  <c r="AF320" i="2"/>
  <c r="AF54" i="2"/>
  <c r="AF119" i="2"/>
  <c r="AF402" i="2"/>
  <c r="AF163" i="2"/>
  <c r="AF248" i="2"/>
  <c r="AF150" i="2"/>
  <c r="AF558" i="2"/>
  <c r="AF378" i="2"/>
  <c r="AF734" i="2"/>
  <c r="AF144" i="2"/>
  <c r="AF692" i="2"/>
  <c r="AF709" i="2"/>
  <c r="AF298" i="2"/>
  <c r="AF185" i="2"/>
  <c r="AF503" i="2"/>
  <c r="AF359" i="2"/>
  <c r="AF673" i="2"/>
  <c r="AF33" i="2"/>
  <c r="AF20" i="2"/>
  <c r="AF187" i="2"/>
  <c r="AF615" i="2"/>
  <c r="AF575" i="2"/>
  <c r="AF19" i="2"/>
  <c r="AF142" i="2"/>
  <c r="AF25" i="2"/>
  <c r="AF394" i="2"/>
  <c r="AF671" i="2"/>
  <c r="AF232" i="2"/>
  <c r="AF335" i="2"/>
  <c r="AF361" i="2"/>
  <c r="AF22" i="2"/>
  <c r="AF493" i="2"/>
  <c r="AF631" i="2"/>
  <c r="AF304" i="2"/>
  <c r="AF423" i="2"/>
  <c r="AF145" i="2"/>
  <c r="AF127" i="2"/>
  <c r="AF577" i="2"/>
  <c r="AF445" i="2"/>
  <c r="AF564" i="2"/>
  <c r="AF46" i="2"/>
  <c r="AF538" i="2"/>
  <c r="AF301" i="2"/>
  <c r="AF528" i="2"/>
  <c r="AF539" i="2"/>
  <c r="AF500" i="2"/>
  <c r="AF69" i="2"/>
  <c r="AF451" i="2"/>
  <c r="AF472" i="2"/>
  <c r="AF48" i="2"/>
  <c r="AF453" i="2"/>
  <c r="AF585" i="2"/>
  <c r="AF349" i="2"/>
  <c r="AF497" i="2"/>
  <c r="AF125" i="2"/>
  <c r="AF738" i="2"/>
  <c r="AF599" i="2"/>
  <c r="AF211" i="2"/>
  <c r="AF602" i="2"/>
  <c r="AF82" i="2"/>
  <c r="AF672" i="2"/>
  <c r="AF735" i="2"/>
  <c r="AF233" i="2"/>
  <c r="AF605" i="2"/>
  <c r="AF579" i="2"/>
  <c r="AF297" i="2"/>
  <c r="AF516" i="2"/>
  <c r="AF130" i="2"/>
  <c r="AF621" i="2"/>
  <c r="AF496" i="2"/>
  <c r="AF736" i="2"/>
  <c r="AF437" i="2"/>
  <c r="AF653" i="2"/>
  <c r="AF494" i="2"/>
  <c r="AF674" i="2"/>
  <c r="AF212" i="2"/>
  <c r="AF42" i="2"/>
  <c r="AF501" i="2"/>
  <c r="AF86" i="2"/>
  <c r="AF202" i="2"/>
  <c r="AF343" i="2"/>
  <c r="AF366" i="2"/>
  <c r="AF411" i="2"/>
  <c r="AF391" i="2"/>
  <c r="AF105" i="2"/>
  <c r="AF726" i="2"/>
  <c r="AF220" i="2"/>
  <c r="AF44" i="2"/>
  <c r="AF683" i="2"/>
  <c r="AF617" i="2"/>
  <c r="AF545" i="2"/>
  <c r="AF681" i="2"/>
  <c r="AF375" i="2"/>
  <c r="AF265" i="2"/>
  <c r="AF176" i="2"/>
  <c r="AF479" i="2"/>
  <c r="AF141" i="2"/>
  <c r="AF38" i="2"/>
  <c r="AF219" i="2"/>
  <c r="AF363" i="2"/>
  <c r="AF444" i="2"/>
  <c r="AF179" i="2"/>
  <c r="AF732" i="2"/>
  <c r="AF151" i="2"/>
  <c r="AF701" i="2"/>
  <c r="AF143" i="2"/>
  <c r="AF90" i="2"/>
  <c r="AF699" i="2"/>
  <c r="AF571" i="2"/>
  <c r="AF154" i="2"/>
  <c r="AF624" i="2"/>
  <c r="AF703" i="2"/>
  <c r="AF36" i="2"/>
  <c r="AF117" i="2"/>
  <c r="AF499" i="2"/>
  <c r="AF413" i="2"/>
  <c r="AF455" i="2"/>
  <c r="AF380" i="2"/>
  <c r="AF124" i="2"/>
  <c r="AF669" i="2"/>
  <c r="AF352" i="2"/>
  <c r="AF559" i="2"/>
  <c r="AF625" i="2"/>
  <c r="AF565" i="2"/>
  <c r="AF706" i="2"/>
  <c r="AF245" i="2"/>
  <c r="AF207" i="2"/>
  <c r="AF322" i="2"/>
  <c r="AF464" i="2"/>
  <c r="AF718" i="2"/>
  <c r="AF122" i="2"/>
  <c r="AF408" i="2"/>
  <c r="AF97" i="2"/>
  <c r="AF259" i="2"/>
  <c r="AF512" i="2"/>
  <c r="AF257" i="2"/>
  <c r="AF155" i="2"/>
  <c r="AF222" i="2"/>
  <c r="AF664" i="2"/>
  <c r="AF99" i="2"/>
  <c r="AF268" i="2"/>
  <c r="AF160" i="2"/>
  <c r="AF396" i="2"/>
  <c r="AF677" i="2"/>
  <c r="AF422" i="2"/>
  <c r="AF89" i="2"/>
  <c r="AF75" i="2"/>
  <c r="AF640" i="2"/>
  <c r="AF708" i="2"/>
  <c r="AF177" i="2"/>
  <c r="AF645" i="2"/>
  <c r="AF218" i="2"/>
  <c r="AF729" i="2"/>
  <c r="AF438" i="2"/>
  <c r="AF680" i="2"/>
  <c r="AF513" i="2"/>
  <c r="AF595" i="2"/>
  <c r="AF606" i="2"/>
  <c r="AF693" i="2"/>
  <c r="AF635" i="2"/>
  <c r="AF629" i="2"/>
  <c r="AF742" i="2"/>
  <c r="AF153" i="2"/>
  <c r="AF401" i="2"/>
  <c r="AF592" i="2"/>
  <c r="AF376" i="2"/>
  <c r="AF279" i="2"/>
  <c r="AF291" i="2"/>
  <c r="AF650" i="2"/>
  <c r="AF656" i="2"/>
  <c r="AF381" i="2"/>
  <c r="AF102" i="2"/>
  <c r="AF270" i="2"/>
  <c r="AF489" i="2"/>
  <c r="AF454" i="2"/>
  <c r="AF315" i="2"/>
  <c r="AF655" i="2"/>
  <c r="AF556" i="2"/>
  <c r="AF294" i="2"/>
  <c r="AF555" i="2"/>
  <c r="AF646" i="2"/>
  <c r="AF425" i="2"/>
  <c r="AF95" i="2"/>
  <c r="AF685" i="2"/>
  <c r="AF416" i="2"/>
  <c r="AF197" i="2"/>
  <c r="AF527" i="2"/>
  <c r="AF296" i="2"/>
  <c r="AF730" i="2"/>
  <c r="AF521" i="2"/>
  <c r="AF285" i="2"/>
  <c r="AF347" i="2"/>
  <c r="AF562" i="2"/>
  <c r="AF429" i="2"/>
  <c r="AF536" i="2"/>
  <c r="AF395" i="2"/>
  <c r="AF686" i="2"/>
  <c r="AF287" i="2"/>
  <c r="AF192" i="2"/>
  <c r="AF178" i="2"/>
  <c r="AF482" i="2"/>
  <c r="AF532" i="2"/>
  <c r="AF206" i="2"/>
  <c r="AF367" i="2"/>
  <c r="AF598" i="2"/>
  <c r="AF299" i="2"/>
  <c r="AF651" i="2"/>
  <c r="AF379" i="2"/>
  <c r="AF316" i="2"/>
  <c r="AF470" i="2"/>
  <c r="AF659" i="2"/>
  <c r="AF628" i="2"/>
  <c r="AF550" i="2"/>
  <c r="AF583" i="2"/>
  <c r="AF355" i="2"/>
  <c r="AF717" i="2"/>
  <c r="AF715" i="2"/>
  <c r="AF518" i="2"/>
  <c r="AF484" i="2"/>
  <c r="AF439" i="2"/>
  <c r="AF654" i="2"/>
  <c r="AF603" i="2"/>
  <c r="AF418" i="2"/>
  <c r="AF458" i="2"/>
  <c r="AF341" i="2"/>
  <c r="AF507" i="2"/>
  <c r="AF702" i="2"/>
  <c r="AF633" i="2"/>
  <c r="AF663" i="2"/>
  <c r="AF325" i="2"/>
  <c r="AF544" i="2"/>
  <c r="AF727" i="2"/>
  <c r="AF623" i="2"/>
  <c r="AF440" i="2"/>
  <c r="AF700" i="2"/>
  <c r="AF658" i="2"/>
  <c r="AF690" i="2"/>
  <c r="AF609" i="2"/>
  <c r="AF525" i="2"/>
  <c r="AF613" i="2"/>
  <c r="AF410" i="2"/>
  <c r="AF740" i="2"/>
  <c r="AF704" i="2"/>
  <c r="AF611" i="2"/>
  <c r="AF648" i="2"/>
  <c r="AF584" i="2"/>
  <c r="AF627" i="2"/>
  <c r="AF722" i="2"/>
  <c r="AF682" i="2"/>
  <c r="AF720" i="2"/>
  <c r="AF739" i="2"/>
  <c r="AF695" i="2"/>
  <c r="AF712" i="2"/>
  <c r="AF737" i="2"/>
  <c r="AF725" i="2"/>
  <c r="AF689" i="2"/>
  <c r="AF667" i="2"/>
  <c r="AF711" i="2"/>
  <c r="AF721" i="2"/>
  <c r="AF713" i="2"/>
  <c r="AE610" i="2"/>
  <c r="AE639" i="2"/>
  <c r="AE614" i="2"/>
  <c r="AE121" i="2"/>
  <c r="AE327" i="2"/>
  <c r="AE546" i="2"/>
  <c r="AE531" i="2"/>
  <c r="AE461" i="2"/>
  <c r="AE384" i="2"/>
  <c r="AE504" i="2"/>
  <c r="AE383" i="2"/>
  <c r="AE522" i="2"/>
  <c r="AE666" i="2"/>
  <c r="AE254" i="2"/>
  <c r="AE128" i="2"/>
  <c r="AE505" i="2"/>
  <c r="AE471" i="2"/>
  <c r="AE687" i="2"/>
  <c r="AE371" i="2"/>
  <c r="AE334" i="2"/>
  <c r="AE60" i="2"/>
  <c r="AE431" i="2"/>
  <c r="AE530" i="2"/>
  <c r="AE390" i="2"/>
  <c r="AE517" i="2"/>
  <c r="AE76" i="2"/>
  <c r="AE342" i="2"/>
  <c r="AE652" i="2"/>
  <c r="AE215" i="2"/>
  <c r="AE326" i="2"/>
  <c r="AE576" i="2"/>
  <c r="AE252" i="2"/>
  <c r="AE56" i="2"/>
  <c r="AE638" i="2"/>
  <c r="AE9" i="2"/>
  <c r="AE594" i="2"/>
  <c r="AE149" i="2"/>
  <c r="AE93" i="2"/>
  <c r="AE108" i="2"/>
  <c r="AE447" i="2"/>
  <c r="AE323" i="2"/>
  <c r="AE519" i="2"/>
  <c r="AE330" i="2"/>
  <c r="AE188" i="2"/>
  <c r="AE224" i="2"/>
  <c r="AE157" i="2"/>
  <c r="AE63" i="2"/>
  <c r="AE630" i="2"/>
  <c r="AE115" i="2"/>
  <c r="AE574" i="2"/>
  <c r="AE385" i="2"/>
  <c r="AE377" i="2"/>
  <c r="AE168" i="2"/>
  <c r="AE515" i="2"/>
  <c r="AE134" i="2"/>
  <c r="AE109" i="2"/>
  <c r="AE509" i="2"/>
  <c r="AE357" i="2"/>
  <c r="AE649" i="2"/>
  <c r="AE467" i="2"/>
  <c r="AE386" i="2"/>
  <c r="AE428" i="2"/>
  <c r="AE360" i="2"/>
  <c r="AE336" i="2"/>
  <c r="AE123" i="2"/>
  <c r="AE246" i="2"/>
  <c r="AE286" i="2"/>
  <c r="AE236" i="2"/>
  <c r="AE132" i="2"/>
  <c r="AE138" i="2"/>
  <c r="AE348" i="2"/>
  <c r="AE190" i="2"/>
  <c r="AE92" i="2"/>
  <c r="AE114" i="2"/>
  <c r="AE441" i="2"/>
  <c r="AE333" i="2"/>
  <c r="AE230" i="2"/>
  <c r="AE495" i="2"/>
  <c r="AE662" i="2"/>
  <c r="AE477" i="2"/>
  <c r="AE186" i="2"/>
  <c r="AE414" i="2"/>
  <c r="AE569" i="2"/>
  <c r="AE175" i="2"/>
  <c r="AE647" i="2"/>
  <c r="AE258" i="2"/>
  <c r="AE87" i="2"/>
  <c r="AE7" i="2"/>
  <c r="AE8" i="2"/>
  <c r="AE452" i="2"/>
  <c r="AE331" i="2"/>
  <c r="AE432" i="2"/>
  <c r="AE589" i="2"/>
  <c r="AE369" i="2"/>
  <c r="AE79" i="2"/>
  <c r="AE214" i="2"/>
  <c r="AE249" i="2"/>
  <c r="AE135" i="2"/>
  <c r="AE210" i="2"/>
  <c r="AE250" i="2"/>
  <c r="AE450" i="2"/>
  <c r="AE463" i="2"/>
  <c r="AE104" i="2"/>
  <c r="AE162" i="2"/>
  <c r="AE242" i="2"/>
  <c r="AE171" i="2"/>
  <c r="AE283" i="2"/>
  <c r="AE133" i="2"/>
  <c r="AE164" i="2"/>
  <c r="AE433" i="2"/>
  <c r="AE389" i="2"/>
  <c r="AE260" i="2"/>
  <c r="AE462" i="2"/>
  <c r="AE397" i="2"/>
  <c r="AE167" i="2"/>
  <c r="AE446" i="2"/>
  <c r="AE67" i="2"/>
  <c r="AE49" i="2"/>
  <c r="AE723" i="2"/>
  <c r="AE24" i="2"/>
  <c r="AE137" i="2"/>
  <c r="AE200" i="2"/>
  <c r="AE665" i="2"/>
  <c r="AE183" i="2"/>
  <c r="AE40" i="2"/>
  <c r="AE267" i="2"/>
  <c r="AE350" i="2"/>
  <c r="AE156" i="2"/>
  <c r="AE34" i="2"/>
  <c r="AE317" i="2"/>
  <c r="AE10" i="2"/>
  <c r="AE691" i="2"/>
  <c r="AE240" i="2"/>
  <c r="AE719" i="2"/>
  <c r="AE344" i="2"/>
  <c r="AE632" i="2"/>
  <c r="AE529" i="2"/>
  <c r="AE698" i="2"/>
  <c r="AE400" i="2"/>
  <c r="AE586" i="2"/>
  <c r="AE263" i="2"/>
  <c r="AE306" i="2"/>
  <c r="AE307" i="2"/>
  <c r="AE272" i="2"/>
  <c r="AE266" i="2"/>
  <c r="AE374" i="2"/>
  <c r="AE262" i="2"/>
  <c r="AE84" i="2"/>
  <c r="AE80" i="2"/>
  <c r="AE231" i="2"/>
  <c r="AE129" i="2"/>
  <c r="AE96" i="2"/>
  <c r="AE382" i="2"/>
  <c r="AE417" i="2"/>
  <c r="AE113" i="2"/>
  <c r="AE597" i="2"/>
  <c r="AE340" i="2"/>
  <c r="AE498" i="2"/>
  <c r="AE337" i="2"/>
  <c r="AE634" i="2"/>
  <c r="AE523" i="2"/>
  <c r="AE524" i="2"/>
  <c r="AE554" i="2"/>
  <c r="AE506" i="2"/>
  <c r="AE612" i="2"/>
  <c r="AE256" i="2"/>
  <c r="AE487" i="2"/>
  <c r="AE661" i="2"/>
  <c r="AE580" i="2"/>
  <c r="AE526" i="2"/>
  <c r="AE23" i="2"/>
  <c r="AE15" i="2"/>
  <c r="AE714" i="2"/>
  <c r="AE590" i="2"/>
  <c r="AE675" i="2"/>
  <c r="AE277" i="2"/>
  <c r="AE465" i="2"/>
  <c r="AE57" i="2"/>
  <c r="AE600" i="2"/>
  <c r="AE618" i="2"/>
  <c r="AE181" i="2"/>
  <c r="AE427" i="2"/>
  <c r="AE11" i="2"/>
  <c r="AE549" i="2"/>
  <c r="AE31" i="2"/>
  <c r="AE276" i="2"/>
  <c r="AE508" i="2"/>
  <c r="AE468" i="2"/>
  <c r="AE419" i="2"/>
  <c r="AE58" i="2"/>
  <c r="AE253" i="2"/>
  <c r="AE641" i="2"/>
  <c r="AE146" i="2"/>
  <c r="AE338" i="2"/>
  <c r="AE670" i="2"/>
  <c r="AE324" i="2"/>
  <c r="AE241" i="2"/>
  <c r="AE676" i="2"/>
  <c r="AE228" i="2"/>
  <c r="AE636" i="2"/>
  <c r="AE514" i="2"/>
  <c r="AE420" i="2"/>
  <c r="AE345" i="2"/>
  <c r="AE534" i="2"/>
  <c r="AE553" i="2"/>
  <c r="AE78" i="2"/>
  <c r="AE198" i="2"/>
  <c r="AE426" i="2"/>
  <c r="AE120" i="2"/>
  <c r="AE421" i="2"/>
  <c r="AE547" i="2"/>
  <c r="AE644" i="2"/>
  <c r="AE73" i="2"/>
  <c r="AE52" i="2"/>
  <c r="AE111" i="2"/>
  <c r="AE488" i="2"/>
  <c r="AE6" i="2"/>
  <c r="AE535" i="2"/>
  <c r="AE152" i="2"/>
  <c r="AE459" i="2"/>
  <c r="AE184" i="2"/>
  <c r="AE449" i="2"/>
  <c r="AE217" i="2"/>
  <c r="AE70" i="2"/>
  <c r="AE71" i="2"/>
  <c r="AE533" i="2"/>
  <c r="AE126" i="2"/>
  <c r="AE409" i="2"/>
  <c r="AE456" i="2"/>
  <c r="AE442" i="2"/>
  <c r="AE679" i="2"/>
  <c r="AE434" i="2"/>
  <c r="AE159" i="2"/>
  <c r="AE275" i="2"/>
  <c r="AE308" i="2"/>
  <c r="AE733" i="2"/>
  <c r="AE226" i="2"/>
  <c r="AE475" i="2"/>
  <c r="AE582" i="2"/>
  <c r="AE678" i="2"/>
  <c r="AE208" i="2"/>
  <c r="AE5" i="2"/>
  <c r="AE387" i="2"/>
  <c r="AE364" i="2"/>
  <c r="AE312" i="2"/>
  <c r="AE64" i="2"/>
  <c r="AE62" i="2"/>
  <c r="AE724" i="2"/>
  <c r="AE172" i="2"/>
  <c r="AE346" i="2"/>
  <c r="AE339" i="2"/>
  <c r="AE14" i="2"/>
  <c r="AE567" i="2"/>
  <c r="AE466" i="2"/>
  <c r="AE55" i="2"/>
  <c r="AE68" i="2"/>
  <c r="AE27" i="2"/>
  <c r="AE511" i="2"/>
  <c r="AE45" i="2"/>
  <c r="AE566" i="2"/>
  <c r="AE403" i="2"/>
  <c r="AE551" i="2"/>
  <c r="AE694" i="2"/>
  <c r="AE41" i="2"/>
  <c r="AE405" i="2"/>
  <c r="AE354" i="2"/>
  <c r="AE85" i="2"/>
  <c r="AE332" i="2"/>
  <c r="AE485" i="2"/>
  <c r="AE195" i="2"/>
  <c r="AE356" i="2"/>
  <c r="AE365" i="2"/>
  <c r="AE209" i="2"/>
  <c r="AE560" i="2"/>
  <c r="AE328" i="2"/>
  <c r="AE398" i="2"/>
  <c r="AE182" i="2"/>
  <c r="AE368" i="2"/>
  <c r="AE473" i="2"/>
  <c r="AE213" i="2"/>
  <c r="AE460" i="2"/>
  <c r="AE221" i="2"/>
  <c r="AE59" i="2"/>
  <c r="AE436" i="2"/>
  <c r="AE688" i="2"/>
  <c r="AE273" i="2"/>
  <c r="AE101" i="2"/>
  <c r="AE448" i="2"/>
  <c r="AE486" i="2"/>
  <c r="AE112" i="2"/>
  <c r="AE593" i="2"/>
  <c r="AE193" i="2"/>
  <c r="AE302" i="2"/>
  <c r="AE3" i="2"/>
  <c r="AE106" i="2"/>
  <c r="AE697" i="2"/>
  <c r="AE282" i="2"/>
  <c r="AE561" i="2"/>
  <c r="AE204" i="2"/>
  <c r="AE173" i="2"/>
  <c r="AE568" i="2"/>
  <c r="AE620" i="2"/>
  <c r="AE469" i="2"/>
  <c r="AE88" i="2"/>
  <c r="AE110" i="2"/>
  <c r="AE393" i="2"/>
  <c r="AE313" i="2"/>
  <c r="AE483" i="2"/>
  <c r="AE502" i="2"/>
  <c r="AE47" i="2"/>
  <c r="AE74" i="2"/>
  <c r="AE596" i="2"/>
  <c r="AE372" i="2"/>
  <c r="AE77" i="2"/>
  <c r="AE358" i="2"/>
  <c r="AE329" i="2"/>
  <c r="AE255" i="2"/>
  <c r="AE443" i="2"/>
  <c r="AE280" i="2"/>
  <c r="AE274" i="2"/>
  <c r="AE310" i="2"/>
  <c r="AE148" i="2"/>
  <c r="AE174" i="2"/>
  <c r="AE319" i="2"/>
  <c r="AE21" i="2"/>
  <c r="AE227" i="2"/>
  <c r="AE474" i="2"/>
  <c r="AE166" i="2"/>
  <c r="AE716" i="2"/>
  <c r="AE239" i="2"/>
  <c r="AE103" i="2"/>
  <c r="AE626" i="2"/>
  <c r="AE288" i="2"/>
  <c r="AE91" i="2"/>
  <c r="AE710" i="2"/>
  <c r="AE234" i="2"/>
  <c r="AE415" i="2"/>
  <c r="AE289" i="2"/>
  <c r="AE28" i="2"/>
  <c r="AE271" i="2"/>
  <c r="AE607" i="2"/>
  <c r="AE478" i="2"/>
  <c r="AE284" i="2"/>
  <c r="AE81" i="2"/>
  <c r="AE295" i="2"/>
  <c r="AE201" i="2"/>
  <c r="AE98" i="2"/>
  <c r="AE278" i="2"/>
  <c r="AE191" i="2"/>
  <c r="AE32" i="2"/>
  <c r="AE35" i="2"/>
  <c r="AE100" i="2"/>
  <c r="AE728" i="2"/>
  <c r="AE362" i="2"/>
  <c r="AE660" i="2"/>
  <c r="AE118" i="2"/>
  <c r="AE637" i="2"/>
  <c r="AE51" i="2"/>
  <c r="AE189" i="2"/>
  <c r="AE548" i="2"/>
  <c r="AE572" i="2"/>
  <c r="AE318" i="2"/>
  <c r="AE65" i="2"/>
  <c r="AE16" i="2"/>
  <c r="AE570" i="2"/>
  <c r="AE243" i="2"/>
  <c r="AE581" i="2"/>
  <c r="AE424" i="2"/>
  <c r="AE12" i="2"/>
  <c r="AE180" i="2"/>
  <c r="AE591" i="2"/>
  <c r="AE247" i="2"/>
  <c r="AE61" i="2"/>
  <c r="AE543" i="2"/>
  <c r="AE225" i="2"/>
  <c r="AE4" i="2"/>
  <c r="AE158" i="2"/>
  <c r="AE116" i="2"/>
  <c r="AE601" i="2"/>
  <c r="AE205" i="2"/>
  <c r="AE269" i="2"/>
  <c r="AE642" i="2"/>
  <c r="AE412" i="2"/>
  <c r="AE705" i="2"/>
  <c r="AE13" i="2"/>
  <c r="AE305" i="2"/>
  <c r="AE481" i="2"/>
  <c r="AE588" i="2"/>
  <c r="AE457" i="2"/>
  <c r="AE161" i="2"/>
  <c r="AE491" i="2"/>
  <c r="AE2" i="2"/>
  <c r="AE235" i="2"/>
  <c r="AE53" i="2"/>
  <c r="AE238" i="2"/>
  <c r="AE229" i="2"/>
  <c r="AE430" i="2"/>
  <c r="AE131" i="2"/>
  <c r="AE26" i="2"/>
  <c r="AE169" i="2"/>
  <c r="AE170" i="2"/>
  <c r="AE321" i="2"/>
  <c r="AE17" i="2"/>
  <c r="AE696" i="2"/>
  <c r="AE616" i="2"/>
  <c r="AE216" i="2"/>
  <c r="AE140" i="2"/>
  <c r="AE557" i="2"/>
  <c r="AE39" i="2"/>
  <c r="AE353" i="2"/>
  <c r="AE136" i="2"/>
  <c r="AE18" i="2"/>
  <c r="AE83" i="2"/>
  <c r="AE399" i="2"/>
  <c r="AE196" i="2"/>
  <c r="AE370" i="2"/>
  <c r="AE537" i="2"/>
  <c r="AE293" i="2"/>
  <c r="AE29" i="2"/>
  <c r="AE406" i="2"/>
  <c r="AE244" i="2"/>
  <c r="AE578" i="2"/>
  <c r="AE43" i="2"/>
  <c r="AE542" i="2"/>
  <c r="AE66" i="2"/>
  <c r="AE290" i="2"/>
  <c r="AE490" i="2"/>
  <c r="AE139" i="2"/>
  <c r="AE309" i="2"/>
  <c r="AE657" i="2"/>
  <c r="AE684" i="2"/>
  <c r="AE619" i="2"/>
  <c r="AE303" i="2"/>
  <c r="AE261" i="2"/>
  <c r="AE404" i="2"/>
  <c r="AE608" i="2"/>
  <c r="AE587" i="2"/>
  <c r="AE203" i="2"/>
  <c r="AE223" i="2"/>
  <c r="AE30" i="2"/>
  <c r="AE492" i="2"/>
  <c r="AE604" i="2"/>
  <c r="AE107" i="2"/>
  <c r="AE563" i="2"/>
  <c r="AE741" i="2"/>
  <c r="AE72" i="2"/>
  <c r="AE147" i="2"/>
  <c r="AE643" i="2"/>
  <c r="AE264" i="2"/>
  <c r="AE165" i="2"/>
  <c r="AE314" i="2"/>
  <c r="AE199" i="2"/>
  <c r="AE281" i="2"/>
  <c r="AE731" i="2"/>
  <c r="AE311" i="2"/>
  <c r="AE707" i="2"/>
  <c r="AE50" i="2"/>
  <c r="AE94" i="2"/>
  <c r="AE300" i="2"/>
  <c r="AE573" i="2"/>
  <c r="AE388" i="2"/>
  <c r="AE407" i="2"/>
  <c r="AE540" i="2"/>
  <c r="AE668" i="2"/>
  <c r="AE251" i="2"/>
  <c r="AE520" i="2"/>
  <c r="AE510" i="2"/>
  <c r="AE194" i="2"/>
  <c r="AE351" i="2"/>
  <c r="AE392" i="2"/>
  <c r="AE541" i="2"/>
  <c r="AE622" i="2"/>
  <c r="AE292" i="2"/>
  <c r="AE435" i="2"/>
  <c r="AE480" i="2"/>
  <c r="AE552" i="2"/>
  <c r="AE37" i="2"/>
  <c r="AE237" i="2"/>
  <c r="AE476" i="2"/>
  <c r="AE373" i="2"/>
  <c r="AE320" i="2"/>
  <c r="AE54" i="2"/>
  <c r="AE119" i="2"/>
  <c r="AE402" i="2"/>
  <c r="AE163" i="2"/>
  <c r="AE248" i="2"/>
  <c r="AE150" i="2"/>
  <c r="AE558" i="2"/>
  <c r="AE378" i="2"/>
  <c r="AE734" i="2"/>
  <c r="AE144" i="2"/>
  <c r="AE692" i="2"/>
  <c r="AE709" i="2"/>
  <c r="AE298" i="2"/>
  <c r="AE185" i="2"/>
  <c r="AE503" i="2"/>
  <c r="AE359" i="2"/>
  <c r="AE673" i="2"/>
  <c r="AE33" i="2"/>
  <c r="AE20" i="2"/>
  <c r="AE187" i="2"/>
  <c r="AE615" i="2"/>
  <c r="AE575" i="2"/>
  <c r="AE19" i="2"/>
  <c r="AE142" i="2"/>
  <c r="AE25" i="2"/>
  <c r="AE394" i="2"/>
  <c r="AE671" i="2"/>
  <c r="AE232" i="2"/>
  <c r="AE335" i="2"/>
  <c r="AE361" i="2"/>
  <c r="AE22" i="2"/>
  <c r="AE493" i="2"/>
  <c r="AE631" i="2"/>
  <c r="AE304" i="2"/>
  <c r="AE423" i="2"/>
  <c r="AE145" i="2"/>
  <c r="AE127" i="2"/>
  <c r="AE577" i="2"/>
  <c r="AE445" i="2"/>
  <c r="AE564" i="2"/>
  <c r="AE46" i="2"/>
  <c r="AE538" i="2"/>
  <c r="AE301" i="2"/>
  <c r="AE528" i="2"/>
  <c r="AE539" i="2"/>
  <c r="AE500" i="2"/>
  <c r="AE69" i="2"/>
  <c r="AE451" i="2"/>
  <c r="AE472" i="2"/>
  <c r="AE48" i="2"/>
  <c r="AE453" i="2"/>
  <c r="AE585" i="2"/>
  <c r="AE349" i="2"/>
  <c r="AE497" i="2"/>
  <c r="AE125" i="2"/>
  <c r="AE738" i="2"/>
  <c r="AE599" i="2"/>
  <c r="AE211" i="2"/>
  <c r="AE602" i="2"/>
  <c r="AE82" i="2"/>
  <c r="AE672" i="2"/>
  <c r="AE735" i="2"/>
  <c r="AE233" i="2"/>
  <c r="AE605" i="2"/>
  <c r="AE579" i="2"/>
  <c r="AE297" i="2"/>
  <c r="AE516" i="2"/>
  <c r="AE130" i="2"/>
  <c r="AE621" i="2"/>
  <c r="AE496" i="2"/>
  <c r="AE736" i="2"/>
  <c r="AE437" i="2"/>
  <c r="AE653" i="2"/>
  <c r="AE494" i="2"/>
  <c r="AE674" i="2"/>
  <c r="AE212" i="2"/>
  <c r="AE42" i="2"/>
  <c r="AE501" i="2"/>
  <c r="AE86" i="2"/>
  <c r="AE202" i="2"/>
  <c r="AE343" i="2"/>
  <c r="AE366" i="2"/>
  <c r="AE411" i="2"/>
  <c r="AE391" i="2"/>
  <c r="AE105" i="2"/>
  <c r="AE726" i="2"/>
  <c r="AE220" i="2"/>
  <c r="AE44" i="2"/>
  <c r="AE683" i="2"/>
  <c r="AE617" i="2"/>
  <c r="AE545" i="2"/>
  <c r="AE681" i="2"/>
  <c r="AE375" i="2"/>
  <c r="AE265" i="2"/>
  <c r="AE176" i="2"/>
  <c r="AE479" i="2"/>
  <c r="AE141" i="2"/>
  <c r="AE38" i="2"/>
  <c r="AE219" i="2"/>
  <c r="AE363" i="2"/>
  <c r="AE444" i="2"/>
  <c r="AE179" i="2"/>
  <c r="AE732" i="2"/>
  <c r="AE151" i="2"/>
  <c r="AE701" i="2"/>
  <c r="AE143" i="2"/>
  <c r="AE90" i="2"/>
  <c r="AE699" i="2"/>
  <c r="AE571" i="2"/>
  <c r="AE154" i="2"/>
  <c r="AE624" i="2"/>
  <c r="AE703" i="2"/>
  <c r="AE36" i="2"/>
  <c r="AE117" i="2"/>
  <c r="AE499" i="2"/>
  <c r="AE413" i="2"/>
  <c r="AE455" i="2"/>
  <c r="AE380" i="2"/>
  <c r="AE124" i="2"/>
  <c r="AE669" i="2"/>
  <c r="AE352" i="2"/>
  <c r="AE559" i="2"/>
  <c r="AE625" i="2"/>
  <c r="AE565" i="2"/>
  <c r="AE706" i="2"/>
  <c r="AE245" i="2"/>
  <c r="AE207" i="2"/>
  <c r="AE322" i="2"/>
  <c r="AE464" i="2"/>
  <c r="AE718" i="2"/>
  <c r="AE122" i="2"/>
  <c r="AE408" i="2"/>
  <c r="AE97" i="2"/>
  <c r="AE259" i="2"/>
  <c r="AE512" i="2"/>
  <c r="AE257" i="2"/>
  <c r="AE155" i="2"/>
  <c r="AE222" i="2"/>
  <c r="AE664" i="2"/>
  <c r="AE99" i="2"/>
  <c r="AE268" i="2"/>
  <c r="AE160" i="2"/>
  <c r="AE396" i="2"/>
  <c r="AE677" i="2"/>
  <c r="AE422" i="2"/>
  <c r="AE89" i="2"/>
  <c r="AE75" i="2"/>
  <c r="AE640" i="2"/>
  <c r="AE708" i="2"/>
  <c r="AE177" i="2"/>
  <c r="AE645" i="2"/>
  <c r="AE218" i="2"/>
  <c r="AE729" i="2"/>
  <c r="AE438" i="2"/>
  <c r="AE680" i="2"/>
  <c r="AE513" i="2"/>
  <c r="AE595" i="2"/>
  <c r="AE606" i="2"/>
  <c r="AE693" i="2"/>
  <c r="AE635" i="2"/>
  <c r="AE629" i="2"/>
  <c r="AE742" i="2"/>
  <c r="AE153" i="2"/>
  <c r="AE401" i="2"/>
  <c r="AE592" i="2"/>
  <c r="AE376" i="2"/>
  <c r="AE279" i="2"/>
  <c r="AE291" i="2"/>
  <c r="AE650" i="2"/>
  <c r="AE656" i="2"/>
  <c r="AE381" i="2"/>
  <c r="AE102" i="2"/>
  <c r="AE270" i="2"/>
  <c r="AE489" i="2"/>
  <c r="AE454" i="2"/>
  <c r="AE315" i="2"/>
  <c r="AE655" i="2"/>
  <c r="AE556" i="2"/>
  <c r="AE294" i="2"/>
  <c r="AE555" i="2"/>
  <c r="AE646" i="2"/>
  <c r="AE425" i="2"/>
  <c r="AE95" i="2"/>
  <c r="AE685" i="2"/>
  <c r="AE416" i="2"/>
  <c r="AE197" i="2"/>
  <c r="AE527" i="2"/>
  <c r="AE296" i="2"/>
  <c r="AE730" i="2"/>
  <c r="AE521" i="2"/>
  <c r="AE285" i="2"/>
  <c r="AE347" i="2"/>
  <c r="AE562" i="2"/>
  <c r="AE429" i="2"/>
  <c r="AE536" i="2"/>
  <c r="AE395" i="2"/>
  <c r="AE686" i="2"/>
  <c r="AE287" i="2"/>
  <c r="AE192" i="2"/>
  <c r="AE178" i="2"/>
  <c r="AE482" i="2"/>
  <c r="AE532" i="2"/>
  <c r="AE206" i="2"/>
  <c r="AE367" i="2"/>
  <c r="AE598" i="2"/>
  <c r="AE299" i="2"/>
  <c r="AE651" i="2"/>
  <c r="AE379" i="2"/>
  <c r="AE316" i="2"/>
  <c r="AE470" i="2"/>
  <c r="AE659" i="2"/>
  <c r="AE628" i="2"/>
  <c r="AE550" i="2"/>
  <c r="AE583" i="2"/>
  <c r="AE355" i="2"/>
  <c r="AE717" i="2"/>
  <c r="AE715" i="2"/>
  <c r="AE518" i="2"/>
  <c r="AE484" i="2"/>
  <c r="AE439" i="2"/>
  <c r="AE654" i="2"/>
  <c r="AE603" i="2"/>
  <c r="AE418" i="2"/>
  <c r="AE458" i="2"/>
  <c r="AE341" i="2"/>
  <c r="AE507" i="2"/>
  <c r="AE702" i="2"/>
  <c r="AE633" i="2"/>
  <c r="AE663" i="2"/>
  <c r="AE325" i="2"/>
  <c r="AE544" i="2"/>
  <c r="AE727" i="2"/>
  <c r="AE623" i="2"/>
  <c r="AE440" i="2"/>
  <c r="AE700" i="2"/>
  <c r="AE658" i="2"/>
  <c r="AE690" i="2"/>
  <c r="AE609" i="2"/>
  <c r="AE525" i="2"/>
  <c r="AE613" i="2"/>
  <c r="AE410" i="2"/>
  <c r="AE740" i="2"/>
  <c r="AE704" i="2"/>
  <c r="AE611" i="2"/>
  <c r="AE648" i="2"/>
  <c r="AE584" i="2"/>
  <c r="AE627" i="2"/>
  <c r="AE722" i="2"/>
  <c r="AE682" i="2"/>
  <c r="AE720" i="2"/>
  <c r="AE739" i="2"/>
  <c r="AE695" i="2"/>
  <c r="AE712" i="2"/>
  <c r="AE737" i="2"/>
  <c r="AE725" i="2"/>
  <c r="AE689" i="2"/>
  <c r="AE667" i="2"/>
  <c r="AE711" i="2"/>
  <c r="AE721" i="2"/>
  <c r="AE713" i="2"/>
  <c r="AD610" i="2"/>
  <c r="AD639" i="2"/>
  <c r="AD614" i="2"/>
  <c r="AD121" i="2"/>
  <c r="AD327" i="2"/>
  <c r="AD546" i="2"/>
  <c r="AD531" i="2"/>
  <c r="AD461" i="2"/>
  <c r="AD384" i="2"/>
  <c r="AD504" i="2"/>
  <c r="AD383" i="2"/>
  <c r="AD522" i="2"/>
  <c r="AD666" i="2"/>
  <c r="AD254" i="2"/>
  <c r="AD128" i="2"/>
  <c r="AD505" i="2"/>
  <c r="AD471" i="2"/>
  <c r="AD687" i="2"/>
  <c r="AD371" i="2"/>
  <c r="AD334" i="2"/>
  <c r="AD60" i="2"/>
  <c r="AD431" i="2"/>
  <c r="AD530" i="2"/>
  <c r="AD390" i="2"/>
  <c r="AD517" i="2"/>
  <c r="AD76" i="2"/>
  <c r="AD342" i="2"/>
  <c r="AD652" i="2"/>
  <c r="AD215" i="2"/>
  <c r="AD326" i="2"/>
  <c r="AD576" i="2"/>
  <c r="AD252" i="2"/>
  <c r="AD56" i="2"/>
  <c r="AD638" i="2"/>
  <c r="AD9" i="2"/>
  <c r="AD594" i="2"/>
  <c r="AD149" i="2"/>
  <c r="AD93" i="2"/>
  <c r="AD108" i="2"/>
  <c r="AD447" i="2"/>
  <c r="AD323" i="2"/>
  <c r="AD519" i="2"/>
  <c r="AD330" i="2"/>
  <c r="AD188" i="2"/>
  <c r="AD224" i="2"/>
  <c r="AD157" i="2"/>
  <c r="AD63" i="2"/>
  <c r="AD630" i="2"/>
  <c r="AD115" i="2"/>
  <c r="AD574" i="2"/>
  <c r="AD385" i="2"/>
  <c r="AD377" i="2"/>
  <c r="AD168" i="2"/>
  <c r="AD515" i="2"/>
  <c r="AD134" i="2"/>
  <c r="AD109" i="2"/>
  <c r="AD509" i="2"/>
  <c r="AD357" i="2"/>
  <c r="AD649" i="2"/>
  <c r="AD467" i="2"/>
  <c r="AD386" i="2"/>
  <c r="AD428" i="2"/>
  <c r="AD360" i="2"/>
  <c r="AD336" i="2"/>
  <c r="AD123" i="2"/>
  <c r="AD246" i="2"/>
  <c r="AD286" i="2"/>
  <c r="AD236" i="2"/>
  <c r="AD132" i="2"/>
  <c r="AD138" i="2"/>
  <c r="AD348" i="2"/>
  <c r="AD190" i="2"/>
  <c r="AD92" i="2"/>
  <c r="AD114" i="2"/>
  <c r="AD441" i="2"/>
  <c r="AD333" i="2"/>
  <c r="AD230" i="2"/>
  <c r="AD495" i="2"/>
  <c r="AD662" i="2"/>
  <c r="AD477" i="2"/>
  <c r="AD186" i="2"/>
  <c r="AD414" i="2"/>
  <c r="AD569" i="2"/>
  <c r="AD175" i="2"/>
  <c r="AD647" i="2"/>
  <c r="AD258" i="2"/>
  <c r="AD87" i="2"/>
  <c r="AD7" i="2"/>
  <c r="AD8" i="2"/>
  <c r="AD452" i="2"/>
  <c r="AD331" i="2"/>
  <c r="AD432" i="2"/>
  <c r="AD589" i="2"/>
  <c r="AD369" i="2"/>
  <c r="AD79" i="2"/>
  <c r="AD214" i="2"/>
  <c r="AD249" i="2"/>
  <c r="AD135" i="2"/>
  <c r="AD210" i="2"/>
  <c r="AD250" i="2"/>
  <c r="AD450" i="2"/>
  <c r="AD463" i="2"/>
  <c r="AD104" i="2"/>
  <c r="AD162" i="2"/>
  <c r="AD242" i="2"/>
  <c r="AD171" i="2"/>
  <c r="AD283" i="2"/>
  <c r="AD133" i="2"/>
  <c r="AD164" i="2"/>
  <c r="AD433" i="2"/>
  <c r="AD389" i="2"/>
  <c r="AD260" i="2"/>
  <c r="AD462" i="2"/>
  <c r="AD397" i="2"/>
  <c r="AD167" i="2"/>
  <c r="AD446" i="2"/>
  <c r="AD67" i="2"/>
  <c r="AD49" i="2"/>
  <c r="AD723" i="2"/>
  <c r="AD24" i="2"/>
  <c r="AD137" i="2"/>
  <c r="AD200" i="2"/>
  <c r="AD665" i="2"/>
  <c r="AD183" i="2"/>
  <c r="AD40" i="2"/>
  <c r="AD267" i="2"/>
  <c r="AD350" i="2"/>
  <c r="AD156" i="2"/>
  <c r="AD34" i="2"/>
  <c r="AD317" i="2"/>
  <c r="AD10" i="2"/>
  <c r="AD691" i="2"/>
  <c r="AD240" i="2"/>
  <c r="AD719" i="2"/>
  <c r="AD344" i="2"/>
  <c r="AD632" i="2"/>
  <c r="AD529" i="2"/>
  <c r="AD698" i="2"/>
  <c r="AD400" i="2"/>
  <c r="AD586" i="2"/>
  <c r="AD263" i="2"/>
  <c r="AD306" i="2"/>
  <c r="AD307" i="2"/>
  <c r="AD272" i="2"/>
  <c r="AD266" i="2"/>
  <c r="AD374" i="2"/>
  <c r="AD262" i="2"/>
  <c r="AD84" i="2"/>
  <c r="AD80" i="2"/>
  <c r="AD231" i="2"/>
  <c r="AD129" i="2"/>
  <c r="AD96" i="2"/>
  <c r="AD382" i="2"/>
  <c r="AD417" i="2"/>
  <c r="AD113" i="2"/>
  <c r="AD597" i="2"/>
  <c r="AD340" i="2"/>
  <c r="AD498" i="2"/>
  <c r="AD337" i="2"/>
  <c r="AD634" i="2"/>
  <c r="AD523" i="2"/>
  <c r="AD524" i="2"/>
  <c r="AD554" i="2"/>
  <c r="AD506" i="2"/>
  <c r="K104" i="3" s="1"/>
  <c r="AD612" i="2"/>
  <c r="AD256" i="2"/>
  <c r="AD487" i="2"/>
  <c r="AD661" i="2"/>
  <c r="AD580" i="2"/>
  <c r="AD526" i="2"/>
  <c r="AD23" i="2"/>
  <c r="AD15" i="2"/>
  <c r="AD714" i="2"/>
  <c r="AD590" i="2"/>
  <c r="AD675" i="2"/>
  <c r="AD277" i="2"/>
  <c r="AD465" i="2"/>
  <c r="AD57" i="2"/>
  <c r="AD600" i="2"/>
  <c r="AD618" i="2"/>
  <c r="AD181" i="2"/>
  <c r="AD427" i="2"/>
  <c r="AD11" i="2"/>
  <c r="AD549" i="2"/>
  <c r="AD31" i="2"/>
  <c r="AD276" i="2"/>
  <c r="AD508" i="2"/>
  <c r="AD468" i="2"/>
  <c r="AD419" i="2"/>
  <c r="AD58" i="2"/>
  <c r="AD253" i="2"/>
  <c r="AD641" i="2"/>
  <c r="AD146" i="2"/>
  <c r="AD338" i="2"/>
  <c r="AD670" i="2"/>
  <c r="AD324" i="2"/>
  <c r="AD241" i="2"/>
  <c r="AD676" i="2"/>
  <c r="AD228" i="2"/>
  <c r="AD636" i="2"/>
  <c r="AD514" i="2"/>
  <c r="AD420" i="2"/>
  <c r="AD345" i="2"/>
  <c r="AD534" i="2"/>
  <c r="AD553" i="2"/>
  <c r="AD78" i="2"/>
  <c r="AD198" i="2"/>
  <c r="AD426" i="2"/>
  <c r="AD120" i="2"/>
  <c r="AD421" i="2"/>
  <c r="AD547" i="2"/>
  <c r="AD644" i="2"/>
  <c r="AD73" i="2"/>
  <c r="AD52" i="2"/>
  <c r="AD111" i="2"/>
  <c r="AD488" i="2"/>
  <c r="AD6" i="2"/>
  <c r="AD535" i="2"/>
  <c r="AD152" i="2"/>
  <c r="AD459" i="2"/>
  <c r="AD184" i="2"/>
  <c r="AD449" i="2"/>
  <c r="AD217" i="2"/>
  <c r="AD70" i="2"/>
  <c r="AD71" i="2"/>
  <c r="AD533" i="2"/>
  <c r="AD126" i="2"/>
  <c r="AD409" i="2"/>
  <c r="AD456" i="2"/>
  <c r="AD442" i="2"/>
  <c r="AD679" i="2"/>
  <c r="AD434" i="2"/>
  <c r="AD159" i="2"/>
  <c r="AD275" i="2"/>
  <c r="AD308" i="2"/>
  <c r="AD733" i="2"/>
  <c r="AD226" i="2"/>
  <c r="AD475" i="2"/>
  <c r="AD582" i="2"/>
  <c r="AD678" i="2"/>
  <c r="AD208" i="2"/>
  <c r="AD5" i="2"/>
  <c r="AD387" i="2"/>
  <c r="AD364" i="2"/>
  <c r="AD312" i="2"/>
  <c r="AD64" i="2"/>
  <c r="AD62" i="2"/>
  <c r="AD724" i="2"/>
  <c r="AD172" i="2"/>
  <c r="AD346" i="2"/>
  <c r="AD339" i="2"/>
  <c r="AD14" i="2"/>
  <c r="AD567" i="2"/>
  <c r="AD466" i="2"/>
  <c r="AD55" i="2"/>
  <c r="AD68" i="2"/>
  <c r="AD27" i="2"/>
  <c r="AD511" i="2"/>
  <c r="AD45" i="2"/>
  <c r="AD566" i="2"/>
  <c r="AD403" i="2"/>
  <c r="AD551" i="2"/>
  <c r="AD694" i="2"/>
  <c r="AD41" i="2"/>
  <c r="AD405" i="2"/>
  <c r="AD354" i="2"/>
  <c r="AD85" i="2"/>
  <c r="AD332" i="2"/>
  <c r="AD485" i="2"/>
  <c r="AD195" i="2"/>
  <c r="AD356" i="2"/>
  <c r="AD365" i="2"/>
  <c r="AD209" i="2"/>
  <c r="AD560" i="2"/>
  <c r="AD328" i="2"/>
  <c r="AD398" i="2"/>
  <c r="AD182" i="2"/>
  <c r="AD368" i="2"/>
  <c r="AD473" i="2"/>
  <c r="AD213" i="2"/>
  <c r="AD460" i="2"/>
  <c r="AD221" i="2"/>
  <c r="AD59" i="2"/>
  <c r="AD436" i="2"/>
  <c r="AD688" i="2"/>
  <c r="AD273" i="2"/>
  <c r="AD101" i="2"/>
  <c r="AD448" i="2"/>
  <c r="AD486" i="2"/>
  <c r="AD112" i="2"/>
  <c r="AD593" i="2"/>
  <c r="AD193" i="2"/>
  <c r="AD302" i="2"/>
  <c r="AD3" i="2"/>
  <c r="AD106" i="2"/>
  <c r="AD697" i="2"/>
  <c r="AD282" i="2"/>
  <c r="AD561" i="2"/>
  <c r="AD204" i="2"/>
  <c r="AD173" i="2"/>
  <c r="AD568" i="2"/>
  <c r="AD620" i="2"/>
  <c r="AD469" i="2"/>
  <c r="AD88" i="2"/>
  <c r="AD110" i="2"/>
  <c r="AD393" i="2"/>
  <c r="AD313" i="2"/>
  <c r="AD483" i="2"/>
  <c r="AD502" i="2"/>
  <c r="AD47" i="2"/>
  <c r="AD74" i="2"/>
  <c r="AD596" i="2"/>
  <c r="AD372" i="2"/>
  <c r="AD77" i="2"/>
  <c r="AD358" i="2"/>
  <c r="AD329" i="2"/>
  <c r="AD255" i="2"/>
  <c r="AD443" i="2"/>
  <c r="AD280" i="2"/>
  <c r="AD274" i="2"/>
  <c r="AD310" i="2"/>
  <c r="AD148" i="2"/>
  <c r="AD174" i="2"/>
  <c r="AD319" i="2"/>
  <c r="AD21" i="2"/>
  <c r="AD227" i="2"/>
  <c r="AD474" i="2"/>
  <c r="AD166" i="2"/>
  <c r="AD716" i="2"/>
  <c r="AD239" i="2"/>
  <c r="AD103" i="2"/>
  <c r="AD626" i="2"/>
  <c r="AD288" i="2"/>
  <c r="AD91" i="2"/>
  <c r="AD710" i="2"/>
  <c r="AD234" i="2"/>
  <c r="AD415" i="2"/>
  <c r="AD289" i="2"/>
  <c r="AD28" i="2"/>
  <c r="AD271" i="2"/>
  <c r="AD607" i="2"/>
  <c r="AD478" i="2"/>
  <c r="AD284" i="2"/>
  <c r="AD81" i="2"/>
  <c r="AD295" i="2"/>
  <c r="AD201" i="2"/>
  <c r="AD98" i="2"/>
  <c r="AD278" i="2"/>
  <c r="AD191" i="2"/>
  <c r="AD32" i="2"/>
  <c r="AD35" i="2"/>
  <c r="AD100" i="2"/>
  <c r="AD728" i="2"/>
  <c r="AD362" i="2"/>
  <c r="AD660" i="2"/>
  <c r="AD118" i="2"/>
  <c r="AD637" i="2"/>
  <c r="AD51" i="2"/>
  <c r="AD189" i="2"/>
  <c r="AD548" i="2"/>
  <c r="AD572" i="2"/>
  <c r="AD318" i="2"/>
  <c r="AD65" i="2"/>
  <c r="AD16" i="2"/>
  <c r="AD570" i="2"/>
  <c r="AD243" i="2"/>
  <c r="AD581" i="2"/>
  <c r="AD424" i="2"/>
  <c r="AD12" i="2"/>
  <c r="AD180" i="2"/>
  <c r="AD591" i="2"/>
  <c r="AD247" i="2"/>
  <c r="AD61" i="2"/>
  <c r="AD543" i="2"/>
  <c r="AD225" i="2"/>
  <c r="AD4" i="2"/>
  <c r="AD158" i="2"/>
  <c r="AD116" i="2"/>
  <c r="AD601" i="2"/>
  <c r="AD205" i="2"/>
  <c r="AD269" i="2"/>
  <c r="AD642" i="2"/>
  <c r="AD412" i="2"/>
  <c r="AD705" i="2"/>
  <c r="AD13" i="2"/>
  <c r="AD305" i="2"/>
  <c r="AD481" i="2"/>
  <c r="AD588" i="2"/>
  <c r="AD457" i="2"/>
  <c r="AD161" i="2"/>
  <c r="AD491" i="2"/>
  <c r="AD2" i="2"/>
  <c r="AD235" i="2"/>
  <c r="AD53" i="2"/>
  <c r="AD238" i="2"/>
  <c r="AD229" i="2"/>
  <c r="AD430" i="2"/>
  <c r="AD131" i="2"/>
  <c r="AD26" i="2"/>
  <c r="AD169" i="2"/>
  <c r="AD170" i="2"/>
  <c r="AD321" i="2"/>
  <c r="AD17" i="2"/>
  <c r="AD696" i="2"/>
  <c r="AD616" i="2"/>
  <c r="AD216" i="2"/>
  <c r="AD140" i="2"/>
  <c r="AD557" i="2"/>
  <c r="AD39" i="2"/>
  <c r="AD353" i="2"/>
  <c r="AD136" i="2"/>
  <c r="AD18" i="2"/>
  <c r="AD83" i="2"/>
  <c r="AD399" i="2"/>
  <c r="AD196" i="2"/>
  <c r="AD370" i="2"/>
  <c r="AD537" i="2"/>
  <c r="AD293" i="2"/>
  <c r="AD29" i="2"/>
  <c r="AD406" i="2"/>
  <c r="AD244" i="2"/>
  <c r="AD578" i="2"/>
  <c r="AD43" i="2"/>
  <c r="AD542" i="2"/>
  <c r="AD66" i="2"/>
  <c r="AD290" i="2"/>
  <c r="AD490" i="2"/>
  <c r="AD139" i="2"/>
  <c r="AD309" i="2"/>
  <c r="AD657" i="2"/>
  <c r="AD684" i="2"/>
  <c r="AD619" i="2"/>
  <c r="AD303" i="2"/>
  <c r="AD261" i="2"/>
  <c r="AD404" i="2"/>
  <c r="AD608" i="2"/>
  <c r="AD587" i="2"/>
  <c r="AD203" i="2"/>
  <c r="AD223" i="2"/>
  <c r="AD30" i="2"/>
  <c r="AD492" i="2"/>
  <c r="AD604" i="2"/>
  <c r="AD107" i="2"/>
  <c r="AD563" i="2"/>
  <c r="AD741" i="2"/>
  <c r="AD72" i="2"/>
  <c r="AD147" i="2"/>
  <c r="AD643" i="2"/>
  <c r="AD264" i="2"/>
  <c r="AD165" i="2"/>
  <c r="AD314" i="2"/>
  <c r="AD199" i="2"/>
  <c r="AD281" i="2"/>
  <c r="AD731" i="2"/>
  <c r="AD311" i="2"/>
  <c r="AD707" i="2"/>
  <c r="AD50" i="2"/>
  <c r="AD94" i="2"/>
  <c r="AD300" i="2"/>
  <c r="AD573" i="2"/>
  <c r="AD388" i="2"/>
  <c r="AD407" i="2"/>
  <c r="AD540" i="2"/>
  <c r="AD668" i="2"/>
  <c r="AD251" i="2"/>
  <c r="AD520" i="2"/>
  <c r="AD510" i="2"/>
  <c r="AD194" i="2"/>
  <c r="AD351" i="2"/>
  <c r="AD392" i="2"/>
  <c r="AD541" i="2"/>
  <c r="AD622" i="2"/>
  <c r="AD292" i="2"/>
  <c r="AD435" i="2"/>
  <c r="AD480" i="2"/>
  <c r="AD552" i="2"/>
  <c r="AD37" i="2"/>
  <c r="AD237" i="2"/>
  <c r="AD476" i="2"/>
  <c r="AD373" i="2"/>
  <c r="AD320" i="2"/>
  <c r="AD54" i="2"/>
  <c r="AD119" i="2"/>
  <c r="AD402" i="2"/>
  <c r="AD163" i="2"/>
  <c r="AD248" i="2"/>
  <c r="AD150" i="2"/>
  <c r="AD558" i="2"/>
  <c r="AD378" i="2"/>
  <c r="AD734" i="2"/>
  <c r="AD144" i="2"/>
  <c r="AD692" i="2"/>
  <c r="AD709" i="2"/>
  <c r="AD298" i="2"/>
  <c r="AD185" i="2"/>
  <c r="AD503" i="2"/>
  <c r="AD359" i="2"/>
  <c r="AD673" i="2"/>
  <c r="AD33" i="2"/>
  <c r="AD20" i="2"/>
  <c r="AD187" i="2"/>
  <c r="AD615" i="2"/>
  <c r="AD575" i="2"/>
  <c r="AD19" i="2"/>
  <c r="AD142" i="2"/>
  <c r="AD25" i="2"/>
  <c r="AD394" i="2"/>
  <c r="AD671" i="2"/>
  <c r="AD232" i="2"/>
  <c r="AD335" i="2"/>
  <c r="AD361" i="2"/>
  <c r="AD22" i="2"/>
  <c r="AD493" i="2"/>
  <c r="AD631" i="2"/>
  <c r="AD304" i="2"/>
  <c r="AD423" i="2"/>
  <c r="AD145" i="2"/>
  <c r="AD127" i="2"/>
  <c r="AD577" i="2"/>
  <c r="AD445" i="2"/>
  <c r="AD564" i="2"/>
  <c r="AD46" i="2"/>
  <c r="AD538" i="2"/>
  <c r="AD301" i="2"/>
  <c r="AD528" i="2"/>
  <c r="AD539" i="2"/>
  <c r="AD500" i="2"/>
  <c r="AD69" i="2"/>
  <c r="AD451" i="2"/>
  <c r="AD472" i="2"/>
  <c r="AD48" i="2"/>
  <c r="AD453" i="2"/>
  <c r="AD585" i="2"/>
  <c r="AD349" i="2"/>
  <c r="AD497" i="2"/>
  <c r="AD125" i="2"/>
  <c r="AD738" i="2"/>
  <c r="AD599" i="2"/>
  <c r="AD211" i="2"/>
  <c r="AD602" i="2"/>
  <c r="AD82" i="2"/>
  <c r="AD672" i="2"/>
  <c r="AD735" i="2"/>
  <c r="AD233" i="2"/>
  <c r="AD605" i="2"/>
  <c r="AD579" i="2"/>
  <c r="AD297" i="2"/>
  <c r="AD516" i="2"/>
  <c r="AD130" i="2"/>
  <c r="AD621" i="2"/>
  <c r="AD496" i="2"/>
  <c r="AD736" i="2"/>
  <c r="AD437" i="2"/>
  <c r="AD653" i="2"/>
  <c r="AD494" i="2"/>
  <c r="AD674" i="2"/>
  <c r="AD212" i="2"/>
  <c r="AD42" i="2"/>
  <c r="AD501" i="2"/>
  <c r="AD86" i="2"/>
  <c r="AD202" i="2"/>
  <c r="AD343" i="2"/>
  <c r="AD366" i="2"/>
  <c r="AD411" i="2"/>
  <c r="AD391" i="2"/>
  <c r="AD105" i="2"/>
  <c r="AD726" i="2"/>
  <c r="AD220" i="2"/>
  <c r="AD44" i="2"/>
  <c r="AD683" i="2"/>
  <c r="AD617" i="2"/>
  <c r="AD545" i="2"/>
  <c r="AD681" i="2"/>
  <c r="AD375" i="2"/>
  <c r="AD265" i="2"/>
  <c r="AD176" i="2"/>
  <c r="AD479" i="2"/>
  <c r="AD141" i="2"/>
  <c r="AD38" i="2"/>
  <c r="AD219" i="2"/>
  <c r="AD363" i="2"/>
  <c r="AD444" i="2"/>
  <c r="AD179" i="2"/>
  <c r="AD732" i="2"/>
  <c r="AD151" i="2"/>
  <c r="AD701" i="2"/>
  <c r="AD143" i="2"/>
  <c r="AD90" i="2"/>
  <c r="AD699" i="2"/>
  <c r="AD571" i="2"/>
  <c r="AD154" i="2"/>
  <c r="AD624" i="2"/>
  <c r="AD703" i="2"/>
  <c r="AD36" i="2"/>
  <c r="AD117" i="2"/>
  <c r="AD499" i="2"/>
  <c r="AD413" i="2"/>
  <c r="AD455" i="2"/>
  <c r="AD380" i="2"/>
  <c r="AD124" i="2"/>
  <c r="AD669" i="2"/>
  <c r="AD352" i="2"/>
  <c r="AD559" i="2"/>
  <c r="AD625" i="2"/>
  <c r="AD565" i="2"/>
  <c r="AD706" i="2"/>
  <c r="AD245" i="2"/>
  <c r="AD207" i="2"/>
  <c r="AD322" i="2"/>
  <c r="AD464" i="2"/>
  <c r="AD718" i="2"/>
  <c r="AD122" i="2"/>
  <c r="AD408" i="2"/>
  <c r="AD97" i="2"/>
  <c r="AD259" i="2"/>
  <c r="AD512" i="2"/>
  <c r="AD257" i="2"/>
  <c r="AD155" i="2"/>
  <c r="AD222" i="2"/>
  <c r="AD664" i="2"/>
  <c r="AD99" i="2"/>
  <c r="AD268" i="2"/>
  <c r="AD160" i="2"/>
  <c r="AD396" i="2"/>
  <c r="AD677" i="2"/>
  <c r="AD422" i="2"/>
  <c r="AD89" i="2"/>
  <c r="AD75" i="2"/>
  <c r="AD640" i="2"/>
  <c r="AD708" i="2"/>
  <c r="AD177" i="2"/>
  <c r="AD645" i="2"/>
  <c r="AD218" i="2"/>
  <c r="AD729" i="2"/>
  <c r="AD438" i="2"/>
  <c r="AD680" i="2"/>
  <c r="AD513" i="2"/>
  <c r="AD595" i="2"/>
  <c r="AD606" i="2"/>
  <c r="AD693" i="2"/>
  <c r="AD635" i="2"/>
  <c r="AD629" i="2"/>
  <c r="AD742" i="2"/>
  <c r="AD153" i="2"/>
  <c r="AD401" i="2"/>
  <c r="AD592" i="2"/>
  <c r="AD376" i="2"/>
  <c r="AD279" i="2"/>
  <c r="AD291" i="2"/>
  <c r="AD650" i="2"/>
  <c r="AD656" i="2"/>
  <c r="AD381" i="2"/>
  <c r="AD102" i="2"/>
  <c r="AD270" i="2"/>
  <c r="AD489" i="2"/>
  <c r="AD454" i="2"/>
  <c r="AD315" i="2"/>
  <c r="AD655" i="2"/>
  <c r="AD556" i="2"/>
  <c r="AD294" i="2"/>
  <c r="AD555" i="2"/>
  <c r="AD646" i="2"/>
  <c r="AD425" i="2"/>
  <c r="AD95" i="2"/>
  <c r="AD685" i="2"/>
  <c r="AD416" i="2"/>
  <c r="AD197" i="2"/>
  <c r="AD527" i="2"/>
  <c r="AD296" i="2"/>
  <c r="AD730" i="2"/>
  <c r="AD521" i="2"/>
  <c r="AD285" i="2"/>
  <c r="AD347" i="2"/>
  <c r="AD562" i="2"/>
  <c r="AD429" i="2"/>
  <c r="AD536" i="2"/>
  <c r="AD395" i="2"/>
  <c r="AD686" i="2"/>
  <c r="AD287" i="2"/>
  <c r="AD192" i="2"/>
  <c r="AD178" i="2"/>
  <c r="AD482" i="2"/>
  <c r="AD532" i="2"/>
  <c r="AD206" i="2"/>
  <c r="AD367" i="2"/>
  <c r="AD598" i="2"/>
  <c r="AD299" i="2"/>
  <c r="AD651" i="2"/>
  <c r="AD379" i="2"/>
  <c r="AD316" i="2"/>
  <c r="AD470" i="2"/>
  <c r="AD659" i="2"/>
  <c r="AD628" i="2"/>
  <c r="AD550" i="2"/>
  <c r="AD583" i="2"/>
  <c r="AD355" i="2"/>
  <c r="AD717" i="2"/>
  <c r="AD715" i="2"/>
  <c r="AD518" i="2"/>
  <c r="AD484" i="2"/>
  <c r="AD439" i="2"/>
  <c r="AD654" i="2"/>
  <c r="AD603" i="2"/>
  <c r="AD418" i="2"/>
  <c r="AD458" i="2"/>
  <c r="AD341" i="2"/>
  <c r="AD507" i="2"/>
  <c r="AD702" i="2"/>
  <c r="AD633" i="2"/>
  <c r="AD663" i="2"/>
  <c r="AD325" i="2"/>
  <c r="AD544" i="2"/>
  <c r="AD727" i="2"/>
  <c r="AD623" i="2"/>
  <c r="AD440" i="2"/>
  <c r="AD700" i="2"/>
  <c r="AD658" i="2"/>
  <c r="AD690" i="2"/>
  <c r="AD609" i="2"/>
  <c r="AD525" i="2"/>
  <c r="AD613" i="2"/>
  <c r="AD410" i="2"/>
  <c r="AD740" i="2"/>
  <c r="AD704" i="2"/>
  <c r="AD611" i="2"/>
  <c r="AD648" i="2"/>
  <c r="AD584" i="2"/>
  <c r="AD627" i="2"/>
  <c r="AD722" i="2"/>
  <c r="AD682" i="2"/>
  <c r="AD720" i="2"/>
  <c r="AD739" i="2"/>
  <c r="AD695" i="2"/>
  <c r="AD712" i="2"/>
  <c r="AD737" i="2"/>
  <c r="AD725" i="2"/>
  <c r="AD689" i="2"/>
  <c r="AD667" i="2"/>
  <c r="AD711" i="2"/>
  <c r="AD721" i="2"/>
  <c r="AD713" i="2"/>
  <c r="AC610" i="2"/>
  <c r="AC639" i="2"/>
  <c r="AC614" i="2"/>
  <c r="AC121" i="2"/>
  <c r="AC327" i="2"/>
  <c r="AC546" i="2"/>
  <c r="AC531" i="2"/>
  <c r="AC461" i="2"/>
  <c r="AC384" i="2"/>
  <c r="AC504" i="2"/>
  <c r="AC383" i="2"/>
  <c r="AC522" i="2"/>
  <c r="AC666" i="2"/>
  <c r="AC254" i="2"/>
  <c r="AC128" i="2"/>
  <c r="AC505" i="2"/>
  <c r="AC471" i="2"/>
  <c r="AC687" i="2"/>
  <c r="AC371" i="2"/>
  <c r="AC334" i="2"/>
  <c r="AC60" i="2"/>
  <c r="AC431" i="2"/>
  <c r="AC530" i="2"/>
  <c r="AC390" i="2"/>
  <c r="AC517" i="2"/>
  <c r="AC76" i="2"/>
  <c r="AC342" i="2"/>
  <c r="AC652" i="2"/>
  <c r="AC215" i="2"/>
  <c r="AC326" i="2"/>
  <c r="AC576" i="2"/>
  <c r="AC252" i="2"/>
  <c r="AC56" i="2"/>
  <c r="AC638" i="2"/>
  <c r="AC9" i="2"/>
  <c r="AC594" i="2"/>
  <c r="AC149" i="2"/>
  <c r="AC93" i="2"/>
  <c r="AC108" i="2"/>
  <c r="AC447" i="2"/>
  <c r="AC323" i="2"/>
  <c r="AC519" i="2"/>
  <c r="AC330" i="2"/>
  <c r="AC188" i="2"/>
  <c r="AC224" i="2"/>
  <c r="AC157" i="2"/>
  <c r="AC63" i="2"/>
  <c r="AC630" i="2"/>
  <c r="AC115" i="2"/>
  <c r="AC574" i="2"/>
  <c r="AC385" i="2"/>
  <c r="AC377" i="2"/>
  <c r="AC168" i="2"/>
  <c r="AC515" i="2"/>
  <c r="AC134" i="2"/>
  <c r="AC109" i="2"/>
  <c r="AC509" i="2"/>
  <c r="AC357" i="2"/>
  <c r="AC649" i="2"/>
  <c r="AC467" i="2"/>
  <c r="AC386" i="2"/>
  <c r="AC428" i="2"/>
  <c r="AC360" i="2"/>
  <c r="AC336" i="2"/>
  <c r="AC123" i="2"/>
  <c r="AC246" i="2"/>
  <c r="AC286" i="2"/>
  <c r="AC236" i="2"/>
  <c r="AC132" i="2"/>
  <c r="AC138" i="2"/>
  <c r="AC348" i="2"/>
  <c r="AC190" i="2"/>
  <c r="AC92" i="2"/>
  <c r="AC114" i="2"/>
  <c r="AC441" i="2"/>
  <c r="AC333" i="2"/>
  <c r="AC230" i="2"/>
  <c r="AC495" i="2"/>
  <c r="AC662" i="2"/>
  <c r="AC477" i="2"/>
  <c r="AC186" i="2"/>
  <c r="AC414" i="2"/>
  <c r="AC569" i="2"/>
  <c r="AC175" i="2"/>
  <c r="AC647" i="2"/>
  <c r="AC258" i="2"/>
  <c r="AC87" i="2"/>
  <c r="AC7" i="2"/>
  <c r="AC8" i="2"/>
  <c r="AC452" i="2"/>
  <c r="AC331" i="2"/>
  <c r="AC432" i="2"/>
  <c r="AC589" i="2"/>
  <c r="AC369" i="2"/>
  <c r="AC79" i="2"/>
  <c r="AC214" i="2"/>
  <c r="AC249" i="2"/>
  <c r="AC135" i="2"/>
  <c r="AC210" i="2"/>
  <c r="AC250" i="2"/>
  <c r="AC450" i="2"/>
  <c r="AC463" i="2"/>
  <c r="AC104" i="2"/>
  <c r="AC162" i="2"/>
  <c r="AC242" i="2"/>
  <c r="AC171" i="2"/>
  <c r="AC283" i="2"/>
  <c r="AC133" i="2"/>
  <c r="AC164" i="2"/>
  <c r="AC433" i="2"/>
  <c r="AC389" i="2"/>
  <c r="AC260" i="2"/>
  <c r="AC462" i="2"/>
  <c r="AC397" i="2"/>
  <c r="AC167" i="2"/>
  <c r="AC446" i="2"/>
  <c r="AC67" i="2"/>
  <c r="AC49" i="2"/>
  <c r="AC723" i="2"/>
  <c r="AC24" i="2"/>
  <c r="AC137" i="2"/>
  <c r="AC200" i="2"/>
  <c r="AC665" i="2"/>
  <c r="AC183" i="2"/>
  <c r="AC40" i="2"/>
  <c r="AC267" i="2"/>
  <c r="AC350" i="2"/>
  <c r="AC156" i="2"/>
  <c r="AC34" i="2"/>
  <c r="AC317" i="2"/>
  <c r="AC10" i="2"/>
  <c r="AC691" i="2"/>
  <c r="AC240" i="2"/>
  <c r="AC719" i="2"/>
  <c r="AC344" i="2"/>
  <c r="AC632" i="2"/>
  <c r="AC529" i="2"/>
  <c r="AC698" i="2"/>
  <c r="AC400" i="2"/>
  <c r="AC586" i="2"/>
  <c r="AC263" i="2"/>
  <c r="AC306" i="2"/>
  <c r="AC307" i="2"/>
  <c r="AC272" i="2"/>
  <c r="AC266" i="2"/>
  <c r="AC374" i="2"/>
  <c r="AC262" i="2"/>
  <c r="AC84" i="2"/>
  <c r="AC80" i="2"/>
  <c r="AC231" i="2"/>
  <c r="AC129" i="2"/>
  <c r="AC96" i="2"/>
  <c r="AC382" i="2"/>
  <c r="AC417" i="2"/>
  <c r="AC113" i="2"/>
  <c r="AC597" i="2"/>
  <c r="AC340" i="2"/>
  <c r="AC498" i="2"/>
  <c r="AC337" i="2"/>
  <c r="AC634" i="2"/>
  <c r="AC523" i="2"/>
  <c r="AC524" i="2"/>
  <c r="AC554" i="2"/>
  <c r="AC506" i="2"/>
  <c r="AC612" i="2"/>
  <c r="AC256" i="2"/>
  <c r="AC487" i="2"/>
  <c r="AC661" i="2"/>
  <c r="AC580" i="2"/>
  <c r="AC526" i="2"/>
  <c r="AC23" i="2"/>
  <c r="AC15" i="2"/>
  <c r="AC714" i="2"/>
  <c r="AC590" i="2"/>
  <c r="AC675" i="2"/>
  <c r="AC277" i="2"/>
  <c r="AC465" i="2"/>
  <c r="AC57" i="2"/>
  <c r="AC600" i="2"/>
  <c r="AC618" i="2"/>
  <c r="AC181" i="2"/>
  <c r="AC427" i="2"/>
  <c r="AC11" i="2"/>
  <c r="AC549" i="2"/>
  <c r="AC31" i="2"/>
  <c r="AC276" i="2"/>
  <c r="AC508" i="2"/>
  <c r="AC468" i="2"/>
  <c r="AC419" i="2"/>
  <c r="AC58" i="2"/>
  <c r="AC253" i="2"/>
  <c r="AC641" i="2"/>
  <c r="AC146" i="2"/>
  <c r="AC338" i="2"/>
  <c r="AC670" i="2"/>
  <c r="AC324" i="2"/>
  <c r="AC241" i="2"/>
  <c r="AC676" i="2"/>
  <c r="AC228" i="2"/>
  <c r="AC636" i="2"/>
  <c r="AC514" i="2"/>
  <c r="AC420" i="2"/>
  <c r="AC345" i="2"/>
  <c r="AC534" i="2"/>
  <c r="AC553" i="2"/>
  <c r="AC78" i="2"/>
  <c r="AC198" i="2"/>
  <c r="AC426" i="2"/>
  <c r="AC120" i="2"/>
  <c r="AC421" i="2"/>
  <c r="AC547" i="2"/>
  <c r="AC644" i="2"/>
  <c r="AC73" i="2"/>
  <c r="AC52" i="2"/>
  <c r="AC111" i="2"/>
  <c r="AC488" i="2"/>
  <c r="AC6" i="2"/>
  <c r="AC535" i="2"/>
  <c r="AC152" i="2"/>
  <c r="AC459" i="2"/>
  <c r="AC184" i="2"/>
  <c r="AC449" i="2"/>
  <c r="AC217" i="2"/>
  <c r="AC70" i="2"/>
  <c r="AC71" i="2"/>
  <c r="AC533" i="2"/>
  <c r="AC126" i="2"/>
  <c r="AC409" i="2"/>
  <c r="AC456" i="2"/>
  <c r="AC442" i="2"/>
  <c r="AC679" i="2"/>
  <c r="AC434" i="2"/>
  <c r="AC159" i="2"/>
  <c r="AC275" i="2"/>
  <c r="AC308" i="2"/>
  <c r="AC733" i="2"/>
  <c r="AC226" i="2"/>
  <c r="AC475" i="2"/>
  <c r="AC582" i="2"/>
  <c r="AC678" i="2"/>
  <c r="AC208" i="2"/>
  <c r="AC5" i="2"/>
  <c r="AC387" i="2"/>
  <c r="AC364" i="2"/>
  <c r="AC312" i="2"/>
  <c r="AC64" i="2"/>
  <c r="AC62" i="2"/>
  <c r="AC724" i="2"/>
  <c r="AC172" i="2"/>
  <c r="AC346" i="2"/>
  <c r="AC339" i="2"/>
  <c r="AC14" i="2"/>
  <c r="AC567" i="2"/>
  <c r="AC466" i="2"/>
  <c r="AC55" i="2"/>
  <c r="AC68" i="2"/>
  <c r="AC27" i="2"/>
  <c r="AC511" i="2"/>
  <c r="AC45" i="2"/>
  <c r="AC566" i="2"/>
  <c r="AC403" i="2"/>
  <c r="AC551" i="2"/>
  <c r="AC694" i="2"/>
  <c r="AC41" i="2"/>
  <c r="AC405" i="2"/>
  <c r="AC354" i="2"/>
  <c r="AC85" i="2"/>
  <c r="AC332" i="2"/>
  <c r="AC485" i="2"/>
  <c r="AC195" i="2"/>
  <c r="AC356" i="2"/>
  <c r="AC365" i="2"/>
  <c r="AC209" i="2"/>
  <c r="AC560" i="2"/>
  <c r="AC328" i="2"/>
  <c r="AC398" i="2"/>
  <c r="AC182" i="2"/>
  <c r="AC368" i="2"/>
  <c r="AC473" i="2"/>
  <c r="AC213" i="2"/>
  <c r="AC460" i="2"/>
  <c r="AC221" i="2"/>
  <c r="AC59" i="2"/>
  <c r="AC436" i="2"/>
  <c r="AC688" i="2"/>
  <c r="AC273" i="2"/>
  <c r="AC101" i="2"/>
  <c r="AC448" i="2"/>
  <c r="AC486" i="2"/>
  <c r="AC112" i="2"/>
  <c r="AC593" i="2"/>
  <c r="AC193" i="2"/>
  <c r="AC302" i="2"/>
  <c r="AC3" i="2"/>
  <c r="AC106" i="2"/>
  <c r="AC697" i="2"/>
  <c r="AC282" i="2"/>
  <c r="AC561" i="2"/>
  <c r="AC204" i="2"/>
  <c r="AC173" i="2"/>
  <c r="AC568" i="2"/>
  <c r="AC620" i="2"/>
  <c r="AC469" i="2"/>
  <c r="AC88" i="2"/>
  <c r="AC110" i="2"/>
  <c r="AC393" i="2"/>
  <c r="AC313" i="2"/>
  <c r="AC483" i="2"/>
  <c r="AC502" i="2"/>
  <c r="AC47" i="2"/>
  <c r="AC74" i="2"/>
  <c r="AC596" i="2"/>
  <c r="AC372" i="2"/>
  <c r="AC77" i="2"/>
  <c r="AC358" i="2"/>
  <c r="AC329" i="2"/>
  <c r="AC255" i="2"/>
  <c r="AC443" i="2"/>
  <c r="AC280" i="2"/>
  <c r="AC274" i="2"/>
  <c r="AC310" i="2"/>
  <c r="AC148" i="2"/>
  <c r="AC174" i="2"/>
  <c r="AC319" i="2"/>
  <c r="AC21" i="2"/>
  <c r="AC227" i="2"/>
  <c r="AC474" i="2"/>
  <c r="AC166" i="2"/>
  <c r="AC716" i="2"/>
  <c r="AC239" i="2"/>
  <c r="AC103" i="2"/>
  <c r="AC626" i="2"/>
  <c r="AC288" i="2"/>
  <c r="AC91" i="2"/>
  <c r="AC710" i="2"/>
  <c r="AC234" i="2"/>
  <c r="AC415" i="2"/>
  <c r="AC289" i="2"/>
  <c r="AC28" i="2"/>
  <c r="AC271" i="2"/>
  <c r="AC607" i="2"/>
  <c r="AC478" i="2"/>
  <c r="AC284" i="2"/>
  <c r="AC81" i="2"/>
  <c r="AC295" i="2"/>
  <c r="AC201" i="2"/>
  <c r="AC98" i="2"/>
  <c r="AC278" i="2"/>
  <c r="AC191" i="2"/>
  <c r="AC32" i="2"/>
  <c r="AC35" i="2"/>
  <c r="AC100" i="2"/>
  <c r="AC728" i="2"/>
  <c r="AC362" i="2"/>
  <c r="AC660" i="2"/>
  <c r="AC118" i="2"/>
  <c r="AC637" i="2"/>
  <c r="AC51" i="2"/>
  <c r="AC189" i="2"/>
  <c r="AC548" i="2"/>
  <c r="AC572" i="2"/>
  <c r="AC318" i="2"/>
  <c r="AC65" i="2"/>
  <c r="AC16" i="2"/>
  <c r="AC570" i="2"/>
  <c r="AC243" i="2"/>
  <c r="AC581" i="2"/>
  <c r="AC424" i="2"/>
  <c r="AC12" i="2"/>
  <c r="AC180" i="2"/>
  <c r="AC591" i="2"/>
  <c r="AC247" i="2"/>
  <c r="AC61" i="2"/>
  <c r="AC543" i="2"/>
  <c r="AC225" i="2"/>
  <c r="AC4" i="2"/>
  <c r="AC158" i="2"/>
  <c r="AC116" i="2"/>
  <c r="AC601" i="2"/>
  <c r="AC205" i="2"/>
  <c r="AC269" i="2"/>
  <c r="AC642" i="2"/>
  <c r="AC412" i="2"/>
  <c r="AC705" i="2"/>
  <c r="AC13" i="2"/>
  <c r="AC305" i="2"/>
  <c r="AC481" i="2"/>
  <c r="AC588" i="2"/>
  <c r="AC457" i="2"/>
  <c r="AC161" i="2"/>
  <c r="AC491" i="2"/>
  <c r="AC2" i="2"/>
  <c r="AC235" i="2"/>
  <c r="AC53" i="2"/>
  <c r="AC238" i="2"/>
  <c r="AC229" i="2"/>
  <c r="AC430" i="2"/>
  <c r="AC131" i="2"/>
  <c r="AC26" i="2"/>
  <c r="AC169" i="2"/>
  <c r="AC170" i="2"/>
  <c r="AC321" i="2"/>
  <c r="AC17" i="2"/>
  <c r="AC696" i="2"/>
  <c r="AC616" i="2"/>
  <c r="AC216" i="2"/>
  <c r="AC140" i="2"/>
  <c r="AC557" i="2"/>
  <c r="AC39" i="2"/>
  <c r="AC353" i="2"/>
  <c r="AC136" i="2"/>
  <c r="AC18" i="2"/>
  <c r="AC83" i="2"/>
  <c r="AC399" i="2"/>
  <c r="AC196" i="2"/>
  <c r="AC370" i="2"/>
  <c r="AC537" i="2"/>
  <c r="AC293" i="2"/>
  <c r="AC29" i="2"/>
  <c r="AC406" i="2"/>
  <c r="AC244" i="2"/>
  <c r="AC578" i="2"/>
  <c r="AC43" i="2"/>
  <c r="AC542" i="2"/>
  <c r="AC66" i="2"/>
  <c r="AC290" i="2"/>
  <c r="AC490" i="2"/>
  <c r="AC139" i="2"/>
  <c r="AC309" i="2"/>
  <c r="AC657" i="2"/>
  <c r="AC684" i="2"/>
  <c r="AC619" i="2"/>
  <c r="AC303" i="2"/>
  <c r="AC261" i="2"/>
  <c r="AC404" i="2"/>
  <c r="AC608" i="2"/>
  <c r="AC587" i="2"/>
  <c r="AC203" i="2"/>
  <c r="AC223" i="2"/>
  <c r="AC30" i="2"/>
  <c r="AC492" i="2"/>
  <c r="AC604" i="2"/>
  <c r="AC107" i="2"/>
  <c r="AC563" i="2"/>
  <c r="AC741" i="2"/>
  <c r="AC72" i="2"/>
  <c r="AC147" i="2"/>
  <c r="AC643" i="2"/>
  <c r="AC264" i="2"/>
  <c r="AC165" i="2"/>
  <c r="AC314" i="2"/>
  <c r="AC199" i="2"/>
  <c r="AC281" i="2"/>
  <c r="AC731" i="2"/>
  <c r="AC311" i="2"/>
  <c r="AC707" i="2"/>
  <c r="AC50" i="2"/>
  <c r="AC94" i="2"/>
  <c r="AC300" i="2"/>
  <c r="AC573" i="2"/>
  <c r="AC388" i="2"/>
  <c r="AC407" i="2"/>
  <c r="AC540" i="2"/>
  <c r="AC668" i="2"/>
  <c r="AC251" i="2"/>
  <c r="AC520" i="2"/>
  <c r="AC510" i="2"/>
  <c r="AC194" i="2"/>
  <c r="AC351" i="2"/>
  <c r="AC392" i="2"/>
  <c r="AC541" i="2"/>
  <c r="AC622" i="2"/>
  <c r="AC292" i="2"/>
  <c r="AC435" i="2"/>
  <c r="AC480" i="2"/>
  <c r="AC552" i="2"/>
  <c r="AC37" i="2"/>
  <c r="AC237" i="2"/>
  <c r="AC476" i="2"/>
  <c r="AC373" i="2"/>
  <c r="AC320" i="2"/>
  <c r="AC54" i="2"/>
  <c r="AC119" i="2"/>
  <c r="AC402" i="2"/>
  <c r="AC163" i="2"/>
  <c r="AC248" i="2"/>
  <c r="AC150" i="2"/>
  <c r="AC558" i="2"/>
  <c r="AC378" i="2"/>
  <c r="AC734" i="2"/>
  <c r="AC144" i="2"/>
  <c r="AC692" i="2"/>
  <c r="AC709" i="2"/>
  <c r="AC298" i="2"/>
  <c r="AC185" i="2"/>
  <c r="AC503" i="2"/>
  <c r="AC359" i="2"/>
  <c r="AC673" i="2"/>
  <c r="AC33" i="2"/>
  <c r="AC20" i="2"/>
  <c r="AC187" i="2"/>
  <c r="AC615" i="2"/>
  <c r="AC575" i="2"/>
  <c r="AC19" i="2"/>
  <c r="J3" i="3" s="1"/>
  <c r="AC142" i="2"/>
  <c r="AC25" i="2"/>
  <c r="AC394" i="2"/>
  <c r="AC671" i="2"/>
  <c r="AC232" i="2"/>
  <c r="AC335" i="2"/>
  <c r="AC361" i="2"/>
  <c r="AC22" i="2"/>
  <c r="AC493" i="2"/>
  <c r="AC631" i="2"/>
  <c r="AC304" i="2"/>
  <c r="AC423" i="2"/>
  <c r="AC145" i="2"/>
  <c r="AC127" i="2"/>
  <c r="AC577" i="2"/>
  <c r="AC445" i="2"/>
  <c r="AC564" i="2"/>
  <c r="AC46" i="2"/>
  <c r="AC538" i="2"/>
  <c r="AC301" i="2"/>
  <c r="AC528" i="2"/>
  <c r="AC539" i="2"/>
  <c r="AC500" i="2"/>
  <c r="AC69" i="2"/>
  <c r="AC451" i="2"/>
  <c r="AC472" i="2"/>
  <c r="AC48" i="2"/>
  <c r="AC453" i="2"/>
  <c r="AC585" i="2"/>
  <c r="AC349" i="2"/>
  <c r="AC497" i="2"/>
  <c r="AC125" i="2"/>
  <c r="AC738" i="2"/>
  <c r="AC599" i="2"/>
  <c r="AC211" i="2"/>
  <c r="AC602" i="2"/>
  <c r="AC82" i="2"/>
  <c r="AC672" i="2"/>
  <c r="AC735" i="2"/>
  <c r="AC233" i="2"/>
  <c r="AC605" i="2"/>
  <c r="AC579" i="2"/>
  <c r="AC297" i="2"/>
  <c r="AC516" i="2"/>
  <c r="AC130" i="2"/>
  <c r="AC621" i="2"/>
  <c r="AC496" i="2"/>
  <c r="AC736" i="2"/>
  <c r="AC437" i="2"/>
  <c r="AC653" i="2"/>
  <c r="AC494" i="2"/>
  <c r="AC674" i="2"/>
  <c r="AC212" i="2"/>
  <c r="AC42" i="2"/>
  <c r="AC501" i="2"/>
  <c r="AC86" i="2"/>
  <c r="AC202" i="2"/>
  <c r="AC343" i="2"/>
  <c r="AC366" i="2"/>
  <c r="AC411" i="2"/>
  <c r="AC391" i="2"/>
  <c r="AC105" i="2"/>
  <c r="AC726" i="2"/>
  <c r="AC220" i="2"/>
  <c r="AC44" i="2"/>
  <c r="AC683" i="2"/>
  <c r="AC617" i="2"/>
  <c r="AC545" i="2"/>
  <c r="AC681" i="2"/>
  <c r="AC375" i="2"/>
  <c r="AC265" i="2"/>
  <c r="AC176" i="2"/>
  <c r="AC479" i="2"/>
  <c r="AC141" i="2"/>
  <c r="AC38" i="2"/>
  <c r="AC219" i="2"/>
  <c r="AC363" i="2"/>
  <c r="AC444" i="2"/>
  <c r="AC179" i="2"/>
  <c r="AC732" i="2"/>
  <c r="AC151" i="2"/>
  <c r="AC701" i="2"/>
  <c r="AC143" i="2"/>
  <c r="AC90" i="2"/>
  <c r="AC699" i="2"/>
  <c r="AC571" i="2"/>
  <c r="AC154" i="2"/>
  <c r="AC624" i="2"/>
  <c r="AC703" i="2"/>
  <c r="AC36" i="2"/>
  <c r="AC117" i="2"/>
  <c r="AC499" i="2"/>
  <c r="AC413" i="2"/>
  <c r="AC455" i="2"/>
  <c r="AC380" i="2"/>
  <c r="AC124" i="2"/>
  <c r="AC669" i="2"/>
  <c r="AC352" i="2"/>
  <c r="AC559" i="2"/>
  <c r="AC625" i="2"/>
  <c r="AC565" i="2"/>
  <c r="AC706" i="2"/>
  <c r="AC245" i="2"/>
  <c r="AC207" i="2"/>
  <c r="AC322" i="2"/>
  <c r="AC464" i="2"/>
  <c r="AC718" i="2"/>
  <c r="AC122" i="2"/>
  <c r="AC408" i="2"/>
  <c r="AC97" i="2"/>
  <c r="AC259" i="2"/>
  <c r="AC512" i="2"/>
  <c r="AC257" i="2"/>
  <c r="AC155" i="2"/>
  <c r="AC222" i="2"/>
  <c r="AC664" i="2"/>
  <c r="AC99" i="2"/>
  <c r="AC268" i="2"/>
  <c r="AC160" i="2"/>
  <c r="AC396" i="2"/>
  <c r="AC677" i="2"/>
  <c r="AC422" i="2"/>
  <c r="AC89" i="2"/>
  <c r="AC75" i="2"/>
  <c r="AC640" i="2"/>
  <c r="AC708" i="2"/>
  <c r="AC177" i="2"/>
  <c r="AC645" i="2"/>
  <c r="AC218" i="2"/>
  <c r="AC729" i="2"/>
  <c r="AC438" i="2"/>
  <c r="AC680" i="2"/>
  <c r="AC513" i="2"/>
  <c r="AC595" i="2"/>
  <c r="AC606" i="2"/>
  <c r="AC693" i="2"/>
  <c r="AC635" i="2"/>
  <c r="AC629" i="2"/>
  <c r="AC742" i="2"/>
  <c r="AC153" i="2"/>
  <c r="AC401" i="2"/>
  <c r="AC592" i="2"/>
  <c r="AC376" i="2"/>
  <c r="AC279" i="2"/>
  <c r="AC291" i="2"/>
  <c r="AC650" i="2"/>
  <c r="AC656" i="2"/>
  <c r="AC381" i="2"/>
  <c r="AC102" i="2"/>
  <c r="AC270" i="2"/>
  <c r="AC489" i="2"/>
  <c r="AC454" i="2"/>
  <c r="AC315" i="2"/>
  <c r="AC655" i="2"/>
  <c r="AC556" i="2"/>
  <c r="AC294" i="2"/>
  <c r="AC555" i="2"/>
  <c r="AC646" i="2"/>
  <c r="AC425" i="2"/>
  <c r="AC95" i="2"/>
  <c r="AC685" i="2"/>
  <c r="AC416" i="2"/>
  <c r="AC197" i="2"/>
  <c r="AC527" i="2"/>
  <c r="AC296" i="2"/>
  <c r="AC730" i="2"/>
  <c r="AC521" i="2"/>
  <c r="AC285" i="2"/>
  <c r="AC347" i="2"/>
  <c r="AC562" i="2"/>
  <c r="AC429" i="2"/>
  <c r="AC536" i="2"/>
  <c r="AC395" i="2"/>
  <c r="AC686" i="2"/>
  <c r="AC287" i="2"/>
  <c r="AC192" i="2"/>
  <c r="AC178" i="2"/>
  <c r="AC482" i="2"/>
  <c r="AC532" i="2"/>
  <c r="AC206" i="2"/>
  <c r="AC367" i="2"/>
  <c r="AC598" i="2"/>
  <c r="AC299" i="2"/>
  <c r="AC651" i="2"/>
  <c r="AC379" i="2"/>
  <c r="AC316" i="2"/>
  <c r="AC470" i="2"/>
  <c r="AC659" i="2"/>
  <c r="AC628" i="2"/>
  <c r="AC550" i="2"/>
  <c r="AC583" i="2"/>
  <c r="AC355" i="2"/>
  <c r="AC717" i="2"/>
  <c r="AC715" i="2"/>
  <c r="AC518" i="2"/>
  <c r="AC484" i="2"/>
  <c r="AC439" i="2"/>
  <c r="AC654" i="2"/>
  <c r="AC603" i="2"/>
  <c r="AC418" i="2"/>
  <c r="AC458" i="2"/>
  <c r="AC341" i="2"/>
  <c r="AC507" i="2"/>
  <c r="AC702" i="2"/>
  <c r="AC633" i="2"/>
  <c r="AC663" i="2"/>
  <c r="AC325" i="2"/>
  <c r="AC544" i="2"/>
  <c r="AC727" i="2"/>
  <c r="AC623" i="2"/>
  <c r="AC440" i="2"/>
  <c r="AC700" i="2"/>
  <c r="AC658" i="2"/>
  <c r="AC690" i="2"/>
  <c r="AC609" i="2"/>
  <c r="AC525" i="2"/>
  <c r="AC613" i="2"/>
  <c r="AC410" i="2"/>
  <c r="AC740" i="2"/>
  <c r="AC704" i="2"/>
  <c r="AC611" i="2"/>
  <c r="AC648" i="2"/>
  <c r="AC584" i="2"/>
  <c r="AC627" i="2"/>
  <c r="AC722" i="2"/>
  <c r="AC682" i="2"/>
  <c r="AC720" i="2"/>
  <c r="AC739" i="2"/>
  <c r="AC695" i="2"/>
  <c r="AC712" i="2"/>
  <c r="AC737" i="2"/>
  <c r="AC725" i="2"/>
  <c r="AC689" i="2"/>
  <c r="AC667" i="2"/>
  <c r="AC711" i="2"/>
  <c r="AC721" i="2"/>
  <c r="AC713" i="2"/>
  <c r="U610" i="2"/>
  <c r="U639" i="2"/>
  <c r="U614" i="2"/>
  <c r="U121" i="2"/>
  <c r="U327" i="2"/>
  <c r="U546" i="2"/>
  <c r="U531" i="2"/>
  <c r="U461" i="2"/>
  <c r="U384" i="2"/>
  <c r="U504" i="2"/>
  <c r="U383" i="2"/>
  <c r="U522" i="2"/>
  <c r="U666" i="2"/>
  <c r="U254" i="2"/>
  <c r="U128" i="2"/>
  <c r="U505" i="2"/>
  <c r="U471" i="2"/>
  <c r="U687" i="2"/>
  <c r="U371" i="2"/>
  <c r="U334" i="2"/>
  <c r="U60" i="2"/>
  <c r="U431" i="2"/>
  <c r="U530" i="2"/>
  <c r="U390" i="2"/>
  <c r="U517" i="2"/>
  <c r="U76" i="2"/>
  <c r="U342" i="2"/>
  <c r="U652" i="2"/>
  <c r="U215" i="2"/>
  <c r="U326" i="2"/>
  <c r="U576" i="2"/>
  <c r="U252" i="2"/>
  <c r="U56" i="2"/>
  <c r="U638" i="2"/>
  <c r="U9" i="2"/>
  <c r="U594" i="2"/>
  <c r="U149" i="2"/>
  <c r="U93" i="2"/>
  <c r="U108" i="2"/>
  <c r="U447" i="2"/>
  <c r="U323" i="2"/>
  <c r="U519" i="2"/>
  <c r="U330" i="2"/>
  <c r="U188" i="2"/>
  <c r="U224" i="2"/>
  <c r="U157" i="2"/>
  <c r="U63" i="2"/>
  <c r="U630" i="2"/>
  <c r="U115" i="2"/>
  <c r="U574" i="2"/>
  <c r="U385" i="2"/>
  <c r="U377" i="2"/>
  <c r="U168" i="2"/>
  <c r="U515" i="2"/>
  <c r="U134" i="2"/>
  <c r="U109" i="2"/>
  <c r="U509" i="2"/>
  <c r="U357" i="2"/>
  <c r="U649" i="2"/>
  <c r="U467" i="2"/>
  <c r="U386" i="2"/>
  <c r="U428" i="2"/>
  <c r="U360" i="2"/>
  <c r="U336" i="2"/>
  <c r="U123" i="2"/>
  <c r="U246" i="2"/>
  <c r="U286" i="2"/>
  <c r="U236" i="2"/>
  <c r="U132" i="2"/>
  <c r="U138" i="2"/>
  <c r="U348" i="2"/>
  <c r="U190" i="2"/>
  <c r="U92" i="2"/>
  <c r="U114" i="2"/>
  <c r="U441" i="2"/>
  <c r="U333" i="2"/>
  <c r="U230" i="2"/>
  <c r="U495" i="2"/>
  <c r="U662" i="2"/>
  <c r="U477" i="2"/>
  <c r="U186" i="2"/>
  <c r="U414" i="2"/>
  <c r="U569" i="2"/>
  <c r="U175" i="2"/>
  <c r="U647" i="2"/>
  <c r="U258" i="2"/>
  <c r="U87" i="2"/>
  <c r="U7" i="2"/>
  <c r="U8" i="2"/>
  <c r="U452" i="2"/>
  <c r="U331" i="2"/>
  <c r="U432" i="2"/>
  <c r="U589" i="2"/>
  <c r="U369" i="2"/>
  <c r="U79" i="2"/>
  <c r="U214" i="2"/>
  <c r="U249" i="2"/>
  <c r="U135" i="2"/>
  <c r="U210" i="2"/>
  <c r="U250" i="2"/>
  <c r="U450" i="2"/>
  <c r="U463" i="2"/>
  <c r="U104" i="2"/>
  <c r="U162" i="2"/>
  <c r="U242" i="2"/>
  <c r="U171" i="2"/>
  <c r="U283" i="2"/>
  <c r="U133" i="2"/>
  <c r="U164" i="2"/>
  <c r="U433" i="2"/>
  <c r="U389" i="2"/>
  <c r="U260" i="2"/>
  <c r="U462" i="2"/>
  <c r="U397" i="2"/>
  <c r="U167" i="2"/>
  <c r="U446" i="2"/>
  <c r="U67" i="2"/>
  <c r="U49" i="2"/>
  <c r="U723" i="2"/>
  <c r="U24" i="2"/>
  <c r="U137" i="2"/>
  <c r="U200" i="2"/>
  <c r="U665" i="2"/>
  <c r="U183" i="2"/>
  <c r="U40" i="2"/>
  <c r="U267" i="2"/>
  <c r="U350" i="2"/>
  <c r="U156" i="2"/>
  <c r="U34" i="2"/>
  <c r="U317" i="2"/>
  <c r="U10" i="2"/>
  <c r="U691" i="2"/>
  <c r="U240" i="2"/>
  <c r="U719" i="2"/>
  <c r="U344" i="2"/>
  <c r="U632" i="2"/>
  <c r="U529" i="2"/>
  <c r="U698" i="2"/>
  <c r="U400" i="2"/>
  <c r="U586" i="2"/>
  <c r="U263" i="2"/>
  <c r="U306" i="2"/>
  <c r="U307" i="2"/>
  <c r="U272" i="2"/>
  <c r="U266" i="2"/>
  <c r="U374" i="2"/>
  <c r="U262" i="2"/>
  <c r="U84" i="2"/>
  <c r="U80" i="2"/>
  <c r="U231" i="2"/>
  <c r="U129" i="2"/>
  <c r="U96" i="2"/>
  <c r="U382" i="2"/>
  <c r="U417" i="2"/>
  <c r="U113" i="2"/>
  <c r="U597" i="2"/>
  <c r="U340" i="2"/>
  <c r="U498" i="2"/>
  <c r="U337" i="2"/>
  <c r="U634" i="2"/>
  <c r="U523" i="2"/>
  <c r="U524" i="2"/>
  <c r="U554" i="2"/>
  <c r="U506" i="2"/>
  <c r="U612" i="2"/>
  <c r="U256" i="2"/>
  <c r="U487" i="2"/>
  <c r="U661" i="2"/>
  <c r="U580" i="2"/>
  <c r="U526" i="2"/>
  <c r="U23" i="2"/>
  <c r="U15" i="2"/>
  <c r="U714" i="2"/>
  <c r="U590" i="2"/>
  <c r="U675" i="2"/>
  <c r="U277" i="2"/>
  <c r="U465" i="2"/>
  <c r="U57" i="2"/>
  <c r="U600" i="2"/>
  <c r="U618" i="2"/>
  <c r="U181" i="2"/>
  <c r="U427" i="2"/>
  <c r="U11" i="2"/>
  <c r="U549" i="2"/>
  <c r="U31" i="2"/>
  <c r="U276" i="2"/>
  <c r="U508" i="2"/>
  <c r="U468" i="2"/>
  <c r="U419" i="2"/>
  <c r="U58" i="2"/>
  <c r="U253" i="2"/>
  <c r="U641" i="2"/>
  <c r="U146" i="2"/>
  <c r="U338" i="2"/>
  <c r="U670" i="2"/>
  <c r="U324" i="2"/>
  <c r="U241" i="2"/>
  <c r="U676" i="2"/>
  <c r="U228" i="2"/>
  <c r="U636" i="2"/>
  <c r="U514" i="2"/>
  <c r="U420" i="2"/>
  <c r="U345" i="2"/>
  <c r="U534" i="2"/>
  <c r="U553" i="2"/>
  <c r="U78" i="2"/>
  <c r="U198" i="2"/>
  <c r="U426" i="2"/>
  <c r="U120" i="2"/>
  <c r="U421" i="2"/>
  <c r="U547" i="2"/>
  <c r="U644" i="2"/>
  <c r="U73" i="2"/>
  <c r="U52" i="2"/>
  <c r="U111" i="2"/>
  <c r="U488" i="2"/>
  <c r="U6" i="2"/>
  <c r="U535" i="2"/>
  <c r="U152" i="2"/>
  <c r="U459" i="2"/>
  <c r="U184" i="2"/>
  <c r="U449" i="2"/>
  <c r="U217" i="2"/>
  <c r="U70" i="2"/>
  <c r="U71" i="2"/>
  <c r="U533" i="2"/>
  <c r="U126" i="2"/>
  <c r="U409" i="2"/>
  <c r="U456" i="2"/>
  <c r="U442" i="2"/>
  <c r="U679" i="2"/>
  <c r="U434" i="2"/>
  <c r="U159" i="2"/>
  <c r="U275" i="2"/>
  <c r="U308" i="2"/>
  <c r="U733" i="2"/>
  <c r="U226" i="2"/>
  <c r="U475" i="2"/>
  <c r="U582" i="2"/>
  <c r="U678" i="2"/>
  <c r="U208" i="2"/>
  <c r="U5" i="2"/>
  <c r="U387" i="2"/>
  <c r="U364" i="2"/>
  <c r="U312" i="2"/>
  <c r="U64" i="2"/>
  <c r="U62" i="2"/>
  <c r="U724" i="2"/>
  <c r="U172" i="2"/>
  <c r="U346" i="2"/>
  <c r="U339" i="2"/>
  <c r="U14" i="2"/>
  <c r="U567" i="2"/>
  <c r="U466" i="2"/>
  <c r="U55" i="2"/>
  <c r="U68" i="2"/>
  <c r="U27" i="2"/>
  <c r="U511" i="2"/>
  <c r="U45" i="2"/>
  <c r="U566" i="2"/>
  <c r="U403" i="2"/>
  <c r="U551" i="2"/>
  <c r="U694" i="2"/>
  <c r="U41" i="2"/>
  <c r="U405" i="2"/>
  <c r="U354" i="2"/>
  <c r="U85" i="2"/>
  <c r="U332" i="2"/>
  <c r="U485" i="2"/>
  <c r="U195" i="2"/>
  <c r="U356" i="2"/>
  <c r="U365" i="2"/>
  <c r="U209" i="2"/>
  <c r="U560" i="2"/>
  <c r="U328" i="2"/>
  <c r="U398" i="2"/>
  <c r="U182" i="2"/>
  <c r="U368" i="2"/>
  <c r="U473" i="2"/>
  <c r="U213" i="2"/>
  <c r="U460" i="2"/>
  <c r="U221" i="2"/>
  <c r="U59" i="2"/>
  <c r="U436" i="2"/>
  <c r="U688" i="2"/>
  <c r="U273" i="2"/>
  <c r="U101" i="2"/>
  <c r="U448" i="2"/>
  <c r="U486" i="2"/>
  <c r="U112" i="2"/>
  <c r="U593" i="2"/>
  <c r="U193" i="2"/>
  <c r="U302" i="2"/>
  <c r="U3" i="2"/>
  <c r="U106" i="2"/>
  <c r="U697" i="2"/>
  <c r="U282" i="2"/>
  <c r="U561" i="2"/>
  <c r="U204" i="2"/>
  <c r="U173" i="2"/>
  <c r="U568" i="2"/>
  <c r="U620" i="2"/>
  <c r="U469" i="2"/>
  <c r="U88" i="2"/>
  <c r="U110" i="2"/>
  <c r="U393" i="2"/>
  <c r="U313" i="2"/>
  <c r="U483" i="2"/>
  <c r="U502" i="2"/>
  <c r="U47" i="2"/>
  <c r="U74" i="2"/>
  <c r="U596" i="2"/>
  <c r="U372" i="2"/>
  <c r="U77" i="2"/>
  <c r="U358" i="2"/>
  <c r="U329" i="2"/>
  <c r="U255" i="2"/>
  <c r="U443" i="2"/>
  <c r="U280" i="2"/>
  <c r="U274" i="2"/>
  <c r="U310" i="2"/>
  <c r="U148" i="2"/>
  <c r="U174" i="2"/>
  <c r="U319" i="2"/>
  <c r="U21" i="2"/>
  <c r="U227" i="2"/>
  <c r="U474" i="2"/>
  <c r="U166" i="2"/>
  <c r="U716" i="2"/>
  <c r="U239" i="2"/>
  <c r="U103" i="2"/>
  <c r="U626" i="2"/>
  <c r="U288" i="2"/>
  <c r="U91" i="2"/>
  <c r="U710" i="2"/>
  <c r="U234" i="2"/>
  <c r="U415" i="2"/>
  <c r="U289" i="2"/>
  <c r="U28" i="2"/>
  <c r="U271" i="2"/>
  <c r="U607" i="2"/>
  <c r="U478" i="2"/>
  <c r="U284" i="2"/>
  <c r="U81" i="2"/>
  <c r="U295" i="2"/>
  <c r="U201" i="2"/>
  <c r="U98" i="2"/>
  <c r="U278" i="2"/>
  <c r="U191" i="2"/>
  <c r="U32" i="2"/>
  <c r="U35" i="2"/>
  <c r="U100" i="2"/>
  <c r="U728" i="2"/>
  <c r="U362" i="2"/>
  <c r="U660" i="2"/>
  <c r="U118" i="2"/>
  <c r="U637" i="2"/>
  <c r="U51" i="2"/>
  <c r="U189" i="2"/>
  <c r="U548" i="2"/>
  <c r="U572" i="2"/>
  <c r="U318" i="2"/>
  <c r="U65" i="2"/>
  <c r="U16" i="2"/>
  <c r="U570" i="2"/>
  <c r="U243" i="2"/>
  <c r="U581" i="2"/>
  <c r="U424" i="2"/>
  <c r="U12" i="2"/>
  <c r="U180" i="2"/>
  <c r="U591" i="2"/>
  <c r="U247" i="2"/>
  <c r="U61" i="2"/>
  <c r="U543" i="2"/>
  <c r="U225" i="2"/>
  <c r="U4" i="2"/>
  <c r="U158" i="2"/>
  <c r="U116" i="2"/>
  <c r="U601" i="2"/>
  <c r="U205" i="2"/>
  <c r="U269" i="2"/>
  <c r="U642" i="2"/>
  <c r="U412" i="2"/>
  <c r="U705" i="2"/>
  <c r="U13" i="2"/>
  <c r="U305" i="2"/>
  <c r="U481" i="2"/>
  <c r="U588" i="2"/>
  <c r="U457" i="2"/>
  <c r="U161" i="2"/>
  <c r="U491" i="2"/>
  <c r="U2" i="2"/>
  <c r="U235" i="2"/>
  <c r="U53" i="2"/>
  <c r="U238" i="2"/>
  <c r="U229" i="2"/>
  <c r="U430" i="2"/>
  <c r="U131" i="2"/>
  <c r="U26" i="2"/>
  <c r="U169" i="2"/>
  <c r="U170" i="2"/>
  <c r="U321" i="2"/>
  <c r="U17" i="2"/>
  <c r="U696" i="2"/>
  <c r="U616" i="2"/>
  <c r="U216" i="2"/>
  <c r="U140" i="2"/>
  <c r="U557" i="2"/>
  <c r="U39" i="2"/>
  <c r="U353" i="2"/>
  <c r="U136" i="2"/>
  <c r="U18" i="2"/>
  <c r="U83" i="2"/>
  <c r="U399" i="2"/>
  <c r="U196" i="2"/>
  <c r="U370" i="2"/>
  <c r="U537" i="2"/>
  <c r="U293" i="2"/>
  <c r="U29" i="2"/>
  <c r="U406" i="2"/>
  <c r="U244" i="2"/>
  <c r="U578" i="2"/>
  <c r="U43" i="2"/>
  <c r="U542" i="2"/>
  <c r="U66" i="2"/>
  <c r="U290" i="2"/>
  <c r="U490" i="2"/>
  <c r="U139" i="2"/>
  <c r="U309" i="2"/>
  <c r="U657" i="2"/>
  <c r="U684" i="2"/>
  <c r="U619" i="2"/>
  <c r="U303" i="2"/>
  <c r="U261" i="2"/>
  <c r="U404" i="2"/>
  <c r="U608" i="2"/>
  <c r="U587" i="2"/>
  <c r="U203" i="2"/>
  <c r="U223" i="2"/>
  <c r="U30" i="2"/>
  <c r="U492" i="2"/>
  <c r="U604" i="2"/>
  <c r="U107" i="2"/>
  <c r="U563" i="2"/>
  <c r="U741" i="2"/>
  <c r="U72" i="2"/>
  <c r="U147" i="2"/>
  <c r="U643" i="2"/>
  <c r="U264" i="2"/>
  <c r="U165" i="2"/>
  <c r="U314" i="2"/>
  <c r="U199" i="2"/>
  <c r="U281" i="2"/>
  <c r="U731" i="2"/>
  <c r="U311" i="2"/>
  <c r="U707" i="2"/>
  <c r="U50" i="2"/>
  <c r="U94" i="2"/>
  <c r="U300" i="2"/>
  <c r="U573" i="2"/>
  <c r="U388" i="2"/>
  <c r="U407" i="2"/>
  <c r="U540" i="2"/>
  <c r="U668" i="2"/>
  <c r="U251" i="2"/>
  <c r="U520" i="2"/>
  <c r="U510" i="2"/>
  <c r="U194" i="2"/>
  <c r="U351" i="2"/>
  <c r="U392" i="2"/>
  <c r="U541" i="2"/>
  <c r="U622" i="2"/>
  <c r="U292" i="2"/>
  <c r="U435" i="2"/>
  <c r="U480" i="2"/>
  <c r="U552" i="2"/>
  <c r="U37" i="2"/>
  <c r="U237" i="2"/>
  <c r="U476" i="2"/>
  <c r="U373" i="2"/>
  <c r="U320" i="2"/>
  <c r="U54" i="2"/>
  <c r="U119" i="2"/>
  <c r="U402" i="2"/>
  <c r="U163" i="2"/>
  <c r="U248" i="2"/>
  <c r="U150" i="2"/>
  <c r="U558" i="2"/>
  <c r="U378" i="2"/>
  <c r="U734" i="2"/>
  <c r="U144" i="2"/>
  <c r="U692" i="2"/>
  <c r="U709" i="2"/>
  <c r="U298" i="2"/>
  <c r="U185" i="2"/>
  <c r="U503" i="2"/>
  <c r="U359" i="2"/>
  <c r="U673" i="2"/>
  <c r="U33" i="2"/>
  <c r="U20" i="2"/>
  <c r="U187" i="2"/>
  <c r="U615" i="2"/>
  <c r="U575" i="2"/>
  <c r="U19" i="2"/>
  <c r="U142" i="2"/>
  <c r="U25" i="2"/>
  <c r="U394" i="2"/>
  <c r="U671" i="2"/>
  <c r="U232" i="2"/>
  <c r="U335" i="2"/>
  <c r="U361" i="2"/>
  <c r="U22" i="2"/>
  <c r="U493" i="2"/>
  <c r="U631" i="2"/>
  <c r="U304" i="2"/>
  <c r="U423" i="2"/>
  <c r="U145" i="2"/>
  <c r="U127" i="2"/>
  <c r="U577" i="2"/>
  <c r="U445" i="2"/>
  <c r="U564" i="2"/>
  <c r="U46" i="2"/>
  <c r="U538" i="2"/>
  <c r="U301" i="2"/>
  <c r="U528" i="2"/>
  <c r="U539" i="2"/>
  <c r="U500" i="2"/>
  <c r="U69" i="2"/>
  <c r="U451" i="2"/>
  <c r="U472" i="2"/>
  <c r="U48" i="2"/>
  <c r="U453" i="2"/>
  <c r="U585" i="2"/>
  <c r="U349" i="2"/>
  <c r="U497" i="2"/>
  <c r="U125" i="2"/>
  <c r="U738" i="2"/>
  <c r="U599" i="2"/>
  <c r="U211" i="2"/>
  <c r="U602" i="2"/>
  <c r="U82" i="2"/>
  <c r="U672" i="2"/>
  <c r="U735" i="2"/>
  <c r="U233" i="2"/>
  <c r="U605" i="2"/>
  <c r="U579" i="2"/>
  <c r="U297" i="2"/>
  <c r="U516" i="2"/>
  <c r="U130" i="2"/>
  <c r="U621" i="2"/>
  <c r="U496" i="2"/>
  <c r="U736" i="2"/>
  <c r="U437" i="2"/>
  <c r="U653" i="2"/>
  <c r="U494" i="2"/>
  <c r="U674" i="2"/>
  <c r="U212" i="2"/>
  <c r="U42" i="2"/>
  <c r="U501" i="2"/>
  <c r="U86" i="2"/>
  <c r="U202" i="2"/>
  <c r="U343" i="2"/>
  <c r="U366" i="2"/>
  <c r="U411" i="2"/>
  <c r="U391" i="2"/>
  <c r="U105" i="2"/>
  <c r="U726" i="2"/>
  <c r="U220" i="2"/>
  <c r="U44" i="2"/>
  <c r="U683" i="2"/>
  <c r="U617" i="2"/>
  <c r="U545" i="2"/>
  <c r="U681" i="2"/>
  <c r="U375" i="2"/>
  <c r="U265" i="2"/>
  <c r="U176" i="2"/>
  <c r="U479" i="2"/>
  <c r="U141" i="2"/>
  <c r="U38" i="2"/>
  <c r="U219" i="2"/>
  <c r="U363" i="2"/>
  <c r="U444" i="2"/>
  <c r="U179" i="2"/>
  <c r="U732" i="2"/>
  <c r="U151" i="2"/>
  <c r="U701" i="2"/>
  <c r="U143" i="2"/>
  <c r="U90" i="2"/>
  <c r="U699" i="2"/>
  <c r="U571" i="2"/>
  <c r="U154" i="2"/>
  <c r="U624" i="2"/>
  <c r="U703" i="2"/>
  <c r="U36" i="2"/>
  <c r="U117" i="2"/>
  <c r="U499" i="2"/>
  <c r="U413" i="2"/>
  <c r="U455" i="2"/>
  <c r="U380" i="2"/>
  <c r="U124" i="2"/>
  <c r="U669" i="2"/>
  <c r="U352" i="2"/>
  <c r="U559" i="2"/>
  <c r="U625" i="2"/>
  <c r="U565" i="2"/>
  <c r="U706" i="2"/>
  <c r="U245" i="2"/>
  <c r="U207" i="2"/>
  <c r="U322" i="2"/>
  <c r="U464" i="2"/>
  <c r="U718" i="2"/>
  <c r="U122" i="2"/>
  <c r="U408" i="2"/>
  <c r="U97" i="2"/>
  <c r="U259" i="2"/>
  <c r="U512" i="2"/>
  <c r="U257" i="2"/>
  <c r="U155" i="2"/>
  <c r="U222" i="2"/>
  <c r="U664" i="2"/>
  <c r="U99" i="2"/>
  <c r="U268" i="2"/>
  <c r="U160" i="2"/>
  <c r="U396" i="2"/>
  <c r="U677" i="2"/>
  <c r="U422" i="2"/>
  <c r="U89" i="2"/>
  <c r="U75" i="2"/>
  <c r="U640" i="2"/>
  <c r="U708" i="2"/>
  <c r="U177" i="2"/>
  <c r="U645" i="2"/>
  <c r="U218" i="2"/>
  <c r="U729" i="2"/>
  <c r="U438" i="2"/>
  <c r="U680" i="2"/>
  <c r="U513" i="2"/>
  <c r="U595" i="2"/>
  <c r="U606" i="2"/>
  <c r="U693" i="2"/>
  <c r="U635" i="2"/>
  <c r="U629" i="2"/>
  <c r="U742" i="2"/>
  <c r="U153" i="2"/>
  <c r="U401" i="2"/>
  <c r="U592" i="2"/>
  <c r="U376" i="2"/>
  <c r="U279" i="2"/>
  <c r="U291" i="2"/>
  <c r="U650" i="2"/>
  <c r="U656" i="2"/>
  <c r="U381" i="2"/>
  <c r="U102" i="2"/>
  <c r="U270" i="2"/>
  <c r="U489" i="2"/>
  <c r="U454" i="2"/>
  <c r="U315" i="2"/>
  <c r="U655" i="2"/>
  <c r="U556" i="2"/>
  <c r="U294" i="2"/>
  <c r="U555" i="2"/>
  <c r="U646" i="2"/>
  <c r="U425" i="2"/>
  <c r="U95" i="2"/>
  <c r="U685" i="2"/>
  <c r="U416" i="2"/>
  <c r="U197" i="2"/>
  <c r="U527" i="2"/>
  <c r="U296" i="2"/>
  <c r="U730" i="2"/>
  <c r="U521" i="2"/>
  <c r="U285" i="2"/>
  <c r="U347" i="2"/>
  <c r="U562" i="2"/>
  <c r="U429" i="2"/>
  <c r="U536" i="2"/>
  <c r="U395" i="2"/>
  <c r="U686" i="2"/>
  <c r="U287" i="2"/>
  <c r="U192" i="2"/>
  <c r="U178" i="2"/>
  <c r="U482" i="2"/>
  <c r="U532" i="2"/>
  <c r="U206" i="2"/>
  <c r="U367" i="2"/>
  <c r="U598" i="2"/>
  <c r="U299" i="2"/>
  <c r="U651" i="2"/>
  <c r="U379" i="2"/>
  <c r="U316" i="2"/>
  <c r="U470" i="2"/>
  <c r="U659" i="2"/>
  <c r="U628" i="2"/>
  <c r="U550" i="2"/>
  <c r="U583" i="2"/>
  <c r="U355" i="2"/>
  <c r="U717" i="2"/>
  <c r="U715" i="2"/>
  <c r="U518" i="2"/>
  <c r="U484" i="2"/>
  <c r="U439" i="2"/>
  <c r="U654" i="2"/>
  <c r="U603" i="2"/>
  <c r="U418" i="2"/>
  <c r="U458" i="2"/>
  <c r="U341" i="2"/>
  <c r="U507" i="2"/>
  <c r="U702" i="2"/>
  <c r="U633" i="2"/>
  <c r="U663" i="2"/>
  <c r="U325" i="2"/>
  <c r="U544" i="2"/>
  <c r="U727" i="2"/>
  <c r="U623" i="2"/>
  <c r="U440" i="2"/>
  <c r="U700" i="2"/>
  <c r="U658" i="2"/>
  <c r="U690" i="2"/>
  <c r="U609" i="2"/>
  <c r="U525" i="2"/>
  <c r="U613" i="2"/>
  <c r="U410" i="2"/>
  <c r="U740" i="2"/>
  <c r="U704" i="2"/>
  <c r="U611" i="2"/>
  <c r="U648" i="2"/>
  <c r="U584" i="2"/>
  <c r="U627" i="2"/>
  <c r="U722" i="2"/>
  <c r="U682" i="2"/>
  <c r="U720" i="2"/>
  <c r="U739" i="2"/>
  <c r="U695" i="2"/>
  <c r="U712" i="2"/>
  <c r="U737" i="2"/>
  <c r="U725" i="2"/>
  <c r="U689" i="2"/>
  <c r="U667" i="2"/>
  <c r="U711" i="2"/>
  <c r="U721" i="2"/>
  <c r="U713" i="2"/>
  <c r="T610" i="2"/>
  <c r="T639" i="2"/>
  <c r="T614" i="2"/>
  <c r="T121" i="2"/>
  <c r="T327" i="2"/>
  <c r="T546" i="2"/>
  <c r="T531" i="2"/>
  <c r="T461" i="2"/>
  <c r="T384" i="2"/>
  <c r="T504" i="2"/>
  <c r="T383" i="2"/>
  <c r="T522" i="2"/>
  <c r="T666" i="2"/>
  <c r="T254" i="2"/>
  <c r="T128" i="2"/>
  <c r="T505" i="2"/>
  <c r="T471" i="2"/>
  <c r="T687" i="2"/>
  <c r="T371" i="2"/>
  <c r="T334" i="2"/>
  <c r="T60" i="2"/>
  <c r="T431" i="2"/>
  <c r="T530" i="2"/>
  <c r="T390" i="2"/>
  <c r="T517" i="2"/>
  <c r="T76" i="2"/>
  <c r="T342" i="2"/>
  <c r="T652" i="2"/>
  <c r="T215" i="2"/>
  <c r="T326" i="2"/>
  <c r="T576" i="2"/>
  <c r="T252" i="2"/>
  <c r="T56" i="2"/>
  <c r="T638" i="2"/>
  <c r="T9" i="2"/>
  <c r="T594" i="2"/>
  <c r="T149" i="2"/>
  <c r="T93" i="2"/>
  <c r="T108" i="2"/>
  <c r="T447" i="2"/>
  <c r="T323" i="2"/>
  <c r="T519" i="2"/>
  <c r="T330" i="2"/>
  <c r="T188" i="2"/>
  <c r="T224" i="2"/>
  <c r="T157" i="2"/>
  <c r="T63" i="2"/>
  <c r="T630" i="2"/>
  <c r="T115" i="2"/>
  <c r="T574" i="2"/>
  <c r="T385" i="2"/>
  <c r="T377" i="2"/>
  <c r="T168" i="2"/>
  <c r="T515" i="2"/>
  <c r="T134" i="2"/>
  <c r="T109" i="2"/>
  <c r="T509" i="2"/>
  <c r="T357" i="2"/>
  <c r="T649" i="2"/>
  <c r="T467" i="2"/>
  <c r="T386" i="2"/>
  <c r="T428" i="2"/>
  <c r="T360" i="2"/>
  <c r="T336" i="2"/>
  <c r="T123" i="2"/>
  <c r="T246" i="2"/>
  <c r="T286" i="2"/>
  <c r="T236" i="2"/>
  <c r="T132" i="2"/>
  <c r="T138" i="2"/>
  <c r="T348" i="2"/>
  <c r="T190" i="2"/>
  <c r="T92" i="2"/>
  <c r="T114" i="2"/>
  <c r="T441" i="2"/>
  <c r="T333" i="2"/>
  <c r="T230" i="2"/>
  <c r="T495" i="2"/>
  <c r="T662" i="2"/>
  <c r="T477" i="2"/>
  <c r="T186" i="2"/>
  <c r="T414" i="2"/>
  <c r="T569" i="2"/>
  <c r="T175" i="2"/>
  <c r="T647" i="2"/>
  <c r="T258" i="2"/>
  <c r="T87" i="2"/>
  <c r="T7" i="2"/>
  <c r="T8" i="2"/>
  <c r="T452" i="2"/>
  <c r="T331" i="2"/>
  <c r="T432" i="2"/>
  <c r="T589" i="2"/>
  <c r="T369" i="2"/>
  <c r="T79" i="2"/>
  <c r="T214" i="2"/>
  <c r="T249" i="2"/>
  <c r="T135" i="2"/>
  <c r="T210" i="2"/>
  <c r="T250" i="2"/>
  <c r="T450" i="2"/>
  <c r="T463" i="2"/>
  <c r="T104" i="2"/>
  <c r="T162" i="2"/>
  <c r="T242" i="2"/>
  <c r="T171" i="2"/>
  <c r="T283" i="2"/>
  <c r="T133" i="2"/>
  <c r="T164" i="2"/>
  <c r="T433" i="2"/>
  <c r="T389" i="2"/>
  <c r="T260" i="2"/>
  <c r="T462" i="2"/>
  <c r="T397" i="2"/>
  <c r="T167" i="2"/>
  <c r="T446" i="2"/>
  <c r="T67" i="2"/>
  <c r="T49" i="2"/>
  <c r="T723" i="2"/>
  <c r="T24" i="2"/>
  <c r="T137" i="2"/>
  <c r="T200" i="2"/>
  <c r="T665" i="2"/>
  <c r="T183" i="2"/>
  <c r="T40" i="2"/>
  <c r="T267" i="2"/>
  <c r="T350" i="2"/>
  <c r="T156" i="2"/>
  <c r="T34" i="2"/>
  <c r="T317" i="2"/>
  <c r="T10" i="2"/>
  <c r="T691" i="2"/>
  <c r="T240" i="2"/>
  <c r="T719" i="2"/>
  <c r="T344" i="2"/>
  <c r="T632" i="2"/>
  <c r="T529" i="2"/>
  <c r="T698" i="2"/>
  <c r="T400" i="2"/>
  <c r="T586" i="2"/>
  <c r="T263" i="2"/>
  <c r="T306" i="2"/>
  <c r="T307" i="2"/>
  <c r="T272" i="2"/>
  <c r="T266" i="2"/>
  <c r="T374" i="2"/>
  <c r="T262" i="2"/>
  <c r="T84" i="2"/>
  <c r="T80" i="2"/>
  <c r="T231" i="2"/>
  <c r="T129" i="2"/>
  <c r="T96" i="2"/>
  <c r="T382" i="2"/>
  <c r="T417" i="2"/>
  <c r="T113" i="2"/>
  <c r="T597" i="2"/>
  <c r="T340" i="2"/>
  <c r="T498" i="2"/>
  <c r="T337" i="2"/>
  <c r="T634" i="2"/>
  <c r="T523" i="2"/>
  <c r="T524" i="2"/>
  <c r="T554" i="2"/>
  <c r="T506" i="2"/>
  <c r="T612" i="2"/>
  <c r="T256" i="2"/>
  <c r="T487" i="2"/>
  <c r="T661" i="2"/>
  <c r="T580" i="2"/>
  <c r="T526" i="2"/>
  <c r="T23" i="2"/>
  <c r="T15" i="2"/>
  <c r="T714" i="2"/>
  <c r="T590" i="2"/>
  <c r="T675" i="2"/>
  <c r="T277" i="2"/>
  <c r="T465" i="2"/>
  <c r="T57" i="2"/>
  <c r="T600" i="2"/>
  <c r="T618" i="2"/>
  <c r="T181" i="2"/>
  <c r="T427" i="2"/>
  <c r="T11" i="2"/>
  <c r="T549" i="2"/>
  <c r="T31" i="2"/>
  <c r="T276" i="2"/>
  <c r="T508" i="2"/>
  <c r="T468" i="2"/>
  <c r="T419" i="2"/>
  <c r="T58" i="2"/>
  <c r="T253" i="2"/>
  <c r="T641" i="2"/>
  <c r="T146" i="2"/>
  <c r="T338" i="2"/>
  <c r="T670" i="2"/>
  <c r="T324" i="2"/>
  <c r="T241" i="2"/>
  <c r="T676" i="2"/>
  <c r="T228" i="2"/>
  <c r="T636" i="2"/>
  <c r="T514" i="2"/>
  <c r="T420" i="2"/>
  <c r="T345" i="2"/>
  <c r="T534" i="2"/>
  <c r="T553" i="2"/>
  <c r="T78" i="2"/>
  <c r="T198" i="2"/>
  <c r="T426" i="2"/>
  <c r="T120" i="2"/>
  <c r="T421" i="2"/>
  <c r="T547" i="2"/>
  <c r="T644" i="2"/>
  <c r="T73" i="2"/>
  <c r="T52" i="2"/>
  <c r="T111" i="2"/>
  <c r="T488" i="2"/>
  <c r="T6" i="2"/>
  <c r="T535" i="2"/>
  <c r="T152" i="2"/>
  <c r="T459" i="2"/>
  <c r="T184" i="2"/>
  <c r="T449" i="2"/>
  <c r="T217" i="2"/>
  <c r="T70" i="2"/>
  <c r="T71" i="2"/>
  <c r="T533" i="2"/>
  <c r="T126" i="2"/>
  <c r="T409" i="2"/>
  <c r="T456" i="2"/>
  <c r="T442" i="2"/>
  <c r="T679" i="2"/>
  <c r="T434" i="2"/>
  <c r="T159" i="2"/>
  <c r="T275" i="2"/>
  <c r="T308" i="2"/>
  <c r="T733" i="2"/>
  <c r="T226" i="2"/>
  <c r="T475" i="2"/>
  <c r="T582" i="2"/>
  <c r="T678" i="2"/>
  <c r="T208" i="2"/>
  <c r="T5" i="2"/>
  <c r="T387" i="2"/>
  <c r="T364" i="2"/>
  <c r="T312" i="2"/>
  <c r="T64" i="2"/>
  <c r="T62" i="2"/>
  <c r="T724" i="2"/>
  <c r="T172" i="2"/>
  <c r="T346" i="2"/>
  <c r="T339" i="2"/>
  <c r="T14" i="2"/>
  <c r="T567" i="2"/>
  <c r="T466" i="2"/>
  <c r="T55" i="2"/>
  <c r="T68" i="2"/>
  <c r="T27" i="2"/>
  <c r="T511" i="2"/>
  <c r="T45" i="2"/>
  <c r="T566" i="2"/>
  <c r="T403" i="2"/>
  <c r="T551" i="2"/>
  <c r="T694" i="2"/>
  <c r="T41" i="2"/>
  <c r="T405" i="2"/>
  <c r="T354" i="2"/>
  <c r="T85" i="2"/>
  <c r="T332" i="2"/>
  <c r="T485" i="2"/>
  <c r="T195" i="2"/>
  <c r="T356" i="2"/>
  <c r="T365" i="2"/>
  <c r="T209" i="2"/>
  <c r="T560" i="2"/>
  <c r="T328" i="2"/>
  <c r="T398" i="2"/>
  <c r="T182" i="2"/>
  <c r="T368" i="2"/>
  <c r="T473" i="2"/>
  <c r="T213" i="2"/>
  <c r="T460" i="2"/>
  <c r="T221" i="2"/>
  <c r="T59" i="2"/>
  <c r="T436" i="2"/>
  <c r="T688" i="2"/>
  <c r="T273" i="2"/>
  <c r="T101" i="2"/>
  <c r="T448" i="2"/>
  <c r="T486" i="2"/>
  <c r="T112" i="2"/>
  <c r="T593" i="2"/>
  <c r="T193" i="2"/>
  <c r="T302" i="2"/>
  <c r="T3" i="2"/>
  <c r="T106" i="2"/>
  <c r="T697" i="2"/>
  <c r="T282" i="2"/>
  <c r="T561" i="2"/>
  <c r="T204" i="2"/>
  <c r="T173" i="2"/>
  <c r="T568" i="2"/>
  <c r="T620" i="2"/>
  <c r="T469" i="2"/>
  <c r="T88" i="2"/>
  <c r="T110" i="2"/>
  <c r="T393" i="2"/>
  <c r="T313" i="2"/>
  <c r="T483" i="2"/>
  <c r="T502" i="2"/>
  <c r="T47" i="2"/>
  <c r="T74" i="2"/>
  <c r="T596" i="2"/>
  <c r="T372" i="2"/>
  <c r="T77" i="2"/>
  <c r="T358" i="2"/>
  <c r="T329" i="2"/>
  <c r="T255" i="2"/>
  <c r="T443" i="2"/>
  <c r="T280" i="2"/>
  <c r="T274" i="2"/>
  <c r="T310" i="2"/>
  <c r="T148" i="2"/>
  <c r="T174" i="2"/>
  <c r="T319" i="2"/>
  <c r="T21" i="2"/>
  <c r="T227" i="2"/>
  <c r="T474" i="2"/>
  <c r="T166" i="2"/>
  <c r="T716" i="2"/>
  <c r="T239" i="2"/>
  <c r="T103" i="2"/>
  <c r="T626" i="2"/>
  <c r="T288" i="2"/>
  <c r="T91" i="2"/>
  <c r="T710" i="2"/>
  <c r="T234" i="2"/>
  <c r="T415" i="2"/>
  <c r="T289" i="2"/>
  <c r="T28" i="2"/>
  <c r="T271" i="2"/>
  <c r="T607" i="2"/>
  <c r="T478" i="2"/>
  <c r="T284" i="2"/>
  <c r="T81" i="2"/>
  <c r="T295" i="2"/>
  <c r="T201" i="2"/>
  <c r="T98" i="2"/>
  <c r="T278" i="2"/>
  <c r="T191" i="2"/>
  <c r="T32" i="2"/>
  <c r="T35" i="2"/>
  <c r="T100" i="2"/>
  <c r="T728" i="2"/>
  <c r="T362" i="2"/>
  <c r="T660" i="2"/>
  <c r="T118" i="2"/>
  <c r="T637" i="2"/>
  <c r="T51" i="2"/>
  <c r="T189" i="2"/>
  <c r="T548" i="2"/>
  <c r="T572" i="2"/>
  <c r="T318" i="2"/>
  <c r="T65" i="2"/>
  <c r="T16" i="2"/>
  <c r="T570" i="2"/>
  <c r="T243" i="2"/>
  <c r="T581" i="2"/>
  <c r="T424" i="2"/>
  <c r="T12" i="2"/>
  <c r="T180" i="2"/>
  <c r="T591" i="2"/>
  <c r="T247" i="2"/>
  <c r="T61" i="2"/>
  <c r="T543" i="2"/>
  <c r="T225" i="2"/>
  <c r="T4" i="2"/>
  <c r="T158" i="2"/>
  <c r="T116" i="2"/>
  <c r="T601" i="2"/>
  <c r="T205" i="2"/>
  <c r="T269" i="2"/>
  <c r="T642" i="2"/>
  <c r="T412" i="2"/>
  <c r="T705" i="2"/>
  <c r="T13" i="2"/>
  <c r="T305" i="2"/>
  <c r="T481" i="2"/>
  <c r="T588" i="2"/>
  <c r="T457" i="2"/>
  <c r="T161" i="2"/>
  <c r="T491" i="2"/>
  <c r="T2" i="2"/>
  <c r="T235" i="2"/>
  <c r="T53" i="2"/>
  <c r="T238" i="2"/>
  <c r="T229" i="2"/>
  <c r="T430" i="2"/>
  <c r="T131" i="2"/>
  <c r="T26" i="2"/>
  <c r="T169" i="2"/>
  <c r="T170" i="2"/>
  <c r="T321" i="2"/>
  <c r="T17" i="2"/>
  <c r="T696" i="2"/>
  <c r="T616" i="2"/>
  <c r="T216" i="2"/>
  <c r="T140" i="2"/>
  <c r="T557" i="2"/>
  <c r="T39" i="2"/>
  <c r="T353" i="2"/>
  <c r="T136" i="2"/>
  <c r="T18" i="2"/>
  <c r="T83" i="2"/>
  <c r="T399" i="2"/>
  <c r="T196" i="2"/>
  <c r="T370" i="2"/>
  <c r="T537" i="2"/>
  <c r="T293" i="2"/>
  <c r="T29" i="2"/>
  <c r="T406" i="2"/>
  <c r="T244" i="2"/>
  <c r="T578" i="2"/>
  <c r="T43" i="2"/>
  <c r="T542" i="2"/>
  <c r="T66" i="2"/>
  <c r="T290" i="2"/>
  <c r="T490" i="2"/>
  <c r="T139" i="2"/>
  <c r="T309" i="2"/>
  <c r="T657" i="2"/>
  <c r="T684" i="2"/>
  <c r="T619" i="2"/>
  <c r="T303" i="2"/>
  <c r="T261" i="2"/>
  <c r="T404" i="2"/>
  <c r="T608" i="2"/>
  <c r="T587" i="2"/>
  <c r="T203" i="2"/>
  <c r="T223" i="2"/>
  <c r="T30" i="2"/>
  <c r="T492" i="2"/>
  <c r="T604" i="2"/>
  <c r="T107" i="2"/>
  <c r="T563" i="2"/>
  <c r="T741" i="2"/>
  <c r="T72" i="2"/>
  <c r="T147" i="2"/>
  <c r="T643" i="2"/>
  <c r="T264" i="2"/>
  <c r="T165" i="2"/>
  <c r="T314" i="2"/>
  <c r="T199" i="2"/>
  <c r="T281" i="2"/>
  <c r="T731" i="2"/>
  <c r="T311" i="2"/>
  <c r="T707" i="2"/>
  <c r="T50" i="2"/>
  <c r="T94" i="2"/>
  <c r="T300" i="2"/>
  <c r="T573" i="2"/>
  <c r="T388" i="2"/>
  <c r="T407" i="2"/>
  <c r="T540" i="2"/>
  <c r="T668" i="2"/>
  <c r="T251" i="2"/>
  <c r="T520" i="2"/>
  <c r="T510" i="2"/>
  <c r="T194" i="2"/>
  <c r="T351" i="2"/>
  <c r="T392" i="2"/>
  <c r="T541" i="2"/>
  <c r="T622" i="2"/>
  <c r="T292" i="2"/>
  <c r="T435" i="2"/>
  <c r="T480" i="2"/>
  <c r="T552" i="2"/>
  <c r="T37" i="2"/>
  <c r="T237" i="2"/>
  <c r="T476" i="2"/>
  <c r="T373" i="2"/>
  <c r="T320" i="2"/>
  <c r="T54" i="2"/>
  <c r="T119" i="2"/>
  <c r="T402" i="2"/>
  <c r="T163" i="2"/>
  <c r="T248" i="2"/>
  <c r="T150" i="2"/>
  <c r="T558" i="2"/>
  <c r="T378" i="2"/>
  <c r="T734" i="2"/>
  <c r="T144" i="2"/>
  <c r="T692" i="2"/>
  <c r="T709" i="2"/>
  <c r="T298" i="2"/>
  <c r="T185" i="2"/>
  <c r="T503" i="2"/>
  <c r="T359" i="2"/>
  <c r="T673" i="2"/>
  <c r="T33" i="2"/>
  <c r="T20" i="2"/>
  <c r="T187" i="2"/>
  <c r="T615" i="2"/>
  <c r="T575" i="2"/>
  <c r="T19" i="2"/>
  <c r="T142" i="2"/>
  <c r="T25" i="2"/>
  <c r="T394" i="2"/>
  <c r="T671" i="2"/>
  <c r="T232" i="2"/>
  <c r="T335" i="2"/>
  <c r="T361" i="2"/>
  <c r="T22" i="2"/>
  <c r="T493" i="2"/>
  <c r="T631" i="2"/>
  <c r="T304" i="2"/>
  <c r="T423" i="2"/>
  <c r="T145" i="2"/>
  <c r="T127" i="2"/>
  <c r="T577" i="2"/>
  <c r="T445" i="2"/>
  <c r="T564" i="2"/>
  <c r="T46" i="2"/>
  <c r="T538" i="2"/>
  <c r="T301" i="2"/>
  <c r="T528" i="2"/>
  <c r="T539" i="2"/>
  <c r="T500" i="2"/>
  <c r="T69" i="2"/>
  <c r="T451" i="2"/>
  <c r="T472" i="2"/>
  <c r="T48" i="2"/>
  <c r="T453" i="2"/>
  <c r="T585" i="2"/>
  <c r="T349" i="2"/>
  <c r="T497" i="2"/>
  <c r="T125" i="2"/>
  <c r="T738" i="2"/>
  <c r="T599" i="2"/>
  <c r="T211" i="2"/>
  <c r="T602" i="2"/>
  <c r="T82" i="2"/>
  <c r="T672" i="2"/>
  <c r="T735" i="2"/>
  <c r="T233" i="2"/>
  <c r="T605" i="2"/>
  <c r="T579" i="2"/>
  <c r="T297" i="2"/>
  <c r="T516" i="2"/>
  <c r="T130" i="2"/>
  <c r="T621" i="2"/>
  <c r="T496" i="2"/>
  <c r="T736" i="2"/>
  <c r="T437" i="2"/>
  <c r="T653" i="2"/>
  <c r="T494" i="2"/>
  <c r="T674" i="2"/>
  <c r="T212" i="2"/>
  <c r="T42" i="2"/>
  <c r="T501" i="2"/>
  <c r="T86" i="2"/>
  <c r="T202" i="2"/>
  <c r="T343" i="2"/>
  <c r="T366" i="2"/>
  <c r="T411" i="2"/>
  <c r="T391" i="2"/>
  <c r="T105" i="2"/>
  <c r="T726" i="2"/>
  <c r="T220" i="2"/>
  <c r="T44" i="2"/>
  <c r="T683" i="2"/>
  <c r="T617" i="2"/>
  <c r="T545" i="2"/>
  <c r="T681" i="2"/>
  <c r="T375" i="2"/>
  <c r="T265" i="2"/>
  <c r="T176" i="2"/>
  <c r="T479" i="2"/>
  <c r="T141" i="2"/>
  <c r="T38" i="2"/>
  <c r="T219" i="2"/>
  <c r="T363" i="2"/>
  <c r="T444" i="2"/>
  <c r="T179" i="2"/>
  <c r="T732" i="2"/>
  <c r="T151" i="2"/>
  <c r="T701" i="2"/>
  <c r="T143" i="2"/>
  <c r="T90" i="2"/>
  <c r="T699" i="2"/>
  <c r="T571" i="2"/>
  <c r="T154" i="2"/>
  <c r="T624" i="2"/>
  <c r="T703" i="2"/>
  <c r="T36" i="2"/>
  <c r="T117" i="2"/>
  <c r="T499" i="2"/>
  <c r="T413" i="2"/>
  <c r="T455" i="2"/>
  <c r="T380" i="2"/>
  <c r="T124" i="2"/>
  <c r="T669" i="2"/>
  <c r="T352" i="2"/>
  <c r="T559" i="2"/>
  <c r="T625" i="2"/>
  <c r="T565" i="2"/>
  <c r="T706" i="2"/>
  <c r="T245" i="2"/>
  <c r="T207" i="2"/>
  <c r="T322" i="2"/>
  <c r="T464" i="2"/>
  <c r="T718" i="2"/>
  <c r="T122" i="2"/>
  <c r="T408" i="2"/>
  <c r="T97" i="2"/>
  <c r="T259" i="2"/>
  <c r="T512" i="2"/>
  <c r="T257" i="2"/>
  <c r="T155" i="2"/>
  <c r="T222" i="2"/>
  <c r="T664" i="2"/>
  <c r="T99" i="2"/>
  <c r="T268" i="2"/>
  <c r="T160" i="2"/>
  <c r="T396" i="2"/>
  <c r="T677" i="2"/>
  <c r="T422" i="2"/>
  <c r="T89" i="2"/>
  <c r="T75" i="2"/>
  <c r="T640" i="2"/>
  <c r="T708" i="2"/>
  <c r="T177" i="2"/>
  <c r="T645" i="2"/>
  <c r="T218" i="2"/>
  <c r="T729" i="2"/>
  <c r="T438" i="2"/>
  <c r="T680" i="2"/>
  <c r="T513" i="2"/>
  <c r="T595" i="2"/>
  <c r="T606" i="2"/>
  <c r="T693" i="2"/>
  <c r="T635" i="2"/>
  <c r="T629" i="2"/>
  <c r="T742" i="2"/>
  <c r="T153" i="2"/>
  <c r="T401" i="2"/>
  <c r="T592" i="2"/>
  <c r="T376" i="2"/>
  <c r="T279" i="2"/>
  <c r="T291" i="2"/>
  <c r="T650" i="2"/>
  <c r="T656" i="2"/>
  <c r="T381" i="2"/>
  <c r="T102" i="2"/>
  <c r="T270" i="2"/>
  <c r="T489" i="2"/>
  <c r="T454" i="2"/>
  <c r="T315" i="2"/>
  <c r="T655" i="2"/>
  <c r="T556" i="2"/>
  <c r="T294" i="2"/>
  <c r="T555" i="2"/>
  <c r="T646" i="2"/>
  <c r="T425" i="2"/>
  <c r="T95" i="2"/>
  <c r="T685" i="2"/>
  <c r="T416" i="2"/>
  <c r="T197" i="2"/>
  <c r="T527" i="2"/>
  <c r="T296" i="2"/>
  <c r="T730" i="2"/>
  <c r="T521" i="2"/>
  <c r="T285" i="2"/>
  <c r="T347" i="2"/>
  <c r="T562" i="2"/>
  <c r="T429" i="2"/>
  <c r="T536" i="2"/>
  <c r="T395" i="2"/>
  <c r="T686" i="2"/>
  <c r="T287" i="2"/>
  <c r="T192" i="2"/>
  <c r="T178" i="2"/>
  <c r="T482" i="2"/>
  <c r="T532" i="2"/>
  <c r="T206" i="2"/>
  <c r="T367" i="2"/>
  <c r="T598" i="2"/>
  <c r="T299" i="2"/>
  <c r="T651" i="2"/>
  <c r="T379" i="2"/>
  <c r="T316" i="2"/>
  <c r="T470" i="2"/>
  <c r="T659" i="2"/>
  <c r="T628" i="2"/>
  <c r="T550" i="2"/>
  <c r="T583" i="2"/>
  <c r="T355" i="2"/>
  <c r="T717" i="2"/>
  <c r="T715" i="2"/>
  <c r="T518" i="2"/>
  <c r="T484" i="2"/>
  <c r="T439" i="2"/>
  <c r="T654" i="2"/>
  <c r="T603" i="2"/>
  <c r="T418" i="2"/>
  <c r="T458" i="2"/>
  <c r="T341" i="2"/>
  <c r="T507" i="2"/>
  <c r="T702" i="2"/>
  <c r="T633" i="2"/>
  <c r="T663" i="2"/>
  <c r="T325" i="2"/>
  <c r="T544" i="2"/>
  <c r="T727" i="2"/>
  <c r="T623" i="2"/>
  <c r="T440" i="2"/>
  <c r="T700" i="2"/>
  <c r="T658" i="2"/>
  <c r="T690" i="2"/>
  <c r="T609" i="2"/>
  <c r="T525" i="2"/>
  <c r="T613" i="2"/>
  <c r="T410" i="2"/>
  <c r="T740" i="2"/>
  <c r="T704" i="2"/>
  <c r="T611" i="2"/>
  <c r="T648" i="2"/>
  <c r="T584" i="2"/>
  <c r="T627" i="2"/>
  <c r="T722" i="2"/>
  <c r="T682" i="2"/>
  <c r="T720" i="2"/>
  <c r="T739" i="2"/>
  <c r="T695" i="2"/>
  <c r="T712" i="2"/>
  <c r="T737" i="2"/>
  <c r="T725" i="2"/>
  <c r="T689" i="2"/>
  <c r="T667" i="2"/>
  <c r="T711" i="2"/>
  <c r="T721" i="2"/>
  <c r="T713" i="2"/>
  <c r="S610" i="2"/>
  <c r="S639" i="2"/>
  <c r="S614" i="2"/>
  <c r="S121" i="2"/>
  <c r="S327" i="2"/>
  <c r="S546" i="2"/>
  <c r="S531" i="2"/>
  <c r="S461" i="2"/>
  <c r="S384" i="2"/>
  <c r="S504" i="2"/>
  <c r="S383" i="2"/>
  <c r="S522" i="2"/>
  <c r="S666" i="2"/>
  <c r="S254" i="2"/>
  <c r="S128" i="2"/>
  <c r="S505" i="2"/>
  <c r="S471" i="2"/>
  <c r="S687" i="2"/>
  <c r="S371" i="2"/>
  <c r="S334" i="2"/>
  <c r="S60" i="2"/>
  <c r="S431" i="2"/>
  <c r="S530" i="2"/>
  <c r="S390" i="2"/>
  <c r="S517" i="2"/>
  <c r="S76" i="2"/>
  <c r="S342" i="2"/>
  <c r="S652" i="2"/>
  <c r="S215" i="2"/>
  <c r="S326" i="2"/>
  <c r="S576" i="2"/>
  <c r="S252" i="2"/>
  <c r="S56" i="2"/>
  <c r="S638" i="2"/>
  <c r="S9" i="2"/>
  <c r="S594" i="2"/>
  <c r="S149" i="2"/>
  <c r="S93" i="2"/>
  <c r="S108" i="2"/>
  <c r="S447" i="2"/>
  <c r="S323" i="2"/>
  <c r="S519" i="2"/>
  <c r="S330" i="2"/>
  <c r="S188" i="2"/>
  <c r="S224" i="2"/>
  <c r="S157" i="2"/>
  <c r="S63" i="2"/>
  <c r="S630" i="2"/>
  <c r="S115" i="2"/>
  <c r="S574" i="2"/>
  <c r="S385" i="2"/>
  <c r="S377" i="2"/>
  <c r="S168" i="2"/>
  <c r="S515" i="2"/>
  <c r="S134" i="2"/>
  <c r="S109" i="2"/>
  <c r="S509" i="2"/>
  <c r="S357" i="2"/>
  <c r="S649" i="2"/>
  <c r="S467" i="2"/>
  <c r="S386" i="2"/>
  <c r="S428" i="2"/>
  <c r="S360" i="2"/>
  <c r="S336" i="2"/>
  <c r="S123" i="2"/>
  <c r="S246" i="2"/>
  <c r="S286" i="2"/>
  <c r="S236" i="2"/>
  <c r="S132" i="2"/>
  <c r="S138" i="2"/>
  <c r="S348" i="2"/>
  <c r="S190" i="2"/>
  <c r="S92" i="2"/>
  <c r="S114" i="2"/>
  <c r="S441" i="2"/>
  <c r="S333" i="2"/>
  <c r="S230" i="2"/>
  <c r="S495" i="2"/>
  <c r="S662" i="2"/>
  <c r="S477" i="2"/>
  <c r="S186" i="2"/>
  <c r="S414" i="2"/>
  <c r="S569" i="2"/>
  <c r="S175" i="2"/>
  <c r="S647" i="2"/>
  <c r="S258" i="2"/>
  <c r="S87" i="2"/>
  <c r="S7" i="2"/>
  <c r="S8" i="2"/>
  <c r="S452" i="2"/>
  <c r="S331" i="2"/>
  <c r="S432" i="2"/>
  <c r="S589" i="2"/>
  <c r="S369" i="2"/>
  <c r="S79" i="2"/>
  <c r="S214" i="2"/>
  <c r="S249" i="2"/>
  <c r="S135" i="2"/>
  <c r="S210" i="2"/>
  <c r="S250" i="2"/>
  <c r="S450" i="2"/>
  <c r="S463" i="2"/>
  <c r="S104" i="2"/>
  <c r="S162" i="2"/>
  <c r="S242" i="2"/>
  <c r="S171" i="2"/>
  <c r="S283" i="2"/>
  <c r="S133" i="2"/>
  <c r="S164" i="2"/>
  <c r="S433" i="2"/>
  <c r="S389" i="2"/>
  <c r="S260" i="2"/>
  <c r="S462" i="2"/>
  <c r="S397" i="2"/>
  <c r="S167" i="2"/>
  <c r="S446" i="2"/>
  <c r="S67" i="2"/>
  <c r="S49" i="2"/>
  <c r="S723" i="2"/>
  <c r="S24" i="2"/>
  <c r="S137" i="2"/>
  <c r="S200" i="2"/>
  <c r="S665" i="2"/>
  <c r="S183" i="2"/>
  <c r="S40" i="2"/>
  <c r="S267" i="2"/>
  <c r="S350" i="2"/>
  <c r="S156" i="2"/>
  <c r="S34" i="2"/>
  <c r="S317" i="2"/>
  <c r="S10" i="2"/>
  <c r="S691" i="2"/>
  <c r="S240" i="2"/>
  <c r="S719" i="2"/>
  <c r="S344" i="2"/>
  <c r="S632" i="2"/>
  <c r="S529" i="2"/>
  <c r="S698" i="2"/>
  <c r="S400" i="2"/>
  <c r="S586" i="2"/>
  <c r="S263" i="2"/>
  <c r="S306" i="2"/>
  <c r="S307" i="2"/>
  <c r="S272" i="2"/>
  <c r="S266" i="2"/>
  <c r="S374" i="2"/>
  <c r="S262" i="2"/>
  <c r="S84" i="2"/>
  <c r="S80" i="2"/>
  <c r="S231" i="2"/>
  <c r="S129" i="2"/>
  <c r="S96" i="2"/>
  <c r="S382" i="2"/>
  <c r="S417" i="2"/>
  <c r="S113" i="2"/>
  <c r="S597" i="2"/>
  <c r="S340" i="2"/>
  <c r="S498" i="2"/>
  <c r="S337" i="2"/>
  <c r="S634" i="2"/>
  <c r="S523" i="2"/>
  <c r="S524" i="2"/>
  <c r="S554" i="2"/>
  <c r="S506" i="2"/>
  <c r="S612" i="2"/>
  <c r="S256" i="2"/>
  <c r="S487" i="2"/>
  <c r="S661" i="2"/>
  <c r="S580" i="2"/>
  <c r="S526" i="2"/>
  <c r="S23" i="2"/>
  <c r="S15" i="2"/>
  <c r="S714" i="2"/>
  <c r="S590" i="2"/>
  <c r="S675" i="2"/>
  <c r="S277" i="2"/>
  <c r="S465" i="2"/>
  <c r="S57" i="2"/>
  <c r="S600" i="2"/>
  <c r="S618" i="2"/>
  <c r="S181" i="2"/>
  <c r="S427" i="2"/>
  <c r="S11" i="2"/>
  <c r="S549" i="2"/>
  <c r="S31" i="2"/>
  <c r="S276" i="2"/>
  <c r="S508" i="2"/>
  <c r="S468" i="2"/>
  <c r="S419" i="2"/>
  <c r="S58" i="2"/>
  <c r="S253" i="2"/>
  <c r="S641" i="2"/>
  <c r="S146" i="2"/>
  <c r="S338" i="2"/>
  <c r="S670" i="2"/>
  <c r="S324" i="2"/>
  <c r="S241" i="2"/>
  <c r="S676" i="2"/>
  <c r="S228" i="2"/>
  <c r="S636" i="2"/>
  <c r="S514" i="2"/>
  <c r="S420" i="2"/>
  <c r="S345" i="2"/>
  <c r="S534" i="2"/>
  <c r="S553" i="2"/>
  <c r="S78" i="2"/>
  <c r="S198" i="2"/>
  <c r="S426" i="2"/>
  <c r="S120" i="2"/>
  <c r="S421" i="2"/>
  <c r="S547" i="2"/>
  <c r="S644" i="2"/>
  <c r="S73" i="2"/>
  <c r="S52" i="2"/>
  <c r="S111" i="2"/>
  <c r="S488" i="2"/>
  <c r="S6" i="2"/>
  <c r="S535" i="2"/>
  <c r="S152" i="2"/>
  <c r="S459" i="2"/>
  <c r="S184" i="2"/>
  <c r="S449" i="2"/>
  <c r="S217" i="2"/>
  <c r="S70" i="2"/>
  <c r="S71" i="2"/>
  <c r="S533" i="2"/>
  <c r="S126" i="2"/>
  <c r="S409" i="2"/>
  <c r="S456" i="2"/>
  <c r="S442" i="2"/>
  <c r="S679" i="2"/>
  <c r="S434" i="2"/>
  <c r="S159" i="2"/>
  <c r="S275" i="2"/>
  <c r="S308" i="2"/>
  <c r="S733" i="2"/>
  <c r="S226" i="2"/>
  <c r="S475" i="2"/>
  <c r="S582" i="2"/>
  <c r="S678" i="2"/>
  <c r="S208" i="2"/>
  <c r="S5" i="2"/>
  <c r="S387" i="2"/>
  <c r="S364" i="2"/>
  <c r="S312" i="2"/>
  <c r="S64" i="2"/>
  <c r="S62" i="2"/>
  <c r="S724" i="2"/>
  <c r="S172" i="2"/>
  <c r="S346" i="2"/>
  <c r="S339" i="2"/>
  <c r="S14" i="2"/>
  <c r="S567" i="2"/>
  <c r="S466" i="2"/>
  <c r="S55" i="2"/>
  <c r="S68" i="2"/>
  <c r="S27" i="2"/>
  <c r="S511" i="2"/>
  <c r="S45" i="2"/>
  <c r="S566" i="2"/>
  <c r="S403" i="2"/>
  <c r="S551" i="2"/>
  <c r="S694" i="2"/>
  <c r="S41" i="2"/>
  <c r="S405" i="2"/>
  <c r="S354" i="2"/>
  <c r="S85" i="2"/>
  <c r="S332" i="2"/>
  <c r="S485" i="2"/>
  <c r="S195" i="2"/>
  <c r="S356" i="2"/>
  <c r="S365" i="2"/>
  <c r="S209" i="2"/>
  <c r="S560" i="2"/>
  <c r="S328" i="2"/>
  <c r="S398" i="2"/>
  <c r="S182" i="2"/>
  <c r="S368" i="2"/>
  <c r="S473" i="2"/>
  <c r="S213" i="2"/>
  <c r="S460" i="2"/>
  <c r="S221" i="2"/>
  <c r="S59" i="2"/>
  <c r="S436" i="2"/>
  <c r="S688" i="2"/>
  <c r="S273" i="2"/>
  <c r="S101" i="2"/>
  <c r="S448" i="2"/>
  <c r="S486" i="2"/>
  <c r="S112" i="2"/>
  <c r="S593" i="2"/>
  <c r="S193" i="2"/>
  <c r="S302" i="2"/>
  <c r="S3" i="2"/>
  <c r="S106" i="2"/>
  <c r="S697" i="2"/>
  <c r="S282" i="2"/>
  <c r="S561" i="2"/>
  <c r="S204" i="2"/>
  <c r="S173" i="2"/>
  <c r="S568" i="2"/>
  <c r="S620" i="2"/>
  <c r="S469" i="2"/>
  <c r="S88" i="2"/>
  <c r="S110" i="2"/>
  <c r="S393" i="2"/>
  <c r="S313" i="2"/>
  <c r="S483" i="2"/>
  <c r="S502" i="2"/>
  <c r="S47" i="2"/>
  <c r="S74" i="2"/>
  <c r="S596" i="2"/>
  <c r="S372" i="2"/>
  <c r="S77" i="2"/>
  <c r="S358" i="2"/>
  <c r="S329" i="2"/>
  <c r="S255" i="2"/>
  <c r="S443" i="2"/>
  <c r="S280" i="2"/>
  <c r="S274" i="2"/>
  <c r="S310" i="2"/>
  <c r="S148" i="2"/>
  <c r="S174" i="2"/>
  <c r="S319" i="2"/>
  <c r="S21" i="2"/>
  <c r="S227" i="2"/>
  <c r="S474" i="2"/>
  <c r="S166" i="2"/>
  <c r="S716" i="2"/>
  <c r="S239" i="2"/>
  <c r="S103" i="2"/>
  <c r="S626" i="2"/>
  <c r="S288" i="2"/>
  <c r="S91" i="2"/>
  <c r="S710" i="2"/>
  <c r="S234" i="2"/>
  <c r="S415" i="2"/>
  <c r="S289" i="2"/>
  <c r="S28" i="2"/>
  <c r="S271" i="2"/>
  <c r="S607" i="2"/>
  <c r="S478" i="2"/>
  <c r="S284" i="2"/>
  <c r="S81" i="2"/>
  <c r="S295" i="2"/>
  <c r="S201" i="2"/>
  <c r="S98" i="2"/>
  <c r="S278" i="2"/>
  <c r="S191" i="2"/>
  <c r="S32" i="2"/>
  <c r="S35" i="2"/>
  <c r="S100" i="2"/>
  <c r="S728" i="2"/>
  <c r="S362" i="2"/>
  <c r="S660" i="2"/>
  <c r="S118" i="2"/>
  <c r="S637" i="2"/>
  <c r="S51" i="2"/>
  <c r="S189" i="2"/>
  <c r="S548" i="2"/>
  <c r="S572" i="2"/>
  <c r="S318" i="2"/>
  <c r="S65" i="2"/>
  <c r="S16" i="2"/>
  <c r="S570" i="2"/>
  <c r="S243" i="2"/>
  <c r="S581" i="2"/>
  <c r="S424" i="2"/>
  <c r="S12" i="2"/>
  <c r="S180" i="2"/>
  <c r="S591" i="2"/>
  <c r="S247" i="2"/>
  <c r="S61" i="2"/>
  <c r="S543" i="2"/>
  <c r="S225" i="2"/>
  <c r="S4" i="2"/>
  <c r="S158" i="2"/>
  <c r="S116" i="2"/>
  <c r="S601" i="2"/>
  <c r="S205" i="2"/>
  <c r="S269" i="2"/>
  <c r="S642" i="2"/>
  <c r="S412" i="2"/>
  <c r="S705" i="2"/>
  <c r="S13" i="2"/>
  <c r="S305" i="2"/>
  <c r="S481" i="2"/>
  <c r="S588" i="2"/>
  <c r="S457" i="2"/>
  <c r="S161" i="2"/>
  <c r="S491" i="2"/>
  <c r="S2" i="2"/>
  <c r="S235" i="2"/>
  <c r="S53" i="2"/>
  <c r="S238" i="2"/>
  <c r="S229" i="2"/>
  <c r="S430" i="2"/>
  <c r="S131" i="2"/>
  <c r="S26" i="2"/>
  <c r="S169" i="2"/>
  <c r="S170" i="2"/>
  <c r="S321" i="2"/>
  <c r="S17" i="2"/>
  <c r="S696" i="2"/>
  <c r="S616" i="2"/>
  <c r="S216" i="2"/>
  <c r="S140" i="2"/>
  <c r="S557" i="2"/>
  <c r="S39" i="2"/>
  <c r="S353" i="2"/>
  <c r="S136" i="2"/>
  <c r="S18" i="2"/>
  <c r="S83" i="2"/>
  <c r="S399" i="2"/>
  <c r="S196" i="2"/>
  <c r="S370" i="2"/>
  <c r="S537" i="2"/>
  <c r="S293" i="2"/>
  <c r="S29" i="2"/>
  <c r="S406" i="2"/>
  <c r="S244" i="2"/>
  <c r="S578" i="2"/>
  <c r="S43" i="2"/>
  <c r="S542" i="2"/>
  <c r="S66" i="2"/>
  <c r="S290" i="2"/>
  <c r="S490" i="2"/>
  <c r="S139" i="2"/>
  <c r="S309" i="2"/>
  <c r="S657" i="2"/>
  <c r="S684" i="2"/>
  <c r="S619" i="2"/>
  <c r="S303" i="2"/>
  <c r="S261" i="2"/>
  <c r="S404" i="2"/>
  <c r="S608" i="2"/>
  <c r="S587" i="2"/>
  <c r="S203" i="2"/>
  <c r="S223" i="2"/>
  <c r="S30" i="2"/>
  <c r="S492" i="2"/>
  <c r="S604" i="2"/>
  <c r="S107" i="2"/>
  <c r="S563" i="2"/>
  <c r="S741" i="2"/>
  <c r="S72" i="2"/>
  <c r="S147" i="2"/>
  <c r="S643" i="2"/>
  <c r="S264" i="2"/>
  <c r="S165" i="2"/>
  <c r="S314" i="2"/>
  <c r="S199" i="2"/>
  <c r="S281" i="2"/>
  <c r="S731" i="2"/>
  <c r="S311" i="2"/>
  <c r="S707" i="2"/>
  <c r="S50" i="2"/>
  <c r="S94" i="2"/>
  <c r="S300" i="2"/>
  <c r="S573" i="2"/>
  <c r="S388" i="2"/>
  <c r="S407" i="2"/>
  <c r="S540" i="2"/>
  <c r="S668" i="2"/>
  <c r="S251" i="2"/>
  <c r="S520" i="2"/>
  <c r="S510" i="2"/>
  <c r="S194" i="2"/>
  <c r="S351" i="2"/>
  <c r="S392" i="2"/>
  <c r="S541" i="2"/>
  <c r="S622" i="2"/>
  <c r="S292" i="2"/>
  <c r="S435" i="2"/>
  <c r="S480" i="2"/>
  <c r="S552" i="2"/>
  <c r="S37" i="2"/>
  <c r="S237" i="2"/>
  <c r="S476" i="2"/>
  <c r="S373" i="2"/>
  <c r="S320" i="2"/>
  <c r="S54" i="2"/>
  <c r="S119" i="2"/>
  <c r="S402" i="2"/>
  <c r="S163" i="2"/>
  <c r="S248" i="2"/>
  <c r="S150" i="2"/>
  <c r="S558" i="2"/>
  <c r="S378" i="2"/>
  <c r="S734" i="2"/>
  <c r="S144" i="2"/>
  <c r="S692" i="2"/>
  <c r="S709" i="2"/>
  <c r="S298" i="2"/>
  <c r="S185" i="2"/>
  <c r="S503" i="2"/>
  <c r="S359" i="2"/>
  <c r="S673" i="2"/>
  <c r="S33" i="2"/>
  <c r="S20" i="2"/>
  <c r="S187" i="2"/>
  <c r="S615" i="2"/>
  <c r="S575" i="2"/>
  <c r="S19" i="2"/>
  <c r="S142" i="2"/>
  <c r="S25" i="2"/>
  <c r="S394" i="2"/>
  <c r="S671" i="2"/>
  <c r="S232" i="2"/>
  <c r="S335" i="2"/>
  <c r="S361" i="2"/>
  <c r="S22" i="2"/>
  <c r="S493" i="2"/>
  <c r="S631" i="2"/>
  <c r="S304" i="2"/>
  <c r="S423" i="2"/>
  <c r="S145" i="2"/>
  <c r="S127" i="2"/>
  <c r="S577" i="2"/>
  <c r="S445" i="2"/>
  <c r="S564" i="2"/>
  <c r="S46" i="2"/>
  <c r="S538" i="2"/>
  <c r="S301" i="2"/>
  <c r="S528" i="2"/>
  <c r="S539" i="2"/>
  <c r="S500" i="2"/>
  <c r="S69" i="2"/>
  <c r="S451" i="2"/>
  <c r="S472" i="2"/>
  <c r="S48" i="2"/>
  <c r="S453" i="2"/>
  <c r="S585" i="2"/>
  <c r="S349" i="2"/>
  <c r="S497" i="2"/>
  <c r="S125" i="2"/>
  <c r="S738" i="2"/>
  <c r="S599" i="2"/>
  <c r="S211" i="2"/>
  <c r="S602" i="2"/>
  <c r="S82" i="2"/>
  <c r="S672" i="2"/>
  <c r="S735" i="2"/>
  <c r="S233" i="2"/>
  <c r="S605" i="2"/>
  <c r="S579" i="2"/>
  <c r="S297" i="2"/>
  <c r="S516" i="2"/>
  <c r="S130" i="2"/>
  <c r="S621" i="2"/>
  <c r="S496" i="2"/>
  <c r="S736" i="2"/>
  <c r="S437" i="2"/>
  <c r="S653" i="2"/>
  <c r="S494" i="2"/>
  <c r="S674" i="2"/>
  <c r="S212" i="2"/>
  <c r="S42" i="2"/>
  <c r="S501" i="2"/>
  <c r="S86" i="2"/>
  <c r="S202" i="2"/>
  <c r="S343" i="2"/>
  <c r="S366" i="2"/>
  <c r="S411" i="2"/>
  <c r="S391" i="2"/>
  <c r="S105" i="2"/>
  <c r="S726" i="2"/>
  <c r="S220" i="2"/>
  <c r="S44" i="2"/>
  <c r="S683" i="2"/>
  <c r="S617" i="2"/>
  <c r="S545" i="2"/>
  <c r="S681" i="2"/>
  <c r="S375" i="2"/>
  <c r="S265" i="2"/>
  <c r="S176" i="2"/>
  <c r="S479" i="2"/>
  <c r="S141" i="2"/>
  <c r="S38" i="2"/>
  <c r="S219" i="2"/>
  <c r="S363" i="2"/>
  <c r="S444" i="2"/>
  <c r="S179" i="2"/>
  <c r="S732" i="2"/>
  <c r="S151" i="2"/>
  <c r="S701" i="2"/>
  <c r="S143" i="2"/>
  <c r="S90" i="2"/>
  <c r="S699" i="2"/>
  <c r="S571" i="2"/>
  <c r="S154" i="2"/>
  <c r="S624" i="2"/>
  <c r="S703" i="2"/>
  <c r="S36" i="2"/>
  <c r="S117" i="2"/>
  <c r="S499" i="2"/>
  <c r="S413" i="2"/>
  <c r="S455" i="2"/>
  <c r="S380" i="2"/>
  <c r="S124" i="2"/>
  <c r="S669" i="2"/>
  <c r="S352" i="2"/>
  <c r="S559" i="2"/>
  <c r="S625" i="2"/>
  <c r="S565" i="2"/>
  <c r="S706" i="2"/>
  <c r="S245" i="2"/>
  <c r="S207" i="2"/>
  <c r="S322" i="2"/>
  <c r="S464" i="2"/>
  <c r="S718" i="2"/>
  <c r="S122" i="2"/>
  <c r="S408" i="2"/>
  <c r="S97" i="2"/>
  <c r="S259" i="2"/>
  <c r="S512" i="2"/>
  <c r="S257" i="2"/>
  <c r="S155" i="2"/>
  <c r="S222" i="2"/>
  <c r="S664" i="2"/>
  <c r="S99" i="2"/>
  <c r="S268" i="2"/>
  <c r="S160" i="2"/>
  <c r="S396" i="2"/>
  <c r="S677" i="2"/>
  <c r="S422" i="2"/>
  <c r="S89" i="2"/>
  <c r="S75" i="2"/>
  <c r="S640" i="2"/>
  <c r="S708" i="2"/>
  <c r="S177" i="2"/>
  <c r="S645" i="2"/>
  <c r="S218" i="2"/>
  <c r="S729" i="2"/>
  <c r="S438" i="2"/>
  <c r="S680" i="2"/>
  <c r="S513" i="2"/>
  <c r="S595" i="2"/>
  <c r="S606" i="2"/>
  <c r="S693" i="2"/>
  <c r="S635" i="2"/>
  <c r="S629" i="2"/>
  <c r="S742" i="2"/>
  <c r="S153" i="2"/>
  <c r="S401" i="2"/>
  <c r="S592" i="2"/>
  <c r="S376" i="2"/>
  <c r="S279" i="2"/>
  <c r="S291" i="2"/>
  <c r="S650" i="2"/>
  <c r="S656" i="2"/>
  <c r="S381" i="2"/>
  <c r="S102" i="2"/>
  <c r="S270" i="2"/>
  <c r="S489" i="2"/>
  <c r="S454" i="2"/>
  <c r="S315" i="2"/>
  <c r="S655" i="2"/>
  <c r="S556" i="2"/>
  <c r="S294" i="2"/>
  <c r="S555" i="2"/>
  <c r="S646" i="2"/>
  <c r="S425" i="2"/>
  <c r="S95" i="2"/>
  <c r="S685" i="2"/>
  <c r="S416" i="2"/>
  <c r="S197" i="2"/>
  <c r="S527" i="2"/>
  <c r="S296" i="2"/>
  <c r="S730" i="2"/>
  <c r="S521" i="2"/>
  <c r="S285" i="2"/>
  <c r="S347" i="2"/>
  <c r="S562" i="2"/>
  <c r="S429" i="2"/>
  <c r="S536" i="2"/>
  <c r="S395" i="2"/>
  <c r="S686" i="2"/>
  <c r="S287" i="2"/>
  <c r="S192" i="2"/>
  <c r="S178" i="2"/>
  <c r="S482" i="2"/>
  <c r="S532" i="2"/>
  <c r="S206" i="2"/>
  <c r="S367" i="2"/>
  <c r="S598" i="2"/>
  <c r="S299" i="2"/>
  <c r="S651" i="2"/>
  <c r="S379" i="2"/>
  <c r="S316" i="2"/>
  <c r="S470" i="2"/>
  <c r="S659" i="2"/>
  <c r="S628" i="2"/>
  <c r="S550" i="2"/>
  <c r="S583" i="2"/>
  <c r="S355" i="2"/>
  <c r="S717" i="2"/>
  <c r="S715" i="2"/>
  <c r="S518" i="2"/>
  <c r="S484" i="2"/>
  <c r="S439" i="2"/>
  <c r="S654" i="2"/>
  <c r="S603" i="2"/>
  <c r="S418" i="2"/>
  <c r="S458" i="2"/>
  <c r="S341" i="2"/>
  <c r="S507" i="2"/>
  <c r="S702" i="2"/>
  <c r="S633" i="2"/>
  <c r="S663" i="2"/>
  <c r="S325" i="2"/>
  <c r="S544" i="2"/>
  <c r="S727" i="2"/>
  <c r="S623" i="2"/>
  <c r="S440" i="2"/>
  <c r="S700" i="2"/>
  <c r="S658" i="2"/>
  <c r="S690" i="2"/>
  <c r="S609" i="2"/>
  <c r="S525" i="2"/>
  <c r="S613" i="2"/>
  <c r="S410" i="2"/>
  <c r="S740" i="2"/>
  <c r="S704" i="2"/>
  <c r="S611" i="2"/>
  <c r="S648" i="2"/>
  <c r="S584" i="2"/>
  <c r="S627" i="2"/>
  <c r="S722" i="2"/>
  <c r="S682" i="2"/>
  <c r="S720" i="2"/>
  <c r="S739" i="2"/>
  <c r="S695" i="2"/>
  <c r="S712" i="2"/>
  <c r="S737" i="2"/>
  <c r="S725" i="2"/>
  <c r="S689" i="2"/>
  <c r="S667" i="2"/>
  <c r="S711" i="2"/>
  <c r="S721" i="2"/>
  <c r="S713" i="2"/>
  <c r="N610" i="2"/>
  <c r="N639" i="2"/>
  <c r="N614" i="2"/>
  <c r="N121" i="2"/>
  <c r="N327" i="2"/>
  <c r="N546" i="2"/>
  <c r="N531" i="2"/>
  <c r="N461" i="2"/>
  <c r="N384" i="2"/>
  <c r="N504" i="2"/>
  <c r="N383" i="2"/>
  <c r="N522" i="2"/>
  <c r="N666" i="2"/>
  <c r="N254" i="2"/>
  <c r="N128" i="2"/>
  <c r="N505" i="2"/>
  <c r="N471" i="2"/>
  <c r="N687" i="2"/>
  <c r="N371" i="2"/>
  <c r="N334" i="2"/>
  <c r="N60" i="2"/>
  <c r="N431" i="2"/>
  <c r="N530" i="2"/>
  <c r="N390" i="2"/>
  <c r="N517" i="2"/>
  <c r="N76" i="2"/>
  <c r="N342" i="2"/>
  <c r="N652" i="2"/>
  <c r="N215" i="2"/>
  <c r="N326" i="2"/>
  <c r="N576" i="2"/>
  <c r="N252" i="2"/>
  <c r="N56" i="2"/>
  <c r="N638" i="2"/>
  <c r="N9" i="2"/>
  <c r="N594" i="2"/>
  <c r="N149" i="2"/>
  <c r="N93" i="2"/>
  <c r="N108" i="2"/>
  <c r="N447" i="2"/>
  <c r="N323" i="2"/>
  <c r="N519" i="2"/>
  <c r="N330" i="2"/>
  <c r="N188" i="2"/>
  <c r="N224" i="2"/>
  <c r="N157" i="2"/>
  <c r="N63" i="2"/>
  <c r="N630" i="2"/>
  <c r="N115" i="2"/>
  <c r="N574" i="2"/>
  <c r="N385" i="2"/>
  <c r="N377" i="2"/>
  <c r="N168" i="2"/>
  <c r="N515" i="2"/>
  <c r="N134" i="2"/>
  <c r="N109" i="2"/>
  <c r="N509" i="2"/>
  <c r="N357" i="2"/>
  <c r="N649" i="2"/>
  <c r="N467" i="2"/>
  <c r="N386" i="2"/>
  <c r="N428" i="2"/>
  <c r="N360" i="2"/>
  <c r="N336" i="2"/>
  <c r="N123" i="2"/>
  <c r="N246" i="2"/>
  <c r="N286" i="2"/>
  <c r="N236" i="2"/>
  <c r="N132" i="2"/>
  <c r="N138" i="2"/>
  <c r="N348" i="2"/>
  <c r="N190" i="2"/>
  <c r="N92" i="2"/>
  <c r="N114" i="2"/>
  <c r="N441" i="2"/>
  <c r="N333" i="2"/>
  <c r="N230" i="2"/>
  <c r="N495" i="2"/>
  <c r="N662" i="2"/>
  <c r="N477" i="2"/>
  <c r="N186" i="2"/>
  <c r="N414" i="2"/>
  <c r="N569" i="2"/>
  <c r="N175" i="2"/>
  <c r="N647" i="2"/>
  <c r="N258" i="2"/>
  <c r="N87" i="2"/>
  <c r="N7" i="2"/>
  <c r="N8" i="2"/>
  <c r="N452" i="2"/>
  <c r="N331" i="2"/>
  <c r="N432" i="2"/>
  <c r="N589" i="2"/>
  <c r="N369" i="2"/>
  <c r="N79" i="2"/>
  <c r="N214" i="2"/>
  <c r="N249" i="2"/>
  <c r="N135" i="2"/>
  <c r="N210" i="2"/>
  <c r="N250" i="2"/>
  <c r="N450" i="2"/>
  <c r="N463" i="2"/>
  <c r="N104" i="2"/>
  <c r="N162" i="2"/>
  <c r="N242" i="2"/>
  <c r="N171" i="2"/>
  <c r="N283" i="2"/>
  <c r="N133" i="2"/>
  <c r="N164" i="2"/>
  <c r="N433" i="2"/>
  <c r="N389" i="2"/>
  <c r="N260" i="2"/>
  <c r="N462" i="2"/>
  <c r="N397" i="2"/>
  <c r="N167" i="2"/>
  <c r="N446" i="2"/>
  <c r="N67" i="2"/>
  <c r="N49" i="2"/>
  <c r="N723" i="2"/>
  <c r="N24" i="2"/>
  <c r="N137" i="2"/>
  <c r="N200" i="2"/>
  <c r="N665" i="2"/>
  <c r="N183" i="2"/>
  <c r="N40" i="2"/>
  <c r="N267" i="2"/>
  <c r="N350" i="2"/>
  <c r="N156" i="2"/>
  <c r="N34" i="2"/>
  <c r="N317" i="2"/>
  <c r="N10" i="2"/>
  <c r="N691" i="2"/>
  <c r="N240" i="2"/>
  <c r="N719" i="2"/>
  <c r="N344" i="2"/>
  <c r="N632" i="2"/>
  <c r="N529" i="2"/>
  <c r="N698" i="2"/>
  <c r="N400" i="2"/>
  <c r="N586" i="2"/>
  <c r="N263" i="2"/>
  <c r="N306" i="2"/>
  <c r="N307" i="2"/>
  <c r="N272" i="2"/>
  <c r="N266" i="2"/>
  <c r="N374" i="2"/>
  <c r="N262" i="2"/>
  <c r="N84" i="2"/>
  <c r="N80" i="2"/>
  <c r="N231" i="2"/>
  <c r="N129" i="2"/>
  <c r="N96" i="2"/>
  <c r="N382" i="2"/>
  <c r="N417" i="2"/>
  <c r="N113" i="2"/>
  <c r="N597" i="2"/>
  <c r="N340" i="2"/>
  <c r="N498" i="2"/>
  <c r="N337" i="2"/>
  <c r="N634" i="2"/>
  <c r="N523" i="2"/>
  <c r="N524" i="2"/>
  <c r="N554" i="2"/>
  <c r="N506" i="2"/>
  <c r="N612" i="2"/>
  <c r="N256" i="2"/>
  <c r="N487" i="2"/>
  <c r="N661" i="2"/>
  <c r="N580" i="2"/>
  <c r="N526" i="2"/>
  <c r="N23" i="2"/>
  <c r="N15" i="2"/>
  <c r="N714" i="2"/>
  <c r="N590" i="2"/>
  <c r="N675" i="2"/>
  <c r="N277" i="2"/>
  <c r="N465" i="2"/>
  <c r="N57" i="2"/>
  <c r="N600" i="2"/>
  <c r="N618" i="2"/>
  <c r="N181" i="2"/>
  <c r="N427" i="2"/>
  <c r="N11" i="2"/>
  <c r="N549" i="2"/>
  <c r="N31" i="2"/>
  <c r="N276" i="2"/>
  <c r="N508" i="2"/>
  <c r="N468" i="2"/>
  <c r="N419" i="2"/>
  <c r="N58" i="2"/>
  <c r="N253" i="2"/>
  <c r="N641" i="2"/>
  <c r="N146" i="2"/>
  <c r="N338" i="2"/>
  <c r="N670" i="2"/>
  <c r="N324" i="2"/>
  <c r="N241" i="2"/>
  <c r="N676" i="2"/>
  <c r="N228" i="2"/>
  <c r="N636" i="2"/>
  <c r="N514" i="2"/>
  <c r="N420" i="2"/>
  <c r="N345" i="2"/>
  <c r="N534" i="2"/>
  <c r="N553" i="2"/>
  <c r="N78" i="2"/>
  <c r="N198" i="2"/>
  <c r="N426" i="2"/>
  <c r="N120" i="2"/>
  <c r="N421" i="2"/>
  <c r="N547" i="2"/>
  <c r="N644" i="2"/>
  <c r="N73" i="2"/>
  <c r="N52" i="2"/>
  <c r="N111" i="2"/>
  <c r="N488" i="2"/>
  <c r="N6" i="2"/>
  <c r="N535" i="2"/>
  <c r="N152" i="2"/>
  <c r="N459" i="2"/>
  <c r="N184" i="2"/>
  <c r="N449" i="2"/>
  <c r="N217" i="2"/>
  <c r="N70" i="2"/>
  <c r="N71" i="2"/>
  <c r="N533" i="2"/>
  <c r="N126" i="2"/>
  <c r="N409" i="2"/>
  <c r="N456" i="2"/>
  <c r="N442" i="2"/>
  <c r="N679" i="2"/>
  <c r="N434" i="2"/>
  <c r="N159" i="2"/>
  <c r="N275" i="2"/>
  <c r="N308" i="2"/>
  <c r="N733" i="2"/>
  <c r="N226" i="2"/>
  <c r="N475" i="2"/>
  <c r="N582" i="2"/>
  <c r="N678" i="2"/>
  <c r="N208" i="2"/>
  <c r="N5" i="2"/>
  <c r="N387" i="2"/>
  <c r="N364" i="2"/>
  <c r="N312" i="2"/>
  <c r="N64" i="2"/>
  <c r="N62" i="2"/>
  <c r="N724" i="2"/>
  <c r="N172" i="2"/>
  <c r="N346" i="2"/>
  <c r="N339" i="2"/>
  <c r="N14" i="2"/>
  <c r="N567" i="2"/>
  <c r="N466" i="2"/>
  <c r="N55" i="2"/>
  <c r="N68" i="2"/>
  <c r="N27" i="2"/>
  <c r="N511" i="2"/>
  <c r="N45" i="2"/>
  <c r="N566" i="2"/>
  <c r="N403" i="2"/>
  <c r="N551" i="2"/>
  <c r="N694" i="2"/>
  <c r="N41" i="2"/>
  <c r="N405" i="2"/>
  <c r="N354" i="2"/>
  <c r="N85" i="2"/>
  <c r="N332" i="2"/>
  <c r="N485" i="2"/>
  <c r="N195" i="2"/>
  <c r="N356" i="2"/>
  <c r="N365" i="2"/>
  <c r="N209" i="2"/>
  <c r="N560" i="2"/>
  <c r="N328" i="2"/>
  <c r="N398" i="2"/>
  <c r="N182" i="2"/>
  <c r="N368" i="2"/>
  <c r="N473" i="2"/>
  <c r="N213" i="2"/>
  <c r="N460" i="2"/>
  <c r="N221" i="2"/>
  <c r="N59" i="2"/>
  <c r="N436" i="2"/>
  <c r="N688" i="2"/>
  <c r="N273" i="2"/>
  <c r="N101" i="2"/>
  <c r="N448" i="2"/>
  <c r="N486" i="2"/>
  <c r="N112" i="2"/>
  <c r="N593" i="2"/>
  <c r="N193" i="2"/>
  <c r="N302" i="2"/>
  <c r="N3" i="2"/>
  <c r="N106" i="2"/>
  <c r="N697" i="2"/>
  <c r="N282" i="2"/>
  <c r="N561" i="2"/>
  <c r="N204" i="2"/>
  <c r="N173" i="2"/>
  <c r="N568" i="2"/>
  <c r="N620" i="2"/>
  <c r="N469" i="2"/>
  <c r="N88" i="2"/>
  <c r="N110" i="2"/>
  <c r="N393" i="2"/>
  <c r="N313" i="2"/>
  <c r="N483" i="2"/>
  <c r="N502" i="2"/>
  <c r="N47" i="2"/>
  <c r="N74" i="2"/>
  <c r="N596" i="2"/>
  <c r="N372" i="2"/>
  <c r="N77" i="2"/>
  <c r="N358" i="2"/>
  <c r="N329" i="2"/>
  <c r="N255" i="2"/>
  <c r="N443" i="2"/>
  <c r="N280" i="2"/>
  <c r="N274" i="2"/>
  <c r="N310" i="2"/>
  <c r="N148" i="2"/>
  <c r="N174" i="2"/>
  <c r="N319" i="2"/>
  <c r="N21" i="2"/>
  <c r="N227" i="2"/>
  <c r="N474" i="2"/>
  <c r="N166" i="2"/>
  <c r="N716" i="2"/>
  <c r="N239" i="2"/>
  <c r="N103" i="2"/>
  <c r="N626" i="2"/>
  <c r="N288" i="2"/>
  <c r="N91" i="2"/>
  <c r="N710" i="2"/>
  <c r="N234" i="2"/>
  <c r="N415" i="2"/>
  <c r="N289" i="2"/>
  <c r="N28" i="2"/>
  <c r="N271" i="2"/>
  <c r="N607" i="2"/>
  <c r="N478" i="2"/>
  <c r="N284" i="2"/>
  <c r="N81" i="2"/>
  <c r="N295" i="2"/>
  <c r="N201" i="2"/>
  <c r="N98" i="2"/>
  <c r="N278" i="2"/>
  <c r="N191" i="2"/>
  <c r="N32" i="2"/>
  <c r="N35" i="2"/>
  <c r="N100" i="2"/>
  <c r="N728" i="2"/>
  <c r="N362" i="2"/>
  <c r="N660" i="2"/>
  <c r="N118" i="2"/>
  <c r="N637" i="2"/>
  <c r="N51" i="2"/>
  <c r="N189" i="2"/>
  <c r="N548" i="2"/>
  <c r="N572" i="2"/>
  <c r="N318" i="2"/>
  <c r="N65" i="2"/>
  <c r="N16" i="2"/>
  <c r="N570" i="2"/>
  <c r="N243" i="2"/>
  <c r="N581" i="2"/>
  <c r="N424" i="2"/>
  <c r="N12" i="2"/>
  <c r="N180" i="2"/>
  <c r="N591" i="2"/>
  <c r="N247" i="2"/>
  <c r="N61" i="2"/>
  <c r="N543" i="2"/>
  <c r="N225" i="2"/>
  <c r="N4" i="2"/>
  <c r="N158" i="2"/>
  <c r="N116" i="2"/>
  <c r="N601" i="2"/>
  <c r="N205" i="2"/>
  <c r="N269" i="2"/>
  <c r="N642" i="2"/>
  <c r="N412" i="2"/>
  <c r="N705" i="2"/>
  <c r="N13" i="2"/>
  <c r="N305" i="2"/>
  <c r="N481" i="2"/>
  <c r="N588" i="2"/>
  <c r="N457" i="2"/>
  <c r="N161" i="2"/>
  <c r="N491" i="2"/>
  <c r="N2" i="2"/>
  <c r="N235" i="2"/>
  <c r="N53" i="2"/>
  <c r="N238" i="2"/>
  <c r="N229" i="2"/>
  <c r="N430" i="2"/>
  <c r="N131" i="2"/>
  <c r="N26" i="2"/>
  <c r="N169" i="2"/>
  <c r="N170" i="2"/>
  <c r="N321" i="2"/>
  <c r="N17" i="2"/>
  <c r="N696" i="2"/>
  <c r="N616" i="2"/>
  <c r="N216" i="2"/>
  <c r="N140" i="2"/>
  <c r="N557" i="2"/>
  <c r="N39" i="2"/>
  <c r="N353" i="2"/>
  <c r="N136" i="2"/>
  <c r="N18" i="2"/>
  <c r="N83" i="2"/>
  <c r="N399" i="2"/>
  <c r="N196" i="2"/>
  <c r="N370" i="2"/>
  <c r="N537" i="2"/>
  <c r="N293" i="2"/>
  <c r="N29" i="2"/>
  <c r="N406" i="2"/>
  <c r="N244" i="2"/>
  <c r="N578" i="2"/>
  <c r="N43" i="2"/>
  <c r="N542" i="2"/>
  <c r="N66" i="2"/>
  <c r="N290" i="2"/>
  <c r="N490" i="2"/>
  <c r="N139" i="2"/>
  <c r="N309" i="2"/>
  <c r="N657" i="2"/>
  <c r="N684" i="2"/>
  <c r="N619" i="2"/>
  <c r="N303" i="2"/>
  <c r="N261" i="2"/>
  <c r="N404" i="2"/>
  <c r="N608" i="2"/>
  <c r="N587" i="2"/>
  <c r="N203" i="2"/>
  <c r="N223" i="2"/>
  <c r="N30" i="2"/>
  <c r="N492" i="2"/>
  <c r="N604" i="2"/>
  <c r="N107" i="2"/>
  <c r="N563" i="2"/>
  <c r="N741" i="2"/>
  <c r="N72" i="2"/>
  <c r="N147" i="2"/>
  <c r="N643" i="2"/>
  <c r="N264" i="2"/>
  <c r="N165" i="2"/>
  <c r="N314" i="2"/>
  <c r="N199" i="2"/>
  <c r="N281" i="2"/>
  <c r="N731" i="2"/>
  <c r="N311" i="2"/>
  <c r="N707" i="2"/>
  <c r="N50" i="2"/>
  <c r="N94" i="2"/>
  <c r="N300" i="2"/>
  <c r="N573" i="2"/>
  <c r="N388" i="2"/>
  <c r="N407" i="2"/>
  <c r="N540" i="2"/>
  <c r="N668" i="2"/>
  <c r="N251" i="2"/>
  <c r="N520" i="2"/>
  <c r="N510" i="2"/>
  <c r="N194" i="2"/>
  <c r="N351" i="2"/>
  <c r="N392" i="2"/>
  <c r="N541" i="2"/>
  <c r="N622" i="2"/>
  <c r="N292" i="2"/>
  <c r="N435" i="2"/>
  <c r="N480" i="2"/>
  <c r="N552" i="2"/>
  <c r="N37" i="2"/>
  <c r="N237" i="2"/>
  <c r="N476" i="2"/>
  <c r="N373" i="2"/>
  <c r="N320" i="2"/>
  <c r="N54" i="2"/>
  <c r="N119" i="2"/>
  <c r="N402" i="2"/>
  <c r="N163" i="2"/>
  <c r="N248" i="2"/>
  <c r="N150" i="2"/>
  <c r="N558" i="2"/>
  <c r="N378" i="2"/>
  <c r="N734" i="2"/>
  <c r="N144" i="2"/>
  <c r="N692" i="2"/>
  <c r="N709" i="2"/>
  <c r="N298" i="2"/>
  <c r="N185" i="2"/>
  <c r="N503" i="2"/>
  <c r="N359" i="2"/>
  <c r="N673" i="2"/>
  <c r="N33" i="2"/>
  <c r="N20" i="2"/>
  <c r="N187" i="2"/>
  <c r="N615" i="2"/>
  <c r="N575" i="2"/>
  <c r="N19" i="2"/>
  <c r="N142" i="2"/>
  <c r="N25" i="2"/>
  <c r="N394" i="2"/>
  <c r="N671" i="2"/>
  <c r="N232" i="2"/>
  <c r="N335" i="2"/>
  <c r="N361" i="2"/>
  <c r="N22" i="2"/>
  <c r="N493" i="2"/>
  <c r="N631" i="2"/>
  <c r="N304" i="2"/>
  <c r="N423" i="2"/>
  <c r="N145" i="2"/>
  <c r="N127" i="2"/>
  <c r="N577" i="2"/>
  <c r="N445" i="2"/>
  <c r="N564" i="2"/>
  <c r="N46" i="2"/>
  <c r="N538" i="2"/>
  <c r="N301" i="2"/>
  <c r="N528" i="2"/>
  <c r="N539" i="2"/>
  <c r="N500" i="2"/>
  <c r="N69" i="2"/>
  <c r="N451" i="2"/>
  <c r="N472" i="2"/>
  <c r="N48" i="2"/>
  <c r="N453" i="2"/>
  <c r="N585" i="2"/>
  <c r="N349" i="2"/>
  <c r="N497" i="2"/>
  <c r="N125" i="2"/>
  <c r="N738" i="2"/>
  <c r="N599" i="2"/>
  <c r="N211" i="2"/>
  <c r="N602" i="2"/>
  <c r="N82" i="2"/>
  <c r="N672" i="2"/>
  <c r="N735" i="2"/>
  <c r="N233" i="2"/>
  <c r="N605" i="2"/>
  <c r="N579" i="2"/>
  <c r="N297" i="2"/>
  <c r="N516" i="2"/>
  <c r="N130" i="2"/>
  <c r="N621" i="2"/>
  <c r="N496" i="2"/>
  <c r="N736" i="2"/>
  <c r="N437" i="2"/>
  <c r="N653" i="2"/>
  <c r="N494" i="2"/>
  <c r="N674" i="2"/>
  <c r="N212" i="2"/>
  <c r="N42" i="2"/>
  <c r="N501" i="2"/>
  <c r="N86" i="2"/>
  <c r="N202" i="2"/>
  <c r="N343" i="2"/>
  <c r="N366" i="2"/>
  <c r="N411" i="2"/>
  <c r="N391" i="2"/>
  <c r="N105" i="2"/>
  <c r="N726" i="2"/>
  <c r="N220" i="2"/>
  <c r="N44" i="2"/>
  <c r="N683" i="2"/>
  <c r="N617" i="2"/>
  <c r="N545" i="2"/>
  <c r="N681" i="2"/>
  <c r="N375" i="2"/>
  <c r="N265" i="2"/>
  <c r="N176" i="2"/>
  <c r="N479" i="2"/>
  <c r="N141" i="2"/>
  <c r="N38" i="2"/>
  <c r="N219" i="2"/>
  <c r="N363" i="2"/>
  <c r="N444" i="2"/>
  <c r="N179" i="2"/>
  <c r="N732" i="2"/>
  <c r="N151" i="2"/>
  <c r="N701" i="2"/>
  <c r="N143" i="2"/>
  <c r="N90" i="2"/>
  <c r="N699" i="2"/>
  <c r="N571" i="2"/>
  <c r="N154" i="2"/>
  <c r="N624" i="2"/>
  <c r="N703" i="2"/>
  <c r="N36" i="2"/>
  <c r="N117" i="2"/>
  <c r="N499" i="2"/>
  <c r="N413" i="2"/>
  <c r="N455" i="2"/>
  <c r="N380" i="2"/>
  <c r="N124" i="2"/>
  <c r="N669" i="2"/>
  <c r="N352" i="2"/>
  <c r="N559" i="2"/>
  <c r="N625" i="2"/>
  <c r="N565" i="2"/>
  <c r="N706" i="2"/>
  <c r="N245" i="2"/>
  <c r="N207" i="2"/>
  <c r="N322" i="2"/>
  <c r="N464" i="2"/>
  <c r="N718" i="2"/>
  <c r="N122" i="2"/>
  <c r="N408" i="2"/>
  <c r="N97" i="2"/>
  <c r="N259" i="2"/>
  <c r="N512" i="2"/>
  <c r="N257" i="2"/>
  <c r="N155" i="2"/>
  <c r="N222" i="2"/>
  <c r="N664" i="2"/>
  <c r="N99" i="2"/>
  <c r="N268" i="2"/>
  <c r="N160" i="2"/>
  <c r="N396" i="2"/>
  <c r="N677" i="2"/>
  <c r="N422" i="2"/>
  <c r="N89" i="2"/>
  <c r="N75" i="2"/>
  <c r="N640" i="2"/>
  <c r="N708" i="2"/>
  <c r="N177" i="2"/>
  <c r="N645" i="2"/>
  <c r="N218" i="2"/>
  <c r="N729" i="2"/>
  <c r="N438" i="2"/>
  <c r="N680" i="2"/>
  <c r="N513" i="2"/>
  <c r="N595" i="2"/>
  <c r="N606" i="2"/>
  <c r="N693" i="2"/>
  <c r="N635" i="2"/>
  <c r="N629" i="2"/>
  <c r="N742" i="2"/>
  <c r="N153" i="2"/>
  <c r="N401" i="2"/>
  <c r="N592" i="2"/>
  <c r="N376" i="2"/>
  <c r="N279" i="2"/>
  <c r="N291" i="2"/>
  <c r="N650" i="2"/>
  <c r="N656" i="2"/>
  <c r="N381" i="2"/>
  <c r="N102" i="2"/>
  <c r="N270" i="2"/>
  <c r="N489" i="2"/>
  <c r="N454" i="2"/>
  <c r="N315" i="2"/>
  <c r="N655" i="2"/>
  <c r="N556" i="2"/>
  <c r="N294" i="2"/>
  <c r="N555" i="2"/>
  <c r="N646" i="2"/>
  <c r="N425" i="2"/>
  <c r="N95" i="2"/>
  <c r="N685" i="2"/>
  <c r="N416" i="2"/>
  <c r="N197" i="2"/>
  <c r="N527" i="2"/>
  <c r="N296" i="2"/>
  <c r="N730" i="2"/>
  <c r="N521" i="2"/>
  <c r="N285" i="2"/>
  <c r="N347" i="2"/>
  <c r="N562" i="2"/>
  <c r="N429" i="2"/>
  <c r="N536" i="2"/>
  <c r="N395" i="2"/>
  <c r="N686" i="2"/>
  <c r="N287" i="2"/>
  <c r="N192" i="2"/>
  <c r="N178" i="2"/>
  <c r="N482" i="2"/>
  <c r="N532" i="2"/>
  <c r="N206" i="2"/>
  <c r="N367" i="2"/>
  <c r="N598" i="2"/>
  <c r="N299" i="2"/>
  <c r="N651" i="2"/>
  <c r="N379" i="2"/>
  <c r="N316" i="2"/>
  <c r="N470" i="2"/>
  <c r="N659" i="2"/>
  <c r="N628" i="2"/>
  <c r="N550" i="2"/>
  <c r="N583" i="2"/>
  <c r="N355" i="2"/>
  <c r="N717" i="2"/>
  <c r="N715" i="2"/>
  <c r="N518" i="2"/>
  <c r="N484" i="2"/>
  <c r="N439" i="2"/>
  <c r="N654" i="2"/>
  <c r="N603" i="2"/>
  <c r="N418" i="2"/>
  <c r="N458" i="2"/>
  <c r="N341" i="2"/>
  <c r="N507" i="2"/>
  <c r="N702" i="2"/>
  <c r="N633" i="2"/>
  <c r="N663" i="2"/>
  <c r="N325" i="2"/>
  <c r="N544" i="2"/>
  <c r="N727" i="2"/>
  <c r="N623" i="2"/>
  <c r="N440" i="2"/>
  <c r="N700" i="2"/>
  <c r="N658" i="2"/>
  <c r="N690" i="2"/>
  <c r="N609" i="2"/>
  <c r="N525" i="2"/>
  <c r="N613" i="2"/>
  <c r="N410" i="2"/>
  <c r="N740" i="2"/>
  <c r="N704" i="2"/>
  <c r="N611" i="2"/>
  <c r="N648" i="2"/>
  <c r="N584" i="2"/>
  <c r="N627" i="2"/>
  <c r="N722" i="2"/>
  <c r="N682" i="2"/>
  <c r="N720" i="2"/>
  <c r="N739" i="2"/>
  <c r="N695" i="2"/>
  <c r="N712" i="2"/>
  <c r="N737" i="2"/>
  <c r="N725" i="2"/>
  <c r="N689" i="2"/>
  <c r="N667" i="2"/>
  <c r="N711" i="2"/>
  <c r="N721" i="2"/>
  <c r="N713" i="2"/>
  <c r="L610" i="2"/>
  <c r="L639" i="2"/>
  <c r="L614" i="2"/>
  <c r="L121" i="2"/>
  <c r="L327" i="2"/>
  <c r="L546" i="2"/>
  <c r="L531" i="2"/>
  <c r="L461" i="2"/>
  <c r="L384" i="2"/>
  <c r="L504" i="2"/>
  <c r="L383" i="2"/>
  <c r="L522" i="2"/>
  <c r="L666" i="2"/>
  <c r="L254" i="2"/>
  <c r="L128" i="2"/>
  <c r="L505" i="2"/>
  <c r="L471" i="2"/>
  <c r="L687" i="2"/>
  <c r="L371" i="2"/>
  <c r="L334" i="2"/>
  <c r="L60" i="2"/>
  <c r="L431" i="2"/>
  <c r="L530" i="2"/>
  <c r="L390" i="2"/>
  <c r="L517" i="2"/>
  <c r="L76" i="2"/>
  <c r="L342" i="2"/>
  <c r="L652" i="2"/>
  <c r="L215" i="2"/>
  <c r="L326" i="2"/>
  <c r="L576" i="2"/>
  <c r="L252" i="2"/>
  <c r="L56" i="2"/>
  <c r="L638" i="2"/>
  <c r="L9" i="2"/>
  <c r="L594" i="2"/>
  <c r="L149" i="2"/>
  <c r="L93" i="2"/>
  <c r="L108" i="2"/>
  <c r="L447" i="2"/>
  <c r="L323" i="2"/>
  <c r="L519" i="2"/>
  <c r="L330" i="2"/>
  <c r="L188" i="2"/>
  <c r="L224" i="2"/>
  <c r="L157" i="2"/>
  <c r="L63" i="2"/>
  <c r="L630" i="2"/>
  <c r="L115" i="2"/>
  <c r="L574" i="2"/>
  <c r="L385" i="2"/>
  <c r="L377" i="2"/>
  <c r="L168" i="2"/>
  <c r="L515" i="2"/>
  <c r="L134" i="2"/>
  <c r="L109" i="2"/>
  <c r="L509" i="2"/>
  <c r="L357" i="2"/>
  <c r="L649" i="2"/>
  <c r="L467" i="2"/>
  <c r="L386" i="2"/>
  <c r="L428" i="2"/>
  <c r="L360" i="2"/>
  <c r="L336" i="2"/>
  <c r="L123" i="2"/>
  <c r="L246" i="2"/>
  <c r="L286" i="2"/>
  <c r="L236" i="2"/>
  <c r="L132" i="2"/>
  <c r="L138" i="2"/>
  <c r="L348" i="2"/>
  <c r="L190" i="2"/>
  <c r="L92" i="2"/>
  <c r="L114" i="2"/>
  <c r="L441" i="2"/>
  <c r="L333" i="2"/>
  <c r="L230" i="2"/>
  <c r="L495" i="2"/>
  <c r="L662" i="2"/>
  <c r="L477" i="2"/>
  <c r="L186" i="2"/>
  <c r="L414" i="2"/>
  <c r="L569" i="2"/>
  <c r="L175" i="2"/>
  <c r="L647" i="2"/>
  <c r="L258" i="2"/>
  <c r="L87" i="2"/>
  <c r="L7" i="2"/>
  <c r="L8" i="2"/>
  <c r="L452" i="2"/>
  <c r="L331" i="2"/>
  <c r="L432" i="2"/>
  <c r="L589" i="2"/>
  <c r="L369" i="2"/>
  <c r="L79" i="2"/>
  <c r="L214" i="2"/>
  <c r="L249" i="2"/>
  <c r="L135" i="2"/>
  <c r="L210" i="2"/>
  <c r="L250" i="2"/>
  <c r="L450" i="2"/>
  <c r="L463" i="2"/>
  <c r="L104" i="2"/>
  <c r="L162" i="2"/>
  <c r="L242" i="2"/>
  <c r="L171" i="2"/>
  <c r="L283" i="2"/>
  <c r="L133" i="2"/>
  <c r="L164" i="2"/>
  <c r="L433" i="2"/>
  <c r="L389" i="2"/>
  <c r="L260" i="2"/>
  <c r="L462" i="2"/>
  <c r="L397" i="2"/>
  <c r="L167" i="2"/>
  <c r="L446" i="2"/>
  <c r="L67" i="2"/>
  <c r="L49" i="2"/>
  <c r="L723" i="2"/>
  <c r="L24" i="2"/>
  <c r="L137" i="2"/>
  <c r="L200" i="2"/>
  <c r="L665" i="2"/>
  <c r="L183" i="2"/>
  <c r="L40" i="2"/>
  <c r="L267" i="2"/>
  <c r="L350" i="2"/>
  <c r="L156" i="2"/>
  <c r="L34" i="2"/>
  <c r="L317" i="2"/>
  <c r="L10" i="2"/>
  <c r="L691" i="2"/>
  <c r="L240" i="2"/>
  <c r="L719" i="2"/>
  <c r="L344" i="2"/>
  <c r="L632" i="2"/>
  <c r="L529" i="2"/>
  <c r="L698" i="2"/>
  <c r="L400" i="2"/>
  <c r="L586" i="2"/>
  <c r="L263" i="2"/>
  <c r="L306" i="2"/>
  <c r="L307" i="2"/>
  <c r="L272" i="2"/>
  <c r="L266" i="2"/>
  <c r="L374" i="2"/>
  <c r="L262" i="2"/>
  <c r="L84" i="2"/>
  <c r="L80" i="2"/>
  <c r="L231" i="2"/>
  <c r="L129" i="2"/>
  <c r="L96" i="2"/>
  <c r="L382" i="2"/>
  <c r="L417" i="2"/>
  <c r="L113" i="2"/>
  <c r="L597" i="2"/>
  <c r="L340" i="2"/>
  <c r="L498" i="2"/>
  <c r="L337" i="2"/>
  <c r="L634" i="2"/>
  <c r="L523" i="2"/>
  <c r="L524" i="2"/>
  <c r="L554" i="2"/>
  <c r="L506" i="2"/>
  <c r="L612" i="2"/>
  <c r="L256" i="2"/>
  <c r="L487" i="2"/>
  <c r="L661" i="2"/>
  <c r="L580" i="2"/>
  <c r="L526" i="2"/>
  <c r="L23" i="2"/>
  <c r="L15" i="2"/>
  <c r="L714" i="2"/>
  <c r="L590" i="2"/>
  <c r="L675" i="2"/>
  <c r="L277" i="2"/>
  <c r="L465" i="2"/>
  <c r="L57" i="2"/>
  <c r="L600" i="2"/>
  <c r="L618" i="2"/>
  <c r="L181" i="2"/>
  <c r="L427" i="2"/>
  <c r="L11" i="2"/>
  <c r="L549" i="2"/>
  <c r="L31" i="2"/>
  <c r="L276" i="2"/>
  <c r="L508" i="2"/>
  <c r="L468" i="2"/>
  <c r="L419" i="2"/>
  <c r="L58" i="2"/>
  <c r="L253" i="2"/>
  <c r="L641" i="2"/>
  <c r="L146" i="2"/>
  <c r="L338" i="2"/>
  <c r="L670" i="2"/>
  <c r="L324" i="2"/>
  <c r="L241" i="2"/>
  <c r="L676" i="2"/>
  <c r="L228" i="2"/>
  <c r="L636" i="2"/>
  <c r="L514" i="2"/>
  <c r="L420" i="2"/>
  <c r="L345" i="2"/>
  <c r="L534" i="2"/>
  <c r="L553" i="2"/>
  <c r="L78" i="2"/>
  <c r="L198" i="2"/>
  <c r="L426" i="2"/>
  <c r="L120" i="2"/>
  <c r="L421" i="2"/>
  <c r="L547" i="2"/>
  <c r="L644" i="2"/>
  <c r="L73" i="2"/>
  <c r="L52" i="2"/>
  <c r="L111" i="2"/>
  <c r="L488" i="2"/>
  <c r="L6" i="2"/>
  <c r="L535" i="2"/>
  <c r="L152" i="2"/>
  <c r="L459" i="2"/>
  <c r="L184" i="2"/>
  <c r="L449" i="2"/>
  <c r="L217" i="2"/>
  <c r="L70" i="2"/>
  <c r="L71" i="2"/>
  <c r="L533" i="2"/>
  <c r="L126" i="2"/>
  <c r="L409" i="2"/>
  <c r="L456" i="2"/>
  <c r="L442" i="2"/>
  <c r="L679" i="2"/>
  <c r="L434" i="2"/>
  <c r="L159" i="2"/>
  <c r="L275" i="2"/>
  <c r="L308" i="2"/>
  <c r="L733" i="2"/>
  <c r="L226" i="2"/>
  <c r="L475" i="2"/>
  <c r="L582" i="2"/>
  <c r="L678" i="2"/>
  <c r="L208" i="2"/>
  <c r="L5" i="2"/>
  <c r="L387" i="2"/>
  <c r="L364" i="2"/>
  <c r="L312" i="2"/>
  <c r="L64" i="2"/>
  <c r="L62" i="2"/>
  <c r="L724" i="2"/>
  <c r="L172" i="2"/>
  <c r="L346" i="2"/>
  <c r="L339" i="2"/>
  <c r="L14" i="2"/>
  <c r="L567" i="2"/>
  <c r="L466" i="2"/>
  <c r="L55" i="2"/>
  <c r="L68" i="2"/>
  <c r="L27" i="2"/>
  <c r="L511" i="2"/>
  <c r="L45" i="2"/>
  <c r="L566" i="2"/>
  <c r="L403" i="2"/>
  <c r="L551" i="2"/>
  <c r="L694" i="2"/>
  <c r="L41" i="2"/>
  <c r="L405" i="2"/>
  <c r="L354" i="2"/>
  <c r="L85" i="2"/>
  <c r="L332" i="2"/>
  <c r="L485" i="2"/>
  <c r="L195" i="2"/>
  <c r="L356" i="2"/>
  <c r="L365" i="2"/>
  <c r="L209" i="2"/>
  <c r="L560" i="2"/>
  <c r="L328" i="2"/>
  <c r="L398" i="2"/>
  <c r="L182" i="2"/>
  <c r="L368" i="2"/>
  <c r="L473" i="2"/>
  <c r="L213" i="2"/>
  <c r="L460" i="2"/>
  <c r="L221" i="2"/>
  <c r="L59" i="2"/>
  <c r="L436" i="2"/>
  <c r="L688" i="2"/>
  <c r="L273" i="2"/>
  <c r="L101" i="2"/>
  <c r="L448" i="2"/>
  <c r="L486" i="2"/>
  <c r="L112" i="2"/>
  <c r="L593" i="2"/>
  <c r="L193" i="2"/>
  <c r="L302" i="2"/>
  <c r="L3" i="2"/>
  <c r="L106" i="2"/>
  <c r="L697" i="2"/>
  <c r="L282" i="2"/>
  <c r="L561" i="2"/>
  <c r="L204" i="2"/>
  <c r="L173" i="2"/>
  <c r="L568" i="2"/>
  <c r="L620" i="2"/>
  <c r="L469" i="2"/>
  <c r="L88" i="2"/>
  <c r="L110" i="2"/>
  <c r="L393" i="2"/>
  <c r="L313" i="2"/>
  <c r="L483" i="2"/>
  <c r="L502" i="2"/>
  <c r="L47" i="2"/>
  <c r="L74" i="2"/>
  <c r="L596" i="2"/>
  <c r="L372" i="2"/>
  <c r="L77" i="2"/>
  <c r="L358" i="2"/>
  <c r="L329" i="2"/>
  <c r="L255" i="2"/>
  <c r="L443" i="2"/>
  <c r="L280" i="2"/>
  <c r="L274" i="2"/>
  <c r="L310" i="2"/>
  <c r="L148" i="2"/>
  <c r="L174" i="2"/>
  <c r="L319" i="2"/>
  <c r="L21" i="2"/>
  <c r="L227" i="2"/>
  <c r="L474" i="2"/>
  <c r="L166" i="2"/>
  <c r="L716" i="2"/>
  <c r="L239" i="2"/>
  <c r="L103" i="2"/>
  <c r="L626" i="2"/>
  <c r="L288" i="2"/>
  <c r="L91" i="2"/>
  <c r="L710" i="2"/>
  <c r="L234" i="2"/>
  <c r="L415" i="2"/>
  <c r="L289" i="2"/>
  <c r="L28" i="2"/>
  <c r="L271" i="2"/>
  <c r="L607" i="2"/>
  <c r="L478" i="2"/>
  <c r="L284" i="2"/>
  <c r="L81" i="2"/>
  <c r="L295" i="2"/>
  <c r="L201" i="2"/>
  <c r="L98" i="2"/>
  <c r="L278" i="2"/>
  <c r="L191" i="2"/>
  <c r="L32" i="2"/>
  <c r="L35" i="2"/>
  <c r="L100" i="2"/>
  <c r="L728" i="2"/>
  <c r="L362" i="2"/>
  <c r="L660" i="2"/>
  <c r="L118" i="2"/>
  <c r="L637" i="2"/>
  <c r="L51" i="2"/>
  <c r="L189" i="2"/>
  <c r="L548" i="2"/>
  <c r="L572" i="2"/>
  <c r="L318" i="2"/>
  <c r="L65" i="2"/>
  <c r="L16" i="2"/>
  <c r="L570" i="2"/>
  <c r="L243" i="2"/>
  <c r="L581" i="2"/>
  <c r="L424" i="2"/>
  <c r="L12" i="2"/>
  <c r="L180" i="2"/>
  <c r="L591" i="2"/>
  <c r="L247" i="2"/>
  <c r="L61" i="2"/>
  <c r="L543" i="2"/>
  <c r="L225" i="2"/>
  <c r="L4" i="2"/>
  <c r="L158" i="2"/>
  <c r="L116" i="2"/>
  <c r="L601" i="2"/>
  <c r="L205" i="2"/>
  <c r="L269" i="2"/>
  <c r="L642" i="2"/>
  <c r="L412" i="2"/>
  <c r="L705" i="2"/>
  <c r="L13" i="2"/>
  <c r="L305" i="2"/>
  <c r="L481" i="2"/>
  <c r="L588" i="2"/>
  <c r="L457" i="2"/>
  <c r="L161" i="2"/>
  <c r="L491" i="2"/>
  <c r="L2" i="2"/>
  <c r="L235" i="2"/>
  <c r="L53" i="2"/>
  <c r="L238" i="2"/>
  <c r="L229" i="2"/>
  <c r="L430" i="2"/>
  <c r="L131" i="2"/>
  <c r="L26" i="2"/>
  <c r="L169" i="2"/>
  <c r="L170" i="2"/>
  <c r="L321" i="2"/>
  <c r="L17" i="2"/>
  <c r="L696" i="2"/>
  <c r="L616" i="2"/>
  <c r="L216" i="2"/>
  <c r="L140" i="2"/>
  <c r="L557" i="2"/>
  <c r="L39" i="2"/>
  <c r="L353" i="2"/>
  <c r="L136" i="2"/>
  <c r="L18" i="2"/>
  <c r="L83" i="2"/>
  <c r="L399" i="2"/>
  <c r="L196" i="2"/>
  <c r="L370" i="2"/>
  <c r="L537" i="2"/>
  <c r="L293" i="2"/>
  <c r="L29" i="2"/>
  <c r="L406" i="2"/>
  <c r="L244" i="2"/>
  <c r="L578" i="2"/>
  <c r="L43" i="2"/>
  <c r="L542" i="2"/>
  <c r="L66" i="2"/>
  <c r="L290" i="2"/>
  <c r="L490" i="2"/>
  <c r="L139" i="2"/>
  <c r="L309" i="2"/>
  <c r="L657" i="2"/>
  <c r="L684" i="2"/>
  <c r="L619" i="2"/>
  <c r="L303" i="2"/>
  <c r="L261" i="2"/>
  <c r="L404" i="2"/>
  <c r="L608" i="2"/>
  <c r="L587" i="2"/>
  <c r="L203" i="2"/>
  <c r="L223" i="2"/>
  <c r="L30" i="2"/>
  <c r="L492" i="2"/>
  <c r="L604" i="2"/>
  <c r="L107" i="2"/>
  <c r="L563" i="2"/>
  <c r="L741" i="2"/>
  <c r="L72" i="2"/>
  <c r="L147" i="2"/>
  <c r="L643" i="2"/>
  <c r="L264" i="2"/>
  <c r="L165" i="2"/>
  <c r="L314" i="2"/>
  <c r="L199" i="2"/>
  <c r="L281" i="2"/>
  <c r="L731" i="2"/>
  <c r="L311" i="2"/>
  <c r="L707" i="2"/>
  <c r="L50" i="2"/>
  <c r="L94" i="2"/>
  <c r="L300" i="2"/>
  <c r="L573" i="2"/>
  <c r="L388" i="2"/>
  <c r="L407" i="2"/>
  <c r="L540" i="2"/>
  <c r="L668" i="2"/>
  <c r="L251" i="2"/>
  <c r="L520" i="2"/>
  <c r="L510" i="2"/>
  <c r="L194" i="2"/>
  <c r="L351" i="2"/>
  <c r="L392" i="2"/>
  <c r="L541" i="2"/>
  <c r="L622" i="2"/>
  <c r="L292" i="2"/>
  <c r="L435" i="2"/>
  <c r="L480" i="2"/>
  <c r="L552" i="2"/>
  <c r="L37" i="2"/>
  <c r="L237" i="2"/>
  <c r="L476" i="2"/>
  <c r="L373" i="2"/>
  <c r="L320" i="2"/>
  <c r="L54" i="2"/>
  <c r="L119" i="2"/>
  <c r="L402" i="2"/>
  <c r="L163" i="2"/>
  <c r="L248" i="2"/>
  <c r="L150" i="2"/>
  <c r="L558" i="2"/>
  <c r="L378" i="2"/>
  <c r="L734" i="2"/>
  <c r="L144" i="2"/>
  <c r="L692" i="2"/>
  <c r="L709" i="2"/>
  <c r="L298" i="2"/>
  <c r="L185" i="2"/>
  <c r="L503" i="2"/>
  <c r="L359" i="2"/>
  <c r="L673" i="2"/>
  <c r="L33" i="2"/>
  <c r="L20" i="2"/>
  <c r="L187" i="2"/>
  <c r="L615" i="2"/>
  <c r="L575" i="2"/>
  <c r="L19" i="2"/>
  <c r="L142" i="2"/>
  <c r="L25" i="2"/>
  <c r="L394" i="2"/>
  <c r="L671" i="2"/>
  <c r="L232" i="2"/>
  <c r="L335" i="2"/>
  <c r="L361" i="2"/>
  <c r="L22" i="2"/>
  <c r="L493" i="2"/>
  <c r="L631" i="2"/>
  <c r="L304" i="2"/>
  <c r="L423" i="2"/>
  <c r="L145" i="2"/>
  <c r="L127" i="2"/>
  <c r="L577" i="2"/>
  <c r="L445" i="2"/>
  <c r="L564" i="2"/>
  <c r="L46" i="2"/>
  <c r="L538" i="2"/>
  <c r="L301" i="2"/>
  <c r="L528" i="2"/>
  <c r="L539" i="2"/>
  <c r="L500" i="2"/>
  <c r="L69" i="2"/>
  <c r="L451" i="2"/>
  <c r="L472" i="2"/>
  <c r="L48" i="2"/>
  <c r="L453" i="2"/>
  <c r="L585" i="2"/>
  <c r="L349" i="2"/>
  <c r="L497" i="2"/>
  <c r="L125" i="2"/>
  <c r="L738" i="2"/>
  <c r="L599" i="2"/>
  <c r="L211" i="2"/>
  <c r="L602" i="2"/>
  <c r="L82" i="2"/>
  <c r="L672" i="2"/>
  <c r="L735" i="2"/>
  <c r="L233" i="2"/>
  <c r="L605" i="2"/>
  <c r="L579" i="2"/>
  <c r="L297" i="2"/>
  <c r="L516" i="2"/>
  <c r="L130" i="2"/>
  <c r="L621" i="2"/>
  <c r="L496" i="2"/>
  <c r="L736" i="2"/>
  <c r="L437" i="2"/>
  <c r="L653" i="2"/>
  <c r="L494" i="2"/>
  <c r="L674" i="2"/>
  <c r="L212" i="2"/>
  <c r="L42" i="2"/>
  <c r="L501" i="2"/>
  <c r="L86" i="2"/>
  <c r="L202" i="2"/>
  <c r="L343" i="2"/>
  <c r="L366" i="2"/>
  <c r="L411" i="2"/>
  <c r="L391" i="2"/>
  <c r="L105" i="2"/>
  <c r="L726" i="2"/>
  <c r="L220" i="2"/>
  <c r="L44" i="2"/>
  <c r="L683" i="2"/>
  <c r="L617" i="2"/>
  <c r="L545" i="2"/>
  <c r="L681" i="2"/>
  <c r="L375" i="2"/>
  <c r="L265" i="2"/>
  <c r="L176" i="2"/>
  <c r="L479" i="2"/>
  <c r="L141" i="2"/>
  <c r="L38" i="2"/>
  <c r="L219" i="2"/>
  <c r="L363" i="2"/>
  <c r="L444" i="2"/>
  <c r="L179" i="2"/>
  <c r="L732" i="2"/>
  <c r="L151" i="2"/>
  <c r="L701" i="2"/>
  <c r="L143" i="2"/>
  <c r="L90" i="2"/>
  <c r="L699" i="2"/>
  <c r="L571" i="2"/>
  <c r="L154" i="2"/>
  <c r="L624" i="2"/>
  <c r="L703" i="2"/>
  <c r="L36" i="2"/>
  <c r="L117" i="2"/>
  <c r="L499" i="2"/>
  <c r="L413" i="2"/>
  <c r="L455" i="2"/>
  <c r="L380" i="2"/>
  <c r="L124" i="2"/>
  <c r="L669" i="2"/>
  <c r="L352" i="2"/>
  <c r="L559" i="2"/>
  <c r="L625" i="2"/>
  <c r="L565" i="2"/>
  <c r="L706" i="2"/>
  <c r="L245" i="2"/>
  <c r="L207" i="2"/>
  <c r="L322" i="2"/>
  <c r="L464" i="2"/>
  <c r="L718" i="2"/>
  <c r="L122" i="2"/>
  <c r="L408" i="2"/>
  <c r="L97" i="2"/>
  <c r="L259" i="2"/>
  <c r="L512" i="2"/>
  <c r="L257" i="2"/>
  <c r="L155" i="2"/>
  <c r="L222" i="2"/>
  <c r="L664" i="2"/>
  <c r="L99" i="2"/>
  <c r="L268" i="2"/>
  <c r="L160" i="2"/>
  <c r="L396" i="2"/>
  <c r="L677" i="2"/>
  <c r="L422" i="2"/>
  <c r="L89" i="2"/>
  <c r="L75" i="2"/>
  <c r="L640" i="2"/>
  <c r="L708" i="2"/>
  <c r="L177" i="2"/>
  <c r="L645" i="2"/>
  <c r="L218" i="2"/>
  <c r="L729" i="2"/>
  <c r="L438" i="2"/>
  <c r="L680" i="2"/>
  <c r="L513" i="2"/>
  <c r="L595" i="2"/>
  <c r="L606" i="2"/>
  <c r="L693" i="2"/>
  <c r="L635" i="2"/>
  <c r="L629" i="2"/>
  <c r="L742" i="2"/>
  <c r="L153" i="2"/>
  <c r="L401" i="2"/>
  <c r="L592" i="2"/>
  <c r="L376" i="2"/>
  <c r="L279" i="2"/>
  <c r="L291" i="2"/>
  <c r="L650" i="2"/>
  <c r="L656" i="2"/>
  <c r="L381" i="2"/>
  <c r="L102" i="2"/>
  <c r="L270" i="2"/>
  <c r="L489" i="2"/>
  <c r="L454" i="2"/>
  <c r="L315" i="2"/>
  <c r="L655" i="2"/>
  <c r="L556" i="2"/>
  <c r="L294" i="2"/>
  <c r="L555" i="2"/>
  <c r="L646" i="2"/>
  <c r="L425" i="2"/>
  <c r="L95" i="2"/>
  <c r="L685" i="2"/>
  <c r="L416" i="2"/>
  <c r="L197" i="2"/>
  <c r="L527" i="2"/>
  <c r="L296" i="2"/>
  <c r="L730" i="2"/>
  <c r="L521" i="2"/>
  <c r="L285" i="2"/>
  <c r="L347" i="2"/>
  <c r="L562" i="2"/>
  <c r="L429" i="2"/>
  <c r="L536" i="2"/>
  <c r="L395" i="2"/>
  <c r="L686" i="2"/>
  <c r="L287" i="2"/>
  <c r="L192" i="2"/>
  <c r="L178" i="2"/>
  <c r="L482" i="2"/>
  <c r="L532" i="2"/>
  <c r="L206" i="2"/>
  <c r="L367" i="2"/>
  <c r="L598" i="2"/>
  <c r="L299" i="2"/>
  <c r="L651" i="2"/>
  <c r="L379" i="2"/>
  <c r="L316" i="2"/>
  <c r="L470" i="2"/>
  <c r="L659" i="2"/>
  <c r="L628" i="2"/>
  <c r="L550" i="2"/>
  <c r="L583" i="2"/>
  <c r="L355" i="2"/>
  <c r="L717" i="2"/>
  <c r="L715" i="2"/>
  <c r="L518" i="2"/>
  <c r="L484" i="2"/>
  <c r="L439" i="2"/>
  <c r="L654" i="2"/>
  <c r="L603" i="2"/>
  <c r="L418" i="2"/>
  <c r="L458" i="2"/>
  <c r="L341" i="2"/>
  <c r="L507" i="2"/>
  <c r="L702" i="2"/>
  <c r="L633" i="2"/>
  <c r="L663" i="2"/>
  <c r="L325" i="2"/>
  <c r="L544" i="2"/>
  <c r="L727" i="2"/>
  <c r="L623" i="2"/>
  <c r="L440" i="2"/>
  <c r="L700" i="2"/>
  <c r="L658" i="2"/>
  <c r="L690" i="2"/>
  <c r="L609" i="2"/>
  <c r="L525" i="2"/>
  <c r="L613" i="2"/>
  <c r="L410" i="2"/>
  <c r="L740" i="2"/>
  <c r="L704" i="2"/>
  <c r="L611" i="2"/>
  <c r="L648" i="2"/>
  <c r="L584" i="2"/>
  <c r="L627" i="2"/>
  <c r="L722" i="2"/>
  <c r="L682" i="2"/>
  <c r="L720" i="2"/>
  <c r="L739" i="2"/>
  <c r="L695" i="2"/>
  <c r="L712" i="2"/>
  <c r="L737" i="2"/>
  <c r="L725" i="2"/>
  <c r="L689" i="2"/>
  <c r="L667" i="2"/>
  <c r="L711" i="2"/>
  <c r="L721" i="2"/>
  <c r="L713" i="2"/>
  <c r="J610" i="2"/>
  <c r="J639" i="2"/>
  <c r="J614" i="2"/>
  <c r="J121" i="2"/>
  <c r="J327" i="2"/>
  <c r="J546" i="2"/>
  <c r="J531" i="2"/>
  <c r="J461" i="2"/>
  <c r="J384" i="2"/>
  <c r="J504" i="2"/>
  <c r="J383" i="2"/>
  <c r="J522" i="2"/>
  <c r="J666" i="2"/>
  <c r="J254" i="2"/>
  <c r="J128" i="2"/>
  <c r="J505" i="2"/>
  <c r="J471" i="2"/>
  <c r="J687" i="2"/>
  <c r="J371" i="2"/>
  <c r="J334" i="2"/>
  <c r="J60" i="2"/>
  <c r="J431" i="2"/>
  <c r="J530" i="2"/>
  <c r="J390" i="2"/>
  <c r="J517" i="2"/>
  <c r="J76" i="2"/>
  <c r="J342" i="2"/>
  <c r="J652" i="2"/>
  <c r="J215" i="2"/>
  <c r="J326" i="2"/>
  <c r="J576" i="2"/>
  <c r="J252" i="2"/>
  <c r="J56" i="2"/>
  <c r="J638" i="2"/>
  <c r="J9" i="2"/>
  <c r="J594" i="2"/>
  <c r="J149" i="2"/>
  <c r="J93" i="2"/>
  <c r="J108" i="2"/>
  <c r="J447" i="2"/>
  <c r="J323" i="2"/>
  <c r="J519" i="2"/>
  <c r="J330" i="2"/>
  <c r="J188" i="2"/>
  <c r="J224" i="2"/>
  <c r="J157" i="2"/>
  <c r="J63" i="2"/>
  <c r="J630" i="2"/>
  <c r="J115" i="2"/>
  <c r="J574" i="2"/>
  <c r="J385" i="2"/>
  <c r="J377" i="2"/>
  <c r="J168" i="2"/>
  <c r="J515" i="2"/>
  <c r="J134" i="2"/>
  <c r="J109" i="2"/>
  <c r="J509" i="2"/>
  <c r="J357" i="2"/>
  <c r="J649" i="2"/>
  <c r="J467" i="2"/>
  <c r="J386" i="2"/>
  <c r="J428" i="2"/>
  <c r="J360" i="2"/>
  <c r="J336" i="2"/>
  <c r="J123" i="2"/>
  <c r="J246" i="2"/>
  <c r="J286" i="2"/>
  <c r="J236" i="2"/>
  <c r="J132" i="2"/>
  <c r="J138" i="2"/>
  <c r="J348" i="2"/>
  <c r="J190" i="2"/>
  <c r="J92" i="2"/>
  <c r="J114" i="2"/>
  <c r="J441" i="2"/>
  <c r="J333" i="2"/>
  <c r="J230" i="2"/>
  <c r="J495" i="2"/>
  <c r="J662" i="2"/>
  <c r="J477" i="2"/>
  <c r="J186" i="2"/>
  <c r="J414" i="2"/>
  <c r="J569" i="2"/>
  <c r="J175" i="2"/>
  <c r="J647" i="2"/>
  <c r="J258" i="2"/>
  <c r="J87" i="2"/>
  <c r="J7" i="2"/>
  <c r="J8" i="2"/>
  <c r="J452" i="2"/>
  <c r="J331" i="2"/>
  <c r="J432" i="2"/>
  <c r="J589" i="2"/>
  <c r="J369" i="2"/>
  <c r="J79" i="2"/>
  <c r="J214" i="2"/>
  <c r="J249" i="2"/>
  <c r="J135" i="2"/>
  <c r="J210" i="2"/>
  <c r="J250" i="2"/>
  <c r="J450" i="2"/>
  <c r="J463" i="2"/>
  <c r="J104" i="2"/>
  <c r="J162" i="2"/>
  <c r="J242" i="2"/>
  <c r="J171" i="2"/>
  <c r="J283" i="2"/>
  <c r="J133" i="2"/>
  <c r="J164" i="2"/>
  <c r="J433" i="2"/>
  <c r="J389" i="2"/>
  <c r="J260" i="2"/>
  <c r="J462" i="2"/>
  <c r="J397" i="2"/>
  <c r="J167" i="2"/>
  <c r="J446" i="2"/>
  <c r="J67" i="2"/>
  <c r="J49" i="2"/>
  <c r="J723" i="2"/>
  <c r="J24" i="2"/>
  <c r="J137" i="2"/>
  <c r="J200" i="2"/>
  <c r="J665" i="2"/>
  <c r="J183" i="2"/>
  <c r="J40" i="2"/>
  <c r="J267" i="2"/>
  <c r="J350" i="2"/>
  <c r="J156" i="2"/>
  <c r="J34" i="2"/>
  <c r="J317" i="2"/>
  <c r="J10" i="2"/>
  <c r="J691" i="2"/>
  <c r="J240" i="2"/>
  <c r="J719" i="2"/>
  <c r="J344" i="2"/>
  <c r="J632" i="2"/>
  <c r="J529" i="2"/>
  <c r="J698" i="2"/>
  <c r="J400" i="2"/>
  <c r="J586" i="2"/>
  <c r="J263" i="2"/>
  <c r="J306" i="2"/>
  <c r="J307" i="2"/>
  <c r="J272" i="2"/>
  <c r="J266" i="2"/>
  <c r="J374" i="2"/>
  <c r="J262" i="2"/>
  <c r="J84" i="2"/>
  <c r="J80" i="2"/>
  <c r="J231" i="2"/>
  <c r="J129" i="2"/>
  <c r="J96" i="2"/>
  <c r="J382" i="2"/>
  <c r="J417" i="2"/>
  <c r="J113" i="2"/>
  <c r="J597" i="2"/>
  <c r="J340" i="2"/>
  <c r="J498" i="2"/>
  <c r="J337" i="2"/>
  <c r="J634" i="2"/>
  <c r="J523" i="2"/>
  <c r="J524" i="2"/>
  <c r="J554" i="2"/>
  <c r="J506" i="2"/>
  <c r="J612" i="2"/>
  <c r="J256" i="2"/>
  <c r="J487" i="2"/>
  <c r="J661" i="2"/>
  <c r="J580" i="2"/>
  <c r="J526" i="2"/>
  <c r="J23" i="2"/>
  <c r="J15" i="2"/>
  <c r="J714" i="2"/>
  <c r="J590" i="2"/>
  <c r="J675" i="2"/>
  <c r="J277" i="2"/>
  <c r="J465" i="2"/>
  <c r="J57" i="2"/>
  <c r="J600" i="2"/>
  <c r="J618" i="2"/>
  <c r="J181" i="2"/>
  <c r="J427" i="2"/>
  <c r="J11" i="2"/>
  <c r="J549" i="2"/>
  <c r="J31" i="2"/>
  <c r="J276" i="2"/>
  <c r="J508" i="2"/>
  <c r="J468" i="2"/>
  <c r="J419" i="2"/>
  <c r="J58" i="2"/>
  <c r="J253" i="2"/>
  <c r="J641" i="2"/>
  <c r="J146" i="2"/>
  <c r="J338" i="2"/>
  <c r="J670" i="2"/>
  <c r="J324" i="2"/>
  <c r="J241" i="2"/>
  <c r="J676" i="2"/>
  <c r="J228" i="2"/>
  <c r="J636" i="2"/>
  <c r="J514" i="2"/>
  <c r="J420" i="2"/>
  <c r="J345" i="2"/>
  <c r="J534" i="2"/>
  <c r="J553" i="2"/>
  <c r="J78" i="2"/>
  <c r="J198" i="2"/>
  <c r="J426" i="2"/>
  <c r="J120" i="2"/>
  <c r="J421" i="2"/>
  <c r="J547" i="2"/>
  <c r="J644" i="2"/>
  <c r="J73" i="2"/>
  <c r="J52" i="2"/>
  <c r="J111" i="2"/>
  <c r="J488" i="2"/>
  <c r="J6" i="2"/>
  <c r="J535" i="2"/>
  <c r="J152" i="2"/>
  <c r="J459" i="2"/>
  <c r="J184" i="2"/>
  <c r="J449" i="2"/>
  <c r="J217" i="2"/>
  <c r="J70" i="2"/>
  <c r="J71" i="2"/>
  <c r="J533" i="2"/>
  <c r="J126" i="2"/>
  <c r="J409" i="2"/>
  <c r="J456" i="2"/>
  <c r="J442" i="2"/>
  <c r="J679" i="2"/>
  <c r="J434" i="2"/>
  <c r="J159" i="2"/>
  <c r="J275" i="2"/>
  <c r="J308" i="2"/>
  <c r="J733" i="2"/>
  <c r="J226" i="2"/>
  <c r="J475" i="2"/>
  <c r="J582" i="2"/>
  <c r="J678" i="2"/>
  <c r="J208" i="2"/>
  <c r="J5" i="2"/>
  <c r="J387" i="2"/>
  <c r="J364" i="2"/>
  <c r="J312" i="2"/>
  <c r="J64" i="2"/>
  <c r="J62" i="2"/>
  <c r="J724" i="2"/>
  <c r="J172" i="2"/>
  <c r="J346" i="2"/>
  <c r="J339" i="2"/>
  <c r="J14" i="2"/>
  <c r="J567" i="2"/>
  <c r="J466" i="2"/>
  <c r="J55" i="2"/>
  <c r="J68" i="2"/>
  <c r="J27" i="2"/>
  <c r="J511" i="2"/>
  <c r="J45" i="2"/>
  <c r="J566" i="2"/>
  <c r="J403" i="2"/>
  <c r="J551" i="2"/>
  <c r="J694" i="2"/>
  <c r="J41" i="2"/>
  <c r="J405" i="2"/>
  <c r="J354" i="2"/>
  <c r="J85" i="2"/>
  <c r="J332" i="2"/>
  <c r="J485" i="2"/>
  <c r="J195" i="2"/>
  <c r="J356" i="2"/>
  <c r="J365" i="2"/>
  <c r="J209" i="2"/>
  <c r="J560" i="2"/>
  <c r="J328" i="2"/>
  <c r="J398" i="2"/>
  <c r="J182" i="2"/>
  <c r="J368" i="2"/>
  <c r="J473" i="2"/>
  <c r="J213" i="2"/>
  <c r="J460" i="2"/>
  <c r="J221" i="2"/>
  <c r="J59" i="2"/>
  <c r="J436" i="2"/>
  <c r="J688" i="2"/>
  <c r="J273" i="2"/>
  <c r="J101" i="2"/>
  <c r="J448" i="2"/>
  <c r="J486" i="2"/>
  <c r="J112" i="2"/>
  <c r="J593" i="2"/>
  <c r="J193" i="2"/>
  <c r="J302" i="2"/>
  <c r="J3" i="2"/>
  <c r="J106" i="2"/>
  <c r="J697" i="2"/>
  <c r="J282" i="2"/>
  <c r="J561" i="2"/>
  <c r="J204" i="2"/>
  <c r="J173" i="2"/>
  <c r="J568" i="2"/>
  <c r="J620" i="2"/>
  <c r="J469" i="2"/>
  <c r="J88" i="2"/>
  <c r="J110" i="2"/>
  <c r="J393" i="2"/>
  <c r="J313" i="2"/>
  <c r="J483" i="2"/>
  <c r="J502" i="2"/>
  <c r="J47" i="2"/>
  <c r="J74" i="2"/>
  <c r="J596" i="2"/>
  <c r="J372" i="2"/>
  <c r="J77" i="2"/>
  <c r="J358" i="2"/>
  <c r="J329" i="2"/>
  <c r="J255" i="2"/>
  <c r="J443" i="2"/>
  <c r="J280" i="2"/>
  <c r="J274" i="2"/>
  <c r="J310" i="2"/>
  <c r="J148" i="2"/>
  <c r="J174" i="2"/>
  <c r="J319" i="2"/>
  <c r="J21" i="2"/>
  <c r="J227" i="2"/>
  <c r="J474" i="2"/>
  <c r="J166" i="2"/>
  <c r="J716" i="2"/>
  <c r="J239" i="2"/>
  <c r="J103" i="2"/>
  <c r="J626" i="2"/>
  <c r="J288" i="2"/>
  <c r="J91" i="2"/>
  <c r="J710" i="2"/>
  <c r="J234" i="2"/>
  <c r="J415" i="2"/>
  <c r="J289" i="2"/>
  <c r="J28" i="2"/>
  <c r="J271" i="2"/>
  <c r="J607" i="2"/>
  <c r="J478" i="2"/>
  <c r="J284" i="2"/>
  <c r="J81" i="2"/>
  <c r="J295" i="2"/>
  <c r="J201" i="2"/>
  <c r="J98" i="2"/>
  <c r="J278" i="2"/>
  <c r="J191" i="2"/>
  <c r="J32" i="2"/>
  <c r="J35" i="2"/>
  <c r="J100" i="2"/>
  <c r="J728" i="2"/>
  <c r="J362" i="2"/>
  <c r="J660" i="2"/>
  <c r="J118" i="2"/>
  <c r="J637" i="2"/>
  <c r="J51" i="2"/>
  <c r="J189" i="2"/>
  <c r="J548" i="2"/>
  <c r="J572" i="2"/>
  <c r="J318" i="2"/>
  <c r="J65" i="2"/>
  <c r="J16" i="2"/>
  <c r="J570" i="2"/>
  <c r="J243" i="2"/>
  <c r="J581" i="2"/>
  <c r="J424" i="2"/>
  <c r="J12" i="2"/>
  <c r="J180" i="2"/>
  <c r="J591" i="2"/>
  <c r="J247" i="2"/>
  <c r="J61" i="2"/>
  <c r="J543" i="2"/>
  <c r="J225" i="2"/>
  <c r="J4" i="2"/>
  <c r="J158" i="2"/>
  <c r="J116" i="2"/>
  <c r="J601" i="2"/>
  <c r="J205" i="2"/>
  <c r="J269" i="2"/>
  <c r="J642" i="2"/>
  <c r="J412" i="2"/>
  <c r="J705" i="2"/>
  <c r="J13" i="2"/>
  <c r="J305" i="2"/>
  <c r="J481" i="2"/>
  <c r="J588" i="2"/>
  <c r="J457" i="2"/>
  <c r="J161" i="2"/>
  <c r="J491" i="2"/>
  <c r="J2" i="2"/>
  <c r="J235" i="2"/>
  <c r="J53" i="2"/>
  <c r="J238" i="2"/>
  <c r="J229" i="2"/>
  <c r="J430" i="2"/>
  <c r="J131" i="2"/>
  <c r="J26" i="2"/>
  <c r="J169" i="2"/>
  <c r="J170" i="2"/>
  <c r="J321" i="2"/>
  <c r="J17" i="2"/>
  <c r="J696" i="2"/>
  <c r="J616" i="2"/>
  <c r="J216" i="2"/>
  <c r="J140" i="2"/>
  <c r="J557" i="2"/>
  <c r="J39" i="2"/>
  <c r="J353" i="2"/>
  <c r="J136" i="2"/>
  <c r="J18" i="2"/>
  <c r="J83" i="2"/>
  <c r="J399" i="2"/>
  <c r="J196" i="2"/>
  <c r="J370" i="2"/>
  <c r="J537" i="2"/>
  <c r="J293" i="2"/>
  <c r="J29" i="2"/>
  <c r="J406" i="2"/>
  <c r="J244" i="2"/>
  <c r="J578" i="2"/>
  <c r="J43" i="2"/>
  <c r="J542" i="2"/>
  <c r="J66" i="2"/>
  <c r="J290" i="2"/>
  <c r="J490" i="2"/>
  <c r="J139" i="2"/>
  <c r="J309" i="2"/>
  <c r="J657" i="2"/>
  <c r="J684" i="2"/>
  <c r="J619" i="2"/>
  <c r="J303" i="2"/>
  <c r="J261" i="2"/>
  <c r="J404" i="2"/>
  <c r="J608" i="2"/>
  <c r="J587" i="2"/>
  <c r="J203" i="2"/>
  <c r="J223" i="2"/>
  <c r="J30" i="2"/>
  <c r="J492" i="2"/>
  <c r="J604" i="2"/>
  <c r="J107" i="2"/>
  <c r="J563" i="2"/>
  <c r="J741" i="2"/>
  <c r="J72" i="2"/>
  <c r="J147" i="2"/>
  <c r="J643" i="2"/>
  <c r="J264" i="2"/>
  <c r="J165" i="2"/>
  <c r="J314" i="2"/>
  <c r="J199" i="2"/>
  <c r="J281" i="2"/>
  <c r="J731" i="2"/>
  <c r="J311" i="2"/>
  <c r="J707" i="2"/>
  <c r="J50" i="2"/>
  <c r="J94" i="2"/>
  <c r="J300" i="2"/>
  <c r="J573" i="2"/>
  <c r="J388" i="2"/>
  <c r="J407" i="2"/>
  <c r="J540" i="2"/>
  <c r="J668" i="2"/>
  <c r="J251" i="2"/>
  <c r="J520" i="2"/>
  <c r="J510" i="2"/>
  <c r="J194" i="2"/>
  <c r="J351" i="2"/>
  <c r="J392" i="2"/>
  <c r="J541" i="2"/>
  <c r="J622" i="2"/>
  <c r="J292" i="2"/>
  <c r="J435" i="2"/>
  <c r="J480" i="2"/>
  <c r="J552" i="2"/>
  <c r="J37" i="2"/>
  <c r="J237" i="2"/>
  <c r="J476" i="2"/>
  <c r="J373" i="2"/>
  <c r="J320" i="2"/>
  <c r="J54" i="2"/>
  <c r="J119" i="2"/>
  <c r="J402" i="2"/>
  <c r="J163" i="2"/>
  <c r="J248" i="2"/>
  <c r="J150" i="2"/>
  <c r="J558" i="2"/>
  <c r="J378" i="2"/>
  <c r="J734" i="2"/>
  <c r="J144" i="2"/>
  <c r="J692" i="2"/>
  <c r="J709" i="2"/>
  <c r="J298" i="2"/>
  <c r="J185" i="2"/>
  <c r="J503" i="2"/>
  <c r="J359" i="2"/>
  <c r="J673" i="2"/>
  <c r="J33" i="2"/>
  <c r="J20" i="2"/>
  <c r="J187" i="2"/>
  <c r="J615" i="2"/>
  <c r="J575" i="2"/>
  <c r="J19" i="2"/>
  <c r="J142" i="2"/>
  <c r="J25" i="2"/>
  <c r="J394" i="2"/>
  <c r="J671" i="2"/>
  <c r="J232" i="2"/>
  <c r="J335" i="2"/>
  <c r="J361" i="2"/>
  <c r="J22" i="2"/>
  <c r="J493" i="2"/>
  <c r="J631" i="2"/>
  <c r="J304" i="2"/>
  <c r="J423" i="2"/>
  <c r="J145" i="2"/>
  <c r="J127" i="2"/>
  <c r="J577" i="2"/>
  <c r="J445" i="2"/>
  <c r="J564" i="2"/>
  <c r="J46" i="2"/>
  <c r="J538" i="2"/>
  <c r="J301" i="2"/>
  <c r="J528" i="2"/>
  <c r="J539" i="2"/>
  <c r="J500" i="2"/>
  <c r="J69" i="2"/>
  <c r="J451" i="2"/>
  <c r="J472" i="2"/>
  <c r="J48" i="2"/>
  <c r="J453" i="2"/>
  <c r="J585" i="2"/>
  <c r="J349" i="2"/>
  <c r="J497" i="2"/>
  <c r="J125" i="2"/>
  <c r="J738" i="2"/>
  <c r="J599" i="2"/>
  <c r="J211" i="2"/>
  <c r="J602" i="2"/>
  <c r="J82" i="2"/>
  <c r="J672" i="2"/>
  <c r="J735" i="2"/>
  <c r="J233" i="2"/>
  <c r="J605" i="2"/>
  <c r="J579" i="2"/>
  <c r="J297" i="2"/>
  <c r="J516" i="2"/>
  <c r="J130" i="2"/>
  <c r="J621" i="2"/>
  <c r="J496" i="2"/>
  <c r="J736" i="2"/>
  <c r="J437" i="2"/>
  <c r="J653" i="2"/>
  <c r="J494" i="2"/>
  <c r="J674" i="2"/>
  <c r="J212" i="2"/>
  <c r="J42" i="2"/>
  <c r="J501" i="2"/>
  <c r="J86" i="2"/>
  <c r="J202" i="2"/>
  <c r="J343" i="2"/>
  <c r="J366" i="2"/>
  <c r="J411" i="2"/>
  <c r="J391" i="2"/>
  <c r="J105" i="2"/>
  <c r="J726" i="2"/>
  <c r="J220" i="2"/>
  <c r="J44" i="2"/>
  <c r="J683" i="2"/>
  <c r="J617" i="2"/>
  <c r="J545" i="2"/>
  <c r="J681" i="2"/>
  <c r="J375" i="2"/>
  <c r="J265" i="2"/>
  <c r="J176" i="2"/>
  <c r="J479" i="2"/>
  <c r="J141" i="2"/>
  <c r="J38" i="2"/>
  <c r="J219" i="2"/>
  <c r="J363" i="2"/>
  <c r="J444" i="2"/>
  <c r="J179" i="2"/>
  <c r="J732" i="2"/>
  <c r="J151" i="2"/>
  <c r="J701" i="2"/>
  <c r="J143" i="2"/>
  <c r="J90" i="2"/>
  <c r="J699" i="2"/>
  <c r="J571" i="2"/>
  <c r="J154" i="2"/>
  <c r="J624" i="2"/>
  <c r="J703" i="2"/>
  <c r="J36" i="2"/>
  <c r="J117" i="2"/>
  <c r="J499" i="2"/>
  <c r="J413" i="2"/>
  <c r="J455" i="2"/>
  <c r="J380" i="2"/>
  <c r="J124" i="2"/>
  <c r="J669" i="2"/>
  <c r="J352" i="2"/>
  <c r="J559" i="2"/>
  <c r="J625" i="2"/>
  <c r="J565" i="2"/>
  <c r="J706" i="2"/>
  <c r="J245" i="2"/>
  <c r="J207" i="2"/>
  <c r="J322" i="2"/>
  <c r="J464" i="2"/>
  <c r="J718" i="2"/>
  <c r="J122" i="2"/>
  <c r="J408" i="2"/>
  <c r="J97" i="2"/>
  <c r="J259" i="2"/>
  <c r="J512" i="2"/>
  <c r="J257" i="2"/>
  <c r="J155" i="2"/>
  <c r="J222" i="2"/>
  <c r="J664" i="2"/>
  <c r="J99" i="2"/>
  <c r="J268" i="2"/>
  <c r="J160" i="2"/>
  <c r="J396" i="2"/>
  <c r="J677" i="2"/>
  <c r="J422" i="2"/>
  <c r="J89" i="2"/>
  <c r="J75" i="2"/>
  <c r="J640" i="2"/>
  <c r="J708" i="2"/>
  <c r="J177" i="2"/>
  <c r="J645" i="2"/>
  <c r="J218" i="2"/>
  <c r="J729" i="2"/>
  <c r="J438" i="2"/>
  <c r="J680" i="2"/>
  <c r="J513" i="2"/>
  <c r="J595" i="2"/>
  <c r="J606" i="2"/>
  <c r="J693" i="2"/>
  <c r="J635" i="2"/>
  <c r="J629" i="2"/>
  <c r="J742" i="2"/>
  <c r="J153" i="2"/>
  <c r="J401" i="2"/>
  <c r="J592" i="2"/>
  <c r="J376" i="2"/>
  <c r="J279" i="2"/>
  <c r="J291" i="2"/>
  <c r="J650" i="2"/>
  <c r="J656" i="2"/>
  <c r="J381" i="2"/>
  <c r="J102" i="2"/>
  <c r="J270" i="2"/>
  <c r="J489" i="2"/>
  <c r="J454" i="2"/>
  <c r="J315" i="2"/>
  <c r="J655" i="2"/>
  <c r="J556" i="2"/>
  <c r="J294" i="2"/>
  <c r="J555" i="2"/>
  <c r="J646" i="2"/>
  <c r="J425" i="2"/>
  <c r="J95" i="2"/>
  <c r="J685" i="2"/>
  <c r="J416" i="2"/>
  <c r="J197" i="2"/>
  <c r="J527" i="2"/>
  <c r="J296" i="2"/>
  <c r="J730" i="2"/>
  <c r="J521" i="2"/>
  <c r="J285" i="2"/>
  <c r="J347" i="2"/>
  <c r="J562" i="2"/>
  <c r="J429" i="2"/>
  <c r="J536" i="2"/>
  <c r="J395" i="2"/>
  <c r="J686" i="2"/>
  <c r="J287" i="2"/>
  <c r="J192" i="2"/>
  <c r="J178" i="2"/>
  <c r="J482" i="2"/>
  <c r="J532" i="2"/>
  <c r="J206" i="2"/>
  <c r="J367" i="2"/>
  <c r="J598" i="2"/>
  <c r="J299" i="2"/>
  <c r="J651" i="2"/>
  <c r="J379" i="2"/>
  <c r="J316" i="2"/>
  <c r="J470" i="2"/>
  <c r="J659" i="2"/>
  <c r="J628" i="2"/>
  <c r="J550" i="2"/>
  <c r="J583" i="2"/>
  <c r="J355" i="2"/>
  <c r="J717" i="2"/>
  <c r="J715" i="2"/>
  <c r="J518" i="2"/>
  <c r="J484" i="2"/>
  <c r="J439" i="2"/>
  <c r="J654" i="2"/>
  <c r="J603" i="2"/>
  <c r="J418" i="2"/>
  <c r="J458" i="2"/>
  <c r="J341" i="2"/>
  <c r="J507" i="2"/>
  <c r="J702" i="2"/>
  <c r="J633" i="2"/>
  <c r="J663" i="2"/>
  <c r="J325" i="2"/>
  <c r="J544" i="2"/>
  <c r="J727" i="2"/>
  <c r="J623" i="2"/>
  <c r="J440" i="2"/>
  <c r="J700" i="2"/>
  <c r="J658" i="2"/>
  <c r="J690" i="2"/>
  <c r="J609" i="2"/>
  <c r="J525" i="2"/>
  <c r="J613" i="2"/>
  <c r="J410" i="2"/>
  <c r="J740" i="2"/>
  <c r="J704" i="2"/>
  <c r="J611" i="2"/>
  <c r="J648" i="2"/>
  <c r="J584" i="2"/>
  <c r="J627" i="2"/>
  <c r="J722" i="2"/>
  <c r="J682" i="2"/>
  <c r="J720" i="2"/>
  <c r="J739" i="2"/>
  <c r="J695" i="2"/>
  <c r="J712" i="2"/>
  <c r="J737" i="2"/>
  <c r="J725" i="2"/>
  <c r="J689" i="2"/>
  <c r="J667" i="2"/>
  <c r="J711" i="2"/>
  <c r="J721" i="2"/>
  <c r="J713" i="2"/>
  <c r="H610" i="2"/>
  <c r="H639" i="2"/>
  <c r="H614" i="2"/>
  <c r="H121" i="2"/>
  <c r="H327" i="2"/>
  <c r="H546" i="2"/>
  <c r="H531" i="2"/>
  <c r="H461" i="2"/>
  <c r="H384" i="2"/>
  <c r="H504" i="2"/>
  <c r="H383" i="2"/>
  <c r="H522" i="2"/>
  <c r="H666" i="2"/>
  <c r="H254" i="2"/>
  <c r="H128" i="2"/>
  <c r="H505" i="2"/>
  <c r="H471" i="2"/>
  <c r="H687" i="2"/>
  <c r="H371" i="2"/>
  <c r="H334" i="2"/>
  <c r="H60" i="2"/>
  <c r="H431" i="2"/>
  <c r="H530" i="2"/>
  <c r="H390" i="2"/>
  <c r="H517" i="2"/>
  <c r="H76" i="2"/>
  <c r="H342" i="2"/>
  <c r="H652" i="2"/>
  <c r="H215" i="2"/>
  <c r="H326" i="2"/>
  <c r="H576" i="2"/>
  <c r="H252" i="2"/>
  <c r="H56" i="2"/>
  <c r="H638" i="2"/>
  <c r="H9" i="2"/>
  <c r="H594" i="2"/>
  <c r="H149" i="2"/>
  <c r="H93" i="2"/>
  <c r="H108" i="2"/>
  <c r="H447" i="2"/>
  <c r="H323" i="2"/>
  <c r="H519" i="2"/>
  <c r="H330" i="2"/>
  <c r="H188" i="2"/>
  <c r="H224" i="2"/>
  <c r="H157" i="2"/>
  <c r="H63" i="2"/>
  <c r="H630" i="2"/>
  <c r="H115" i="2"/>
  <c r="H574" i="2"/>
  <c r="H385" i="2"/>
  <c r="H377" i="2"/>
  <c r="H168" i="2"/>
  <c r="H515" i="2"/>
  <c r="H134" i="2"/>
  <c r="H109" i="2"/>
  <c r="H509" i="2"/>
  <c r="H357" i="2"/>
  <c r="H649" i="2"/>
  <c r="H467" i="2"/>
  <c r="H386" i="2"/>
  <c r="H428" i="2"/>
  <c r="H360" i="2"/>
  <c r="H336" i="2"/>
  <c r="H123" i="2"/>
  <c r="H246" i="2"/>
  <c r="H286" i="2"/>
  <c r="H236" i="2"/>
  <c r="H132" i="2"/>
  <c r="H138" i="2"/>
  <c r="H348" i="2"/>
  <c r="H190" i="2"/>
  <c r="H92" i="2"/>
  <c r="H114" i="2"/>
  <c r="H441" i="2"/>
  <c r="H333" i="2"/>
  <c r="H230" i="2"/>
  <c r="H495" i="2"/>
  <c r="H662" i="2"/>
  <c r="H477" i="2"/>
  <c r="H186" i="2"/>
  <c r="H414" i="2"/>
  <c r="H569" i="2"/>
  <c r="H175" i="2"/>
  <c r="H647" i="2"/>
  <c r="H258" i="2"/>
  <c r="H87" i="2"/>
  <c r="H7" i="2"/>
  <c r="H8" i="2"/>
  <c r="H452" i="2"/>
  <c r="H331" i="2"/>
  <c r="H432" i="2"/>
  <c r="H589" i="2"/>
  <c r="H369" i="2"/>
  <c r="H79" i="2"/>
  <c r="H214" i="2"/>
  <c r="H249" i="2"/>
  <c r="H135" i="2"/>
  <c r="H210" i="2"/>
  <c r="H250" i="2"/>
  <c r="H450" i="2"/>
  <c r="H463" i="2"/>
  <c r="H104" i="2"/>
  <c r="H162" i="2"/>
  <c r="H242" i="2"/>
  <c r="H171" i="2"/>
  <c r="H283" i="2"/>
  <c r="H133" i="2"/>
  <c r="H164" i="2"/>
  <c r="H433" i="2"/>
  <c r="H389" i="2"/>
  <c r="H260" i="2"/>
  <c r="H462" i="2"/>
  <c r="H397" i="2"/>
  <c r="H167" i="2"/>
  <c r="H446" i="2"/>
  <c r="H67" i="2"/>
  <c r="H49" i="2"/>
  <c r="H723" i="2"/>
  <c r="H24" i="2"/>
  <c r="H137" i="2"/>
  <c r="H200" i="2"/>
  <c r="H665" i="2"/>
  <c r="H183" i="2"/>
  <c r="H40" i="2"/>
  <c r="H267" i="2"/>
  <c r="H350" i="2"/>
  <c r="H156" i="2"/>
  <c r="H34" i="2"/>
  <c r="H317" i="2"/>
  <c r="H10" i="2"/>
  <c r="H691" i="2"/>
  <c r="H240" i="2"/>
  <c r="H719" i="2"/>
  <c r="H344" i="2"/>
  <c r="H632" i="2"/>
  <c r="H529" i="2"/>
  <c r="H698" i="2"/>
  <c r="H400" i="2"/>
  <c r="H586" i="2"/>
  <c r="H263" i="2"/>
  <c r="H306" i="2"/>
  <c r="H307" i="2"/>
  <c r="H272" i="2"/>
  <c r="H266" i="2"/>
  <c r="H374" i="2"/>
  <c r="H262" i="2"/>
  <c r="H84" i="2"/>
  <c r="H80" i="2"/>
  <c r="H231" i="2"/>
  <c r="H129" i="2"/>
  <c r="H96" i="2"/>
  <c r="H382" i="2"/>
  <c r="H417" i="2"/>
  <c r="H113" i="2"/>
  <c r="H597" i="2"/>
  <c r="H340" i="2"/>
  <c r="H498" i="2"/>
  <c r="H337" i="2"/>
  <c r="H634" i="2"/>
  <c r="H523" i="2"/>
  <c r="H524" i="2"/>
  <c r="H554" i="2"/>
  <c r="H506" i="2"/>
  <c r="H612" i="2"/>
  <c r="H256" i="2"/>
  <c r="H487" i="2"/>
  <c r="H661" i="2"/>
  <c r="H580" i="2"/>
  <c r="H526" i="2"/>
  <c r="H23" i="2"/>
  <c r="H15" i="2"/>
  <c r="H714" i="2"/>
  <c r="H590" i="2"/>
  <c r="H675" i="2"/>
  <c r="H277" i="2"/>
  <c r="H465" i="2"/>
  <c r="H57" i="2"/>
  <c r="H600" i="2"/>
  <c r="H618" i="2"/>
  <c r="H181" i="2"/>
  <c r="H427" i="2"/>
  <c r="H11" i="2"/>
  <c r="H549" i="2"/>
  <c r="H31" i="2"/>
  <c r="H276" i="2"/>
  <c r="H508" i="2"/>
  <c r="H468" i="2"/>
  <c r="H419" i="2"/>
  <c r="H58" i="2"/>
  <c r="H253" i="2"/>
  <c r="H641" i="2"/>
  <c r="H146" i="2"/>
  <c r="H338" i="2"/>
  <c r="H670" i="2"/>
  <c r="H324" i="2"/>
  <c r="H241" i="2"/>
  <c r="H676" i="2"/>
  <c r="H228" i="2"/>
  <c r="H636" i="2"/>
  <c r="H514" i="2"/>
  <c r="H420" i="2"/>
  <c r="H345" i="2"/>
  <c r="H534" i="2"/>
  <c r="H553" i="2"/>
  <c r="H78" i="2"/>
  <c r="H198" i="2"/>
  <c r="H426" i="2"/>
  <c r="H120" i="2"/>
  <c r="H421" i="2"/>
  <c r="H547" i="2"/>
  <c r="H644" i="2"/>
  <c r="H73" i="2"/>
  <c r="H52" i="2"/>
  <c r="H111" i="2"/>
  <c r="H488" i="2"/>
  <c r="H6" i="2"/>
  <c r="H535" i="2"/>
  <c r="H152" i="2"/>
  <c r="H459" i="2"/>
  <c r="H184" i="2"/>
  <c r="H449" i="2"/>
  <c r="H217" i="2"/>
  <c r="H70" i="2"/>
  <c r="H71" i="2"/>
  <c r="H533" i="2"/>
  <c r="H126" i="2"/>
  <c r="H409" i="2"/>
  <c r="H456" i="2"/>
  <c r="H442" i="2"/>
  <c r="H679" i="2"/>
  <c r="H434" i="2"/>
  <c r="H159" i="2"/>
  <c r="H275" i="2"/>
  <c r="H308" i="2"/>
  <c r="H733" i="2"/>
  <c r="H226" i="2"/>
  <c r="H475" i="2"/>
  <c r="H582" i="2"/>
  <c r="H678" i="2"/>
  <c r="H208" i="2"/>
  <c r="H5" i="2"/>
  <c r="H387" i="2"/>
  <c r="H364" i="2"/>
  <c r="H312" i="2"/>
  <c r="H64" i="2"/>
  <c r="H62" i="2"/>
  <c r="H724" i="2"/>
  <c r="H172" i="2"/>
  <c r="H346" i="2"/>
  <c r="H339" i="2"/>
  <c r="H14" i="2"/>
  <c r="H567" i="2"/>
  <c r="H466" i="2"/>
  <c r="H55" i="2"/>
  <c r="H68" i="2"/>
  <c r="H27" i="2"/>
  <c r="H511" i="2"/>
  <c r="H45" i="2"/>
  <c r="H566" i="2"/>
  <c r="H403" i="2"/>
  <c r="H551" i="2"/>
  <c r="H694" i="2"/>
  <c r="H41" i="2"/>
  <c r="H405" i="2"/>
  <c r="H354" i="2"/>
  <c r="H85" i="2"/>
  <c r="H332" i="2"/>
  <c r="H485" i="2"/>
  <c r="H195" i="2"/>
  <c r="H356" i="2"/>
  <c r="H365" i="2"/>
  <c r="H209" i="2"/>
  <c r="H560" i="2"/>
  <c r="H328" i="2"/>
  <c r="H398" i="2"/>
  <c r="H182" i="2"/>
  <c r="H368" i="2"/>
  <c r="H473" i="2"/>
  <c r="H213" i="2"/>
  <c r="H460" i="2"/>
  <c r="H221" i="2"/>
  <c r="H59" i="2"/>
  <c r="H436" i="2"/>
  <c r="H688" i="2"/>
  <c r="H273" i="2"/>
  <c r="H101" i="2"/>
  <c r="H448" i="2"/>
  <c r="H486" i="2"/>
  <c r="H112" i="2"/>
  <c r="H593" i="2"/>
  <c r="H193" i="2"/>
  <c r="H302" i="2"/>
  <c r="H3" i="2"/>
  <c r="H106" i="2"/>
  <c r="H697" i="2"/>
  <c r="H282" i="2"/>
  <c r="H561" i="2"/>
  <c r="H204" i="2"/>
  <c r="H173" i="2"/>
  <c r="H568" i="2"/>
  <c r="H620" i="2"/>
  <c r="H469" i="2"/>
  <c r="H88" i="2"/>
  <c r="H110" i="2"/>
  <c r="H393" i="2"/>
  <c r="H313" i="2"/>
  <c r="H483" i="2"/>
  <c r="H502" i="2"/>
  <c r="H47" i="2"/>
  <c r="H74" i="2"/>
  <c r="H596" i="2"/>
  <c r="H372" i="2"/>
  <c r="H77" i="2"/>
  <c r="H358" i="2"/>
  <c r="H329" i="2"/>
  <c r="H255" i="2"/>
  <c r="H443" i="2"/>
  <c r="H280" i="2"/>
  <c r="H274" i="2"/>
  <c r="H310" i="2"/>
  <c r="H148" i="2"/>
  <c r="H174" i="2"/>
  <c r="H319" i="2"/>
  <c r="H21" i="2"/>
  <c r="H227" i="2"/>
  <c r="H474" i="2"/>
  <c r="H166" i="2"/>
  <c r="H716" i="2"/>
  <c r="H239" i="2"/>
  <c r="H103" i="2"/>
  <c r="H626" i="2"/>
  <c r="H288" i="2"/>
  <c r="H91" i="2"/>
  <c r="H710" i="2"/>
  <c r="H234" i="2"/>
  <c r="H415" i="2"/>
  <c r="H289" i="2"/>
  <c r="H28" i="2"/>
  <c r="H271" i="2"/>
  <c r="H607" i="2"/>
  <c r="H478" i="2"/>
  <c r="H284" i="2"/>
  <c r="H81" i="2"/>
  <c r="H295" i="2"/>
  <c r="H201" i="2"/>
  <c r="H98" i="2"/>
  <c r="H278" i="2"/>
  <c r="H191" i="2"/>
  <c r="H32" i="2"/>
  <c r="H35" i="2"/>
  <c r="H100" i="2"/>
  <c r="H728" i="2"/>
  <c r="H362" i="2"/>
  <c r="H660" i="2"/>
  <c r="H118" i="2"/>
  <c r="H637" i="2"/>
  <c r="H51" i="2"/>
  <c r="H189" i="2"/>
  <c r="H548" i="2"/>
  <c r="H572" i="2"/>
  <c r="H318" i="2"/>
  <c r="H65" i="2"/>
  <c r="H16" i="2"/>
  <c r="H570" i="2"/>
  <c r="H243" i="2"/>
  <c r="H581" i="2"/>
  <c r="H424" i="2"/>
  <c r="H12" i="2"/>
  <c r="H180" i="2"/>
  <c r="H591" i="2"/>
  <c r="H247" i="2"/>
  <c r="H61" i="2"/>
  <c r="H543" i="2"/>
  <c r="H225" i="2"/>
  <c r="H4" i="2"/>
  <c r="H158" i="2"/>
  <c r="H116" i="2"/>
  <c r="H601" i="2"/>
  <c r="H205" i="2"/>
  <c r="H269" i="2"/>
  <c r="H642" i="2"/>
  <c r="H412" i="2"/>
  <c r="H705" i="2"/>
  <c r="H13" i="2"/>
  <c r="H305" i="2"/>
  <c r="H481" i="2"/>
  <c r="H588" i="2"/>
  <c r="H457" i="2"/>
  <c r="H161" i="2"/>
  <c r="H491" i="2"/>
  <c r="H2" i="2"/>
  <c r="H235" i="2"/>
  <c r="H53" i="2"/>
  <c r="H238" i="2"/>
  <c r="H229" i="2"/>
  <c r="H430" i="2"/>
  <c r="H131" i="2"/>
  <c r="H26" i="2"/>
  <c r="H169" i="2"/>
  <c r="H170" i="2"/>
  <c r="H321" i="2"/>
  <c r="H17" i="2"/>
  <c r="H696" i="2"/>
  <c r="H616" i="2"/>
  <c r="H216" i="2"/>
  <c r="H140" i="2"/>
  <c r="H557" i="2"/>
  <c r="H39" i="2"/>
  <c r="H353" i="2"/>
  <c r="H136" i="2"/>
  <c r="H18" i="2"/>
  <c r="H83" i="2"/>
  <c r="H399" i="2"/>
  <c r="H196" i="2"/>
  <c r="H370" i="2"/>
  <c r="H537" i="2"/>
  <c r="H293" i="2"/>
  <c r="H29" i="2"/>
  <c r="H406" i="2"/>
  <c r="H244" i="2"/>
  <c r="H578" i="2"/>
  <c r="H43" i="2"/>
  <c r="H542" i="2"/>
  <c r="H66" i="2"/>
  <c r="H290" i="2"/>
  <c r="H490" i="2"/>
  <c r="H139" i="2"/>
  <c r="H309" i="2"/>
  <c r="H657" i="2"/>
  <c r="H684" i="2"/>
  <c r="H619" i="2"/>
  <c r="H303" i="2"/>
  <c r="H261" i="2"/>
  <c r="H404" i="2"/>
  <c r="H608" i="2"/>
  <c r="H587" i="2"/>
  <c r="H203" i="2"/>
  <c r="H223" i="2"/>
  <c r="H30" i="2"/>
  <c r="H492" i="2"/>
  <c r="H604" i="2"/>
  <c r="H107" i="2"/>
  <c r="H563" i="2"/>
  <c r="H741" i="2"/>
  <c r="H72" i="2"/>
  <c r="H147" i="2"/>
  <c r="H643" i="2"/>
  <c r="H264" i="2"/>
  <c r="H165" i="2"/>
  <c r="H314" i="2"/>
  <c r="H199" i="2"/>
  <c r="H281" i="2"/>
  <c r="H731" i="2"/>
  <c r="H311" i="2"/>
  <c r="H707" i="2"/>
  <c r="H50" i="2"/>
  <c r="H94" i="2"/>
  <c r="H300" i="2"/>
  <c r="H573" i="2"/>
  <c r="H388" i="2"/>
  <c r="H407" i="2"/>
  <c r="H540" i="2"/>
  <c r="H668" i="2"/>
  <c r="H251" i="2"/>
  <c r="H520" i="2"/>
  <c r="H510" i="2"/>
  <c r="H194" i="2"/>
  <c r="H351" i="2"/>
  <c r="H392" i="2"/>
  <c r="H541" i="2"/>
  <c r="H622" i="2"/>
  <c r="H292" i="2"/>
  <c r="H435" i="2"/>
  <c r="H480" i="2"/>
  <c r="H552" i="2"/>
  <c r="H37" i="2"/>
  <c r="H237" i="2"/>
  <c r="H476" i="2"/>
  <c r="H373" i="2"/>
  <c r="H320" i="2"/>
  <c r="H54" i="2"/>
  <c r="H119" i="2"/>
  <c r="H402" i="2"/>
  <c r="H163" i="2"/>
  <c r="H248" i="2"/>
  <c r="H150" i="2"/>
  <c r="H558" i="2"/>
  <c r="H378" i="2"/>
  <c r="H734" i="2"/>
  <c r="H144" i="2"/>
  <c r="H692" i="2"/>
  <c r="H709" i="2"/>
  <c r="H298" i="2"/>
  <c r="H185" i="2"/>
  <c r="H503" i="2"/>
  <c r="H359" i="2"/>
  <c r="H673" i="2"/>
  <c r="H33" i="2"/>
  <c r="H20" i="2"/>
  <c r="H187" i="2"/>
  <c r="H615" i="2"/>
  <c r="H575" i="2"/>
  <c r="H19" i="2"/>
  <c r="H142" i="2"/>
  <c r="H25" i="2"/>
  <c r="H394" i="2"/>
  <c r="H671" i="2"/>
  <c r="H232" i="2"/>
  <c r="H335" i="2"/>
  <c r="H361" i="2"/>
  <c r="H22" i="2"/>
  <c r="H493" i="2"/>
  <c r="H631" i="2"/>
  <c r="H304" i="2"/>
  <c r="H423" i="2"/>
  <c r="H145" i="2"/>
  <c r="H127" i="2"/>
  <c r="H577" i="2"/>
  <c r="H445" i="2"/>
  <c r="H564" i="2"/>
  <c r="H46" i="2"/>
  <c r="H538" i="2"/>
  <c r="H301" i="2"/>
  <c r="H528" i="2"/>
  <c r="H539" i="2"/>
  <c r="H500" i="2"/>
  <c r="H69" i="2"/>
  <c r="H451" i="2"/>
  <c r="H472" i="2"/>
  <c r="H48" i="2"/>
  <c r="H453" i="2"/>
  <c r="H585" i="2"/>
  <c r="H349" i="2"/>
  <c r="H497" i="2"/>
  <c r="H125" i="2"/>
  <c r="H738" i="2"/>
  <c r="H599" i="2"/>
  <c r="H211" i="2"/>
  <c r="H602" i="2"/>
  <c r="H82" i="2"/>
  <c r="H672" i="2"/>
  <c r="H735" i="2"/>
  <c r="H233" i="2"/>
  <c r="H605" i="2"/>
  <c r="H579" i="2"/>
  <c r="H297" i="2"/>
  <c r="H516" i="2"/>
  <c r="H130" i="2"/>
  <c r="H621" i="2"/>
  <c r="H496" i="2"/>
  <c r="H736" i="2"/>
  <c r="H437" i="2"/>
  <c r="H653" i="2"/>
  <c r="H494" i="2"/>
  <c r="H674" i="2"/>
  <c r="H212" i="2"/>
  <c r="H42" i="2"/>
  <c r="H501" i="2"/>
  <c r="H86" i="2"/>
  <c r="H202" i="2"/>
  <c r="H343" i="2"/>
  <c r="H366" i="2"/>
  <c r="H411" i="2"/>
  <c r="H391" i="2"/>
  <c r="H105" i="2"/>
  <c r="H726" i="2"/>
  <c r="H220" i="2"/>
  <c r="H44" i="2"/>
  <c r="H683" i="2"/>
  <c r="H617" i="2"/>
  <c r="H545" i="2"/>
  <c r="H681" i="2"/>
  <c r="H375" i="2"/>
  <c r="H265" i="2"/>
  <c r="H176" i="2"/>
  <c r="H479" i="2"/>
  <c r="H141" i="2"/>
  <c r="H38" i="2"/>
  <c r="H219" i="2"/>
  <c r="H363" i="2"/>
  <c r="H444" i="2"/>
  <c r="H179" i="2"/>
  <c r="H732" i="2"/>
  <c r="H151" i="2"/>
  <c r="H701" i="2"/>
  <c r="H143" i="2"/>
  <c r="H90" i="2"/>
  <c r="H699" i="2"/>
  <c r="H571" i="2"/>
  <c r="H154" i="2"/>
  <c r="H624" i="2"/>
  <c r="H703" i="2"/>
  <c r="H36" i="2"/>
  <c r="H117" i="2"/>
  <c r="H499" i="2"/>
  <c r="H413" i="2"/>
  <c r="H455" i="2"/>
  <c r="H380" i="2"/>
  <c r="H124" i="2"/>
  <c r="H669" i="2"/>
  <c r="H352" i="2"/>
  <c r="H559" i="2"/>
  <c r="H625" i="2"/>
  <c r="H565" i="2"/>
  <c r="H706" i="2"/>
  <c r="H245" i="2"/>
  <c r="H207" i="2"/>
  <c r="H322" i="2"/>
  <c r="H464" i="2"/>
  <c r="H718" i="2"/>
  <c r="H122" i="2"/>
  <c r="H408" i="2"/>
  <c r="H97" i="2"/>
  <c r="H259" i="2"/>
  <c r="H512" i="2"/>
  <c r="H257" i="2"/>
  <c r="H155" i="2"/>
  <c r="H222" i="2"/>
  <c r="H664" i="2"/>
  <c r="H99" i="2"/>
  <c r="H268" i="2"/>
  <c r="H160" i="2"/>
  <c r="H396" i="2"/>
  <c r="H677" i="2"/>
  <c r="H422" i="2"/>
  <c r="H89" i="2"/>
  <c r="H75" i="2"/>
  <c r="H640" i="2"/>
  <c r="H708" i="2"/>
  <c r="H177" i="2"/>
  <c r="H645" i="2"/>
  <c r="H218" i="2"/>
  <c r="H729" i="2"/>
  <c r="H438" i="2"/>
  <c r="H680" i="2"/>
  <c r="H513" i="2"/>
  <c r="H595" i="2"/>
  <c r="H606" i="2"/>
  <c r="H693" i="2"/>
  <c r="H635" i="2"/>
  <c r="H629" i="2"/>
  <c r="H742" i="2"/>
  <c r="H153" i="2"/>
  <c r="H401" i="2"/>
  <c r="H592" i="2"/>
  <c r="H376" i="2"/>
  <c r="H279" i="2"/>
  <c r="H291" i="2"/>
  <c r="H650" i="2"/>
  <c r="H656" i="2"/>
  <c r="H381" i="2"/>
  <c r="H102" i="2"/>
  <c r="H270" i="2"/>
  <c r="H489" i="2"/>
  <c r="H454" i="2"/>
  <c r="H315" i="2"/>
  <c r="H655" i="2"/>
  <c r="H556" i="2"/>
  <c r="H294" i="2"/>
  <c r="H555" i="2"/>
  <c r="H646" i="2"/>
  <c r="H425" i="2"/>
  <c r="H95" i="2"/>
  <c r="H685" i="2"/>
  <c r="H416" i="2"/>
  <c r="H197" i="2"/>
  <c r="H527" i="2"/>
  <c r="H296" i="2"/>
  <c r="H730" i="2"/>
  <c r="H521" i="2"/>
  <c r="H285" i="2"/>
  <c r="H347" i="2"/>
  <c r="H562" i="2"/>
  <c r="H429" i="2"/>
  <c r="H536" i="2"/>
  <c r="H395" i="2"/>
  <c r="H686" i="2"/>
  <c r="H287" i="2"/>
  <c r="H192" i="2"/>
  <c r="H178" i="2"/>
  <c r="H482" i="2"/>
  <c r="H532" i="2"/>
  <c r="H206" i="2"/>
  <c r="H367" i="2"/>
  <c r="H598" i="2"/>
  <c r="H299" i="2"/>
  <c r="H651" i="2"/>
  <c r="H379" i="2"/>
  <c r="H316" i="2"/>
  <c r="H470" i="2"/>
  <c r="H659" i="2"/>
  <c r="H628" i="2"/>
  <c r="H550" i="2"/>
  <c r="H583" i="2"/>
  <c r="H355" i="2"/>
  <c r="H717" i="2"/>
  <c r="H715" i="2"/>
  <c r="H518" i="2"/>
  <c r="H484" i="2"/>
  <c r="H439" i="2"/>
  <c r="H654" i="2"/>
  <c r="H603" i="2"/>
  <c r="H418" i="2"/>
  <c r="H458" i="2"/>
  <c r="H341" i="2"/>
  <c r="H507" i="2"/>
  <c r="H702" i="2"/>
  <c r="H633" i="2"/>
  <c r="H663" i="2"/>
  <c r="H325" i="2"/>
  <c r="H544" i="2"/>
  <c r="H727" i="2"/>
  <c r="H623" i="2"/>
  <c r="H440" i="2"/>
  <c r="H700" i="2"/>
  <c r="H658" i="2"/>
  <c r="H690" i="2"/>
  <c r="H609" i="2"/>
  <c r="H525" i="2"/>
  <c r="H613" i="2"/>
  <c r="H410" i="2"/>
  <c r="H740" i="2"/>
  <c r="H704" i="2"/>
  <c r="H611" i="2"/>
  <c r="H648" i="2"/>
  <c r="H584" i="2"/>
  <c r="H627" i="2"/>
  <c r="H722" i="2"/>
  <c r="H682" i="2"/>
  <c r="H720" i="2"/>
  <c r="H739" i="2"/>
  <c r="H695" i="2"/>
  <c r="H712" i="2"/>
  <c r="H737" i="2"/>
  <c r="H725" i="2"/>
  <c r="H689" i="2"/>
  <c r="H667" i="2"/>
  <c r="H711" i="2"/>
  <c r="H721" i="2"/>
  <c r="H713" i="2"/>
  <c r="C25" i="3" l="1"/>
  <c r="C60" i="3"/>
  <c r="K64" i="3"/>
  <c r="C70" i="3"/>
  <c r="S46" i="3"/>
  <c r="C4" i="3"/>
  <c r="C108" i="3"/>
  <c r="C96" i="3"/>
  <c r="L27" i="3"/>
  <c r="C27" i="3"/>
  <c r="J48" i="3"/>
  <c r="J100" i="3"/>
  <c r="C62" i="3"/>
  <c r="C45" i="3"/>
  <c r="C56" i="3"/>
  <c r="C99" i="3"/>
  <c r="E38" i="3"/>
  <c r="J32" i="3"/>
  <c r="C84" i="3"/>
  <c r="C91" i="3"/>
  <c r="C114" i="3"/>
  <c r="C30" i="3"/>
  <c r="C46" i="3"/>
  <c r="M119" i="3"/>
  <c r="J97" i="3"/>
  <c r="E99" i="3"/>
  <c r="D64" i="3"/>
  <c r="E8" i="3"/>
  <c r="D68" i="3"/>
  <c r="E74" i="3"/>
  <c r="C97" i="3"/>
  <c r="C116" i="3"/>
  <c r="C44" i="3"/>
  <c r="E49" i="3"/>
  <c r="C14" i="3"/>
  <c r="C48" i="3"/>
  <c r="C117" i="3"/>
  <c r="C31" i="3"/>
  <c r="C26" i="3"/>
  <c r="F65" i="3"/>
  <c r="C5" i="3"/>
  <c r="F108" i="3"/>
  <c r="J46" i="3"/>
  <c r="L73" i="3"/>
  <c r="C68" i="3"/>
  <c r="D18" i="3"/>
  <c r="F55" i="3"/>
  <c r="C18" i="3"/>
  <c r="C17" i="3"/>
  <c r="C100" i="3"/>
  <c r="E65" i="3"/>
  <c r="H108" i="3"/>
  <c r="C92" i="3"/>
  <c r="C34" i="3"/>
  <c r="C55" i="3"/>
  <c r="H55" i="3"/>
  <c r="K17" i="3"/>
  <c r="C90" i="3"/>
  <c r="E109" i="3"/>
  <c r="M114" i="3"/>
  <c r="C121" i="3"/>
  <c r="L54" i="3"/>
  <c r="C40" i="3"/>
  <c r="C43" i="3"/>
  <c r="C119" i="3"/>
  <c r="E11" i="3"/>
  <c r="E39" i="3"/>
  <c r="F38" i="3"/>
  <c r="F25" i="3"/>
  <c r="H77" i="3"/>
  <c r="I17" i="3"/>
  <c r="J60" i="3"/>
  <c r="J34" i="3"/>
  <c r="E52" i="3"/>
  <c r="E22" i="3"/>
  <c r="H15" i="3"/>
  <c r="K113" i="3"/>
  <c r="K111" i="3"/>
  <c r="K79" i="3"/>
  <c r="K69" i="3"/>
  <c r="M39" i="3"/>
  <c r="C106" i="3"/>
  <c r="E111" i="3"/>
  <c r="E80" i="3"/>
  <c r="F32" i="3"/>
  <c r="G121" i="3"/>
  <c r="K96" i="3"/>
  <c r="J68" i="3"/>
  <c r="K14" i="3"/>
  <c r="J90" i="3"/>
  <c r="L99" i="3"/>
  <c r="J27" i="3"/>
  <c r="J18" i="3"/>
  <c r="C94" i="3"/>
  <c r="D38" i="3"/>
  <c r="D57" i="3"/>
  <c r="E14" i="3"/>
  <c r="E30" i="3"/>
  <c r="E57" i="3"/>
  <c r="G111" i="3"/>
  <c r="K13" i="3"/>
  <c r="C98" i="3"/>
  <c r="C93" i="3"/>
  <c r="C32" i="3"/>
  <c r="D90" i="3"/>
  <c r="D31" i="3"/>
  <c r="E55" i="3"/>
  <c r="G79" i="3"/>
  <c r="C122" i="3"/>
  <c r="C77" i="3"/>
  <c r="C7" i="3"/>
  <c r="E81" i="3"/>
  <c r="F107" i="3"/>
  <c r="G50" i="3"/>
  <c r="H36" i="3"/>
  <c r="K12" i="3"/>
  <c r="G69" i="3"/>
  <c r="H49" i="3"/>
  <c r="D80" i="3"/>
  <c r="E96" i="3"/>
  <c r="E90" i="3"/>
  <c r="F121" i="3"/>
  <c r="F81" i="3"/>
  <c r="G5" i="3"/>
  <c r="I15" i="3"/>
  <c r="C11" i="3"/>
  <c r="D30" i="3"/>
  <c r="E94" i="3"/>
  <c r="E50" i="3"/>
  <c r="F103" i="3"/>
  <c r="F100" i="3"/>
  <c r="I99" i="3"/>
  <c r="C87" i="3"/>
  <c r="D113" i="3"/>
  <c r="D8" i="3"/>
  <c r="E103" i="3"/>
  <c r="E37" i="3"/>
  <c r="E69" i="3"/>
  <c r="F54" i="3"/>
  <c r="F97" i="3"/>
  <c r="I70" i="3"/>
  <c r="J66" i="3"/>
  <c r="D96" i="3"/>
  <c r="D100" i="3"/>
  <c r="E64" i="3"/>
  <c r="E79" i="3"/>
  <c r="F52" i="3"/>
  <c r="C53" i="3"/>
  <c r="U106" i="3"/>
  <c r="Q106" i="3"/>
  <c r="V106" i="3"/>
  <c r="P106" i="3"/>
  <c r="N106" i="3"/>
  <c r="T106" i="3"/>
  <c r="S106" i="3"/>
  <c r="L106" i="3"/>
  <c r="R106" i="3"/>
  <c r="M106" i="3"/>
  <c r="H106" i="3"/>
  <c r="K106" i="3"/>
  <c r="I106" i="3"/>
  <c r="G106" i="3"/>
  <c r="J106" i="3"/>
  <c r="F106" i="3"/>
  <c r="E106" i="3"/>
  <c r="D106" i="3"/>
  <c r="U61" i="3"/>
  <c r="V61" i="3"/>
  <c r="Q61" i="3"/>
  <c r="P61" i="3"/>
  <c r="S61" i="3"/>
  <c r="N61" i="3"/>
  <c r="T61" i="3"/>
  <c r="R61" i="3"/>
  <c r="L61" i="3"/>
  <c r="J61" i="3"/>
  <c r="H61" i="3"/>
  <c r="M61" i="3"/>
  <c r="I61" i="3"/>
  <c r="G61" i="3"/>
  <c r="F61" i="3"/>
  <c r="K61" i="3"/>
  <c r="E61" i="3"/>
  <c r="D61" i="3"/>
  <c r="U84" i="3"/>
  <c r="Q84" i="3"/>
  <c r="P84" i="3"/>
  <c r="T84" i="3"/>
  <c r="N84" i="3"/>
  <c r="S84" i="3"/>
  <c r="L84" i="3"/>
  <c r="R84" i="3"/>
  <c r="G84" i="3"/>
  <c r="F84" i="3"/>
  <c r="V84" i="3"/>
  <c r="M84" i="3"/>
  <c r="K84" i="3"/>
  <c r="J84" i="3"/>
  <c r="E84" i="3"/>
  <c r="D84" i="3"/>
  <c r="U13" i="3"/>
  <c r="Q13" i="3"/>
  <c r="P13" i="3"/>
  <c r="N13" i="3"/>
  <c r="S13" i="3"/>
  <c r="V13" i="3"/>
  <c r="T13" i="3"/>
  <c r="G13" i="3"/>
  <c r="F13" i="3"/>
  <c r="L13" i="3"/>
  <c r="M13" i="3"/>
  <c r="R13" i="3"/>
  <c r="J13" i="3"/>
  <c r="H13" i="3"/>
  <c r="I13" i="3"/>
  <c r="E13" i="3"/>
  <c r="D13" i="3"/>
  <c r="U58" i="3"/>
  <c r="Q58" i="3"/>
  <c r="S58" i="3"/>
  <c r="P58" i="3"/>
  <c r="N58" i="3"/>
  <c r="T58" i="3"/>
  <c r="V58" i="3"/>
  <c r="M58" i="3"/>
  <c r="G58" i="3"/>
  <c r="F58" i="3"/>
  <c r="L58" i="3"/>
  <c r="R58" i="3"/>
  <c r="K58" i="3"/>
  <c r="J58" i="3"/>
  <c r="H58" i="3"/>
  <c r="E58" i="3"/>
  <c r="I58" i="3"/>
  <c r="D58" i="3"/>
  <c r="U86" i="3"/>
  <c r="Q86" i="3"/>
  <c r="P86" i="3"/>
  <c r="T86" i="3"/>
  <c r="N86" i="3"/>
  <c r="S86" i="3"/>
  <c r="V86" i="3"/>
  <c r="L86" i="3"/>
  <c r="G86" i="3"/>
  <c r="F86" i="3"/>
  <c r="M86" i="3"/>
  <c r="R86" i="3"/>
  <c r="H86" i="3"/>
  <c r="I86" i="3"/>
  <c r="K86" i="3"/>
  <c r="J86" i="3"/>
  <c r="E86" i="3"/>
  <c r="D86" i="3"/>
  <c r="U45" i="3"/>
  <c r="Q45" i="3"/>
  <c r="R45" i="3"/>
  <c r="P45" i="3"/>
  <c r="S45" i="3"/>
  <c r="N45" i="3"/>
  <c r="V45" i="3"/>
  <c r="T45" i="3"/>
  <c r="G45" i="3"/>
  <c r="F45" i="3"/>
  <c r="L45" i="3"/>
  <c r="M45" i="3"/>
  <c r="H45" i="3"/>
  <c r="I45" i="3"/>
  <c r="E45" i="3"/>
  <c r="D45" i="3"/>
  <c r="U98" i="3"/>
  <c r="Q98" i="3"/>
  <c r="P98" i="3"/>
  <c r="R98" i="3"/>
  <c r="N98" i="3"/>
  <c r="V98" i="3"/>
  <c r="T98" i="3"/>
  <c r="G98" i="3"/>
  <c r="F98" i="3"/>
  <c r="M98" i="3"/>
  <c r="S98" i="3"/>
  <c r="L98" i="3"/>
  <c r="I98" i="3"/>
  <c r="J98" i="3"/>
  <c r="K98" i="3"/>
  <c r="E98" i="3"/>
  <c r="D98" i="3"/>
  <c r="U42" i="3"/>
  <c r="Q42" i="3"/>
  <c r="P42" i="3"/>
  <c r="T42" i="3"/>
  <c r="N42" i="3"/>
  <c r="V42" i="3"/>
  <c r="R42" i="3"/>
  <c r="S42" i="3"/>
  <c r="L42" i="3"/>
  <c r="G42" i="3"/>
  <c r="F42" i="3"/>
  <c r="M42" i="3"/>
  <c r="J42" i="3"/>
  <c r="K42" i="3"/>
  <c r="H42" i="3"/>
  <c r="I42" i="3"/>
  <c r="E42" i="3"/>
  <c r="D42" i="3"/>
  <c r="U26" i="3"/>
  <c r="T26" i="3"/>
  <c r="Q26" i="3"/>
  <c r="P26" i="3"/>
  <c r="S26" i="3"/>
  <c r="N26" i="3"/>
  <c r="V26" i="3"/>
  <c r="R26" i="3"/>
  <c r="K26" i="3"/>
  <c r="G26" i="3"/>
  <c r="F26" i="3"/>
  <c r="M26" i="3"/>
  <c r="L26" i="3"/>
  <c r="I26" i="3"/>
  <c r="J26" i="3"/>
  <c r="E26" i="3"/>
  <c r="D26" i="3"/>
  <c r="H26" i="3"/>
  <c r="H105" i="3"/>
  <c r="T53" i="3"/>
  <c r="V53" i="3"/>
  <c r="P53" i="3"/>
  <c r="N53" i="3"/>
  <c r="M53" i="3"/>
  <c r="S53" i="3"/>
  <c r="U53" i="3"/>
  <c r="R53" i="3"/>
  <c r="Q53" i="3"/>
  <c r="K53" i="3"/>
  <c r="I53" i="3"/>
  <c r="G53" i="3"/>
  <c r="J53" i="3"/>
  <c r="F53" i="3"/>
  <c r="E53" i="3"/>
  <c r="D53" i="3"/>
  <c r="T67" i="3"/>
  <c r="V67" i="3"/>
  <c r="P67" i="3"/>
  <c r="S67" i="3"/>
  <c r="N67" i="3"/>
  <c r="M67" i="3"/>
  <c r="U67" i="3"/>
  <c r="R67" i="3"/>
  <c r="Q67" i="3"/>
  <c r="L67" i="3"/>
  <c r="K67" i="3"/>
  <c r="J67" i="3"/>
  <c r="H67" i="3"/>
  <c r="I67" i="3"/>
  <c r="G67" i="3"/>
  <c r="F67" i="3"/>
  <c r="E67" i="3"/>
  <c r="D67" i="3"/>
  <c r="T83" i="3"/>
  <c r="V83" i="3"/>
  <c r="P83" i="3"/>
  <c r="N83" i="3"/>
  <c r="M83" i="3"/>
  <c r="S83" i="3"/>
  <c r="U83" i="3"/>
  <c r="R83" i="3"/>
  <c r="Q83" i="3"/>
  <c r="K83" i="3"/>
  <c r="L83" i="3"/>
  <c r="J83" i="3"/>
  <c r="F83" i="3"/>
  <c r="E83" i="3"/>
  <c r="D83" i="3"/>
  <c r="H83" i="3"/>
  <c r="C83" i="3"/>
  <c r="T59" i="3"/>
  <c r="V59" i="3"/>
  <c r="P59" i="3"/>
  <c r="N59" i="3"/>
  <c r="M59" i="3"/>
  <c r="U59" i="3"/>
  <c r="S59" i="3"/>
  <c r="K59" i="3"/>
  <c r="Q59" i="3"/>
  <c r="R59" i="3"/>
  <c r="J59" i="3"/>
  <c r="H59" i="3"/>
  <c r="G59" i="3"/>
  <c r="I59" i="3"/>
  <c r="L59" i="3"/>
  <c r="E59" i="3"/>
  <c r="D59" i="3"/>
  <c r="C59" i="3"/>
  <c r="F59" i="3"/>
  <c r="T71" i="3"/>
  <c r="V71" i="3"/>
  <c r="S71" i="3"/>
  <c r="P71" i="3"/>
  <c r="N71" i="3"/>
  <c r="M71" i="3"/>
  <c r="U71" i="3"/>
  <c r="Q71" i="3"/>
  <c r="L71" i="3"/>
  <c r="R71" i="3"/>
  <c r="K71" i="3"/>
  <c r="G71" i="3"/>
  <c r="J71" i="3"/>
  <c r="H71" i="3"/>
  <c r="E71" i="3"/>
  <c r="I71" i="3"/>
  <c r="D71" i="3"/>
  <c r="C71" i="3"/>
  <c r="T76" i="3"/>
  <c r="V76" i="3"/>
  <c r="P76" i="3"/>
  <c r="N76" i="3"/>
  <c r="M76" i="3"/>
  <c r="U76" i="3"/>
  <c r="S76" i="3"/>
  <c r="Q76" i="3"/>
  <c r="R76" i="3"/>
  <c r="K76" i="3"/>
  <c r="H76" i="3"/>
  <c r="L76" i="3"/>
  <c r="I76" i="3"/>
  <c r="F76" i="3"/>
  <c r="J76" i="3"/>
  <c r="E76" i="3"/>
  <c r="D76" i="3"/>
  <c r="C76" i="3"/>
  <c r="T24" i="3"/>
  <c r="V24" i="3"/>
  <c r="R24" i="3"/>
  <c r="P24" i="3"/>
  <c r="S24" i="3"/>
  <c r="N24" i="3"/>
  <c r="M24" i="3"/>
  <c r="U24" i="3"/>
  <c r="Q24" i="3"/>
  <c r="L24" i="3"/>
  <c r="K24" i="3"/>
  <c r="G24" i="3"/>
  <c r="F24" i="3"/>
  <c r="H24" i="3"/>
  <c r="I24" i="3"/>
  <c r="E24" i="3"/>
  <c r="D24" i="3"/>
  <c r="J24" i="3"/>
  <c r="C24" i="3"/>
  <c r="T89" i="3"/>
  <c r="V89" i="3"/>
  <c r="P89" i="3"/>
  <c r="R89" i="3"/>
  <c r="N89" i="3"/>
  <c r="M89" i="3"/>
  <c r="U89" i="3"/>
  <c r="S89" i="3"/>
  <c r="L89" i="3"/>
  <c r="K89" i="3"/>
  <c r="Q89" i="3"/>
  <c r="I89" i="3"/>
  <c r="J89" i="3"/>
  <c r="F89" i="3"/>
  <c r="E89" i="3"/>
  <c r="D89" i="3"/>
  <c r="C89" i="3"/>
  <c r="G89" i="3"/>
  <c r="T20" i="3"/>
  <c r="V20" i="3"/>
  <c r="P20" i="3"/>
  <c r="N20" i="3"/>
  <c r="U20" i="3"/>
  <c r="M20" i="3"/>
  <c r="R20" i="3"/>
  <c r="S20" i="3"/>
  <c r="K20" i="3"/>
  <c r="Q20" i="3"/>
  <c r="G20" i="3"/>
  <c r="H20" i="3"/>
  <c r="I20" i="3"/>
  <c r="E20" i="3"/>
  <c r="D20" i="3"/>
  <c r="L20" i="3"/>
  <c r="C20" i="3"/>
  <c r="T72" i="3"/>
  <c r="V72" i="3"/>
  <c r="P72" i="3"/>
  <c r="U72" i="3"/>
  <c r="S72" i="3"/>
  <c r="N72" i="3"/>
  <c r="M72" i="3"/>
  <c r="R72" i="3"/>
  <c r="K72" i="3"/>
  <c r="L72" i="3"/>
  <c r="Q72" i="3"/>
  <c r="I72" i="3"/>
  <c r="F72" i="3"/>
  <c r="J72" i="3"/>
  <c r="G72" i="3"/>
  <c r="E72" i="3"/>
  <c r="H72" i="3"/>
  <c r="D72" i="3"/>
  <c r="C72" i="3"/>
  <c r="C86" i="3"/>
  <c r="K45" i="3"/>
  <c r="V105" i="3"/>
  <c r="U105" i="3"/>
  <c r="N105" i="3"/>
  <c r="M105" i="3"/>
  <c r="L105" i="3"/>
  <c r="T105" i="3"/>
  <c r="S105" i="3"/>
  <c r="R105" i="3"/>
  <c r="P105" i="3"/>
  <c r="Q105" i="3"/>
  <c r="J105" i="3"/>
  <c r="K105" i="3"/>
  <c r="G105" i="3"/>
  <c r="F105" i="3"/>
  <c r="E105" i="3"/>
  <c r="D105" i="3"/>
  <c r="C105" i="3"/>
  <c r="V120" i="3"/>
  <c r="U120" i="3"/>
  <c r="S120" i="3"/>
  <c r="N120" i="3"/>
  <c r="M120" i="3"/>
  <c r="L120" i="3"/>
  <c r="T120" i="3"/>
  <c r="R120" i="3"/>
  <c r="Q120" i="3"/>
  <c r="J120" i="3"/>
  <c r="P120" i="3"/>
  <c r="H120" i="3"/>
  <c r="I120" i="3"/>
  <c r="G120" i="3"/>
  <c r="F120" i="3"/>
  <c r="E120" i="3"/>
  <c r="K120" i="3"/>
  <c r="D120" i="3"/>
  <c r="C120" i="3"/>
  <c r="V110" i="3"/>
  <c r="U110" i="3"/>
  <c r="T110" i="3"/>
  <c r="N110" i="3"/>
  <c r="M110" i="3"/>
  <c r="S110" i="3"/>
  <c r="L110" i="3"/>
  <c r="R110" i="3"/>
  <c r="P110" i="3"/>
  <c r="J110" i="3"/>
  <c r="Q110" i="3"/>
  <c r="K110" i="3"/>
  <c r="F110" i="3"/>
  <c r="E110" i="3"/>
  <c r="D110" i="3"/>
  <c r="H110" i="3"/>
  <c r="C110" i="3"/>
  <c r="I110" i="3"/>
  <c r="G110" i="3"/>
  <c r="V12" i="3"/>
  <c r="U12" i="3"/>
  <c r="N12" i="3"/>
  <c r="M12" i="3"/>
  <c r="L12" i="3"/>
  <c r="S12" i="3"/>
  <c r="T12" i="3"/>
  <c r="R12" i="3"/>
  <c r="P12" i="3"/>
  <c r="Q12" i="3"/>
  <c r="J12" i="3"/>
  <c r="H12" i="3"/>
  <c r="G12" i="3"/>
  <c r="I12" i="3"/>
  <c r="E12" i="3"/>
  <c r="D12" i="3"/>
  <c r="F12" i="3"/>
  <c r="C12" i="3"/>
  <c r="V82" i="3"/>
  <c r="U82" i="3"/>
  <c r="N82" i="3"/>
  <c r="M82" i="3"/>
  <c r="L82" i="3"/>
  <c r="T82" i="3"/>
  <c r="R82" i="3"/>
  <c r="P82" i="3"/>
  <c r="Q82" i="3"/>
  <c r="J82" i="3"/>
  <c r="S82" i="3"/>
  <c r="G82" i="3"/>
  <c r="K82" i="3"/>
  <c r="H82" i="3"/>
  <c r="E82" i="3"/>
  <c r="D82" i="3"/>
  <c r="I82" i="3"/>
  <c r="C82" i="3"/>
  <c r="S88" i="3"/>
  <c r="V88" i="3"/>
  <c r="U88" i="3"/>
  <c r="T88" i="3"/>
  <c r="N88" i="3"/>
  <c r="M88" i="3"/>
  <c r="L88" i="3"/>
  <c r="R88" i="3"/>
  <c r="Q88" i="3"/>
  <c r="J88" i="3"/>
  <c r="P88" i="3"/>
  <c r="I88" i="3"/>
  <c r="F88" i="3"/>
  <c r="K88" i="3"/>
  <c r="E88" i="3"/>
  <c r="D88" i="3"/>
  <c r="C88" i="3"/>
  <c r="S85" i="3"/>
  <c r="V85" i="3"/>
  <c r="U85" i="3"/>
  <c r="N85" i="3"/>
  <c r="M85" i="3"/>
  <c r="L85" i="3"/>
  <c r="T85" i="3"/>
  <c r="Q85" i="3"/>
  <c r="R85" i="3"/>
  <c r="P85" i="3"/>
  <c r="J85" i="3"/>
  <c r="G85" i="3"/>
  <c r="F85" i="3"/>
  <c r="H85" i="3"/>
  <c r="I85" i="3"/>
  <c r="E85" i="3"/>
  <c r="D85" i="3"/>
  <c r="C85" i="3"/>
  <c r="S33" i="3"/>
  <c r="V33" i="3"/>
  <c r="U33" i="3"/>
  <c r="R33" i="3"/>
  <c r="N33" i="3"/>
  <c r="M33" i="3"/>
  <c r="L33" i="3"/>
  <c r="T33" i="3"/>
  <c r="P33" i="3"/>
  <c r="J33" i="3"/>
  <c r="Q33" i="3"/>
  <c r="I33" i="3"/>
  <c r="K33" i="3"/>
  <c r="F33" i="3"/>
  <c r="E33" i="3"/>
  <c r="D33" i="3"/>
  <c r="G33" i="3"/>
  <c r="C33" i="3"/>
  <c r="H33" i="3"/>
  <c r="S29" i="3"/>
  <c r="V29" i="3"/>
  <c r="U29" i="3"/>
  <c r="T29" i="3"/>
  <c r="N29" i="3"/>
  <c r="M29" i="3"/>
  <c r="L29" i="3"/>
  <c r="R29" i="3"/>
  <c r="P29" i="3"/>
  <c r="Q29" i="3"/>
  <c r="J29" i="3"/>
  <c r="G29" i="3"/>
  <c r="K29" i="3"/>
  <c r="H29" i="3"/>
  <c r="I29" i="3"/>
  <c r="E29" i="3"/>
  <c r="D29" i="3"/>
  <c r="C29" i="3"/>
  <c r="F29" i="3"/>
  <c r="S2" i="3"/>
  <c r="V2" i="3"/>
  <c r="U2" i="3"/>
  <c r="T2" i="3"/>
  <c r="N2" i="3"/>
  <c r="M2" i="3"/>
  <c r="L2" i="3"/>
  <c r="R2" i="3"/>
  <c r="Q2" i="3"/>
  <c r="J2" i="3"/>
  <c r="P2" i="3"/>
  <c r="K2" i="3"/>
  <c r="I2" i="3"/>
  <c r="F2" i="3"/>
  <c r="G2" i="3"/>
  <c r="E2" i="3"/>
  <c r="H2" i="3"/>
  <c r="D2" i="3"/>
  <c r="C2" i="3"/>
  <c r="H84" i="3"/>
  <c r="K85" i="3"/>
  <c r="C13" i="3"/>
  <c r="I84" i="3"/>
  <c r="V118" i="3"/>
  <c r="U118" i="3"/>
  <c r="T118" i="3"/>
  <c r="S118" i="3"/>
  <c r="L118" i="3"/>
  <c r="R118" i="3"/>
  <c r="Q118" i="3"/>
  <c r="P118" i="3"/>
  <c r="K118" i="3"/>
  <c r="M118" i="3"/>
  <c r="J118" i="3"/>
  <c r="H118" i="3"/>
  <c r="N118" i="3"/>
  <c r="G118" i="3"/>
  <c r="F118" i="3"/>
  <c r="E118" i="3"/>
  <c r="D118" i="3"/>
  <c r="C118" i="3"/>
  <c r="V63" i="3"/>
  <c r="U63" i="3"/>
  <c r="T63" i="3"/>
  <c r="S63" i="3"/>
  <c r="L63" i="3"/>
  <c r="R63" i="3"/>
  <c r="Q63" i="3"/>
  <c r="P63" i="3"/>
  <c r="N63" i="3"/>
  <c r="K63" i="3"/>
  <c r="J63" i="3"/>
  <c r="H63" i="3"/>
  <c r="M63" i="3"/>
  <c r="I63" i="3"/>
  <c r="G63" i="3"/>
  <c r="F63" i="3"/>
  <c r="E63" i="3"/>
  <c r="D63" i="3"/>
  <c r="C63" i="3"/>
  <c r="V35" i="3"/>
  <c r="U35" i="3"/>
  <c r="T35" i="3"/>
  <c r="S35" i="3"/>
  <c r="L35" i="3"/>
  <c r="R35" i="3"/>
  <c r="Q35" i="3"/>
  <c r="P35" i="3"/>
  <c r="M35" i="3"/>
  <c r="K35" i="3"/>
  <c r="J35" i="3"/>
  <c r="H35" i="3"/>
  <c r="N35" i="3"/>
  <c r="F35" i="3"/>
  <c r="E35" i="3"/>
  <c r="D35" i="3"/>
  <c r="C35" i="3"/>
  <c r="G35" i="3"/>
  <c r="I35" i="3"/>
  <c r="V101" i="3"/>
  <c r="U101" i="3"/>
  <c r="T101" i="3"/>
  <c r="S101" i="3"/>
  <c r="L101" i="3"/>
  <c r="R101" i="3"/>
  <c r="Q101" i="3"/>
  <c r="P101" i="3"/>
  <c r="N101" i="3"/>
  <c r="K101" i="3"/>
  <c r="J101" i="3"/>
  <c r="M101" i="3"/>
  <c r="H101" i="3"/>
  <c r="I101" i="3"/>
  <c r="E101" i="3"/>
  <c r="D101" i="3"/>
  <c r="F101" i="3"/>
  <c r="C101" i="3"/>
  <c r="V51" i="3"/>
  <c r="U51" i="3"/>
  <c r="T51" i="3"/>
  <c r="S51" i="3"/>
  <c r="L51" i="3"/>
  <c r="R51" i="3"/>
  <c r="Q51" i="3"/>
  <c r="P51" i="3"/>
  <c r="M51" i="3"/>
  <c r="K51" i="3"/>
  <c r="J51" i="3"/>
  <c r="H51" i="3"/>
  <c r="G51" i="3"/>
  <c r="E51" i="3"/>
  <c r="D51" i="3"/>
  <c r="I51" i="3"/>
  <c r="C51" i="3"/>
  <c r="F51" i="3"/>
  <c r="V10" i="3"/>
  <c r="U10" i="3"/>
  <c r="T10" i="3"/>
  <c r="S10" i="3"/>
  <c r="L10" i="3"/>
  <c r="R10" i="3"/>
  <c r="Q10" i="3"/>
  <c r="P10" i="3"/>
  <c r="M10" i="3"/>
  <c r="K10" i="3"/>
  <c r="N10" i="3"/>
  <c r="J10" i="3"/>
  <c r="H10" i="3"/>
  <c r="E10" i="3"/>
  <c r="D10" i="3"/>
  <c r="C10" i="3"/>
  <c r="G10" i="3"/>
  <c r="V75" i="3"/>
  <c r="U75" i="3"/>
  <c r="T75" i="3"/>
  <c r="S75" i="3"/>
  <c r="L75" i="3"/>
  <c r="Q75" i="3"/>
  <c r="R75" i="3"/>
  <c r="P75" i="3"/>
  <c r="N75" i="3"/>
  <c r="K75" i="3"/>
  <c r="J75" i="3"/>
  <c r="H75" i="3"/>
  <c r="M75" i="3"/>
  <c r="G75" i="3"/>
  <c r="F75" i="3"/>
  <c r="E75" i="3"/>
  <c r="I75" i="3"/>
  <c r="D75" i="3"/>
  <c r="C75" i="3"/>
  <c r="V6" i="3"/>
  <c r="U6" i="3"/>
  <c r="T6" i="3"/>
  <c r="S6" i="3"/>
  <c r="M6" i="3"/>
  <c r="L6" i="3"/>
  <c r="Q6" i="3"/>
  <c r="P6" i="3"/>
  <c r="R6" i="3"/>
  <c r="K6" i="3"/>
  <c r="J6" i="3"/>
  <c r="N6" i="3"/>
  <c r="H6" i="3"/>
  <c r="F6" i="3"/>
  <c r="E6" i="3"/>
  <c r="D6" i="3"/>
  <c r="G6" i="3"/>
  <c r="C6" i="3"/>
  <c r="V78" i="3"/>
  <c r="U78" i="3"/>
  <c r="T78" i="3"/>
  <c r="S78" i="3"/>
  <c r="M78" i="3"/>
  <c r="L78" i="3"/>
  <c r="R78" i="3"/>
  <c r="K78" i="3"/>
  <c r="Q78" i="3"/>
  <c r="P78" i="3"/>
  <c r="N78" i="3"/>
  <c r="J78" i="3"/>
  <c r="H78" i="3"/>
  <c r="E78" i="3"/>
  <c r="I78" i="3"/>
  <c r="D78" i="3"/>
  <c r="C78" i="3"/>
  <c r="F78" i="3"/>
  <c r="V21" i="3"/>
  <c r="U21" i="3"/>
  <c r="T21" i="3"/>
  <c r="S21" i="3"/>
  <c r="M21" i="3"/>
  <c r="L21" i="3"/>
  <c r="K21" i="3"/>
  <c r="R21" i="3"/>
  <c r="Q21" i="3"/>
  <c r="P21" i="3"/>
  <c r="J21" i="3"/>
  <c r="H21" i="3"/>
  <c r="N21" i="3"/>
  <c r="G21" i="3"/>
  <c r="E21" i="3"/>
  <c r="D21" i="3"/>
  <c r="C21" i="3"/>
  <c r="C61" i="3"/>
  <c r="C42" i="3"/>
  <c r="G76" i="3"/>
  <c r="I83" i="3"/>
  <c r="L53" i="3"/>
  <c r="C67" i="3"/>
  <c r="G88" i="3"/>
  <c r="V104" i="3"/>
  <c r="U104" i="3"/>
  <c r="T104" i="3"/>
  <c r="R104" i="3"/>
  <c r="S104" i="3"/>
  <c r="Q104" i="3"/>
  <c r="P104" i="3"/>
  <c r="L104" i="3"/>
  <c r="M104" i="3"/>
  <c r="I104" i="3"/>
  <c r="H104" i="3"/>
  <c r="N104" i="3"/>
  <c r="F104" i="3"/>
  <c r="D104" i="3"/>
  <c r="E104" i="3"/>
  <c r="J104" i="3"/>
  <c r="C104" i="3"/>
  <c r="V66" i="3"/>
  <c r="U66" i="3"/>
  <c r="T66" i="3"/>
  <c r="R66" i="3"/>
  <c r="Q66" i="3"/>
  <c r="S66" i="3"/>
  <c r="N66" i="3"/>
  <c r="L66" i="3"/>
  <c r="I66" i="3"/>
  <c r="H66" i="3"/>
  <c r="P66" i="3"/>
  <c r="M66" i="3"/>
  <c r="D66" i="3"/>
  <c r="F66" i="3"/>
  <c r="G66" i="3"/>
  <c r="E66" i="3"/>
  <c r="C66" i="3"/>
  <c r="K66" i="3"/>
  <c r="V19" i="3"/>
  <c r="U19" i="3"/>
  <c r="T19" i="3"/>
  <c r="S19" i="3"/>
  <c r="R19" i="3"/>
  <c r="Q19" i="3"/>
  <c r="M19" i="3"/>
  <c r="P19" i="3"/>
  <c r="I19" i="3"/>
  <c r="H19" i="3"/>
  <c r="N19" i="3"/>
  <c r="F19" i="3"/>
  <c r="K19" i="3"/>
  <c r="E19" i="3"/>
  <c r="D19" i="3"/>
  <c r="J19" i="3"/>
  <c r="C19" i="3"/>
  <c r="L19" i="3"/>
  <c r="G19" i="3"/>
  <c r="V115" i="3"/>
  <c r="U115" i="3"/>
  <c r="T115" i="3"/>
  <c r="S115" i="3"/>
  <c r="R115" i="3"/>
  <c r="Q115" i="3"/>
  <c r="P115" i="3"/>
  <c r="L115" i="3"/>
  <c r="N115" i="3"/>
  <c r="J115" i="3"/>
  <c r="M115" i="3"/>
  <c r="I115" i="3"/>
  <c r="H115" i="3"/>
  <c r="F115" i="3"/>
  <c r="E115" i="3"/>
  <c r="D115" i="3"/>
  <c r="C115" i="3"/>
  <c r="K115" i="3"/>
  <c r="V102" i="3"/>
  <c r="U102" i="3"/>
  <c r="T102" i="3"/>
  <c r="S102" i="3"/>
  <c r="R102" i="3"/>
  <c r="Q102" i="3"/>
  <c r="J102" i="3"/>
  <c r="L102" i="3"/>
  <c r="I102" i="3"/>
  <c r="H102" i="3"/>
  <c r="F102" i="3"/>
  <c r="N102" i="3"/>
  <c r="P102" i="3"/>
  <c r="M102" i="3"/>
  <c r="G102" i="3"/>
  <c r="E102" i="3"/>
  <c r="D102" i="3"/>
  <c r="C102" i="3"/>
  <c r="K102" i="3"/>
  <c r="V95" i="3"/>
  <c r="U95" i="3"/>
  <c r="T95" i="3"/>
  <c r="S95" i="3"/>
  <c r="R95" i="3"/>
  <c r="Q95" i="3"/>
  <c r="M95" i="3"/>
  <c r="N95" i="3"/>
  <c r="J95" i="3"/>
  <c r="I95" i="3"/>
  <c r="H95" i="3"/>
  <c r="P95" i="3"/>
  <c r="F95" i="3"/>
  <c r="L95" i="3"/>
  <c r="K95" i="3"/>
  <c r="E95" i="3"/>
  <c r="D95" i="3"/>
  <c r="C95" i="3"/>
  <c r="G95" i="3"/>
  <c r="V28" i="3"/>
  <c r="U28" i="3"/>
  <c r="T28" i="3"/>
  <c r="S28" i="3"/>
  <c r="Q28" i="3"/>
  <c r="R28" i="3"/>
  <c r="L28" i="3"/>
  <c r="P28" i="3"/>
  <c r="J28" i="3"/>
  <c r="I28" i="3"/>
  <c r="H28" i="3"/>
  <c r="M28" i="3"/>
  <c r="F28" i="3"/>
  <c r="G28" i="3"/>
  <c r="E28" i="3"/>
  <c r="D28" i="3"/>
  <c r="C28" i="3"/>
  <c r="K28" i="3"/>
  <c r="V41" i="3"/>
  <c r="U41" i="3"/>
  <c r="T41" i="3"/>
  <c r="S41" i="3"/>
  <c r="Q41" i="3"/>
  <c r="P41" i="3"/>
  <c r="R41" i="3"/>
  <c r="M41" i="3"/>
  <c r="J41" i="3"/>
  <c r="L41" i="3"/>
  <c r="I41" i="3"/>
  <c r="N41" i="3"/>
  <c r="H41" i="3"/>
  <c r="F41" i="3"/>
  <c r="E41" i="3"/>
  <c r="D41" i="3"/>
  <c r="C41" i="3"/>
  <c r="K41" i="3"/>
  <c r="G41" i="3"/>
  <c r="V16" i="3"/>
  <c r="U16" i="3"/>
  <c r="T16" i="3"/>
  <c r="S16" i="3"/>
  <c r="R16" i="3"/>
  <c r="Q16" i="3"/>
  <c r="N16" i="3"/>
  <c r="J16" i="3"/>
  <c r="I16" i="3"/>
  <c r="K16" i="3"/>
  <c r="H16" i="3"/>
  <c r="M16" i="3"/>
  <c r="F16" i="3"/>
  <c r="P16" i="3"/>
  <c r="E16" i="3"/>
  <c r="D16" i="3"/>
  <c r="C16" i="3"/>
  <c r="L16" i="3"/>
  <c r="V23" i="3"/>
  <c r="U23" i="3"/>
  <c r="T23" i="3"/>
  <c r="S23" i="3"/>
  <c r="R23" i="3"/>
  <c r="Q23" i="3"/>
  <c r="N23" i="3"/>
  <c r="L23" i="3"/>
  <c r="M23" i="3"/>
  <c r="J23" i="3"/>
  <c r="I23" i="3"/>
  <c r="H23" i="3"/>
  <c r="P23" i="3"/>
  <c r="F23" i="3"/>
  <c r="K23" i="3"/>
  <c r="E23" i="3"/>
  <c r="G23" i="3"/>
  <c r="D23" i="3"/>
  <c r="C23" i="3"/>
  <c r="F20" i="3"/>
  <c r="H88" i="3"/>
  <c r="J45" i="3"/>
  <c r="I10" i="3"/>
  <c r="J20" i="3"/>
  <c r="N51" i="3"/>
  <c r="C58" i="3"/>
  <c r="F71" i="3"/>
  <c r="F21" i="3"/>
  <c r="H98" i="3"/>
  <c r="N28" i="3"/>
  <c r="E27" i="3"/>
  <c r="E18" i="3"/>
  <c r="E31" i="3"/>
  <c r="F113" i="3"/>
  <c r="F64" i="3"/>
  <c r="F111" i="3"/>
  <c r="F62" i="3"/>
  <c r="F69" i="3"/>
  <c r="G103" i="3"/>
  <c r="G15" i="3"/>
  <c r="G49" i="3"/>
  <c r="H37" i="3"/>
  <c r="I122" i="3"/>
  <c r="I43" i="3"/>
  <c r="I47" i="3"/>
  <c r="J119" i="3"/>
  <c r="J99" i="3"/>
  <c r="J44" i="3"/>
  <c r="K68" i="3"/>
  <c r="L121" i="3"/>
  <c r="N49" i="3"/>
  <c r="V94" i="3"/>
  <c r="U94" i="3"/>
  <c r="T94" i="3"/>
  <c r="N94" i="3"/>
  <c r="M94" i="3"/>
  <c r="L94" i="3"/>
  <c r="S94" i="3"/>
  <c r="R94" i="3"/>
  <c r="Q94" i="3"/>
  <c r="P94" i="3"/>
  <c r="K94" i="3"/>
  <c r="I94" i="3"/>
  <c r="V46" i="3"/>
  <c r="U46" i="3"/>
  <c r="T46" i="3"/>
  <c r="N46" i="3"/>
  <c r="M46" i="3"/>
  <c r="L46" i="3"/>
  <c r="R46" i="3"/>
  <c r="Q46" i="3"/>
  <c r="K46" i="3"/>
  <c r="I46" i="3"/>
  <c r="P46" i="3"/>
  <c r="V108" i="3"/>
  <c r="U108" i="3"/>
  <c r="T108" i="3"/>
  <c r="N108" i="3"/>
  <c r="M108" i="3"/>
  <c r="S108" i="3"/>
  <c r="L108" i="3"/>
  <c r="R108" i="3"/>
  <c r="Q108" i="3"/>
  <c r="P108" i="3"/>
  <c r="K108" i="3"/>
  <c r="I108" i="3"/>
  <c r="V32" i="3"/>
  <c r="U32" i="3"/>
  <c r="T32" i="3"/>
  <c r="N32" i="3"/>
  <c r="M32" i="3"/>
  <c r="L32" i="3"/>
  <c r="S32" i="3"/>
  <c r="R32" i="3"/>
  <c r="Q32" i="3"/>
  <c r="P32" i="3"/>
  <c r="K32" i="3"/>
  <c r="I32" i="3"/>
  <c r="V11" i="3"/>
  <c r="U11" i="3"/>
  <c r="T11" i="3"/>
  <c r="N11" i="3"/>
  <c r="M11" i="3"/>
  <c r="L11" i="3"/>
  <c r="R11" i="3"/>
  <c r="Q11" i="3"/>
  <c r="S11" i="3"/>
  <c r="K11" i="3"/>
  <c r="I11" i="3"/>
  <c r="V55" i="3"/>
  <c r="U55" i="3"/>
  <c r="T55" i="3"/>
  <c r="N55" i="3"/>
  <c r="M55" i="3"/>
  <c r="L55" i="3"/>
  <c r="S55" i="3"/>
  <c r="R55" i="3"/>
  <c r="Q55" i="3"/>
  <c r="K55" i="3"/>
  <c r="P55" i="3"/>
  <c r="I55" i="3"/>
  <c r="V7" i="3"/>
  <c r="U7" i="3"/>
  <c r="T7" i="3"/>
  <c r="N7" i="3"/>
  <c r="S7" i="3"/>
  <c r="M7" i="3"/>
  <c r="L7" i="3"/>
  <c r="Q7" i="3"/>
  <c r="R7" i="3"/>
  <c r="P7" i="3"/>
  <c r="K7" i="3"/>
  <c r="I7" i="3"/>
  <c r="V5" i="3"/>
  <c r="U5" i="3"/>
  <c r="T5" i="3"/>
  <c r="R5" i="3"/>
  <c r="N5" i="3"/>
  <c r="M5" i="3"/>
  <c r="L5" i="3"/>
  <c r="S5" i="3"/>
  <c r="Q5" i="3"/>
  <c r="P5" i="3"/>
  <c r="K5" i="3"/>
  <c r="I5" i="3"/>
  <c r="V3" i="3"/>
  <c r="U3" i="3"/>
  <c r="T3" i="3"/>
  <c r="N3" i="3"/>
  <c r="M3" i="3"/>
  <c r="L3" i="3"/>
  <c r="R3" i="3"/>
  <c r="K3" i="3"/>
  <c r="S3" i="3"/>
  <c r="Q3" i="3"/>
  <c r="I3" i="3"/>
  <c r="V25" i="3"/>
  <c r="U25" i="3"/>
  <c r="T25" i="3"/>
  <c r="N25" i="3"/>
  <c r="S25" i="3"/>
  <c r="M25" i="3"/>
  <c r="L25" i="3"/>
  <c r="K25" i="3"/>
  <c r="R25" i="3"/>
  <c r="Q25" i="3"/>
  <c r="P25" i="3"/>
  <c r="I25" i="3"/>
  <c r="F96" i="3"/>
  <c r="F68" i="3"/>
  <c r="F14" i="3"/>
  <c r="F27" i="3"/>
  <c r="F3" i="3"/>
  <c r="G108" i="3"/>
  <c r="G57" i="3"/>
  <c r="H43" i="3"/>
  <c r="H5" i="3"/>
  <c r="I121" i="3"/>
  <c r="J96" i="3"/>
  <c r="J14" i="3"/>
  <c r="J7" i="3"/>
  <c r="J31" i="3"/>
  <c r="L68" i="3"/>
  <c r="G107" i="3"/>
  <c r="H121" i="3"/>
  <c r="H81" i="3"/>
  <c r="I68" i="3"/>
  <c r="I114" i="3"/>
  <c r="V93" i="3"/>
  <c r="U93" i="3"/>
  <c r="T93" i="3"/>
  <c r="R93" i="3"/>
  <c r="S93" i="3"/>
  <c r="P93" i="3"/>
  <c r="L93" i="3"/>
  <c r="Q93" i="3"/>
  <c r="K93" i="3"/>
  <c r="M93" i="3"/>
  <c r="J93" i="3"/>
  <c r="I93" i="3"/>
  <c r="N93" i="3"/>
  <c r="G93" i="3"/>
  <c r="V117" i="3"/>
  <c r="U117" i="3"/>
  <c r="T117" i="3"/>
  <c r="R117" i="3"/>
  <c r="P117" i="3"/>
  <c r="S117" i="3"/>
  <c r="Q117" i="3"/>
  <c r="N117" i="3"/>
  <c r="K117" i="3"/>
  <c r="J117" i="3"/>
  <c r="L117" i="3"/>
  <c r="I117" i="3"/>
  <c r="G117" i="3"/>
  <c r="M117" i="3"/>
  <c r="V116" i="3"/>
  <c r="U116" i="3"/>
  <c r="T116" i="3"/>
  <c r="S116" i="3"/>
  <c r="R116" i="3"/>
  <c r="P116" i="3"/>
  <c r="M116" i="3"/>
  <c r="K116" i="3"/>
  <c r="J116" i="3"/>
  <c r="I116" i="3"/>
  <c r="N116" i="3"/>
  <c r="G116" i="3"/>
  <c r="Q116" i="3"/>
  <c r="L116" i="3"/>
  <c r="V77" i="3"/>
  <c r="U77" i="3"/>
  <c r="T77" i="3"/>
  <c r="S77" i="3"/>
  <c r="R77" i="3"/>
  <c r="P77" i="3"/>
  <c r="L77" i="3"/>
  <c r="N77" i="3"/>
  <c r="K77" i="3"/>
  <c r="J77" i="3"/>
  <c r="M77" i="3"/>
  <c r="I77" i="3"/>
  <c r="Q77" i="3"/>
  <c r="G77" i="3"/>
  <c r="V87" i="3"/>
  <c r="U87" i="3"/>
  <c r="T87" i="3"/>
  <c r="R87" i="3"/>
  <c r="P87" i="3"/>
  <c r="S87" i="3"/>
  <c r="Q87" i="3"/>
  <c r="K87" i="3"/>
  <c r="J87" i="3"/>
  <c r="L87" i="3"/>
  <c r="I87" i="3"/>
  <c r="G87" i="3"/>
  <c r="N87" i="3"/>
  <c r="V62" i="3"/>
  <c r="U62" i="3"/>
  <c r="T62" i="3"/>
  <c r="S62" i="3"/>
  <c r="R62" i="3"/>
  <c r="Q62" i="3"/>
  <c r="P62" i="3"/>
  <c r="M62" i="3"/>
  <c r="K62" i="3"/>
  <c r="N62" i="3"/>
  <c r="J62" i="3"/>
  <c r="I62" i="3"/>
  <c r="G62" i="3"/>
  <c r="L62" i="3"/>
  <c r="V4" i="3"/>
  <c r="U4" i="3"/>
  <c r="T4" i="3"/>
  <c r="S4" i="3"/>
  <c r="R4" i="3"/>
  <c r="Q4" i="3"/>
  <c r="P4" i="3"/>
  <c r="N4" i="3"/>
  <c r="L4" i="3"/>
  <c r="K4" i="3"/>
  <c r="J4" i="3"/>
  <c r="I4" i="3"/>
  <c r="G4" i="3"/>
  <c r="M4" i="3"/>
  <c r="V92" i="3"/>
  <c r="U92" i="3"/>
  <c r="T92" i="3"/>
  <c r="S92" i="3"/>
  <c r="R92" i="3"/>
  <c r="Q92" i="3"/>
  <c r="P92" i="3"/>
  <c r="M92" i="3"/>
  <c r="K92" i="3"/>
  <c r="J92" i="3"/>
  <c r="L92" i="3"/>
  <c r="I92" i="3"/>
  <c r="N92" i="3"/>
  <c r="G92" i="3"/>
  <c r="V56" i="3"/>
  <c r="U56" i="3"/>
  <c r="T56" i="3"/>
  <c r="S56" i="3"/>
  <c r="R56" i="3"/>
  <c r="K56" i="3"/>
  <c r="Q56" i="3"/>
  <c r="P56" i="3"/>
  <c r="N56" i="3"/>
  <c r="J56" i="3"/>
  <c r="I56" i="3"/>
  <c r="G56" i="3"/>
  <c r="M56" i="3"/>
  <c r="L56" i="3"/>
  <c r="V9" i="3"/>
  <c r="U9" i="3"/>
  <c r="T9" i="3"/>
  <c r="S9" i="3"/>
  <c r="R9" i="3"/>
  <c r="K9" i="3"/>
  <c r="Q9" i="3"/>
  <c r="P9" i="3"/>
  <c r="L9" i="3"/>
  <c r="M9" i="3"/>
  <c r="J9" i="3"/>
  <c r="I9" i="3"/>
  <c r="G9" i="3"/>
  <c r="N9" i="3"/>
  <c r="D94" i="3"/>
  <c r="D46" i="3"/>
  <c r="D108" i="3"/>
  <c r="D32" i="3"/>
  <c r="D11" i="3"/>
  <c r="D55" i="3"/>
  <c r="D7" i="3"/>
  <c r="D5" i="3"/>
  <c r="D3" i="3"/>
  <c r="D25" i="3"/>
  <c r="F34" i="3"/>
  <c r="F8" i="3"/>
  <c r="F56" i="3"/>
  <c r="H116" i="3"/>
  <c r="H47" i="3"/>
  <c r="H25" i="3"/>
  <c r="I40" i="3"/>
  <c r="J11" i="3"/>
  <c r="F5" i="3"/>
  <c r="G113" i="3"/>
  <c r="G40" i="3"/>
  <c r="G25" i="3"/>
  <c r="H40" i="3"/>
  <c r="H11" i="3"/>
  <c r="H74" i="3"/>
  <c r="H9" i="3"/>
  <c r="I90" i="3"/>
  <c r="I34" i="3"/>
  <c r="J94" i="3"/>
  <c r="J108" i="3"/>
  <c r="J25" i="3"/>
  <c r="F112" i="3"/>
  <c r="V119" i="3"/>
  <c r="U119" i="3"/>
  <c r="T119" i="3"/>
  <c r="S119" i="3"/>
  <c r="R119" i="3"/>
  <c r="Q119" i="3"/>
  <c r="N119" i="3"/>
  <c r="K119" i="3"/>
  <c r="P119" i="3"/>
  <c r="H119" i="3"/>
  <c r="G119" i="3"/>
  <c r="L119" i="3"/>
  <c r="V122" i="3"/>
  <c r="U122" i="3"/>
  <c r="R122" i="3"/>
  <c r="S122" i="3"/>
  <c r="Q122" i="3"/>
  <c r="T122" i="3"/>
  <c r="N122" i="3"/>
  <c r="L122" i="3"/>
  <c r="K122" i="3"/>
  <c r="M122" i="3"/>
  <c r="H122" i="3"/>
  <c r="G122" i="3"/>
  <c r="V60" i="3"/>
  <c r="U60" i="3"/>
  <c r="T60" i="3"/>
  <c r="R60" i="3"/>
  <c r="Q60" i="3"/>
  <c r="S60" i="3"/>
  <c r="N60" i="3"/>
  <c r="K60" i="3"/>
  <c r="L60" i="3"/>
  <c r="H60" i="3"/>
  <c r="G60" i="3"/>
  <c r="P60" i="3"/>
  <c r="M60" i="3"/>
  <c r="V114" i="3"/>
  <c r="U114" i="3"/>
  <c r="S114" i="3"/>
  <c r="T114" i="3"/>
  <c r="R114" i="3"/>
  <c r="Q114" i="3"/>
  <c r="P114" i="3"/>
  <c r="N114" i="3"/>
  <c r="K114" i="3"/>
  <c r="H114" i="3"/>
  <c r="G114" i="3"/>
  <c r="L114" i="3"/>
  <c r="V48" i="3"/>
  <c r="U48" i="3"/>
  <c r="S48" i="3"/>
  <c r="R48" i="3"/>
  <c r="Q48" i="3"/>
  <c r="P48" i="3"/>
  <c r="T48" i="3"/>
  <c r="N48" i="3"/>
  <c r="L48" i="3"/>
  <c r="K48" i="3"/>
  <c r="M48" i="3"/>
  <c r="H48" i="3"/>
  <c r="G48" i="3"/>
  <c r="V34" i="3"/>
  <c r="U34" i="3"/>
  <c r="S34" i="3"/>
  <c r="T34" i="3"/>
  <c r="R34" i="3"/>
  <c r="Q34" i="3"/>
  <c r="P34" i="3"/>
  <c r="N34" i="3"/>
  <c r="K34" i="3"/>
  <c r="L34" i="3"/>
  <c r="H34" i="3"/>
  <c r="G34" i="3"/>
  <c r="M34" i="3"/>
  <c r="V70" i="3"/>
  <c r="U70" i="3"/>
  <c r="S70" i="3"/>
  <c r="T70" i="3"/>
  <c r="R70" i="3"/>
  <c r="Q70" i="3"/>
  <c r="P70" i="3"/>
  <c r="N70" i="3"/>
  <c r="M70" i="3"/>
  <c r="K70" i="3"/>
  <c r="H70" i="3"/>
  <c r="G70" i="3"/>
  <c r="L70" i="3"/>
  <c r="V97" i="3"/>
  <c r="U97" i="3"/>
  <c r="S97" i="3"/>
  <c r="Q97" i="3"/>
  <c r="P97" i="3"/>
  <c r="R97" i="3"/>
  <c r="T97" i="3"/>
  <c r="N97" i="3"/>
  <c r="L97" i="3"/>
  <c r="K97" i="3"/>
  <c r="H97" i="3"/>
  <c r="G97" i="3"/>
  <c r="M97" i="3"/>
  <c r="V91" i="3"/>
  <c r="U91" i="3"/>
  <c r="S91" i="3"/>
  <c r="T91" i="3"/>
  <c r="Q91" i="3"/>
  <c r="P91" i="3"/>
  <c r="N91" i="3"/>
  <c r="R91" i="3"/>
  <c r="M91" i="3"/>
  <c r="K91" i="3"/>
  <c r="L91" i="3"/>
  <c r="H91" i="3"/>
  <c r="G91" i="3"/>
  <c r="V44" i="3"/>
  <c r="U44" i="3"/>
  <c r="T44" i="3"/>
  <c r="S44" i="3"/>
  <c r="R44" i="3"/>
  <c r="Q44" i="3"/>
  <c r="P44" i="3"/>
  <c r="N44" i="3"/>
  <c r="K44" i="3"/>
  <c r="H44" i="3"/>
  <c r="G44" i="3"/>
  <c r="M44" i="3"/>
  <c r="L44" i="3"/>
  <c r="V17" i="3"/>
  <c r="U17" i="3"/>
  <c r="T17" i="3"/>
  <c r="S17" i="3"/>
  <c r="R17" i="3"/>
  <c r="Q17" i="3"/>
  <c r="P17" i="3"/>
  <c r="N17" i="3"/>
  <c r="L17" i="3"/>
  <c r="M17" i="3"/>
  <c r="H17" i="3"/>
  <c r="G17" i="3"/>
  <c r="D93" i="3"/>
  <c r="D117" i="3"/>
  <c r="D116" i="3"/>
  <c r="D77" i="3"/>
  <c r="D87" i="3"/>
  <c r="D62" i="3"/>
  <c r="D4" i="3"/>
  <c r="D92" i="3"/>
  <c r="D56" i="3"/>
  <c r="D9" i="3"/>
  <c r="F94" i="3"/>
  <c r="F46" i="3"/>
  <c r="F48" i="3"/>
  <c r="G46" i="3"/>
  <c r="G109" i="3"/>
  <c r="G11" i="3"/>
  <c r="H87" i="3"/>
  <c r="I119" i="3"/>
  <c r="I112" i="3"/>
  <c r="I97" i="3"/>
  <c r="I44" i="3"/>
  <c r="J30" i="3"/>
  <c r="J17" i="3"/>
  <c r="K80" i="3"/>
  <c r="K39" i="3"/>
  <c r="M87" i="3"/>
  <c r="P11" i="3"/>
  <c r="E93" i="3"/>
  <c r="E117" i="3"/>
  <c r="E116" i="3"/>
  <c r="E77" i="3"/>
  <c r="E87" i="3"/>
  <c r="E62" i="3"/>
  <c r="E4" i="3"/>
  <c r="E92" i="3"/>
  <c r="E56" i="3"/>
  <c r="E9" i="3"/>
  <c r="F116" i="3"/>
  <c r="F15" i="3"/>
  <c r="F92" i="3"/>
  <c r="G39" i="3"/>
  <c r="H7" i="3"/>
  <c r="I107" i="3"/>
  <c r="I30" i="3"/>
  <c r="I73" i="3"/>
  <c r="I36" i="3"/>
  <c r="J122" i="3"/>
  <c r="J114" i="3"/>
  <c r="J5" i="3"/>
  <c r="L15" i="3"/>
  <c r="P3" i="3"/>
  <c r="V54" i="3"/>
  <c r="U54" i="3"/>
  <c r="T54" i="3"/>
  <c r="R54" i="3"/>
  <c r="Q54" i="3"/>
  <c r="P54" i="3"/>
  <c r="S54" i="3"/>
  <c r="M54" i="3"/>
  <c r="N54" i="3"/>
  <c r="K54" i="3"/>
  <c r="J54" i="3"/>
  <c r="V112" i="3"/>
  <c r="U112" i="3"/>
  <c r="T112" i="3"/>
  <c r="R112" i="3"/>
  <c r="Q112" i="3"/>
  <c r="P112" i="3"/>
  <c r="S112" i="3"/>
  <c r="M112" i="3"/>
  <c r="K112" i="3"/>
  <c r="J112" i="3"/>
  <c r="L112" i="3"/>
  <c r="G112" i="3"/>
  <c r="N112" i="3"/>
  <c r="V47" i="3"/>
  <c r="U47" i="3"/>
  <c r="T47" i="3"/>
  <c r="Q47" i="3"/>
  <c r="P47" i="3"/>
  <c r="S47" i="3"/>
  <c r="R47" i="3"/>
  <c r="M47" i="3"/>
  <c r="K47" i="3"/>
  <c r="J47" i="3"/>
  <c r="L47" i="3"/>
  <c r="N47" i="3"/>
  <c r="G47" i="3"/>
  <c r="F47" i="3"/>
  <c r="V65" i="3"/>
  <c r="U65" i="3"/>
  <c r="T65" i="3"/>
  <c r="S65" i="3"/>
  <c r="R65" i="3"/>
  <c r="Q65" i="3"/>
  <c r="P65" i="3"/>
  <c r="L65" i="3"/>
  <c r="K65" i="3"/>
  <c r="J65" i="3"/>
  <c r="I65" i="3"/>
  <c r="M65" i="3"/>
  <c r="V103" i="3"/>
  <c r="U103" i="3"/>
  <c r="T103" i="3"/>
  <c r="S103" i="3"/>
  <c r="R103" i="3"/>
  <c r="Q103" i="3"/>
  <c r="P103" i="3"/>
  <c r="L103" i="3"/>
  <c r="K103" i="3"/>
  <c r="J103" i="3"/>
  <c r="M103" i="3"/>
  <c r="I103" i="3"/>
  <c r="N103" i="3"/>
  <c r="V52" i="3"/>
  <c r="U52" i="3"/>
  <c r="T52" i="3"/>
  <c r="S52" i="3"/>
  <c r="R52" i="3"/>
  <c r="Q52" i="3"/>
  <c r="P52" i="3"/>
  <c r="L52" i="3"/>
  <c r="K52" i="3"/>
  <c r="J52" i="3"/>
  <c r="I52" i="3"/>
  <c r="M52" i="3"/>
  <c r="V109" i="3"/>
  <c r="U109" i="3"/>
  <c r="T109" i="3"/>
  <c r="S109" i="3"/>
  <c r="R109" i="3"/>
  <c r="Q109" i="3"/>
  <c r="P109" i="3"/>
  <c r="L109" i="3"/>
  <c r="K109" i="3"/>
  <c r="J109" i="3"/>
  <c r="I109" i="3"/>
  <c r="N109" i="3"/>
  <c r="M109" i="3"/>
  <c r="V37" i="3"/>
  <c r="U37" i="3"/>
  <c r="T37" i="3"/>
  <c r="S37" i="3"/>
  <c r="R37" i="3"/>
  <c r="Q37" i="3"/>
  <c r="P37" i="3"/>
  <c r="L37" i="3"/>
  <c r="N37" i="3"/>
  <c r="K37" i="3"/>
  <c r="J37" i="3"/>
  <c r="I37" i="3"/>
  <c r="M37" i="3"/>
  <c r="V22" i="3"/>
  <c r="U22" i="3"/>
  <c r="T22" i="3"/>
  <c r="S22" i="3"/>
  <c r="R22" i="3"/>
  <c r="Q22" i="3"/>
  <c r="P22" i="3"/>
  <c r="L22" i="3"/>
  <c r="K22" i="3"/>
  <c r="J22" i="3"/>
  <c r="I22" i="3"/>
  <c r="N22" i="3"/>
  <c r="M22" i="3"/>
  <c r="V81" i="3"/>
  <c r="U81" i="3"/>
  <c r="T81" i="3"/>
  <c r="S81" i="3"/>
  <c r="R81" i="3"/>
  <c r="Q81" i="3"/>
  <c r="P81" i="3"/>
  <c r="L81" i="3"/>
  <c r="K81" i="3"/>
  <c r="M81" i="3"/>
  <c r="J81" i="3"/>
  <c r="N81" i="3"/>
  <c r="I81" i="3"/>
  <c r="V50" i="3"/>
  <c r="U50" i="3"/>
  <c r="T50" i="3"/>
  <c r="S50" i="3"/>
  <c r="Q50" i="3"/>
  <c r="P50" i="3"/>
  <c r="R50" i="3"/>
  <c r="L50" i="3"/>
  <c r="K50" i="3"/>
  <c r="J50" i="3"/>
  <c r="I50" i="3"/>
  <c r="M50" i="3"/>
  <c r="N50" i="3"/>
  <c r="V74" i="3"/>
  <c r="U74" i="3"/>
  <c r="T74" i="3"/>
  <c r="S74" i="3"/>
  <c r="Q74" i="3"/>
  <c r="P74" i="3"/>
  <c r="R74" i="3"/>
  <c r="L74" i="3"/>
  <c r="M74" i="3"/>
  <c r="K74" i="3"/>
  <c r="J74" i="3"/>
  <c r="I74" i="3"/>
  <c r="N74" i="3"/>
  <c r="V49" i="3"/>
  <c r="U49" i="3"/>
  <c r="T49" i="3"/>
  <c r="S49" i="3"/>
  <c r="Q49" i="3"/>
  <c r="P49" i="3"/>
  <c r="L49" i="3"/>
  <c r="R49" i="3"/>
  <c r="J49" i="3"/>
  <c r="I49" i="3"/>
  <c r="M49" i="3"/>
  <c r="C107" i="3"/>
  <c r="C54" i="3"/>
  <c r="C15" i="3"/>
  <c r="C112" i="3"/>
  <c r="C73" i="3"/>
  <c r="C47" i="3"/>
  <c r="C36" i="3"/>
  <c r="D119" i="3"/>
  <c r="D122" i="3"/>
  <c r="D60" i="3"/>
  <c r="D114" i="3"/>
  <c r="D48" i="3"/>
  <c r="D34" i="3"/>
  <c r="D70" i="3"/>
  <c r="D97" i="3"/>
  <c r="D91" i="3"/>
  <c r="D44" i="3"/>
  <c r="D17" i="3"/>
  <c r="F93" i="3"/>
  <c r="F117" i="3"/>
  <c r="F114" i="3"/>
  <c r="F37" i="3"/>
  <c r="F7" i="3"/>
  <c r="F91" i="3"/>
  <c r="G7" i="3"/>
  <c r="H107" i="3"/>
  <c r="H46" i="3"/>
  <c r="H22" i="3"/>
  <c r="H4" i="3"/>
  <c r="I96" i="3"/>
  <c r="I60" i="3"/>
  <c r="J91" i="3"/>
  <c r="V121" i="3"/>
  <c r="U121" i="3"/>
  <c r="T121" i="3"/>
  <c r="R121" i="3"/>
  <c r="S121" i="3"/>
  <c r="Q121" i="3"/>
  <c r="P121" i="3"/>
  <c r="M121" i="3"/>
  <c r="K121" i="3"/>
  <c r="J121" i="3"/>
  <c r="N121" i="3"/>
  <c r="V40" i="3"/>
  <c r="U40" i="3"/>
  <c r="T40" i="3"/>
  <c r="R40" i="3"/>
  <c r="Q40" i="3"/>
  <c r="P40" i="3"/>
  <c r="M40" i="3"/>
  <c r="K40" i="3"/>
  <c r="J40" i="3"/>
  <c r="N40" i="3"/>
  <c r="L40" i="3"/>
  <c r="S40" i="3"/>
  <c r="V43" i="3"/>
  <c r="U43" i="3"/>
  <c r="T43" i="3"/>
  <c r="S43" i="3"/>
  <c r="R43" i="3"/>
  <c r="Q43" i="3"/>
  <c r="P43" i="3"/>
  <c r="M43" i="3"/>
  <c r="K43" i="3"/>
  <c r="J43" i="3"/>
  <c r="N43" i="3"/>
  <c r="G43" i="3"/>
  <c r="F43" i="3"/>
  <c r="L43" i="3"/>
  <c r="V113" i="3"/>
  <c r="U113" i="3"/>
  <c r="T113" i="3"/>
  <c r="S113" i="3"/>
  <c r="R113" i="3"/>
  <c r="Q113" i="3"/>
  <c r="P113" i="3"/>
  <c r="N113" i="3"/>
  <c r="J113" i="3"/>
  <c r="I113" i="3"/>
  <c r="H113" i="3"/>
  <c r="L113" i="3"/>
  <c r="M113" i="3"/>
  <c r="V64" i="3"/>
  <c r="U64" i="3"/>
  <c r="T64" i="3"/>
  <c r="S64" i="3"/>
  <c r="R64" i="3"/>
  <c r="Q64" i="3"/>
  <c r="P64" i="3"/>
  <c r="N64" i="3"/>
  <c r="J64" i="3"/>
  <c r="M64" i="3"/>
  <c r="I64" i="3"/>
  <c r="H64" i="3"/>
  <c r="L64" i="3"/>
  <c r="V111" i="3"/>
  <c r="U111" i="3"/>
  <c r="T111" i="3"/>
  <c r="S111" i="3"/>
  <c r="R111" i="3"/>
  <c r="Q111" i="3"/>
  <c r="P111" i="3"/>
  <c r="N111" i="3"/>
  <c r="J111" i="3"/>
  <c r="I111" i="3"/>
  <c r="L111" i="3"/>
  <c r="H111" i="3"/>
  <c r="M111" i="3"/>
  <c r="V38" i="3"/>
  <c r="U38" i="3"/>
  <c r="T38" i="3"/>
  <c r="S38" i="3"/>
  <c r="R38" i="3"/>
  <c r="Q38" i="3"/>
  <c r="P38" i="3"/>
  <c r="N38" i="3"/>
  <c r="J38" i="3"/>
  <c r="I38" i="3"/>
  <c r="H38" i="3"/>
  <c r="L38" i="3"/>
  <c r="M38" i="3"/>
  <c r="V79" i="3"/>
  <c r="U79" i="3"/>
  <c r="T79" i="3"/>
  <c r="S79" i="3"/>
  <c r="R79" i="3"/>
  <c r="Q79" i="3"/>
  <c r="P79" i="3"/>
  <c r="N79" i="3"/>
  <c r="J79" i="3"/>
  <c r="I79" i="3"/>
  <c r="M79" i="3"/>
  <c r="H79" i="3"/>
  <c r="L79" i="3"/>
  <c r="V80" i="3"/>
  <c r="U80" i="3"/>
  <c r="T80" i="3"/>
  <c r="S80" i="3"/>
  <c r="R80" i="3"/>
  <c r="Q80" i="3"/>
  <c r="P80" i="3"/>
  <c r="N80" i="3"/>
  <c r="J80" i="3"/>
  <c r="I80" i="3"/>
  <c r="L80" i="3"/>
  <c r="H80" i="3"/>
  <c r="M80" i="3"/>
  <c r="V8" i="3"/>
  <c r="U8" i="3"/>
  <c r="T8" i="3"/>
  <c r="S8" i="3"/>
  <c r="R8" i="3"/>
  <c r="Q8" i="3"/>
  <c r="P8" i="3"/>
  <c r="N8" i="3"/>
  <c r="M8" i="3"/>
  <c r="J8" i="3"/>
  <c r="I8" i="3"/>
  <c r="H8" i="3"/>
  <c r="L8" i="3"/>
  <c r="V69" i="3"/>
  <c r="U69" i="3"/>
  <c r="T69" i="3"/>
  <c r="S69" i="3"/>
  <c r="Q69" i="3"/>
  <c r="P69" i="3"/>
  <c r="R69" i="3"/>
  <c r="N69" i="3"/>
  <c r="J69" i="3"/>
  <c r="I69" i="3"/>
  <c r="H69" i="3"/>
  <c r="M69" i="3"/>
  <c r="L69" i="3"/>
  <c r="V39" i="3"/>
  <c r="U39" i="3"/>
  <c r="T39" i="3"/>
  <c r="S39" i="3"/>
  <c r="R39" i="3"/>
  <c r="Q39" i="3"/>
  <c r="P39" i="3"/>
  <c r="N39" i="3"/>
  <c r="J39" i="3"/>
  <c r="I39" i="3"/>
  <c r="L39" i="3"/>
  <c r="H39" i="3"/>
  <c r="V57" i="3"/>
  <c r="U57" i="3"/>
  <c r="T57" i="3"/>
  <c r="S57" i="3"/>
  <c r="R57" i="3"/>
  <c r="Q57" i="3"/>
  <c r="P57" i="3"/>
  <c r="N57" i="3"/>
  <c r="K57" i="3"/>
  <c r="J57" i="3"/>
  <c r="I57" i="3"/>
  <c r="H57" i="3"/>
  <c r="M57" i="3"/>
  <c r="L57" i="3"/>
  <c r="C65" i="3"/>
  <c r="C103" i="3"/>
  <c r="C52" i="3"/>
  <c r="C109" i="3"/>
  <c r="C37" i="3"/>
  <c r="C22" i="3"/>
  <c r="C81" i="3"/>
  <c r="C50" i="3"/>
  <c r="C74" i="3"/>
  <c r="C49" i="3"/>
  <c r="D121" i="3"/>
  <c r="D54" i="3"/>
  <c r="D40" i="3"/>
  <c r="D112" i="3"/>
  <c r="D43" i="3"/>
  <c r="D73" i="3"/>
  <c r="D47" i="3"/>
  <c r="E119" i="3"/>
  <c r="E122" i="3"/>
  <c r="E60" i="3"/>
  <c r="E114" i="3"/>
  <c r="E48" i="3"/>
  <c r="E34" i="3"/>
  <c r="E70" i="3"/>
  <c r="E97" i="3"/>
  <c r="E91" i="3"/>
  <c r="E44" i="3"/>
  <c r="E17" i="3"/>
  <c r="F40" i="3"/>
  <c r="F79" i="3"/>
  <c r="F74" i="3"/>
  <c r="G94" i="3"/>
  <c r="G54" i="3"/>
  <c r="G22" i="3"/>
  <c r="H65" i="3"/>
  <c r="H117" i="3"/>
  <c r="H3" i="3"/>
  <c r="I54" i="3"/>
  <c r="J55" i="3"/>
  <c r="K49" i="3"/>
  <c r="N65" i="3"/>
  <c r="V107" i="3"/>
  <c r="U107" i="3"/>
  <c r="T107" i="3"/>
  <c r="S107" i="3"/>
  <c r="R107" i="3"/>
  <c r="Q107" i="3"/>
  <c r="P107" i="3"/>
  <c r="M107" i="3"/>
  <c r="N107" i="3"/>
  <c r="K107" i="3"/>
  <c r="J107" i="3"/>
  <c r="L107" i="3"/>
  <c r="V15" i="3"/>
  <c r="U15" i="3"/>
  <c r="T15" i="3"/>
  <c r="S15" i="3"/>
  <c r="R15" i="3"/>
  <c r="Q15" i="3"/>
  <c r="P15" i="3"/>
  <c r="M15" i="3"/>
  <c r="N15" i="3"/>
  <c r="K15" i="3"/>
  <c r="J15" i="3"/>
  <c r="V73" i="3"/>
  <c r="U73" i="3"/>
  <c r="T73" i="3"/>
  <c r="S73" i="3"/>
  <c r="Q73" i="3"/>
  <c r="P73" i="3"/>
  <c r="R73" i="3"/>
  <c r="M73" i="3"/>
  <c r="K73" i="3"/>
  <c r="J73" i="3"/>
  <c r="G73" i="3"/>
  <c r="F73" i="3"/>
  <c r="N73" i="3"/>
  <c r="V36" i="3"/>
  <c r="U36" i="3"/>
  <c r="T36" i="3"/>
  <c r="S36" i="3"/>
  <c r="Q36" i="3"/>
  <c r="P36" i="3"/>
  <c r="M36" i="3"/>
  <c r="N36" i="3"/>
  <c r="R36" i="3"/>
  <c r="J36" i="3"/>
  <c r="K36" i="3"/>
  <c r="G36" i="3"/>
  <c r="F36" i="3"/>
  <c r="L36" i="3"/>
  <c r="V96" i="3"/>
  <c r="U96" i="3"/>
  <c r="S96" i="3"/>
  <c r="R96" i="3"/>
  <c r="Q96" i="3"/>
  <c r="P96" i="3"/>
  <c r="H96" i="3"/>
  <c r="G96" i="3"/>
  <c r="L96" i="3"/>
  <c r="T96" i="3"/>
  <c r="M96" i="3"/>
  <c r="N96" i="3"/>
  <c r="V68" i="3"/>
  <c r="U68" i="3"/>
  <c r="R68" i="3"/>
  <c r="Q68" i="3"/>
  <c r="P68" i="3"/>
  <c r="S68" i="3"/>
  <c r="T68" i="3"/>
  <c r="M68" i="3"/>
  <c r="H68" i="3"/>
  <c r="G68" i="3"/>
  <c r="N68" i="3"/>
  <c r="V14" i="3"/>
  <c r="U14" i="3"/>
  <c r="R14" i="3"/>
  <c r="Q14" i="3"/>
  <c r="P14" i="3"/>
  <c r="T14" i="3"/>
  <c r="S14" i="3"/>
  <c r="L14" i="3"/>
  <c r="H14" i="3"/>
  <c r="G14" i="3"/>
  <c r="M14" i="3"/>
  <c r="N14" i="3"/>
  <c r="V90" i="3"/>
  <c r="U90" i="3"/>
  <c r="R90" i="3"/>
  <c r="Q90" i="3"/>
  <c r="P90" i="3"/>
  <c r="N90" i="3"/>
  <c r="M90" i="3"/>
  <c r="S90" i="3"/>
  <c r="H90" i="3"/>
  <c r="G90" i="3"/>
  <c r="L90" i="3"/>
  <c r="T90" i="3"/>
  <c r="K90" i="3"/>
  <c r="V99" i="3"/>
  <c r="U99" i="3"/>
  <c r="R99" i="3"/>
  <c r="Q99" i="3"/>
  <c r="S99" i="3"/>
  <c r="P99" i="3"/>
  <c r="N99" i="3"/>
  <c r="M99" i="3"/>
  <c r="T99" i="3"/>
  <c r="H99" i="3"/>
  <c r="G99" i="3"/>
  <c r="K99" i="3"/>
  <c r="V30" i="3"/>
  <c r="U30" i="3"/>
  <c r="S30" i="3"/>
  <c r="R30" i="3"/>
  <c r="Q30" i="3"/>
  <c r="P30" i="3"/>
  <c r="T30" i="3"/>
  <c r="N30" i="3"/>
  <c r="M30" i="3"/>
  <c r="L30" i="3"/>
  <c r="H30" i="3"/>
  <c r="G30" i="3"/>
  <c r="K30" i="3"/>
  <c r="V100" i="3"/>
  <c r="U100" i="3"/>
  <c r="S100" i="3"/>
  <c r="R100" i="3"/>
  <c r="Q100" i="3"/>
  <c r="P100" i="3"/>
  <c r="N100" i="3"/>
  <c r="M100" i="3"/>
  <c r="I100" i="3"/>
  <c r="H100" i="3"/>
  <c r="G100" i="3"/>
  <c r="T100" i="3"/>
  <c r="L100" i="3"/>
  <c r="K100" i="3"/>
  <c r="V27" i="3"/>
  <c r="U27" i="3"/>
  <c r="S27" i="3"/>
  <c r="R27" i="3"/>
  <c r="Q27" i="3"/>
  <c r="P27" i="3"/>
  <c r="N27" i="3"/>
  <c r="M27" i="3"/>
  <c r="T27" i="3"/>
  <c r="I27" i="3"/>
  <c r="H27" i="3"/>
  <c r="G27" i="3"/>
  <c r="K27" i="3"/>
  <c r="V18" i="3"/>
  <c r="U18" i="3"/>
  <c r="S18" i="3"/>
  <c r="R18" i="3"/>
  <c r="Q18" i="3"/>
  <c r="P18" i="3"/>
  <c r="T18" i="3"/>
  <c r="N18" i="3"/>
  <c r="M18" i="3"/>
  <c r="I18" i="3"/>
  <c r="L18" i="3"/>
  <c r="H18" i="3"/>
  <c r="G18" i="3"/>
  <c r="K18" i="3"/>
  <c r="V31" i="3"/>
  <c r="U31" i="3"/>
  <c r="T31" i="3"/>
  <c r="S31" i="3"/>
  <c r="R31" i="3"/>
  <c r="Q31" i="3"/>
  <c r="P31" i="3"/>
  <c r="N31" i="3"/>
  <c r="M31" i="3"/>
  <c r="I31" i="3"/>
  <c r="H31" i="3"/>
  <c r="K31" i="3"/>
  <c r="G31" i="3"/>
  <c r="L31" i="3"/>
  <c r="C113" i="3"/>
  <c r="C64" i="3"/>
  <c r="C111" i="3"/>
  <c r="C38" i="3"/>
  <c r="C79" i="3"/>
  <c r="C80" i="3"/>
  <c r="C8" i="3"/>
  <c r="C69" i="3"/>
  <c r="C39" i="3"/>
  <c r="C57" i="3"/>
  <c r="D65" i="3"/>
  <c r="D103" i="3"/>
  <c r="D52" i="3"/>
  <c r="D109" i="3"/>
  <c r="D37" i="3"/>
  <c r="D22" i="3"/>
  <c r="D81" i="3"/>
  <c r="D50" i="3"/>
  <c r="D74" i="3"/>
  <c r="D49" i="3"/>
  <c r="E107" i="3"/>
  <c r="E121" i="3"/>
  <c r="E54" i="3"/>
  <c r="E40" i="3"/>
  <c r="E15" i="3"/>
  <c r="E112" i="3"/>
  <c r="E43" i="3"/>
  <c r="E73" i="3"/>
  <c r="E47" i="3"/>
  <c r="E36" i="3"/>
  <c r="F119" i="3"/>
  <c r="F122" i="3"/>
  <c r="F60" i="3"/>
  <c r="F109" i="3"/>
  <c r="F99" i="3"/>
  <c r="F4" i="3"/>
  <c r="F39" i="3"/>
  <c r="G52" i="3"/>
  <c r="G32" i="3"/>
  <c r="G80" i="3"/>
  <c r="G3" i="3"/>
  <c r="H54" i="3"/>
  <c r="H32" i="3"/>
  <c r="H50" i="3"/>
  <c r="H56" i="3"/>
  <c r="I14" i="3"/>
  <c r="I48" i="3"/>
  <c r="J70" i="3"/>
  <c r="K38" i="3"/>
  <c r="K8" i="3"/>
  <c r="N52" i="3"/>
  <c r="AU739" i="2"/>
  <c r="AS711" i="2"/>
  <c r="AS584" i="2"/>
  <c r="AS440" i="2"/>
  <c r="AT695" i="2"/>
  <c r="AT613" i="2"/>
  <c r="AT633" i="2"/>
  <c r="AT717" i="2"/>
  <c r="AT367" i="2"/>
  <c r="AT347" i="2"/>
  <c r="AT555" i="2"/>
  <c r="AS742" i="2"/>
  <c r="AS538" i="2"/>
  <c r="AS491" i="2"/>
  <c r="AS45" i="2"/>
  <c r="AS350" i="2"/>
  <c r="AT451" i="2"/>
  <c r="AT39" i="2"/>
  <c r="AT182" i="2"/>
  <c r="AT266" i="2"/>
  <c r="AT610" i="2"/>
  <c r="AS629" i="2"/>
  <c r="AS46" i="2"/>
  <c r="AS321" i="2"/>
  <c r="AS221" i="2"/>
  <c r="AS524" i="2"/>
  <c r="AS519" i="2"/>
  <c r="AT355" i="2"/>
  <c r="AT176" i="2"/>
  <c r="AT707" i="2"/>
  <c r="AT234" i="2"/>
  <c r="AT488" i="2"/>
  <c r="AT214" i="2"/>
  <c r="AT175" i="2"/>
  <c r="AR325" i="2"/>
  <c r="AR299" i="2"/>
  <c r="AR429" i="2"/>
  <c r="AR656" i="2"/>
  <c r="AR606" i="2"/>
  <c r="AR89" i="2"/>
  <c r="AR259" i="2"/>
  <c r="AR38" i="2"/>
  <c r="AR494" i="2"/>
  <c r="AR48" i="2"/>
  <c r="AR577" i="2"/>
  <c r="AR394" i="2"/>
  <c r="AR185" i="2"/>
  <c r="AR119" i="2"/>
  <c r="AR541" i="2"/>
  <c r="AR147" i="2"/>
  <c r="AR404" i="2"/>
  <c r="AR43" i="2"/>
  <c r="AR136" i="2"/>
  <c r="AS222" i="2"/>
  <c r="AS33" i="2"/>
  <c r="AS581" i="2"/>
  <c r="AS308" i="2"/>
  <c r="AS104" i="2"/>
  <c r="AT408" i="2"/>
  <c r="AT320" i="2"/>
  <c r="AT191" i="2"/>
  <c r="AT6" i="2"/>
  <c r="AT647" i="2"/>
  <c r="AS686" i="2"/>
  <c r="AS42" i="2"/>
  <c r="AS290" i="2"/>
  <c r="AS393" i="2"/>
  <c r="AS590" i="2"/>
  <c r="AS515" i="2"/>
  <c r="AT206" i="2"/>
  <c r="AT411" i="2"/>
  <c r="AT563" i="2"/>
  <c r="AT173" i="2"/>
  <c r="AT618" i="2"/>
  <c r="AT522" i="2"/>
  <c r="AS439" i="2"/>
  <c r="AS565" i="2"/>
  <c r="AS44" i="2"/>
  <c r="AS585" i="2"/>
  <c r="AS359" i="2"/>
  <c r="AS388" i="2"/>
  <c r="AS66" i="2"/>
  <c r="AS457" i="2"/>
  <c r="AS728" i="2"/>
  <c r="AS255" i="2"/>
  <c r="AS460" i="2"/>
  <c r="AS312" i="2"/>
  <c r="AS120" i="2"/>
  <c r="AS714" i="2"/>
  <c r="AS529" i="2"/>
  <c r="AS450" i="2"/>
  <c r="AS123" i="2"/>
  <c r="AS215" i="2"/>
  <c r="AT720" i="2"/>
  <c r="AT609" i="2"/>
  <c r="AT507" i="2"/>
  <c r="AT583" i="2"/>
  <c r="AT532" i="2"/>
  <c r="AT521" i="2"/>
  <c r="AT556" i="2"/>
  <c r="AS603" i="2"/>
  <c r="AS179" i="2"/>
  <c r="AS540" i="2"/>
  <c r="AS280" i="2"/>
  <c r="AS228" i="2"/>
  <c r="AS134" i="2"/>
  <c r="AT391" i="2"/>
  <c r="AT50" i="2"/>
  <c r="AT568" i="2"/>
  <c r="AT181" i="2"/>
  <c r="AT149" i="2"/>
  <c r="AS654" i="2"/>
  <c r="AS444" i="2"/>
  <c r="AS407" i="2"/>
  <c r="AS478" i="2"/>
  <c r="AS449" i="2"/>
  <c r="AS463" i="2"/>
  <c r="AT739" i="2"/>
  <c r="AT122" i="2"/>
  <c r="AT692" i="2"/>
  <c r="AT548" i="2"/>
  <c r="AT678" i="2"/>
  <c r="AT133" i="2"/>
  <c r="AS689" i="2"/>
  <c r="AS640" i="2"/>
  <c r="AS703" i="2"/>
  <c r="AS212" i="2"/>
  <c r="AS564" i="2"/>
  <c r="AS292" i="2"/>
  <c r="AS587" i="2"/>
  <c r="AS170" i="2"/>
  <c r="AS570" i="2"/>
  <c r="AS716" i="2"/>
  <c r="AS302" i="2"/>
  <c r="AS27" i="2"/>
  <c r="AS184" i="2"/>
  <c r="AS31" i="2"/>
  <c r="AS523" i="2"/>
  <c r="AS462" i="2"/>
  <c r="AS230" i="2"/>
  <c r="AS323" i="2"/>
  <c r="AS327" i="2"/>
  <c r="AS704" i="2"/>
  <c r="AS484" i="2"/>
  <c r="AS536" i="2"/>
  <c r="AS381" i="2"/>
  <c r="AS75" i="2"/>
  <c r="AS625" i="2"/>
  <c r="AS219" i="2"/>
  <c r="AS674" i="2"/>
  <c r="AS453" i="2"/>
  <c r="AS671" i="2"/>
  <c r="AS402" i="2"/>
  <c r="AS573" i="2"/>
  <c r="AS608" i="2"/>
  <c r="AS18" i="2"/>
  <c r="AS588" i="2"/>
  <c r="AS16" i="2"/>
  <c r="AS271" i="2"/>
  <c r="AS329" i="2"/>
  <c r="AS88" i="2"/>
  <c r="AS213" i="2"/>
  <c r="AS332" i="2"/>
  <c r="AS68" i="2"/>
  <c r="AS364" i="2"/>
  <c r="AS434" i="2"/>
  <c r="AS459" i="2"/>
  <c r="AS426" i="2"/>
  <c r="AS324" i="2"/>
  <c r="AS549" i="2"/>
  <c r="AS15" i="2"/>
  <c r="AS634" i="2"/>
  <c r="AS84" i="2"/>
  <c r="AS632" i="2"/>
  <c r="AS183" i="2"/>
  <c r="AS260" i="2"/>
  <c r="AS250" i="2"/>
  <c r="AS7" i="2"/>
  <c r="AS333" i="2"/>
  <c r="AS336" i="2"/>
  <c r="AS377" i="2"/>
  <c r="AS447" i="2"/>
  <c r="AS652" i="2"/>
  <c r="AS505" i="2"/>
  <c r="AS121" i="2"/>
  <c r="AS177" i="2"/>
  <c r="AS361" i="2"/>
  <c r="AS601" i="2"/>
  <c r="AS62" i="2"/>
  <c r="AS167" i="2"/>
  <c r="AT82" i="2"/>
  <c r="AT430" i="2"/>
  <c r="AT405" i="2"/>
  <c r="AT240" i="2"/>
  <c r="AT666" i="2"/>
  <c r="AS270" i="2"/>
  <c r="AS349" i="2"/>
  <c r="AS399" i="2"/>
  <c r="AS3" i="2"/>
  <c r="AS276" i="2"/>
  <c r="AS246" i="2"/>
  <c r="AT702" i="2"/>
  <c r="AT90" i="2"/>
  <c r="AT373" i="2"/>
  <c r="AT247" i="2"/>
  <c r="AT14" i="2"/>
  <c r="AT691" i="2"/>
  <c r="AS611" i="2"/>
  <c r="AS257" i="2"/>
  <c r="AS363" i="2"/>
  <c r="AS605" i="2"/>
  <c r="AS232" i="2"/>
  <c r="AS163" i="2"/>
  <c r="AS264" i="2"/>
  <c r="AS83" i="2"/>
  <c r="AS158" i="2"/>
  <c r="AS607" i="2"/>
  <c r="AS110" i="2"/>
  <c r="AS485" i="2"/>
  <c r="AS159" i="2"/>
  <c r="AS241" i="2"/>
  <c r="AS80" i="2"/>
  <c r="AS40" i="2"/>
  <c r="AS8" i="2"/>
  <c r="AS168" i="2"/>
  <c r="AS471" i="2"/>
  <c r="AS725" i="2"/>
  <c r="AS544" i="2"/>
  <c r="AS651" i="2"/>
  <c r="AS95" i="2"/>
  <c r="AS693" i="2"/>
  <c r="AS512" i="2"/>
  <c r="AS624" i="2"/>
  <c r="AS220" i="2"/>
  <c r="AS233" i="2"/>
  <c r="AS445" i="2"/>
  <c r="AS503" i="2"/>
  <c r="AS622" i="2"/>
  <c r="AS643" i="2"/>
  <c r="AS542" i="2"/>
  <c r="AS169" i="2"/>
  <c r="AS4" i="2"/>
  <c r="AS100" i="2"/>
  <c r="AS166" i="2"/>
  <c r="AS193" i="2"/>
  <c r="AS737" i="2"/>
  <c r="AS740" i="2"/>
  <c r="AS325" i="2"/>
  <c r="AS518" i="2"/>
  <c r="AS299" i="2"/>
  <c r="AS429" i="2"/>
  <c r="AS425" i="2"/>
  <c r="AS656" i="2"/>
  <c r="AS606" i="2"/>
  <c r="AS89" i="2"/>
  <c r="AS259" i="2"/>
  <c r="AS559" i="2"/>
  <c r="AS154" i="2"/>
  <c r="AS38" i="2"/>
  <c r="AS726" i="2"/>
  <c r="AS494" i="2"/>
  <c r="AS735" i="2"/>
  <c r="AS48" i="2"/>
  <c r="AS577" i="2"/>
  <c r="AS394" i="2"/>
  <c r="AS185" i="2"/>
  <c r="AS119" i="2"/>
  <c r="AS541" i="2"/>
  <c r="AS300" i="2"/>
  <c r="AS147" i="2"/>
  <c r="AS404" i="2"/>
  <c r="AS43" i="2"/>
  <c r="AS136" i="2"/>
  <c r="AS26" i="2"/>
  <c r="AS481" i="2"/>
  <c r="AS225" i="2"/>
  <c r="AS65" i="2"/>
  <c r="AS35" i="2"/>
  <c r="AS28" i="2"/>
  <c r="AS474" i="2"/>
  <c r="AS245" i="2"/>
  <c r="AS150" i="2"/>
  <c r="AS660" i="2"/>
  <c r="AS547" i="2"/>
  <c r="AS331" i="2"/>
  <c r="AT699" i="2"/>
  <c r="AT303" i="2"/>
  <c r="AT21" i="2"/>
  <c r="AT146" i="2"/>
  <c r="AT386" i="2"/>
  <c r="AS623" i="2"/>
  <c r="AS36" i="2"/>
  <c r="AS435" i="2"/>
  <c r="AS362" i="2"/>
  <c r="AS275" i="2"/>
  <c r="AS397" i="2"/>
  <c r="AT680" i="2"/>
  <c r="AT423" i="2"/>
  <c r="AT229" i="2"/>
  <c r="AT398" i="2"/>
  <c r="AT597" i="2"/>
  <c r="AT390" i="2"/>
  <c r="AS395" i="2"/>
  <c r="AS663" i="2"/>
  <c r="AS595" i="2"/>
  <c r="AS97" i="2"/>
  <c r="AS571" i="2"/>
  <c r="AS105" i="2"/>
  <c r="AS672" i="2"/>
  <c r="AS127" i="2"/>
  <c r="AS298" i="2"/>
  <c r="AS392" i="2"/>
  <c r="AS72" i="2"/>
  <c r="AS578" i="2"/>
  <c r="AS131" i="2"/>
  <c r="AS543" i="2"/>
  <c r="AS32" i="2"/>
  <c r="AS227" i="2"/>
  <c r="AS620" i="2"/>
  <c r="AS368" i="2"/>
  <c r="AS466" i="2"/>
  <c r="AS442" i="2"/>
  <c r="AS78" i="2"/>
  <c r="AS427" i="2"/>
  <c r="AS498" i="2"/>
  <c r="AS719" i="2"/>
  <c r="AS433" i="2"/>
  <c r="AS258" i="2"/>
  <c r="AS428" i="2"/>
  <c r="AS93" i="2"/>
  <c r="AS639" i="2"/>
  <c r="AS613" i="2"/>
  <c r="AS633" i="2"/>
  <c r="AS367" i="2"/>
  <c r="AS347" i="2"/>
  <c r="AS555" i="2"/>
  <c r="AS291" i="2"/>
  <c r="AS513" i="2"/>
  <c r="AS677" i="2"/>
  <c r="AS408" i="2"/>
  <c r="AS669" i="2"/>
  <c r="AS699" i="2"/>
  <c r="AS479" i="2"/>
  <c r="AS391" i="2"/>
  <c r="AS437" i="2"/>
  <c r="AS82" i="2"/>
  <c r="AS451" i="2"/>
  <c r="AS145" i="2"/>
  <c r="AS142" i="2"/>
  <c r="AS709" i="2"/>
  <c r="AS320" i="2"/>
  <c r="AS351" i="2"/>
  <c r="AS50" i="2"/>
  <c r="AS741" i="2"/>
  <c r="AS303" i="2"/>
  <c r="AS244" i="2"/>
  <c r="AS39" i="2"/>
  <c r="AS430" i="2"/>
  <c r="AS13" i="2"/>
  <c r="AS61" i="2"/>
  <c r="AS572" i="2"/>
  <c r="AS191" i="2"/>
  <c r="AS415" i="2"/>
  <c r="AS21" i="2"/>
  <c r="AS372" i="2"/>
  <c r="AS568" i="2"/>
  <c r="AS486" i="2"/>
  <c r="AS182" i="2"/>
  <c r="AS405" i="2"/>
  <c r="AS567" i="2"/>
  <c r="AS208" i="2"/>
  <c r="AS456" i="2"/>
  <c r="AS6" i="2"/>
  <c r="AS553" i="2"/>
  <c r="AS146" i="2"/>
  <c r="AS181" i="2"/>
  <c r="AS287" i="2"/>
  <c r="AS501" i="2"/>
  <c r="AS490" i="2"/>
  <c r="AS106" i="2"/>
  <c r="AS554" i="2"/>
  <c r="AS576" i="2"/>
  <c r="AT513" i="2"/>
  <c r="AT142" i="2"/>
  <c r="AT61" i="2"/>
  <c r="AT208" i="2"/>
  <c r="AT164" i="2"/>
  <c r="AS667" i="2"/>
  <c r="AS155" i="2"/>
  <c r="AS673" i="2"/>
  <c r="AS116" i="2"/>
  <c r="AS511" i="2"/>
  <c r="AS698" i="2"/>
  <c r="AS687" i="2"/>
  <c r="AT294" i="2"/>
  <c r="AT602" i="2"/>
  <c r="AT406" i="2"/>
  <c r="AT596" i="2"/>
  <c r="AT534" i="2"/>
  <c r="AT467" i="2"/>
  <c r="AS379" i="2"/>
  <c r="AS410" i="2"/>
  <c r="AS715" i="2"/>
  <c r="AS422" i="2"/>
  <c r="AS352" i="2"/>
  <c r="AS141" i="2"/>
  <c r="AS653" i="2"/>
  <c r="AS472" i="2"/>
  <c r="AS25" i="2"/>
  <c r="AS54" i="2"/>
  <c r="AS94" i="2"/>
  <c r="AS261" i="2"/>
  <c r="AS353" i="2"/>
  <c r="AS305" i="2"/>
  <c r="AS318" i="2"/>
  <c r="AS289" i="2"/>
  <c r="AS77" i="2"/>
  <c r="AS112" i="2"/>
  <c r="AS354" i="2"/>
  <c r="AS5" i="2"/>
  <c r="AS535" i="2"/>
  <c r="AS338" i="2"/>
  <c r="AS526" i="2"/>
  <c r="AS374" i="2"/>
  <c r="AS200" i="2"/>
  <c r="AS135" i="2"/>
  <c r="AS114" i="2"/>
  <c r="AS574" i="2"/>
  <c r="AS76" i="2"/>
  <c r="AS254" i="2"/>
  <c r="AS695" i="2"/>
  <c r="AS717" i="2"/>
  <c r="AS739" i="2"/>
  <c r="AS525" i="2"/>
  <c r="AS702" i="2"/>
  <c r="AS355" i="2"/>
  <c r="AS206" i="2"/>
  <c r="AS285" i="2"/>
  <c r="AS294" i="2"/>
  <c r="AS279" i="2"/>
  <c r="AS680" i="2"/>
  <c r="AS396" i="2"/>
  <c r="AS122" i="2"/>
  <c r="AS124" i="2"/>
  <c r="AS90" i="2"/>
  <c r="AS176" i="2"/>
  <c r="AS411" i="2"/>
  <c r="AS736" i="2"/>
  <c r="AS602" i="2"/>
  <c r="AS69" i="2"/>
  <c r="AS423" i="2"/>
  <c r="AS19" i="2"/>
  <c r="AS692" i="2"/>
  <c r="AS373" i="2"/>
  <c r="AS194" i="2"/>
  <c r="AS707" i="2"/>
  <c r="AS563" i="2"/>
  <c r="AS619" i="2"/>
  <c r="AS406" i="2"/>
  <c r="AS557" i="2"/>
  <c r="AS229" i="2"/>
  <c r="AS705" i="2"/>
  <c r="AS247" i="2"/>
  <c r="AS548" i="2"/>
  <c r="AS278" i="2"/>
  <c r="AS234" i="2"/>
  <c r="AS319" i="2"/>
  <c r="AS596" i="2"/>
  <c r="AS173" i="2"/>
  <c r="AS448" i="2"/>
  <c r="AS398" i="2"/>
  <c r="AS41" i="2"/>
  <c r="AS14" i="2"/>
  <c r="AS197" i="2"/>
  <c r="AS297" i="2"/>
  <c r="AS196" i="2"/>
  <c r="AS59" i="2"/>
  <c r="AS129" i="2"/>
  <c r="AS371" i="2"/>
  <c r="AT437" i="2"/>
  <c r="AT244" i="2"/>
  <c r="AT486" i="2"/>
  <c r="AT340" i="2"/>
  <c r="AT517" i="2"/>
  <c r="AS708" i="2"/>
  <c r="AS335" i="2"/>
  <c r="AS161" i="2"/>
  <c r="AS195" i="2"/>
  <c r="AS231" i="2"/>
  <c r="AS326" i="2"/>
  <c r="AT285" i="2"/>
  <c r="AT736" i="2"/>
  <c r="AT619" i="2"/>
  <c r="AT319" i="2"/>
  <c r="AT641" i="2"/>
  <c r="AT190" i="2"/>
  <c r="AS727" i="2"/>
  <c r="AS712" i="2"/>
  <c r="AS650" i="2"/>
  <c r="AS583" i="2"/>
  <c r="AS376" i="2"/>
  <c r="AS380" i="2"/>
  <c r="AS496" i="2"/>
  <c r="AS575" i="2"/>
  <c r="AS510" i="2"/>
  <c r="AS684" i="2"/>
  <c r="AS238" i="2"/>
  <c r="AS189" i="2"/>
  <c r="AS710" i="2"/>
  <c r="AS204" i="2"/>
  <c r="AS101" i="2"/>
  <c r="AS328" i="2"/>
  <c r="AS694" i="2"/>
  <c r="AS339" i="2"/>
  <c r="AS582" i="2"/>
  <c r="AS126" i="2"/>
  <c r="AS111" i="2"/>
  <c r="AS345" i="2"/>
  <c r="AS253" i="2"/>
  <c r="AS600" i="2"/>
  <c r="AS487" i="2"/>
  <c r="AS113" i="2"/>
  <c r="AS307" i="2"/>
  <c r="AS10" i="2"/>
  <c r="AS723" i="2"/>
  <c r="AS283" i="2"/>
  <c r="AS79" i="2"/>
  <c r="AS569" i="2"/>
  <c r="AS348" i="2"/>
  <c r="AS649" i="2"/>
  <c r="AS63" i="2"/>
  <c r="AS9" i="2"/>
  <c r="AS530" i="2"/>
  <c r="AS383" i="2"/>
  <c r="AS223" i="2"/>
  <c r="AS313" i="2"/>
  <c r="AS675" i="2"/>
  <c r="AS330" i="2"/>
  <c r="AT291" i="2"/>
  <c r="AT145" i="2"/>
  <c r="AT13" i="2"/>
  <c r="AT567" i="2"/>
  <c r="AT137" i="2"/>
  <c r="AS416" i="2"/>
  <c r="AS579" i="2"/>
  <c r="AS203" i="2"/>
  <c r="AS443" i="2"/>
  <c r="AS676" i="2"/>
  <c r="AS495" i="2"/>
  <c r="AT279" i="2"/>
  <c r="AT69" i="2"/>
  <c r="AT557" i="2"/>
  <c r="AT448" i="2"/>
  <c r="AT661" i="2"/>
  <c r="AT630" i="2"/>
  <c r="AS635" i="2"/>
  <c r="AS646" i="2"/>
  <c r="AS507" i="2"/>
  <c r="AS556" i="2"/>
  <c r="AS718" i="2"/>
  <c r="AS366" i="2"/>
  <c r="AS304" i="2"/>
  <c r="AS98" i="2"/>
  <c r="AS682" i="2"/>
  <c r="AS550" i="2"/>
  <c r="AS655" i="2"/>
  <c r="AS268" i="2"/>
  <c r="AS455" i="2"/>
  <c r="AS343" i="2"/>
  <c r="AS539" i="2"/>
  <c r="AS734" i="2"/>
  <c r="AS731" i="2"/>
  <c r="AS293" i="2"/>
  <c r="AS642" i="2"/>
  <c r="AS51" i="2"/>
  <c r="AS91" i="2"/>
  <c r="AS47" i="2"/>
  <c r="AS561" i="2"/>
  <c r="AS273" i="2"/>
  <c r="AS560" i="2"/>
  <c r="AS551" i="2"/>
  <c r="AS346" i="2"/>
  <c r="AS475" i="2"/>
  <c r="AS533" i="2"/>
  <c r="AS52" i="2"/>
  <c r="AS420" i="2"/>
  <c r="AS58" i="2"/>
  <c r="AS57" i="2"/>
  <c r="AS256" i="2"/>
  <c r="AS417" i="2"/>
  <c r="AS306" i="2"/>
  <c r="AS317" i="2"/>
  <c r="AS49" i="2"/>
  <c r="AS171" i="2"/>
  <c r="AS369" i="2"/>
  <c r="AS414" i="2"/>
  <c r="AS138" i="2"/>
  <c r="AS357" i="2"/>
  <c r="AS157" i="2"/>
  <c r="AS638" i="2"/>
  <c r="AS431" i="2"/>
  <c r="AS504" i="2"/>
  <c r="AS470" i="2"/>
  <c r="AS617" i="2"/>
  <c r="AS314" i="2"/>
  <c r="AS103" i="2"/>
  <c r="AS508" i="2"/>
  <c r="AS286" i="2"/>
  <c r="AT479" i="2"/>
  <c r="AT741" i="2"/>
  <c r="AT372" i="2"/>
  <c r="AT580" i="2"/>
  <c r="AT115" i="2"/>
  <c r="AS316" i="2"/>
  <c r="AS683" i="2"/>
  <c r="AS165" i="2"/>
  <c r="AS239" i="2"/>
  <c r="AS421" i="2"/>
  <c r="AS452" i="2"/>
  <c r="AT525" i="2"/>
  <c r="AT124" i="2"/>
  <c r="AT194" i="2"/>
  <c r="AT278" i="2"/>
  <c r="AT409" i="2"/>
  <c r="AT24" i="2"/>
  <c r="AS102" i="2"/>
  <c r="AS562" i="2"/>
  <c r="AS609" i="2"/>
  <c r="AS521" i="2"/>
  <c r="AS160" i="2"/>
  <c r="AS265" i="2"/>
  <c r="AS500" i="2"/>
  <c r="AS476" i="2"/>
  <c r="AS107" i="2"/>
  <c r="AS140" i="2"/>
  <c r="AS591" i="2"/>
  <c r="AS74" i="2"/>
  <c r="AS690" i="2"/>
  <c r="AS482" i="2"/>
  <c r="AS592" i="2"/>
  <c r="AS464" i="2"/>
  <c r="AS375" i="2"/>
  <c r="AS599" i="2"/>
  <c r="AS615" i="2"/>
  <c r="AS520" i="2"/>
  <c r="AS657" i="2"/>
  <c r="AS53" i="2"/>
  <c r="AS201" i="2"/>
  <c r="AS713" i="2"/>
  <c r="AS658" i="2"/>
  <c r="AS628" i="2"/>
  <c r="AS296" i="2"/>
  <c r="AS401" i="2"/>
  <c r="AS99" i="2"/>
  <c r="AS413" i="2"/>
  <c r="AS681" i="2"/>
  <c r="AS130" i="2"/>
  <c r="AS528" i="2"/>
  <c r="AS493" i="2"/>
  <c r="AS378" i="2"/>
  <c r="AS37" i="2"/>
  <c r="AS251" i="2"/>
  <c r="AS281" i="2"/>
  <c r="AS492" i="2"/>
  <c r="AS309" i="2"/>
  <c r="AS537" i="2"/>
  <c r="AS616" i="2"/>
  <c r="AS235" i="2"/>
  <c r="AS269" i="2"/>
  <c r="AS12" i="2"/>
  <c r="AS637" i="2"/>
  <c r="AS295" i="2"/>
  <c r="AS288" i="2"/>
  <c r="AS310" i="2"/>
  <c r="AS502" i="2"/>
  <c r="AS282" i="2"/>
  <c r="AS688" i="2"/>
  <c r="AS209" i="2"/>
  <c r="AS403" i="2"/>
  <c r="AS172" i="2"/>
  <c r="AS226" i="2"/>
  <c r="AS71" i="2"/>
  <c r="AS73" i="2"/>
  <c r="AS514" i="2"/>
  <c r="AS419" i="2"/>
  <c r="AS465" i="2"/>
  <c r="AS612" i="2"/>
  <c r="AS382" i="2"/>
  <c r="AS263" i="2"/>
  <c r="AS34" i="2"/>
  <c r="AS67" i="2"/>
  <c r="AS242" i="2"/>
  <c r="AS589" i="2"/>
  <c r="AS186" i="2"/>
  <c r="AS132" i="2"/>
  <c r="AS509" i="2"/>
  <c r="AS224" i="2"/>
  <c r="AS56" i="2"/>
  <c r="AS60" i="2"/>
  <c r="AS384" i="2"/>
  <c r="AS117" i="2"/>
  <c r="AS480" i="2"/>
  <c r="AS284" i="2"/>
  <c r="AS217" i="2"/>
  <c r="AS662" i="2"/>
  <c r="AT669" i="2"/>
  <c r="AT351" i="2"/>
  <c r="AT415" i="2"/>
  <c r="AT553" i="2"/>
  <c r="AT92" i="2"/>
  <c r="AS648" i="2"/>
  <c r="AS706" i="2"/>
  <c r="AS248" i="2"/>
  <c r="AS243" i="2"/>
  <c r="AS64" i="2"/>
  <c r="AS267" i="2"/>
  <c r="AS546" i="2"/>
  <c r="AT396" i="2"/>
  <c r="AT19" i="2"/>
  <c r="AT705" i="2"/>
  <c r="AT41" i="2"/>
  <c r="AT272" i="2"/>
  <c r="AT594" i="2"/>
  <c r="AS685" i="2"/>
  <c r="AS598" i="2"/>
  <c r="AS720" i="2"/>
  <c r="AS532" i="2"/>
  <c r="AS438" i="2"/>
  <c r="AS143" i="2"/>
  <c r="AS211" i="2"/>
  <c r="AS144" i="2"/>
  <c r="AS311" i="2"/>
  <c r="AS29" i="2"/>
  <c r="AS412" i="2"/>
  <c r="AS174" i="2"/>
  <c r="AS341" i="2"/>
  <c r="AS730" i="2"/>
  <c r="AS729" i="2"/>
  <c r="AS701" i="2"/>
  <c r="AS621" i="2"/>
  <c r="AS631" i="2"/>
  <c r="AS237" i="2"/>
  <c r="AS604" i="2"/>
  <c r="AS216" i="2"/>
  <c r="AS180" i="2"/>
  <c r="AS148" i="2"/>
  <c r="AS722" i="2"/>
  <c r="AS458" i="2"/>
  <c r="AS178" i="2"/>
  <c r="AS315" i="2"/>
  <c r="AS218" i="2"/>
  <c r="AS322" i="2"/>
  <c r="AS151" i="2"/>
  <c r="AS202" i="2"/>
  <c r="AS738" i="2"/>
  <c r="AS187" i="2"/>
  <c r="AS721" i="2"/>
  <c r="AS627" i="2"/>
  <c r="AS700" i="2"/>
  <c r="AS418" i="2"/>
  <c r="AS659" i="2"/>
  <c r="AS192" i="2"/>
  <c r="AS527" i="2"/>
  <c r="AS454" i="2"/>
  <c r="AS153" i="2"/>
  <c r="AS645" i="2"/>
  <c r="AS664" i="2"/>
  <c r="AS207" i="2"/>
  <c r="AS499" i="2"/>
  <c r="AS732" i="2"/>
  <c r="AS545" i="2"/>
  <c r="AS86" i="2"/>
  <c r="AS516" i="2"/>
  <c r="AS125" i="2"/>
  <c r="AS301" i="2"/>
  <c r="AS22" i="2"/>
  <c r="AS20" i="2"/>
  <c r="AS558" i="2"/>
  <c r="AS552" i="2"/>
  <c r="AS668" i="2"/>
  <c r="AS199" i="2"/>
  <c r="AS30" i="2"/>
  <c r="AS139" i="2"/>
  <c r="AS370" i="2"/>
  <c r="AS696" i="2"/>
  <c r="AS2" i="2"/>
  <c r="AS205" i="2"/>
  <c r="AS424" i="2"/>
  <c r="AS118" i="2"/>
  <c r="AS81" i="2"/>
  <c r="AS626" i="2"/>
  <c r="AS274" i="2"/>
  <c r="AS489" i="2"/>
  <c r="AS497" i="2"/>
  <c r="AS17" i="2"/>
  <c r="AS356" i="2"/>
  <c r="AS400" i="2"/>
  <c r="AS531" i="2"/>
  <c r="AT677" i="2"/>
  <c r="AT709" i="2"/>
  <c r="AT572" i="2"/>
  <c r="AT456" i="2"/>
  <c r="AT249" i="2"/>
  <c r="AR100" i="2"/>
  <c r="AR26" i="2"/>
  <c r="AR481" i="2"/>
  <c r="AR225" i="2"/>
  <c r="AR35" i="2"/>
  <c r="AR28" i="2"/>
  <c r="AR474" i="2"/>
  <c r="AR593" i="2"/>
  <c r="AR85" i="2"/>
  <c r="AR55" i="2"/>
  <c r="AR387" i="2"/>
  <c r="AR679" i="2"/>
  <c r="AR152" i="2"/>
  <c r="AR198" i="2"/>
  <c r="AR23" i="2"/>
  <c r="AR337" i="2"/>
  <c r="AR262" i="2"/>
  <c r="AR344" i="2"/>
  <c r="AR210" i="2"/>
  <c r="AR87" i="2"/>
  <c r="AR441" i="2"/>
  <c r="AR360" i="2"/>
  <c r="AR385" i="2"/>
  <c r="AR342" i="2"/>
  <c r="AR128" i="2"/>
  <c r="AR614" i="2"/>
  <c r="AU525" i="2"/>
  <c r="AU702" i="2"/>
  <c r="AU355" i="2"/>
  <c r="AU206" i="2"/>
  <c r="AU285" i="2"/>
  <c r="AU294" i="2"/>
  <c r="AU279" i="2"/>
  <c r="AU680" i="2"/>
  <c r="AU396" i="2"/>
  <c r="AU122" i="2"/>
  <c r="AU124" i="2"/>
  <c r="AU90" i="2"/>
  <c r="AU176" i="2"/>
  <c r="AU411" i="2"/>
  <c r="AU736" i="2"/>
  <c r="AU602" i="2"/>
  <c r="AU69" i="2"/>
  <c r="AU423" i="2"/>
  <c r="AU19" i="2"/>
  <c r="AU692" i="2"/>
  <c r="AU373" i="2"/>
  <c r="AU194" i="2"/>
  <c r="AU707" i="2"/>
  <c r="AU563" i="2"/>
  <c r="AU619" i="2"/>
  <c r="AU406" i="2"/>
  <c r="AU557" i="2"/>
  <c r="AU229" i="2"/>
  <c r="AU705" i="2"/>
  <c r="AU247" i="2"/>
  <c r="AU548" i="2"/>
  <c r="AU278" i="2"/>
  <c r="AU234" i="2"/>
  <c r="AU319" i="2"/>
  <c r="AU596" i="2"/>
  <c r="AU173" i="2"/>
  <c r="AU448" i="2"/>
  <c r="AU398" i="2"/>
  <c r="AU41" i="2"/>
  <c r="AU14" i="2"/>
  <c r="AU678" i="2"/>
  <c r="AU409" i="2"/>
  <c r="AU488" i="2"/>
  <c r="AU534" i="2"/>
  <c r="AU641" i="2"/>
  <c r="AU618" i="2"/>
  <c r="AU661" i="2"/>
  <c r="AU597" i="2"/>
  <c r="AU272" i="2"/>
  <c r="AU691" i="2"/>
  <c r="AU24" i="2"/>
  <c r="AU133" i="2"/>
  <c r="AU214" i="2"/>
  <c r="AU175" i="2"/>
  <c r="AU190" i="2"/>
  <c r="AU467" i="2"/>
  <c r="AU630" i="2"/>
  <c r="AU594" i="2"/>
  <c r="AU390" i="2"/>
  <c r="AU522" i="2"/>
  <c r="AT376" i="2"/>
  <c r="AT438" i="2"/>
  <c r="AT160" i="2"/>
  <c r="AT718" i="2"/>
  <c r="AT380" i="2"/>
  <c r="AT143" i="2"/>
  <c r="AT265" i="2"/>
  <c r="AT366" i="2"/>
  <c r="AT496" i="2"/>
  <c r="AT211" i="2"/>
  <c r="AT500" i="2"/>
  <c r="AT304" i="2"/>
  <c r="AT575" i="2"/>
  <c r="AT144" i="2"/>
  <c r="AT476" i="2"/>
  <c r="AT510" i="2"/>
  <c r="AT311" i="2"/>
  <c r="AT107" i="2"/>
  <c r="AT684" i="2"/>
  <c r="AT29" i="2"/>
  <c r="AT140" i="2"/>
  <c r="AT238" i="2"/>
  <c r="AT412" i="2"/>
  <c r="AT591" i="2"/>
  <c r="AT189" i="2"/>
  <c r="AT98" i="2"/>
  <c r="AT710" i="2"/>
  <c r="AT174" i="2"/>
  <c r="AT74" i="2"/>
  <c r="AT204" i="2"/>
  <c r="AT101" i="2"/>
  <c r="AT328" i="2"/>
  <c r="AT694" i="2"/>
  <c r="AT339" i="2"/>
  <c r="AT582" i="2"/>
  <c r="AT126" i="2"/>
  <c r="AT111" i="2"/>
  <c r="AT345" i="2"/>
  <c r="AT253" i="2"/>
  <c r="AT600" i="2"/>
  <c r="AT487" i="2"/>
  <c r="AT113" i="2"/>
  <c r="AT307" i="2"/>
  <c r="AT10" i="2"/>
  <c r="AT723" i="2"/>
  <c r="AT283" i="2"/>
  <c r="AT79" i="2"/>
  <c r="AT569" i="2"/>
  <c r="AT348" i="2"/>
  <c r="AT649" i="2"/>
  <c r="AT63" i="2"/>
  <c r="AT9" i="2"/>
  <c r="AT530" i="2"/>
  <c r="AT383" i="2"/>
  <c r="AR410" i="2"/>
  <c r="AR598" i="2"/>
  <c r="AR422" i="2"/>
  <c r="AR97" i="2"/>
  <c r="AR352" i="2"/>
  <c r="AR571" i="2"/>
  <c r="AR105" i="2"/>
  <c r="AR653" i="2"/>
  <c r="AR25" i="2"/>
  <c r="AR298" i="2"/>
  <c r="AR54" i="2"/>
  <c r="AR392" i="2"/>
  <c r="AR94" i="2"/>
  <c r="AR72" i="2"/>
  <c r="AR261" i="2"/>
  <c r="AR578" i="2"/>
  <c r="AR353" i="2"/>
  <c r="AR305" i="2"/>
  <c r="AR543" i="2"/>
  <c r="AR318" i="2"/>
  <c r="AR32" i="2"/>
  <c r="AR289" i="2"/>
  <c r="AR620" i="2"/>
  <c r="AR354" i="2"/>
  <c r="AR466" i="2"/>
  <c r="AR5" i="2"/>
  <c r="AR442" i="2"/>
  <c r="AR526" i="2"/>
  <c r="AR498" i="2"/>
  <c r="AR200" i="2"/>
  <c r="AR135" i="2"/>
  <c r="AR258" i="2"/>
  <c r="AR114" i="2"/>
  <c r="AR428" i="2"/>
  <c r="AR574" i="2"/>
  <c r="AR93" i="2"/>
  <c r="AR76" i="2"/>
  <c r="AR254" i="2"/>
  <c r="AR639" i="2"/>
  <c r="AT682" i="2"/>
  <c r="AT690" i="2"/>
  <c r="AT341" i="2"/>
  <c r="AT550" i="2"/>
  <c r="AT482" i="2"/>
  <c r="AT730" i="2"/>
  <c r="AT655" i="2"/>
  <c r="AT592" i="2"/>
  <c r="AT729" i="2"/>
  <c r="AT268" i="2"/>
  <c r="AT464" i="2"/>
  <c r="AT455" i="2"/>
  <c r="AT701" i="2"/>
  <c r="AT375" i="2"/>
  <c r="AT343" i="2"/>
  <c r="AT621" i="2"/>
  <c r="AT599" i="2"/>
  <c r="AT539" i="2"/>
  <c r="AT631" i="2"/>
  <c r="AT615" i="2"/>
  <c r="AT734" i="2"/>
  <c r="AT237" i="2"/>
  <c r="AT520" i="2"/>
  <c r="AT731" i="2"/>
  <c r="AT604" i="2"/>
  <c r="AT657" i="2"/>
  <c r="AT293" i="2"/>
  <c r="AT216" i="2"/>
  <c r="AT53" i="2"/>
  <c r="AT642" i="2"/>
  <c r="AT180" i="2"/>
  <c r="AT51" i="2"/>
  <c r="AT201" i="2"/>
  <c r="AT91" i="2"/>
  <c r="AT148" i="2"/>
  <c r="AT47" i="2"/>
  <c r="AT561" i="2"/>
  <c r="AT273" i="2"/>
  <c r="AT560" i="2"/>
  <c r="AT551" i="2"/>
  <c r="AT346" i="2"/>
  <c r="AT475" i="2"/>
  <c r="AT533" i="2"/>
  <c r="AT52" i="2"/>
  <c r="AT420" i="2"/>
  <c r="AT58" i="2"/>
  <c r="AT57" i="2"/>
  <c r="AT256" i="2"/>
  <c r="AT417" i="2"/>
  <c r="AT306" i="2"/>
  <c r="AT317" i="2"/>
  <c r="AT49" i="2"/>
  <c r="AT171" i="2"/>
  <c r="AT369" i="2"/>
  <c r="AS358" i="2"/>
  <c r="AS469" i="2"/>
  <c r="AS593" i="2"/>
  <c r="AS473" i="2"/>
  <c r="AS85" i="2"/>
  <c r="AS55" i="2"/>
  <c r="AS387" i="2"/>
  <c r="AS679" i="2"/>
  <c r="AS152" i="2"/>
  <c r="AS198" i="2"/>
  <c r="AS670" i="2"/>
  <c r="AS11" i="2"/>
  <c r="AS23" i="2"/>
  <c r="AS337" i="2"/>
  <c r="AS262" i="2"/>
  <c r="AS344" i="2"/>
  <c r="AS665" i="2"/>
  <c r="AS389" i="2"/>
  <c r="AS210" i="2"/>
  <c r="AS87" i="2"/>
  <c r="AS441" i="2"/>
  <c r="AS360" i="2"/>
  <c r="AS385" i="2"/>
  <c r="AS108" i="2"/>
  <c r="AS342" i="2"/>
  <c r="AS128" i="2"/>
  <c r="AS614" i="2"/>
  <c r="AT713" i="2"/>
  <c r="AT722" i="2"/>
  <c r="AT658" i="2"/>
  <c r="AT458" i="2"/>
  <c r="AT628" i="2"/>
  <c r="AT178" i="2"/>
  <c r="AT296" i="2"/>
  <c r="AT315" i="2"/>
  <c r="AT401" i="2"/>
  <c r="AT218" i="2"/>
  <c r="AT99" i="2"/>
  <c r="AT322" i="2"/>
  <c r="AT413" i="2"/>
  <c r="AT151" i="2"/>
  <c r="AT681" i="2"/>
  <c r="AT202" i="2"/>
  <c r="AT130" i="2"/>
  <c r="AT738" i="2"/>
  <c r="AT528" i="2"/>
  <c r="AT493" i="2"/>
  <c r="AT187" i="2"/>
  <c r="AT378" i="2"/>
  <c r="AT37" i="2"/>
  <c r="AT251" i="2"/>
  <c r="AT281" i="2"/>
  <c r="AT492" i="2"/>
  <c r="AT309" i="2"/>
  <c r="AT537" i="2"/>
  <c r="AT616" i="2"/>
  <c r="AT235" i="2"/>
  <c r="AT269" i="2"/>
  <c r="AT12" i="2"/>
  <c r="AT637" i="2"/>
  <c r="AT295" i="2"/>
  <c r="AT288" i="2"/>
  <c r="AT310" i="2"/>
  <c r="AT502" i="2"/>
  <c r="AT282" i="2"/>
  <c r="AT688" i="2"/>
  <c r="AT209" i="2"/>
  <c r="AT403" i="2"/>
  <c r="AT172" i="2"/>
  <c r="AT226" i="2"/>
  <c r="AT71" i="2"/>
  <c r="AT73" i="2"/>
  <c r="AT514" i="2"/>
  <c r="AT419" i="2"/>
  <c r="AT465" i="2"/>
  <c r="AT612" i="2"/>
  <c r="AT382" i="2"/>
  <c r="AT263" i="2"/>
  <c r="AT34" i="2"/>
  <c r="AT67" i="2"/>
  <c r="AT242" i="2"/>
  <c r="AR596" i="2"/>
  <c r="AR398" i="2"/>
  <c r="AR534" i="2"/>
  <c r="AR691" i="2"/>
  <c r="AR214" i="2"/>
  <c r="AT721" i="2"/>
  <c r="AT627" i="2"/>
  <c r="AT700" i="2"/>
  <c r="AT418" i="2"/>
  <c r="AT659" i="2"/>
  <c r="AT192" i="2"/>
  <c r="AT527" i="2"/>
  <c r="AT454" i="2"/>
  <c r="AT153" i="2"/>
  <c r="AT645" i="2"/>
  <c r="AT664" i="2"/>
  <c r="AT207" i="2"/>
  <c r="AT499" i="2"/>
  <c r="AT732" i="2"/>
  <c r="AT545" i="2"/>
  <c r="AT86" i="2"/>
  <c r="AT516" i="2"/>
  <c r="AT125" i="2"/>
  <c r="AT301" i="2"/>
  <c r="AT22" i="2"/>
  <c r="AT20" i="2"/>
  <c r="AT558" i="2"/>
  <c r="AT552" i="2"/>
  <c r="AT668" i="2"/>
  <c r="AT199" i="2"/>
  <c r="AT30" i="2"/>
  <c r="AT139" i="2"/>
  <c r="AT370" i="2"/>
  <c r="AT696" i="2"/>
  <c r="AT2" i="2"/>
  <c r="AT205" i="2"/>
  <c r="AT424" i="2"/>
  <c r="AT118" i="2"/>
  <c r="AT81" i="2"/>
  <c r="AT626" i="2"/>
  <c r="AT274" i="2"/>
  <c r="AT483" i="2"/>
  <c r="AT697" i="2"/>
  <c r="AT436" i="2"/>
  <c r="AT365" i="2"/>
  <c r="AT566" i="2"/>
  <c r="AT724" i="2"/>
  <c r="AT733" i="2"/>
  <c r="AT70" i="2"/>
  <c r="AT644" i="2"/>
  <c r="AT636" i="2"/>
  <c r="AT468" i="2"/>
  <c r="AT277" i="2"/>
  <c r="AT506" i="2"/>
  <c r="AT96" i="2"/>
  <c r="AT586" i="2"/>
  <c r="AT156" i="2"/>
  <c r="AT446" i="2"/>
  <c r="AT162" i="2"/>
  <c r="AT432" i="2"/>
  <c r="AT477" i="2"/>
  <c r="AT236" i="2"/>
  <c r="AT109" i="2"/>
  <c r="AT188" i="2"/>
  <c r="AT252" i="2"/>
  <c r="AT334" i="2"/>
  <c r="AT461" i="2"/>
  <c r="AR345" i="2"/>
  <c r="AS580" i="2"/>
  <c r="AS340" i="2"/>
  <c r="AS266" i="2"/>
  <c r="AS240" i="2"/>
  <c r="AS137" i="2"/>
  <c r="AS164" i="2"/>
  <c r="AS249" i="2"/>
  <c r="AS647" i="2"/>
  <c r="AS92" i="2"/>
  <c r="AS386" i="2"/>
  <c r="AS115" i="2"/>
  <c r="AS149" i="2"/>
  <c r="AS517" i="2"/>
  <c r="AS666" i="2"/>
  <c r="AS610" i="2"/>
  <c r="AT711" i="2"/>
  <c r="AT584" i="2"/>
  <c r="AT440" i="2"/>
  <c r="AT603" i="2"/>
  <c r="AT470" i="2"/>
  <c r="AT287" i="2"/>
  <c r="AT197" i="2"/>
  <c r="AT489" i="2"/>
  <c r="AT742" i="2"/>
  <c r="AT177" i="2"/>
  <c r="AT222" i="2"/>
  <c r="AT245" i="2"/>
  <c r="AT117" i="2"/>
  <c r="AT179" i="2"/>
  <c r="AT617" i="2"/>
  <c r="AT501" i="2"/>
  <c r="AT297" i="2"/>
  <c r="AT497" i="2"/>
  <c r="AT538" i="2"/>
  <c r="AT361" i="2"/>
  <c r="AT33" i="2"/>
  <c r="AT150" i="2"/>
  <c r="AT480" i="2"/>
  <c r="AT540" i="2"/>
  <c r="AT314" i="2"/>
  <c r="AT223" i="2"/>
  <c r="AT490" i="2"/>
  <c r="AT196" i="2"/>
  <c r="AT17" i="2"/>
  <c r="AT491" i="2"/>
  <c r="AT601" i="2"/>
  <c r="AT581" i="2"/>
  <c r="AT660" i="2"/>
  <c r="AT284" i="2"/>
  <c r="AT103" i="2"/>
  <c r="AT280" i="2"/>
  <c r="AT313" i="2"/>
  <c r="AT106" i="2"/>
  <c r="AT59" i="2"/>
  <c r="AT356" i="2"/>
  <c r="AT45" i="2"/>
  <c r="AT62" i="2"/>
  <c r="AT308" i="2"/>
  <c r="AT217" i="2"/>
  <c r="AT547" i="2"/>
  <c r="AT228" i="2"/>
  <c r="AT508" i="2"/>
  <c r="AT675" i="2"/>
  <c r="AT554" i="2"/>
  <c r="AT129" i="2"/>
  <c r="AT400" i="2"/>
  <c r="AT350" i="2"/>
  <c r="AT167" i="2"/>
  <c r="AT104" i="2"/>
  <c r="AT331" i="2"/>
  <c r="AT662" i="2"/>
  <c r="AT286" i="2"/>
  <c r="AT134" i="2"/>
  <c r="AT330" i="2"/>
  <c r="AT576" i="2"/>
  <c r="AT371" i="2"/>
  <c r="AT531" i="2"/>
  <c r="AS678" i="2"/>
  <c r="AS409" i="2"/>
  <c r="AS488" i="2"/>
  <c r="AS534" i="2"/>
  <c r="AS641" i="2"/>
  <c r="AS618" i="2"/>
  <c r="AS661" i="2"/>
  <c r="AS597" i="2"/>
  <c r="AS272" i="2"/>
  <c r="AS691" i="2"/>
  <c r="AS24" i="2"/>
  <c r="AS133" i="2"/>
  <c r="AS214" i="2"/>
  <c r="AS175" i="2"/>
  <c r="AS190" i="2"/>
  <c r="AS467" i="2"/>
  <c r="AS630" i="2"/>
  <c r="AS594" i="2"/>
  <c r="AS390" i="2"/>
  <c r="AS522" i="2"/>
  <c r="AT667" i="2"/>
  <c r="AT648" i="2"/>
  <c r="AT623" i="2"/>
  <c r="AT654" i="2"/>
  <c r="AT316" i="2"/>
  <c r="AT686" i="2"/>
  <c r="AT416" i="2"/>
  <c r="AT270" i="2"/>
  <c r="AT629" i="2"/>
  <c r="AT708" i="2"/>
  <c r="AT155" i="2"/>
  <c r="AT706" i="2"/>
  <c r="AT36" i="2"/>
  <c r="AT444" i="2"/>
  <c r="AT683" i="2"/>
  <c r="AT42" i="2"/>
  <c r="AT579" i="2"/>
  <c r="AT349" i="2"/>
  <c r="AT46" i="2"/>
  <c r="AT335" i="2"/>
  <c r="AT673" i="2"/>
  <c r="AT248" i="2"/>
  <c r="AT435" i="2"/>
  <c r="AT407" i="2"/>
  <c r="AT165" i="2"/>
  <c r="AT203" i="2"/>
  <c r="AT290" i="2"/>
  <c r="AT399" i="2"/>
  <c r="AT321" i="2"/>
  <c r="AT161" i="2"/>
  <c r="AT116" i="2"/>
  <c r="AT243" i="2"/>
  <c r="AT362" i="2"/>
  <c r="AT478" i="2"/>
  <c r="AT239" i="2"/>
  <c r="AT443" i="2"/>
  <c r="AT393" i="2"/>
  <c r="AT3" i="2"/>
  <c r="AT221" i="2"/>
  <c r="AT195" i="2"/>
  <c r="AT511" i="2"/>
  <c r="AT64" i="2"/>
  <c r="AT275" i="2"/>
  <c r="AT449" i="2"/>
  <c r="AT421" i="2"/>
  <c r="AT676" i="2"/>
  <c r="AT276" i="2"/>
  <c r="AT590" i="2"/>
  <c r="AT524" i="2"/>
  <c r="AT231" i="2"/>
  <c r="AT698" i="2"/>
  <c r="AT267" i="2"/>
  <c r="AT397" i="2"/>
  <c r="AT463" i="2"/>
  <c r="AT452" i="2"/>
  <c r="AT495" i="2"/>
  <c r="AT246" i="2"/>
  <c r="AT515" i="2"/>
  <c r="AT519" i="2"/>
  <c r="AT326" i="2"/>
  <c r="AR658" i="2"/>
  <c r="AR178" i="2"/>
  <c r="AR296" i="2"/>
  <c r="AR315" i="2"/>
  <c r="AR218" i="2"/>
  <c r="AR99" i="2"/>
  <c r="AR322" i="2"/>
  <c r="AR413" i="2"/>
  <c r="AR151" i="2"/>
  <c r="AR130" i="2"/>
  <c r="AR528" i="2"/>
  <c r="AR493" i="2"/>
  <c r="AR378" i="2"/>
  <c r="AR251" i="2"/>
  <c r="AR281" i="2"/>
  <c r="AR492" i="2"/>
  <c r="AR309" i="2"/>
  <c r="AR288" i="2"/>
  <c r="AR282" i="2"/>
  <c r="AR403" i="2"/>
  <c r="AR71" i="2"/>
  <c r="AT689" i="2"/>
  <c r="AT611" i="2"/>
  <c r="AT727" i="2"/>
  <c r="AT439" i="2"/>
  <c r="AT379" i="2"/>
  <c r="AT395" i="2"/>
  <c r="AT685" i="2"/>
  <c r="AT102" i="2"/>
  <c r="AT635" i="2"/>
  <c r="AT640" i="2"/>
  <c r="AT257" i="2"/>
  <c r="AT565" i="2"/>
  <c r="AT703" i="2"/>
  <c r="AT363" i="2"/>
  <c r="AT44" i="2"/>
  <c r="AT212" i="2"/>
  <c r="AT605" i="2"/>
  <c r="AT585" i="2"/>
  <c r="AT564" i="2"/>
  <c r="AT232" i="2"/>
  <c r="AT359" i="2"/>
  <c r="AT163" i="2"/>
  <c r="AT292" i="2"/>
  <c r="AT388" i="2"/>
  <c r="AT264" i="2"/>
  <c r="AT587" i="2"/>
  <c r="AT66" i="2"/>
  <c r="AT83" i="2"/>
  <c r="AT170" i="2"/>
  <c r="AT457" i="2"/>
  <c r="AT158" i="2"/>
  <c r="AT570" i="2"/>
  <c r="AT728" i="2"/>
  <c r="AT607" i="2"/>
  <c r="AT716" i="2"/>
  <c r="AT255" i="2"/>
  <c r="AT110" i="2"/>
  <c r="AT302" i="2"/>
  <c r="AT460" i="2"/>
  <c r="AT485" i="2"/>
  <c r="AT27" i="2"/>
  <c r="AT312" i="2"/>
  <c r="AT159" i="2"/>
  <c r="AT184" i="2"/>
  <c r="AT120" i="2"/>
  <c r="AT241" i="2"/>
  <c r="AT31" i="2"/>
  <c r="AT714" i="2"/>
  <c r="AT523" i="2"/>
  <c r="AT80" i="2"/>
  <c r="AT529" i="2"/>
  <c r="AT40" i="2"/>
  <c r="AT462" i="2"/>
  <c r="AT450" i="2"/>
  <c r="AT8" i="2"/>
  <c r="AT230" i="2"/>
  <c r="AT123" i="2"/>
  <c r="AT168" i="2"/>
  <c r="AT323" i="2"/>
  <c r="AT215" i="2"/>
  <c r="AT471" i="2"/>
  <c r="AT327" i="2"/>
  <c r="AR627" i="2"/>
  <c r="AR418" i="2"/>
  <c r="AR192" i="2"/>
  <c r="AR527" i="2"/>
  <c r="AR153" i="2"/>
  <c r="AR664" i="2"/>
  <c r="AR125" i="2"/>
  <c r="AR301" i="2"/>
  <c r="AR22" i="2"/>
  <c r="AR20" i="2"/>
  <c r="AR558" i="2"/>
  <c r="AR30" i="2"/>
  <c r="AR139" i="2"/>
  <c r="AR370" i="2"/>
  <c r="AR2" i="2"/>
  <c r="AR697" i="2"/>
  <c r="AR70" i="2"/>
  <c r="AT725" i="2"/>
  <c r="AT704" i="2"/>
  <c r="AT544" i="2"/>
  <c r="AT484" i="2"/>
  <c r="AT651" i="2"/>
  <c r="AT536" i="2"/>
  <c r="AT95" i="2"/>
  <c r="AT381" i="2"/>
  <c r="AT693" i="2"/>
  <c r="AT75" i="2"/>
  <c r="AT512" i="2"/>
  <c r="AT625" i="2"/>
  <c r="AT624" i="2"/>
  <c r="AT219" i="2"/>
  <c r="AT220" i="2"/>
  <c r="AT674" i="2"/>
  <c r="AT233" i="2"/>
  <c r="AT453" i="2"/>
  <c r="AT445" i="2"/>
  <c r="AT671" i="2"/>
  <c r="AT503" i="2"/>
  <c r="AT402" i="2"/>
  <c r="AT622" i="2"/>
  <c r="AT573" i="2"/>
  <c r="AT643" i="2"/>
  <c r="AT608" i="2"/>
  <c r="AT542" i="2"/>
  <c r="AT18" i="2"/>
  <c r="AT169" i="2"/>
  <c r="AT588" i="2"/>
  <c r="AT4" i="2"/>
  <c r="AT16" i="2"/>
  <c r="AT100" i="2"/>
  <c r="AT271" i="2"/>
  <c r="AT166" i="2"/>
  <c r="AT329" i="2"/>
  <c r="AT88" i="2"/>
  <c r="AT193" i="2"/>
  <c r="AT213" i="2"/>
  <c r="AT332" i="2"/>
  <c r="AT68" i="2"/>
  <c r="AT364" i="2"/>
  <c r="AT434" i="2"/>
  <c r="AT459" i="2"/>
  <c r="AT426" i="2"/>
  <c r="AT324" i="2"/>
  <c r="AT549" i="2"/>
  <c r="AT15" i="2"/>
  <c r="AT634" i="2"/>
  <c r="AT84" i="2"/>
  <c r="AT632" i="2"/>
  <c r="AT183" i="2"/>
  <c r="AT260" i="2"/>
  <c r="AT250" i="2"/>
  <c r="AT7" i="2"/>
  <c r="AT333" i="2"/>
  <c r="AT336" i="2"/>
  <c r="AT377" i="2"/>
  <c r="AT447" i="2"/>
  <c r="AT652" i="2"/>
  <c r="AT505" i="2"/>
  <c r="AT121" i="2"/>
  <c r="AR491" i="2"/>
  <c r="AR601" i="2"/>
  <c r="AT737" i="2"/>
  <c r="AT740" i="2"/>
  <c r="AT325" i="2"/>
  <c r="AT518" i="2"/>
  <c r="AT299" i="2"/>
  <c r="AT429" i="2"/>
  <c r="AT425" i="2"/>
  <c r="AT656" i="2"/>
  <c r="AT606" i="2"/>
  <c r="AT89" i="2"/>
  <c r="AT259" i="2"/>
  <c r="AT559" i="2"/>
  <c r="AT154" i="2"/>
  <c r="AT38" i="2"/>
  <c r="AT726" i="2"/>
  <c r="AT494" i="2"/>
  <c r="AT735" i="2"/>
  <c r="AT48" i="2"/>
  <c r="AT577" i="2"/>
  <c r="AT394" i="2"/>
  <c r="AT185" i="2"/>
  <c r="AT119" i="2"/>
  <c r="AT541" i="2"/>
  <c r="AT300" i="2"/>
  <c r="AT147" i="2"/>
  <c r="AT404" i="2"/>
  <c r="AT43" i="2"/>
  <c r="AT136" i="2"/>
  <c r="AT26" i="2"/>
  <c r="AT481" i="2"/>
  <c r="AT225" i="2"/>
  <c r="AT65" i="2"/>
  <c r="AT35" i="2"/>
  <c r="AT28" i="2"/>
  <c r="AT474" i="2"/>
  <c r="AT358" i="2"/>
  <c r="AT469" i="2"/>
  <c r="AT593" i="2"/>
  <c r="AT473" i="2"/>
  <c r="AT85" i="2"/>
  <c r="AT55" i="2"/>
  <c r="AT387" i="2"/>
  <c r="AT679" i="2"/>
  <c r="AT152" i="2"/>
  <c r="AT198" i="2"/>
  <c r="AT670" i="2"/>
  <c r="AT11" i="2"/>
  <c r="AT23" i="2"/>
  <c r="AT337" i="2"/>
  <c r="AT262" i="2"/>
  <c r="AT344" i="2"/>
  <c r="AT665" i="2"/>
  <c r="AT389" i="2"/>
  <c r="AT210" i="2"/>
  <c r="AT87" i="2"/>
  <c r="AT441" i="2"/>
  <c r="AT360" i="2"/>
  <c r="AT385" i="2"/>
  <c r="AT108" i="2"/>
  <c r="AT342" i="2"/>
  <c r="AT128" i="2"/>
  <c r="AT614" i="2"/>
  <c r="AR116" i="2"/>
  <c r="AS483" i="2"/>
  <c r="AS697" i="2"/>
  <c r="AS436" i="2"/>
  <c r="AS365" i="2"/>
  <c r="AS566" i="2"/>
  <c r="AS724" i="2"/>
  <c r="AS733" i="2"/>
  <c r="AS70" i="2"/>
  <c r="AS644" i="2"/>
  <c r="AS636" i="2"/>
  <c r="AS468" i="2"/>
  <c r="AS277" i="2"/>
  <c r="AS506" i="2"/>
  <c r="AS96" i="2"/>
  <c r="AS586" i="2"/>
  <c r="AS156" i="2"/>
  <c r="AS446" i="2"/>
  <c r="AS162" i="2"/>
  <c r="AS432" i="2"/>
  <c r="AS477" i="2"/>
  <c r="AS236" i="2"/>
  <c r="AS109" i="2"/>
  <c r="AS188" i="2"/>
  <c r="AS252" i="2"/>
  <c r="AS334" i="2"/>
  <c r="AS461" i="2"/>
  <c r="AT712" i="2"/>
  <c r="AT410" i="2"/>
  <c r="AT663" i="2"/>
  <c r="AT715" i="2"/>
  <c r="AT598" i="2"/>
  <c r="AT562" i="2"/>
  <c r="AT646" i="2"/>
  <c r="AT650" i="2"/>
  <c r="AT595" i="2"/>
  <c r="AT422" i="2"/>
  <c r="AT97" i="2"/>
  <c r="AT352" i="2"/>
  <c r="AT571" i="2"/>
  <c r="AT141" i="2"/>
  <c r="AT105" i="2"/>
  <c r="AT653" i="2"/>
  <c r="AT672" i="2"/>
  <c r="AT472" i="2"/>
  <c r="AT127" i="2"/>
  <c r="AT25" i="2"/>
  <c r="AT298" i="2"/>
  <c r="AT54" i="2"/>
  <c r="AT392" i="2"/>
  <c r="AT94" i="2"/>
  <c r="AT72" i="2"/>
  <c r="AT261" i="2"/>
  <c r="AT578" i="2"/>
  <c r="AT353" i="2"/>
  <c r="AT131" i="2"/>
  <c r="AT305" i="2"/>
  <c r="AT543" i="2"/>
  <c r="AT318" i="2"/>
  <c r="AT32" i="2"/>
  <c r="AT289" i="2"/>
  <c r="AT227" i="2"/>
  <c r="AT77" i="2"/>
  <c r="AT620" i="2"/>
  <c r="AT112" i="2"/>
  <c r="AT368" i="2"/>
  <c r="AT354" i="2"/>
  <c r="AT466" i="2"/>
  <c r="AT5" i="2"/>
  <c r="AT442" i="2"/>
  <c r="AT535" i="2"/>
  <c r="AT78" i="2"/>
  <c r="AT338" i="2"/>
  <c r="AT427" i="2"/>
  <c r="AT526" i="2"/>
  <c r="AT498" i="2"/>
  <c r="AT374" i="2"/>
  <c r="AT719" i="2"/>
  <c r="AT200" i="2"/>
  <c r="AT433" i="2"/>
  <c r="AT135" i="2"/>
  <c r="AR255" i="2"/>
  <c r="AR312" i="2"/>
  <c r="AU720" i="2"/>
  <c r="AU609" i="2"/>
  <c r="AU507" i="2"/>
  <c r="AU583" i="2"/>
  <c r="AU532" i="2"/>
  <c r="AU521" i="2"/>
  <c r="AU556" i="2"/>
  <c r="AU376" i="2"/>
  <c r="AU438" i="2"/>
  <c r="AU160" i="2"/>
  <c r="AU718" i="2"/>
  <c r="AU380" i="2"/>
  <c r="AU143" i="2"/>
  <c r="AU265" i="2"/>
  <c r="AU366" i="2"/>
  <c r="AU496" i="2"/>
  <c r="AU211" i="2"/>
  <c r="AU500" i="2"/>
  <c r="AU304" i="2"/>
  <c r="AU575" i="2"/>
  <c r="AU144" i="2"/>
  <c r="AU476" i="2"/>
  <c r="AU510" i="2"/>
  <c r="AU311" i="2"/>
  <c r="AU107" i="2"/>
  <c r="AU684" i="2"/>
  <c r="AU29" i="2"/>
  <c r="AU140" i="2"/>
  <c r="AU238" i="2"/>
  <c r="AU412" i="2"/>
  <c r="AU591" i="2"/>
  <c r="AU189" i="2"/>
  <c r="AU98" i="2"/>
  <c r="AU710" i="2"/>
  <c r="AU174" i="2"/>
  <c r="AU74" i="2"/>
  <c r="AU204" i="2"/>
  <c r="AU101" i="2"/>
  <c r="AU328" i="2"/>
  <c r="AU694" i="2"/>
  <c r="AU339" i="2"/>
  <c r="AU582" i="2"/>
  <c r="AU126" i="2"/>
  <c r="AU111" i="2"/>
  <c r="AU345" i="2"/>
  <c r="AU253" i="2"/>
  <c r="AU600" i="2"/>
  <c r="AU487" i="2"/>
  <c r="AU113" i="2"/>
  <c r="AU307" i="2"/>
  <c r="AU10" i="2"/>
  <c r="AU723" i="2"/>
  <c r="AU283" i="2"/>
  <c r="AU79" i="2"/>
  <c r="AU569" i="2"/>
  <c r="AU348" i="2"/>
  <c r="AU649" i="2"/>
  <c r="AU63" i="2"/>
  <c r="AU9" i="2"/>
  <c r="AU530" i="2"/>
  <c r="AU383" i="2"/>
  <c r="AT414" i="2"/>
  <c r="AT138" i="2"/>
  <c r="AT357" i="2"/>
  <c r="AT157" i="2"/>
  <c r="AT638" i="2"/>
  <c r="AT431" i="2"/>
  <c r="AT504" i="2"/>
  <c r="AR695" i="2"/>
  <c r="AR613" i="2"/>
  <c r="AR367" i="2"/>
  <c r="AR347" i="2"/>
  <c r="AR555" i="2"/>
  <c r="AR291" i="2"/>
  <c r="AR408" i="2"/>
  <c r="AR699" i="2"/>
  <c r="AR391" i="2"/>
  <c r="AR437" i="2"/>
  <c r="AR82" i="2"/>
  <c r="AR145" i="2"/>
  <c r="AR142" i="2"/>
  <c r="AR709" i="2"/>
  <c r="AR320" i="2"/>
  <c r="AR351" i="2"/>
  <c r="AR50" i="2"/>
  <c r="AR244" i="2"/>
  <c r="AR39" i="2"/>
  <c r="AR430" i="2"/>
  <c r="AR13" i="2"/>
  <c r="AR61" i="2"/>
  <c r="AR572" i="2"/>
  <c r="AR191" i="2"/>
  <c r="AR415" i="2"/>
  <c r="AR568" i="2"/>
  <c r="AR486" i="2"/>
  <c r="AR182" i="2"/>
  <c r="AR405" i="2"/>
  <c r="AR456" i="2"/>
  <c r="AR6" i="2"/>
  <c r="AR553" i="2"/>
  <c r="AR146" i="2"/>
  <c r="AR181" i="2"/>
  <c r="AR266" i="2"/>
  <c r="AR137" i="2"/>
  <c r="AR164" i="2"/>
  <c r="AR249" i="2"/>
  <c r="AR92" i="2"/>
  <c r="AR386" i="2"/>
  <c r="AR115" i="2"/>
  <c r="AR517" i="2"/>
  <c r="AR666" i="2"/>
  <c r="AU682" i="2"/>
  <c r="AU690" i="2"/>
  <c r="AU341" i="2"/>
  <c r="AU550" i="2"/>
  <c r="AU482" i="2"/>
  <c r="AU730" i="2"/>
  <c r="AU655" i="2"/>
  <c r="AU592" i="2"/>
  <c r="AU729" i="2"/>
  <c r="AU268" i="2"/>
  <c r="AU464" i="2"/>
  <c r="AU455" i="2"/>
  <c r="AU701" i="2"/>
  <c r="AU375" i="2"/>
  <c r="AU343" i="2"/>
  <c r="AU621" i="2"/>
  <c r="AU599" i="2"/>
  <c r="AU539" i="2"/>
  <c r="AU631" i="2"/>
  <c r="AU615" i="2"/>
  <c r="AU734" i="2"/>
  <c r="AU237" i="2"/>
  <c r="AU520" i="2"/>
  <c r="AU731" i="2"/>
  <c r="AU604" i="2"/>
  <c r="AU657" i="2"/>
  <c r="AU293" i="2"/>
  <c r="AU216" i="2"/>
  <c r="AU53" i="2"/>
  <c r="AU642" i="2"/>
  <c r="AU180" i="2"/>
  <c r="AU51" i="2"/>
  <c r="AU201" i="2"/>
  <c r="AU91" i="2"/>
  <c r="AU148" i="2"/>
  <c r="AU47" i="2"/>
  <c r="AU561" i="2"/>
  <c r="AU273" i="2"/>
  <c r="AT589" i="2"/>
  <c r="AT186" i="2"/>
  <c r="AT132" i="2"/>
  <c r="AT509" i="2"/>
  <c r="AT224" i="2"/>
  <c r="AT56" i="2"/>
  <c r="AT60" i="2"/>
  <c r="AT384" i="2"/>
  <c r="AR206" i="2"/>
  <c r="AR285" i="2"/>
  <c r="AR294" i="2"/>
  <c r="AR396" i="2"/>
  <c r="AR122" i="2"/>
  <c r="AR124" i="2"/>
  <c r="AR90" i="2"/>
  <c r="AR176" i="2"/>
  <c r="AR411" i="2"/>
  <c r="AR69" i="2"/>
  <c r="AR423" i="2"/>
  <c r="AR19" i="2"/>
  <c r="AR194" i="2"/>
  <c r="AR563" i="2"/>
  <c r="AR619" i="2"/>
  <c r="AR557" i="2"/>
  <c r="AR247" i="2"/>
  <c r="AR548" i="2"/>
  <c r="AR234" i="2"/>
  <c r="AR319" i="2"/>
  <c r="AR173" i="2"/>
  <c r="AR448" i="2"/>
  <c r="AR41" i="2"/>
  <c r="AR14" i="2"/>
  <c r="AR488" i="2"/>
  <c r="AR618" i="2"/>
  <c r="AR597" i="2"/>
  <c r="AR272" i="2"/>
  <c r="AR133" i="2"/>
  <c r="AR175" i="2"/>
  <c r="AR190" i="2"/>
  <c r="AR594" i="2"/>
  <c r="AR390" i="2"/>
  <c r="AR522" i="2"/>
  <c r="AU713" i="2"/>
  <c r="AU722" i="2"/>
  <c r="AU658" i="2"/>
  <c r="AU458" i="2"/>
  <c r="AU628" i="2"/>
  <c r="AU178" i="2"/>
  <c r="AU296" i="2"/>
  <c r="AU315" i="2"/>
  <c r="AU401" i="2"/>
  <c r="AU218" i="2"/>
  <c r="AU99" i="2"/>
  <c r="AU322" i="2"/>
  <c r="AU413" i="2"/>
  <c r="AU151" i="2"/>
  <c r="AU681" i="2"/>
  <c r="AU202" i="2"/>
  <c r="AU130" i="2"/>
  <c r="AU738" i="2"/>
  <c r="AU528" i="2"/>
  <c r="AU493" i="2"/>
  <c r="AU187" i="2"/>
  <c r="AU378" i="2"/>
  <c r="AU37" i="2"/>
  <c r="AU251" i="2"/>
  <c r="AU281" i="2"/>
  <c r="AU492" i="2"/>
  <c r="AU309" i="2"/>
  <c r="AU537" i="2"/>
  <c r="AU616" i="2"/>
  <c r="AU235" i="2"/>
  <c r="AU269" i="2"/>
  <c r="AU12" i="2"/>
  <c r="AU637" i="2"/>
  <c r="AU295" i="2"/>
  <c r="AU288" i="2"/>
  <c r="AR507" i="2"/>
  <c r="AR556" i="2"/>
  <c r="AR380" i="2"/>
  <c r="AR143" i="2"/>
  <c r="AR265" i="2"/>
  <c r="AR211" i="2"/>
  <c r="AR500" i="2"/>
  <c r="AR304" i="2"/>
  <c r="AR510" i="2"/>
  <c r="AR107" i="2"/>
  <c r="AR29" i="2"/>
  <c r="AR140" i="2"/>
  <c r="AR412" i="2"/>
  <c r="AR189" i="2"/>
  <c r="AR174" i="2"/>
  <c r="AR74" i="2"/>
  <c r="AR204" i="2"/>
  <c r="AR101" i="2"/>
  <c r="AR328" i="2"/>
  <c r="AR339" i="2"/>
  <c r="AR582" i="2"/>
  <c r="AR126" i="2"/>
  <c r="AR253" i="2"/>
  <c r="AR487" i="2"/>
  <c r="AR113" i="2"/>
  <c r="AR10" i="2"/>
  <c r="AR283" i="2"/>
  <c r="AR79" i="2"/>
  <c r="AR569" i="2"/>
  <c r="AR348" i="2"/>
  <c r="AR649" i="2"/>
  <c r="AR9" i="2"/>
  <c r="AR383" i="2"/>
  <c r="AU721" i="2"/>
  <c r="AU627" i="2"/>
  <c r="AU700" i="2"/>
  <c r="AU418" i="2"/>
  <c r="AU659" i="2"/>
  <c r="AU192" i="2"/>
  <c r="AU527" i="2"/>
  <c r="AU454" i="2"/>
  <c r="AU153" i="2"/>
  <c r="AU645" i="2"/>
  <c r="AU664" i="2"/>
  <c r="AU207" i="2"/>
  <c r="AU499" i="2"/>
  <c r="AU732" i="2"/>
  <c r="AU545" i="2"/>
  <c r="AU86" i="2"/>
  <c r="AU516" i="2"/>
  <c r="AU125" i="2"/>
  <c r="AU301" i="2"/>
  <c r="AU22" i="2"/>
  <c r="AU20" i="2"/>
  <c r="AU558" i="2"/>
  <c r="AU552" i="2"/>
  <c r="AU668" i="2"/>
  <c r="AU199" i="2"/>
  <c r="AU30" i="2"/>
  <c r="AU139" i="2"/>
  <c r="AU370" i="2"/>
  <c r="AU696" i="2"/>
  <c r="AU2" i="2"/>
  <c r="AU205" i="2"/>
  <c r="AU424" i="2"/>
  <c r="AU118" i="2"/>
  <c r="AU81" i="2"/>
  <c r="AU626" i="2"/>
  <c r="AU274" i="2"/>
  <c r="AU483" i="2"/>
  <c r="AU697" i="2"/>
  <c r="AU436" i="2"/>
  <c r="AR341" i="2"/>
  <c r="AR550" i="2"/>
  <c r="AR592" i="2"/>
  <c r="AR268" i="2"/>
  <c r="AR464" i="2"/>
  <c r="AR455" i="2"/>
  <c r="AR375" i="2"/>
  <c r="AR343" i="2"/>
  <c r="AR621" i="2"/>
  <c r="AR539" i="2"/>
  <c r="AR237" i="2"/>
  <c r="AR657" i="2"/>
  <c r="AR293" i="2"/>
  <c r="AR216" i="2"/>
  <c r="AR53" i="2"/>
  <c r="AR642" i="2"/>
  <c r="AR180" i="2"/>
  <c r="AR51" i="2"/>
  <c r="AR201" i="2"/>
  <c r="AR148" i="2"/>
  <c r="AR47" i="2"/>
  <c r="AR561" i="2"/>
  <c r="AR273" i="2"/>
  <c r="AR560" i="2"/>
  <c r="AR533" i="2"/>
  <c r="AR52" i="2"/>
  <c r="AR420" i="2"/>
  <c r="AR58" i="2"/>
  <c r="AR256" i="2"/>
  <c r="AR306" i="2"/>
  <c r="AR317" i="2"/>
  <c r="AR49" i="2"/>
  <c r="AR171" i="2"/>
  <c r="AR138" i="2"/>
  <c r="AR357" i="2"/>
  <c r="AR638" i="2"/>
  <c r="AR431" i="2"/>
  <c r="AU711" i="2"/>
  <c r="AU584" i="2"/>
  <c r="AU440" i="2"/>
  <c r="AU603" i="2"/>
  <c r="AU470" i="2"/>
  <c r="AU287" i="2"/>
  <c r="AU197" i="2"/>
  <c r="AU489" i="2"/>
  <c r="AU742" i="2"/>
  <c r="AU177" i="2"/>
  <c r="AU222" i="2"/>
  <c r="AU245" i="2"/>
  <c r="AU117" i="2"/>
  <c r="AU179" i="2"/>
  <c r="AU617" i="2"/>
  <c r="AU501" i="2"/>
  <c r="AU297" i="2"/>
  <c r="AU497" i="2"/>
  <c r="AU538" i="2"/>
  <c r="AU361" i="2"/>
  <c r="AU33" i="2"/>
  <c r="AU150" i="2"/>
  <c r="AU480" i="2"/>
  <c r="AU540" i="2"/>
  <c r="AU314" i="2"/>
  <c r="AU223" i="2"/>
  <c r="AU490" i="2"/>
  <c r="AU196" i="2"/>
  <c r="AU17" i="2"/>
  <c r="AU491" i="2"/>
  <c r="AU601" i="2"/>
  <c r="AU581" i="2"/>
  <c r="AU660" i="2"/>
  <c r="AU284" i="2"/>
  <c r="AU103" i="2"/>
  <c r="AU280" i="2"/>
  <c r="AU313" i="2"/>
  <c r="AU106" i="2"/>
  <c r="AU59" i="2"/>
  <c r="AU356" i="2"/>
  <c r="AT687" i="2"/>
  <c r="AT546" i="2"/>
  <c r="AR235" i="2"/>
  <c r="AR269" i="2"/>
  <c r="AR12" i="2"/>
  <c r="AR295" i="2"/>
  <c r="AR310" i="2"/>
  <c r="AR502" i="2"/>
  <c r="AR209" i="2"/>
  <c r="AR226" i="2"/>
  <c r="AR73" i="2"/>
  <c r="AR419" i="2"/>
  <c r="AR612" i="2"/>
  <c r="AR382" i="2"/>
  <c r="AR34" i="2"/>
  <c r="AR67" i="2"/>
  <c r="AR242" i="2"/>
  <c r="AR589" i="2"/>
  <c r="AR186" i="2"/>
  <c r="AR132" i="2"/>
  <c r="AR509" i="2"/>
  <c r="AR60" i="2"/>
  <c r="AR384" i="2"/>
  <c r="AU667" i="2"/>
  <c r="AU648" i="2"/>
  <c r="AU623" i="2"/>
  <c r="AU654" i="2"/>
  <c r="AU316" i="2"/>
  <c r="AU686" i="2"/>
  <c r="AU416" i="2"/>
  <c r="AU270" i="2"/>
  <c r="AU629" i="2"/>
  <c r="AU708" i="2"/>
  <c r="AU155" i="2"/>
  <c r="AU706" i="2"/>
  <c r="AU36" i="2"/>
  <c r="AU444" i="2"/>
  <c r="AU683" i="2"/>
  <c r="AU42" i="2"/>
  <c r="AU579" i="2"/>
  <c r="AU349" i="2"/>
  <c r="AU46" i="2"/>
  <c r="AU335" i="2"/>
  <c r="AU673" i="2"/>
  <c r="AU248" i="2"/>
  <c r="AU435" i="2"/>
  <c r="AU407" i="2"/>
  <c r="AU165" i="2"/>
  <c r="AU203" i="2"/>
  <c r="AU290" i="2"/>
  <c r="AU399" i="2"/>
  <c r="AU321" i="2"/>
  <c r="AU161" i="2"/>
  <c r="AU116" i="2"/>
  <c r="AU243" i="2"/>
  <c r="AU362" i="2"/>
  <c r="AU478" i="2"/>
  <c r="AU239" i="2"/>
  <c r="AU443" i="2"/>
  <c r="AU393" i="2"/>
  <c r="AU3" i="2"/>
  <c r="AU221" i="2"/>
  <c r="AR424" i="2"/>
  <c r="AR118" i="2"/>
  <c r="AR81" i="2"/>
  <c r="AR483" i="2"/>
  <c r="AR436" i="2"/>
  <c r="AR636" i="2"/>
  <c r="AR468" i="2"/>
  <c r="AR506" i="2"/>
  <c r="AR96" i="2"/>
  <c r="AR156" i="2"/>
  <c r="AR446" i="2"/>
  <c r="AR162" i="2"/>
  <c r="AR477" i="2"/>
  <c r="AR188" i="2"/>
  <c r="AU689" i="2"/>
  <c r="AU611" i="2"/>
  <c r="AU727" i="2"/>
  <c r="AU439" i="2"/>
  <c r="AU379" i="2"/>
  <c r="AU395" i="2"/>
  <c r="AU685" i="2"/>
  <c r="AU102" i="2"/>
  <c r="AU635" i="2"/>
  <c r="AU640" i="2"/>
  <c r="AU257" i="2"/>
  <c r="AU565" i="2"/>
  <c r="AU703" i="2"/>
  <c r="AU363" i="2"/>
  <c r="AU44" i="2"/>
  <c r="AU212" i="2"/>
  <c r="AU605" i="2"/>
  <c r="AU585" i="2"/>
  <c r="AU564" i="2"/>
  <c r="AU232" i="2"/>
  <c r="AU359" i="2"/>
  <c r="AU163" i="2"/>
  <c r="AU292" i="2"/>
  <c r="AU388" i="2"/>
  <c r="AU264" i="2"/>
  <c r="AU587" i="2"/>
  <c r="AU66" i="2"/>
  <c r="AU83" i="2"/>
  <c r="AU170" i="2"/>
  <c r="AU457" i="2"/>
  <c r="AU158" i="2"/>
  <c r="AU570" i="2"/>
  <c r="AU728" i="2"/>
  <c r="AR584" i="2"/>
  <c r="AR470" i="2"/>
  <c r="AR287" i="2"/>
  <c r="AR489" i="2"/>
  <c r="AR177" i="2"/>
  <c r="AR117" i="2"/>
  <c r="AR501" i="2"/>
  <c r="AR361" i="2"/>
  <c r="AR33" i="2"/>
  <c r="AR150" i="2"/>
  <c r="AR480" i="2"/>
  <c r="AR540" i="2"/>
  <c r="AR314" i="2"/>
  <c r="AR223" i="2"/>
  <c r="AR490" i="2"/>
  <c r="AR196" i="2"/>
  <c r="AR17" i="2"/>
  <c r="AR660" i="2"/>
  <c r="AR284" i="2"/>
  <c r="AR103" i="2"/>
  <c r="AR280" i="2"/>
  <c r="AR313" i="2"/>
  <c r="AR106" i="2"/>
  <c r="AR59" i="2"/>
  <c r="AR356" i="2"/>
  <c r="AR45" i="2"/>
  <c r="AR62" i="2"/>
  <c r="AR547" i="2"/>
  <c r="AR508" i="2"/>
  <c r="AR554" i="2"/>
  <c r="AR129" i="2"/>
  <c r="AR400" i="2"/>
  <c r="AR350" i="2"/>
  <c r="AR104" i="2"/>
  <c r="AR331" i="2"/>
  <c r="AR330" i="2"/>
  <c r="AR576" i="2"/>
  <c r="AR531" i="2"/>
  <c r="AU725" i="2"/>
  <c r="AU704" i="2"/>
  <c r="AU544" i="2"/>
  <c r="AU484" i="2"/>
  <c r="AU651" i="2"/>
  <c r="AU536" i="2"/>
  <c r="AU95" i="2"/>
  <c r="AU381" i="2"/>
  <c r="AU693" i="2"/>
  <c r="AU75" i="2"/>
  <c r="AU512" i="2"/>
  <c r="AU625" i="2"/>
  <c r="AU624" i="2"/>
  <c r="AU219" i="2"/>
  <c r="AU220" i="2"/>
  <c r="AU674" i="2"/>
  <c r="AU233" i="2"/>
  <c r="AU453" i="2"/>
  <c r="AU445" i="2"/>
  <c r="AU671" i="2"/>
  <c r="AU503" i="2"/>
  <c r="AU402" i="2"/>
  <c r="AU622" i="2"/>
  <c r="AU573" i="2"/>
  <c r="AU643" i="2"/>
  <c r="AU608" i="2"/>
  <c r="AU542" i="2"/>
  <c r="AU18" i="2"/>
  <c r="AR623" i="2"/>
  <c r="AR654" i="2"/>
  <c r="AR316" i="2"/>
  <c r="AR416" i="2"/>
  <c r="AR270" i="2"/>
  <c r="AR629" i="2"/>
  <c r="AR36" i="2"/>
  <c r="AR683" i="2"/>
  <c r="AR42" i="2"/>
  <c r="AR349" i="2"/>
  <c r="AR46" i="2"/>
  <c r="AR335" i="2"/>
  <c r="AR435" i="2"/>
  <c r="AR407" i="2"/>
  <c r="AR165" i="2"/>
  <c r="AR321" i="2"/>
  <c r="AR161" i="2"/>
  <c r="AR239" i="2"/>
  <c r="AR443" i="2"/>
  <c r="AR3" i="2"/>
  <c r="AR221" i="2"/>
  <c r="AR195" i="2"/>
  <c r="AR511" i="2"/>
  <c r="AR64" i="2"/>
  <c r="AR275" i="2"/>
  <c r="AR421" i="2"/>
  <c r="AR276" i="2"/>
  <c r="AR231" i="2"/>
  <c r="AR397" i="2"/>
  <c r="AR463" i="2"/>
  <c r="AR452" i="2"/>
  <c r="AR246" i="2"/>
  <c r="AR515" i="2"/>
  <c r="AR519" i="2"/>
  <c r="AR687" i="2"/>
  <c r="AR546" i="2"/>
  <c r="AU737" i="2"/>
  <c r="AU740" i="2"/>
  <c r="AU325" i="2"/>
  <c r="AU518" i="2"/>
  <c r="AU299" i="2"/>
  <c r="AU429" i="2"/>
  <c r="AU425" i="2"/>
  <c r="AU656" i="2"/>
  <c r="AU606" i="2"/>
  <c r="AU89" i="2"/>
  <c r="AU259" i="2"/>
  <c r="AU559" i="2"/>
  <c r="AU154" i="2"/>
  <c r="AU38" i="2"/>
  <c r="AU726" i="2"/>
  <c r="AU494" i="2"/>
  <c r="AU735" i="2"/>
  <c r="AU48" i="2"/>
  <c r="AU577" i="2"/>
  <c r="AU394" i="2"/>
  <c r="AU185" i="2"/>
  <c r="AU119" i="2"/>
  <c r="AU541" i="2"/>
  <c r="AU300" i="2"/>
  <c r="AU147" i="2"/>
  <c r="AU404" i="2"/>
  <c r="AU43" i="2"/>
  <c r="AU136" i="2"/>
  <c r="AU26" i="2"/>
  <c r="AU481" i="2"/>
  <c r="AU225" i="2"/>
  <c r="AU65" i="2"/>
  <c r="AU35" i="2"/>
  <c r="AU28" i="2"/>
  <c r="AU474" i="2"/>
  <c r="AU358" i="2"/>
  <c r="AU469" i="2"/>
  <c r="AU593" i="2"/>
  <c r="AU473" i="2"/>
  <c r="AT258" i="2"/>
  <c r="AT114" i="2"/>
  <c r="AT428" i="2"/>
  <c r="AT574" i="2"/>
  <c r="AT93" i="2"/>
  <c r="AT76" i="2"/>
  <c r="AT254" i="2"/>
  <c r="AT639" i="2"/>
  <c r="AR395" i="2"/>
  <c r="AR102" i="2"/>
  <c r="AR257" i="2"/>
  <c r="AR363" i="2"/>
  <c r="AR44" i="2"/>
  <c r="AR212" i="2"/>
  <c r="AR232" i="2"/>
  <c r="AR359" i="2"/>
  <c r="AR292" i="2"/>
  <c r="AR264" i="2"/>
  <c r="AR83" i="2"/>
  <c r="AR170" i="2"/>
  <c r="AR457" i="2"/>
  <c r="AR158" i="2"/>
  <c r="AR110" i="2"/>
  <c r="AR302" i="2"/>
  <c r="AR485" i="2"/>
  <c r="AR27" i="2"/>
  <c r="AR159" i="2"/>
  <c r="AR184" i="2"/>
  <c r="AR120" i="2"/>
  <c r="AR241" i="2"/>
  <c r="AR31" i="2"/>
  <c r="AR523" i="2"/>
  <c r="AR80" i="2"/>
  <c r="AR40" i="2"/>
  <c r="AR450" i="2"/>
  <c r="AR8" i="2"/>
  <c r="AR230" i="2"/>
  <c r="AR168" i="2"/>
  <c r="AR323" i="2"/>
  <c r="AR215" i="2"/>
  <c r="AR471" i="2"/>
  <c r="AR327" i="2"/>
  <c r="AU712" i="2"/>
  <c r="AU410" i="2"/>
  <c r="AU663" i="2"/>
  <c r="AU715" i="2"/>
  <c r="AU598" i="2"/>
  <c r="AU562" i="2"/>
  <c r="AU646" i="2"/>
  <c r="AU650" i="2"/>
  <c r="AU595" i="2"/>
  <c r="AU422" i="2"/>
  <c r="AU97" i="2"/>
  <c r="AU352" i="2"/>
  <c r="AU571" i="2"/>
  <c r="AU141" i="2"/>
  <c r="AU105" i="2"/>
  <c r="AU653" i="2"/>
  <c r="AU672" i="2"/>
  <c r="AU472" i="2"/>
  <c r="AU127" i="2"/>
  <c r="AU25" i="2"/>
  <c r="AU298" i="2"/>
  <c r="AU54" i="2"/>
  <c r="AU392" i="2"/>
  <c r="AU94" i="2"/>
  <c r="AU72" i="2"/>
  <c r="AU261" i="2"/>
  <c r="AU578" i="2"/>
  <c r="AU353" i="2"/>
  <c r="AR544" i="2"/>
  <c r="AR95" i="2"/>
  <c r="AR381" i="2"/>
  <c r="AR75" i="2"/>
  <c r="AR512" i="2"/>
  <c r="AR624" i="2"/>
  <c r="AR219" i="2"/>
  <c r="AR220" i="2"/>
  <c r="AR453" i="2"/>
  <c r="AR402" i="2"/>
  <c r="AR18" i="2"/>
  <c r="AR169" i="2"/>
  <c r="AR588" i="2"/>
  <c r="AR4" i="2"/>
  <c r="AR16" i="2"/>
  <c r="AR271" i="2"/>
  <c r="AR329" i="2"/>
  <c r="AR88" i="2"/>
  <c r="AR193" i="2"/>
  <c r="AR213" i="2"/>
  <c r="AR68" i="2"/>
  <c r="AR364" i="2"/>
  <c r="AR434" i="2"/>
  <c r="AR459" i="2"/>
  <c r="AR324" i="2"/>
  <c r="AR549" i="2"/>
  <c r="AR15" i="2"/>
  <c r="AR634" i="2"/>
  <c r="AR84" i="2"/>
  <c r="AR632" i="2"/>
  <c r="AR183" i="2"/>
  <c r="AR250" i="2"/>
  <c r="AR7" i="2"/>
  <c r="AR333" i="2"/>
  <c r="AR336" i="2"/>
  <c r="AR377" i="2"/>
  <c r="AR447" i="2"/>
  <c r="AR652" i="2"/>
  <c r="AR121" i="2"/>
  <c r="AU695" i="2"/>
  <c r="AU613" i="2"/>
  <c r="AU633" i="2"/>
  <c r="AU717" i="2"/>
  <c r="AU367" i="2"/>
  <c r="AU347" i="2"/>
  <c r="AU555" i="2"/>
  <c r="AU291" i="2"/>
  <c r="AU513" i="2"/>
  <c r="AU677" i="2"/>
  <c r="AU408" i="2"/>
  <c r="AU669" i="2"/>
  <c r="AU699" i="2"/>
  <c r="AU479" i="2"/>
  <c r="AU391" i="2"/>
  <c r="AU437" i="2"/>
  <c r="AU82" i="2"/>
  <c r="AU451" i="2"/>
  <c r="AU145" i="2"/>
  <c r="AU142" i="2"/>
  <c r="AU709" i="2"/>
  <c r="AU320" i="2"/>
  <c r="AU351" i="2"/>
  <c r="AU50" i="2"/>
  <c r="AU741" i="2"/>
  <c r="AU303" i="2"/>
  <c r="AU244" i="2"/>
  <c r="AU39" i="2"/>
  <c r="AU430" i="2"/>
  <c r="AU13" i="2"/>
  <c r="AU61" i="2"/>
  <c r="AU572" i="2"/>
  <c r="AU191" i="2"/>
  <c r="AU415" i="2"/>
  <c r="AU21" i="2"/>
  <c r="AU372" i="2"/>
  <c r="AU568" i="2"/>
  <c r="AU486" i="2"/>
  <c r="AU182" i="2"/>
  <c r="AU405" i="2"/>
  <c r="AU149" i="2"/>
  <c r="AU560" i="2"/>
  <c r="AU551" i="2"/>
  <c r="AU346" i="2"/>
  <c r="AU475" i="2"/>
  <c r="AU533" i="2"/>
  <c r="AU52" i="2"/>
  <c r="AU420" i="2"/>
  <c r="AU58" i="2"/>
  <c r="AU57" i="2"/>
  <c r="AU256" i="2"/>
  <c r="AU417" i="2"/>
  <c r="AU306" i="2"/>
  <c r="AU317" i="2"/>
  <c r="AU49" i="2"/>
  <c r="AU171" i="2"/>
  <c r="AU369" i="2"/>
  <c r="AU414" i="2"/>
  <c r="AU138" i="2"/>
  <c r="AU357" i="2"/>
  <c r="AU157" i="2"/>
  <c r="AU638" i="2"/>
  <c r="AU431" i="2"/>
  <c r="AU504" i="2"/>
  <c r="AU310" i="2"/>
  <c r="AU502" i="2"/>
  <c r="AU282" i="2"/>
  <c r="AU688" i="2"/>
  <c r="AU209" i="2"/>
  <c r="AU403" i="2"/>
  <c r="AU172" i="2"/>
  <c r="AU226" i="2"/>
  <c r="AU71" i="2"/>
  <c r="AU73" i="2"/>
  <c r="AU514" i="2"/>
  <c r="AU419" i="2"/>
  <c r="AU465" i="2"/>
  <c r="AU612" i="2"/>
  <c r="AU382" i="2"/>
  <c r="AU263" i="2"/>
  <c r="AU34" i="2"/>
  <c r="AU67" i="2"/>
  <c r="AU242" i="2"/>
  <c r="AU589" i="2"/>
  <c r="AU186" i="2"/>
  <c r="AU132" i="2"/>
  <c r="AU509" i="2"/>
  <c r="AU224" i="2"/>
  <c r="AU56" i="2"/>
  <c r="AU60" i="2"/>
  <c r="AU384" i="2"/>
  <c r="AU365" i="2"/>
  <c r="AU566" i="2"/>
  <c r="AU724" i="2"/>
  <c r="AU733" i="2"/>
  <c r="AU70" i="2"/>
  <c r="AU644" i="2"/>
  <c r="AU636" i="2"/>
  <c r="AU468" i="2"/>
  <c r="AU277" i="2"/>
  <c r="AU506" i="2"/>
  <c r="AU96" i="2"/>
  <c r="AU586" i="2"/>
  <c r="AU156" i="2"/>
  <c r="AU446" i="2"/>
  <c r="AU162" i="2"/>
  <c r="AU432" i="2"/>
  <c r="AU477" i="2"/>
  <c r="AU236" i="2"/>
  <c r="AU109" i="2"/>
  <c r="AU188" i="2"/>
  <c r="AU252" i="2"/>
  <c r="AU334" i="2"/>
  <c r="AU461" i="2"/>
  <c r="AU45" i="2"/>
  <c r="AU62" i="2"/>
  <c r="AU308" i="2"/>
  <c r="AU217" i="2"/>
  <c r="AU547" i="2"/>
  <c r="AU228" i="2"/>
  <c r="AU508" i="2"/>
  <c r="AU675" i="2"/>
  <c r="AU554" i="2"/>
  <c r="AU129" i="2"/>
  <c r="AU400" i="2"/>
  <c r="AU350" i="2"/>
  <c r="AU167" i="2"/>
  <c r="AU104" i="2"/>
  <c r="AU331" i="2"/>
  <c r="AU662" i="2"/>
  <c r="AU286" i="2"/>
  <c r="AU134" i="2"/>
  <c r="AU330" i="2"/>
  <c r="AU576" i="2"/>
  <c r="AU371" i="2"/>
  <c r="AU531" i="2"/>
  <c r="AU195" i="2"/>
  <c r="AU511" i="2"/>
  <c r="AU64" i="2"/>
  <c r="AU275" i="2"/>
  <c r="AU449" i="2"/>
  <c r="AU421" i="2"/>
  <c r="AU676" i="2"/>
  <c r="AU276" i="2"/>
  <c r="AU590" i="2"/>
  <c r="AU524" i="2"/>
  <c r="AU231" i="2"/>
  <c r="AU698" i="2"/>
  <c r="AU267" i="2"/>
  <c r="AU397" i="2"/>
  <c r="AU463" i="2"/>
  <c r="AU452" i="2"/>
  <c r="AU495" i="2"/>
  <c r="AU246" i="2"/>
  <c r="AU515" i="2"/>
  <c r="AU519" i="2"/>
  <c r="AU326" i="2"/>
  <c r="AU687" i="2"/>
  <c r="AU546" i="2"/>
  <c r="AU607" i="2"/>
  <c r="AU716" i="2"/>
  <c r="AU255" i="2"/>
  <c r="AU110" i="2"/>
  <c r="AU302" i="2"/>
  <c r="AU460" i="2"/>
  <c r="AU485" i="2"/>
  <c r="AU27" i="2"/>
  <c r="AU312" i="2"/>
  <c r="AU159" i="2"/>
  <c r="AU184" i="2"/>
  <c r="AU120" i="2"/>
  <c r="AU241" i="2"/>
  <c r="AU31" i="2"/>
  <c r="AU714" i="2"/>
  <c r="AU523" i="2"/>
  <c r="AU80" i="2"/>
  <c r="AU529" i="2"/>
  <c r="AU40" i="2"/>
  <c r="AU462" i="2"/>
  <c r="AU450" i="2"/>
  <c r="AU8" i="2"/>
  <c r="AU230" i="2"/>
  <c r="AU123" i="2"/>
  <c r="AU168" i="2"/>
  <c r="AU323" i="2"/>
  <c r="AU215" i="2"/>
  <c r="AU471" i="2"/>
  <c r="AU327" i="2"/>
  <c r="AU169" i="2"/>
  <c r="AU588" i="2"/>
  <c r="AU4" i="2"/>
  <c r="AU16" i="2"/>
  <c r="AU100" i="2"/>
  <c r="AU271" i="2"/>
  <c r="AU166" i="2"/>
  <c r="AU329" i="2"/>
  <c r="AU88" i="2"/>
  <c r="AU193" i="2"/>
  <c r="AU213" i="2"/>
  <c r="AU332" i="2"/>
  <c r="AU68" i="2"/>
  <c r="AU364" i="2"/>
  <c r="AU434" i="2"/>
  <c r="AU459" i="2"/>
  <c r="AU426" i="2"/>
  <c r="AU324" i="2"/>
  <c r="AU549" i="2"/>
  <c r="AU15" i="2"/>
  <c r="AU634" i="2"/>
  <c r="AU84" i="2"/>
  <c r="AU632" i="2"/>
  <c r="AU183" i="2"/>
  <c r="AU260" i="2"/>
  <c r="AU250" i="2"/>
  <c r="AU7" i="2"/>
  <c r="AU333" i="2"/>
  <c r="AU336" i="2"/>
  <c r="AU377" i="2"/>
  <c r="AU447" i="2"/>
  <c r="AU652" i="2"/>
  <c r="AU505" i="2"/>
  <c r="AU121" i="2"/>
  <c r="AU85" i="2"/>
  <c r="AU55" i="2"/>
  <c r="AU387" i="2"/>
  <c r="AU679" i="2"/>
  <c r="AU152" i="2"/>
  <c r="AU198" i="2"/>
  <c r="AU670" i="2"/>
  <c r="AU11" i="2"/>
  <c r="AU23" i="2"/>
  <c r="AU337" i="2"/>
  <c r="AU262" i="2"/>
  <c r="AU344" i="2"/>
  <c r="AU665" i="2"/>
  <c r="AU389" i="2"/>
  <c r="AU210" i="2"/>
  <c r="AU87" i="2"/>
  <c r="AU441" i="2"/>
  <c r="AU360" i="2"/>
  <c r="AU385" i="2"/>
  <c r="AU108" i="2"/>
  <c r="AU342" i="2"/>
  <c r="AU128" i="2"/>
  <c r="AU614" i="2"/>
  <c r="AU131" i="2"/>
  <c r="AU305" i="2"/>
  <c r="AU543" i="2"/>
  <c r="AU318" i="2"/>
  <c r="AU32" i="2"/>
  <c r="AU289" i="2"/>
  <c r="AU227" i="2"/>
  <c r="AU77" i="2"/>
  <c r="AU620" i="2"/>
  <c r="AU112" i="2"/>
  <c r="AU368" i="2"/>
  <c r="AU354" i="2"/>
  <c r="AU466" i="2"/>
  <c r="AU5" i="2"/>
  <c r="AU442" i="2"/>
  <c r="AU535" i="2"/>
  <c r="AU78" i="2"/>
  <c r="AU338" i="2"/>
  <c r="AU427" i="2"/>
  <c r="AU526" i="2"/>
  <c r="AU498" i="2"/>
  <c r="AU374" i="2"/>
  <c r="AU719" i="2"/>
  <c r="AU200" i="2"/>
  <c r="AU433" i="2"/>
  <c r="AU135" i="2"/>
  <c r="AU258" i="2"/>
  <c r="AU114" i="2"/>
  <c r="AU428" i="2"/>
  <c r="AU574" i="2"/>
  <c r="AU93" i="2"/>
  <c r="AU76" i="2"/>
  <c r="AU254" i="2"/>
  <c r="AU639" i="2"/>
  <c r="AU567" i="2"/>
  <c r="AU208" i="2"/>
  <c r="AU456" i="2"/>
  <c r="AU6" i="2"/>
  <c r="AU553" i="2"/>
  <c r="AU146" i="2"/>
  <c r="AU181" i="2"/>
  <c r="AU580" i="2"/>
  <c r="AU340" i="2"/>
  <c r="AU266" i="2"/>
  <c r="AU240" i="2"/>
  <c r="AU137" i="2"/>
  <c r="AU164" i="2"/>
  <c r="AU249" i="2"/>
  <c r="AU647" i="2"/>
  <c r="AU92" i="2"/>
  <c r="AU386" i="2"/>
  <c r="AU115" i="2"/>
  <c r="AU517" i="2"/>
  <c r="AU666" i="2"/>
  <c r="AU610" i="2"/>
  <c r="AV641" i="2" l="1"/>
  <c r="AV630" i="2"/>
  <c r="AV175" i="2"/>
  <c r="AV739" i="2"/>
  <c r="AV214" i="2"/>
  <c r="W14" i="3"/>
  <c r="AV133" i="2"/>
  <c r="W40" i="3"/>
  <c r="AV24" i="2"/>
  <c r="Y65" i="3"/>
  <c r="W111" i="3"/>
  <c r="Y54" i="3"/>
  <c r="W77" i="3"/>
  <c r="Y57" i="3"/>
  <c r="W100" i="3"/>
  <c r="Y84" i="3"/>
  <c r="Y37" i="3"/>
  <c r="Y22" i="3"/>
  <c r="W96" i="3"/>
  <c r="W85" i="3"/>
  <c r="Y58" i="3"/>
  <c r="Y39" i="3"/>
  <c r="W113" i="3"/>
  <c r="Y36" i="3"/>
  <c r="W74" i="3"/>
  <c r="Y114" i="3"/>
  <c r="W56" i="3"/>
  <c r="Y113" i="3"/>
  <c r="W121" i="3"/>
  <c r="Y41" i="3"/>
  <c r="W104" i="3"/>
  <c r="W67" i="3"/>
  <c r="W6" i="3"/>
  <c r="W82" i="3"/>
  <c r="W84" i="3"/>
  <c r="Y72" i="3"/>
  <c r="Y89" i="3"/>
  <c r="Y53" i="3"/>
  <c r="Y61" i="3"/>
  <c r="W26" i="3"/>
  <c r="W51" i="3"/>
  <c r="W76" i="3"/>
  <c r="Y4" i="3"/>
  <c r="W50" i="3"/>
  <c r="Y117" i="3"/>
  <c r="W17" i="3"/>
  <c r="W4" i="3"/>
  <c r="W16" i="3"/>
  <c r="Y9" i="3"/>
  <c r="W35" i="3"/>
  <c r="Y97" i="3"/>
  <c r="Y82" i="3"/>
  <c r="Y59" i="3"/>
  <c r="Y83" i="3"/>
  <c r="Y55" i="3"/>
  <c r="Y34" i="3"/>
  <c r="Y111" i="3"/>
  <c r="Y88" i="3"/>
  <c r="W64" i="3"/>
  <c r="W19" i="3"/>
  <c r="Y99" i="3"/>
  <c r="Y73" i="3"/>
  <c r="Y74" i="3"/>
  <c r="W81" i="3"/>
  <c r="Y93" i="3"/>
  <c r="W36" i="3"/>
  <c r="W97" i="3"/>
  <c r="W87" i="3"/>
  <c r="Y32" i="3"/>
  <c r="Y20" i="3"/>
  <c r="Y102" i="3"/>
  <c r="Y80" i="3"/>
  <c r="W18" i="3"/>
  <c r="Y120" i="3"/>
  <c r="W20" i="3"/>
  <c r="W59" i="3"/>
  <c r="Y26" i="3"/>
  <c r="Y121" i="3"/>
  <c r="Y63" i="3"/>
  <c r="Y96" i="3"/>
  <c r="Y109" i="3"/>
  <c r="W57" i="3"/>
  <c r="Y79" i="3"/>
  <c r="W22" i="3"/>
  <c r="W47" i="3"/>
  <c r="W48" i="3"/>
  <c r="W3" i="3"/>
  <c r="W45" i="3"/>
  <c r="W115" i="3"/>
  <c r="W118" i="3"/>
  <c r="W13" i="3"/>
  <c r="W24" i="3"/>
  <c r="Y76" i="3"/>
  <c r="W53" i="3"/>
  <c r="Y7" i="3"/>
  <c r="Y46" i="3"/>
  <c r="Y68" i="3"/>
  <c r="W21" i="3"/>
  <c r="W2" i="3"/>
  <c r="Y60" i="3"/>
  <c r="W39" i="3"/>
  <c r="Y40" i="3"/>
  <c r="W37" i="3"/>
  <c r="W73" i="3"/>
  <c r="W122" i="3"/>
  <c r="Y112" i="3"/>
  <c r="W7" i="3"/>
  <c r="Y81" i="3"/>
  <c r="Y25" i="3"/>
  <c r="W23" i="3"/>
  <c r="W28" i="3"/>
  <c r="Y95" i="3"/>
  <c r="Y19" i="3"/>
  <c r="Y104" i="3"/>
  <c r="Y6" i="3"/>
  <c r="W10" i="3"/>
  <c r="W101" i="3"/>
  <c r="Y35" i="3"/>
  <c r="W68" i="3"/>
  <c r="Y2" i="3"/>
  <c r="W33" i="3"/>
  <c r="Y85" i="3"/>
  <c r="W110" i="3"/>
  <c r="W86" i="3"/>
  <c r="Y103" i="3"/>
  <c r="Y86" i="3"/>
  <c r="Y31" i="3"/>
  <c r="Y77" i="3"/>
  <c r="Y108" i="3"/>
  <c r="Y122" i="3"/>
  <c r="W69" i="3"/>
  <c r="W109" i="3"/>
  <c r="W44" i="3"/>
  <c r="W112" i="3"/>
  <c r="Y47" i="3"/>
  <c r="W9" i="3"/>
  <c r="W11" i="3"/>
  <c r="Y87" i="3"/>
  <c r="W99" i="3"/>
  <c r="Y16" i="3"/>
  <c r="Y78" i="3"/>
  <c r="Y101" i="3"/>
  <c r="Y11" i="3"/>
  <c r="W93" i="3"/>
  <c r="Y67" i="3"/>
  <c r="W30" i="3"/>
  <c r="Y98" i="3"/>
  <c r="Y30" i="3"/>
  <c r="W90" i="3"/>
  <c r="W120" i="3"/>
  <c r="Y119" i="3"/>
  <c r="W8" i="3"/>
  <c r="W52" i="3"/>
  <c r="W34" i="3"/>
  <c r="W15" i="3"/>
  <c r="Y92" i="3"/>
  <c r="W92" i="3"/>
  <c r="W32" i="3"/>
  <c r="W25" i="3"/>
  <c r="Y21" i="3"/>
  <c r="W117" i="3"/>
  <c r="Y115" i="3"/>
  <c r="W66" i="3"/>
  <c r="W78" i="3"/>
  <c r="Y118" i="3"/>
  <c r="W88" i="3"/>
  <c r="W105" i="3"/>
  <c r="W72" i="3"/>
  <c r="W71" i="3"/>
  <c r="W116" i="3"/>
  <c r="Y13" i="3"/>
  <c r="Y106" i="3"/>
  <c r="W27" i="3"/>
  <c r="W106" i="3"/>
  <c r="W95" i="3"/>
  <c r="W80" i="3"/>
  <c r="W91" i="3"/>
  <c r="W103" i="3"/>
  <c r="W60" i="3"/>
  <c r="W54" i="3"/>
  <c r="Y15" i="3"/>
  <c r="W62" i="3"/>
  <c r="W108" i="3"/>
  <c r="W5" i="3"/>
  <c r="Y3" i="3"/>
  <c r="Y71" i="3"/>
  <c r="Y17" i="3"/>
  <c r="W102" i="3"/>
  <c r="Y50" i="3"/>
  <c r="W75" i="3"/>
  <c r="W63" i="3"/>
  <c r="Y29" i="3"/>
  <c r="W12" i="3"/>
  <c r="Y49" i="3"/>
  <c r="W43" i="3"/>
  <c r="Y107" i="3"/>
  <c r="W49" i="3"/>
  <c r="Y94" i="3"/>
  <c r="Y64" i="3"/>
  <c r="Y75" i="3"/>
  <c r="W79" i="3"/>
  <c r="W70" i="3"/>
  <c r="W65" i="3"/>
  <c r="W119" i="3"/>
  <c r="W107" i="3"/>
  <c r="Y116" i="3"/>
  <c r="Y5" i="3"/>
  <c r="Y56" i="3"/>
  <c r="W46" i="3"/>
  <c r="Y27" i="3"/>
  <c r="Y69" i="3"/>
  <c r="W31" i="3"/>
  <c r="Y44" i="3"/>
  <c r="Y28" i="3"/>
  <c r="Y18" i="3"/>
  <c r="Y38" i="3"/>
  <c r="Y52" i="3"/>
  <c r="W29" i="3"/>
  <c r="Y33" i="3"/>
  <c r="Y12" i="3"/>
  <c r="Y110" i="3"/>
  <c r="Y10" i="3"/>
  <c r="W61" i="3"/>
  <c r="Y43" i="3"/>
  <c r="W38" i="3"/>
  <c r="W114" i="3"/>
  <c r="Y91" i="3"/>
  <c r="Y48" i="3"/>
  <c r="Y100" i="3"/>
  <c r="Y8" i="3"/>
  <c r="W94" i="3"/>
  <c r="Y14" i="3"/>
  <c r="Y62" i="3"/>
  <c r="W58" i="3"/>
  <c r="Y70" i="3"/>
  <c r="Y23" i="3"/>
  <c r="W41" i="3"/>
  <c r="Y66" i="3"/>
  <c r="Y90" i="3"/>
  <c r="W42" i="3"/>
  <c r="Y51" i="3"/>
  <c r="W55" i="3"/>
  <c r="Y105" i="3"/>
  <c r="W89" i="3"/>
  <c r="Y24" i="3"/>
  <c r="W83" i="3"/>
  <c r="Y42" i="3"/>
  <c r="Y45" i="3"/>
  <c r="W98" i="3"/>
  <c r="AV584" i="2"/>
  <c r="AV272" i="2"/>
  <c r="AV79" i="2"/>
  <c r="AV582" i="2"/>
  <c r="AV371" i="2"/>
  <c r="AV695" i="2"/>
  <c r="AV653" i="2"/>
  <c r="AV13" i="2"/>
  <c r="AV451" i="2"/>
  <c r="AV347" i="2"/>
  <c r="AV78" i="2"/>
  <c r="AV522" i="2"/>
  <c r="AV597" i="2"/>
  <c r="AV409" i="2"/>
  <c r="AV711" i="2"/>
  <c r="AV225" i="2"/>
  <c r="AV577" i="2"/>
  <c r="AV425" i="2"/>
  <c r="AV542" i="2"/>
  <c r="AV544" i="2"/>
  <c r="AV336" i="2"/>
  <c r="AV426" i="2"/>
  <c r="AV18" i="2"/>
  <c r="AV484" i="2"/>
  <c r="AV570" i="2"/>
  <c r="AV728" i="2"/>
  <c r="AV321" i="2"/>
  <c r="AV186" i="2"/>
  <c r="AV71" i="2"/>
  <c r="AV12" i="2"/>
  <c r="AV528" i="2"/>
  <c r="AV657" i="2"/>
  <c r="AV107" i="2"/>
  <c r="AV642" i="2"/>
  <c r="AV304" i="2"/>
  <c r="AV330" i="2"/>
  <c r="AV234" i="2"/>
  <c r="AV396" i="2"/>
  <c r="AV298" i="2"/>
  <c r="AV252" i="2"/>
  <c r="AV277" i="2"/>
  <c r="AV390" i="2"/>
  <c r="AV661" i="2"/>
  <c r="AV149" i="2"/>
  <c r="AV665" i="2"/>
  <c r="AV85" i="2"/>
  <c r="AV118" i="2"/>
  <c r="AV20" i="2"/>
  <c r="AV153" i="2"/>
  <c r="AV631" i="2"/>
  <c r="AV143" i="2"/>
  <c r="AV546" i="2"/>
  <c r="AV662" i="2"/>
  <c r="AV122" i="2"/>
  <c r="AV188" i="2"/>
  <c r="AV468" i="2"/>
  <c r="AV594" i="2"/>
  <c r="AV618" i="2"/>
  <c r="AV621" i="2"/>
  <c r="AV438" i="2"/>
  <c r="AV319" i="2"/>
  <c r="AV208" i="2"/>
  <c r="AV496" i="2"/>
  <c r="AV354" i="2"/>
  <c r="AV678" i="2"/>
  <c r="AV440" i="2"/>
  <c r="AV158" i="2"/>
  <c r="AV115" i="2"/>
  <c r="AV344" i="2"/>
  <c r="AV473" i="2"/>
  <c r="AV424" i="2"/>
  <c r="AV22" i="2"/>
  <c r="AV454" i="2"/>
  <c r="AV322" i="2"/>
  <c r="AV267" i="2"/>
  <c r="AV217" i="2"/>
  <c r="AV589" i="2"/>
  <c r="AV226" i="2"/>
  <c r="AV269" i="2"/>
  <c r="AV130" i="2"/>
  <c r="AV520" i="2"/>
  <c r="AV476" i="2"/>
  <c r="AV138" i="2"/>
  <c r="AV52" i="2"/>
  <c r="AV293" i="2"/>
  <c r="AV366" i="2"/>
  <c r="AV495" i="2"/>
  <c r="AV675" i="2"/>
  <c r="AV283" i="2"/>
  <c r="AV339" i="2"/>
  <c r="AV380" i="2"/>
  <c r="AV326" i="2"/>
  <c r="AV129" i="2"/>
  <c r="AV373" i="2"/>
  <c r="AV254" i="2"/>
  <c r="AV112" i="2"/>
  <c r="AV141" i="2"/>
  <c r="AV687" i="2"/>
  <c r="AV576" i="2"/>
  <c r="AV567" i="2"/>
  <c r="AV430" i="2"/>
  <c r="AV82" i="2"/>
  <c r="AV367" i="2"/>
  <c r="AV442" i="2"/>
  <c r="AV127" i="2"/>
  <c r="AV481" i="2"/>
  <c r="AV48" i="2"/>
  <c r="AV429" i="2"/>
  <c r="AV643" i="2"/>
  <c r="AV725" i="2"/>
  <c r="AV83" i="2"/>
  <c r="AV333" i="2"/>
  <c r="AV459" i="2"/>
  <c r="AV608" i="2"/>
  <c r="AV704" i="2"/>
  <c r="AV170" i="2"/>
  <c r="AV457" i="2"/>
  <c r="AV46" i="2"/>
  <c r="AV357" i="2"/>
  <c r="AV109" i="2"/>
  <c r="AV636" i="2"/>
  <c r="AV386" i="2"/>
  <c r="AV614" i="2"/>
  <c r="AV262" i="2"/>
  <c r="AV593" i="2"/>
  <c r="AV205" i="2"/>
  <c r="AV301" i="2"/>
  <c r="AV527" i="2"/>
  <c r="AV218" i="2"/>
  <c r="AV701" i="2"/>
  <c r="AV532" i="2"/>
  <c r="AV64" i="2"/>
  <c r="AV284" i="2"/>
  <c r="AV242" i="2"/>
  <c r="AV172" i="2"/>
  <c r="AV235" i="2"/>
  <c r="AV681" i="2"/>
  <c r="AV615" i="2"/>
  <c r="AV500" i="2"/>
  <c r="AV286" i="2"/>
  <c r="AV414" i="2"/>
  <c r="AV533" i="2"/>
  <c r="AV731" i="2"/>
  <c r="AV718" i="2"/>
  <c r="AV676" i="2"/>
  <c r="AV313" i="2"/>
  <c r="AV723" i="2"/>
  <c r="AV694" i="2"/>
  <c r="AV376" i="2"/>
  <c r="AV231" i="2"/>
  <c r="AV59" i="2"/>
  <c r="AV278" i="2"/>
  <c r="AV692" i="2"/>
  <c r="AV680" i="2"/>
  <c r="AV76" i="2"/>
  <c r="AV77" i="2"/>
  <c r="AV352" i="2"/>
  <c r="AV698" i="2"/>
  <c r="AV554" i="2"/>
  <c r="AV405" i="2"/>
  <c r="AV39" i="2"/>
  <c r="AV437" i="2"/>
  <c r="AV633" i="2"/>
  <c r="AV466" i="2"/>
  <c r="AV672" i="2"/>
  <c r="AV331" i="2"/>
  <c r="AV26" i="2"/>
  <c r="AV735" i="2"/>
  <c r="AV299" i="2"/>
  <c r="AV622" i="2"/>
  <c r="AV471" i="2"/>
  <c r="AV264" i="2"/>
  <c r="AV167" i="2"/>
  <c r="AV7" i="2"/>
  <c r="AV434" i="2"/>
  <c r="AV573" i="2"/>
  <c r="AV327" i="2"/>
  <c r="AV587" i="2"/>
  <c r="AV134" i="2"/>
  <c r="AV66" i="2"/>
  <c r="AV104" i="2"/>
  <c r="AV629" i="2"/>
  <c r="AV236" i="2"/>
  <c r="AV644" i="2"/>
  <c r="AV467" i="2"/>
  <c r="AV534" i="2"/>
  <c r="AV92" i="2"/>
  <c r="AV128" i="2"/>
  <c r="AV337" i="2"/>
  <c r="AV469" i="2"/>
  <c r="AV531" i="2"/>
  <c r="AV2" i="2"/>
  <c r="AV125" i="2"/>
  <c r="AV192" i="2"/>
  <c r="AV315" i="2"/>
  <c r="AV729" i="2"/>
  <c r="AV720" i="2"/>
  <c r="AV243" i="2"/>
  <c r="AV480" i="2"/>
  <c r="AV67" i="2"/>
  <c r="AV403" i="2"/>
  <c r="AV616" i="2"/>
  <c r="AV413" i="2"/>
  <c r="AV599" i="2"/>
  <c r="AV265" i="2"/>
  <c r="AV452" i="2"/>
  <c r="AV508" i="2"/>
  <c r="AV369" i="2"/>
  <c r="AV475" i="2"/>
  <c r="AV734" i="2"/>
  <c r="AV556" i="2"/>
  <c r="AV443" i="2"/>
  <c r="AV223" i="2"/>
  <c r="AV10" i="2"/>
  <c r="AV328" i="2"/>
  <c r="AV583" i="2"/>
  <c r="AV195" i="2"/>
  <c r="AV196" i="2"/>
  <c r="AV548" i="2"/>
  <c r="AV19" i="2"/>
  <c r="AV279" i="2"/>
  <c r="AV574" i="2"/>
  <c r="AV289" i="2"/>
  <c r="AV422" i="2"/>
  <c r="AV511" i="2"/>
  <c r="AV106" i="2"/>
  <c r="AV182" i="2"/>
  <c r="AV244" i="2"/>
  <c r="AV391" i="2"/>
  <c r="AV613" i="2"/>
  <c r="AV368" i="2"/>
  <c r="AV105" i="2"/>
  <c r="AV397" i="2"/>
  <c r="AV547" i="2"/>
  <c r="AV136" i="2"/>
  <c r="AV494" i="2"/>
  <c r="AV518" i="2"/>
  <c r="AV503" i="2"/>
  <c r="AV168" i="2"/>
  <c r="AV163" i="2"/>
  <c r="AV246" i="2"/>
  <c r="AV62" i="2"/>
  <c r="AV250" i="2"/>
  <c r="AV364" i="2"/>
  <c r="AV402" i="2"/>
  <c r="AV323" i="2"/>
  <c r="AV292" i="2"/>
  <c r="AV463" i="2"/>
  <c r="AV228" i="2"/>
  <c r="AV215" i="2"/>
  <c r="AV388" i="2"/>
  <c r="AV515" i="2"/>
  <c r="AV308" i="2"/>
  <c r="AV742" i="2"/>
  <c r="AV477" i="2"/>
  <c r="AV70" i="2"/>
  <c r="AV190" i="2"/>
  <c r="AV488" i="2"/>
  <c r="AV647" i="2"/>
  <c r="AV342" i="2"/>
  <c r="AV23" i="2"/>
  <c r="AV358" i="2"/>
  <c r="AV400" i="2"/>
  <c r="AV696" i="2"/>
  <c r="AV516" i="2"/>
  <c r="AV659" i="2"/>
  <c r="AV178" i="2"/>
  <c r="AV730" i="2"/>
  <c r="AV598" i="2"/>
  <c r="AV248" i="2"/>
  <c r="AV117" i="2"/>
  <c r="AV34" i="2"/>
  <c r="AV209" i="2"/>
  <c r="AV537" i="2"/>
  <c r="AV99" i="2"/>
  <c r="AV375" i="2"/>
  <c r="AV160" i="2"/>
  <c r="AV421" i="2"/>
  <c r="AV103" i="2"/>
  <c r="AV171" i="2"/>
  <c r="AV346" i="2"/>
  <c r="AV539" i="2"/>
  <c r="AV507" i="2"/>
  <c r="AV203" i="2"/>
  <c r="AV307" i="2"/>
  <c r="AV101" i="2"/>
  <c r="AV650" i="2"/>
  <c r="AV161" i="2"/>
  <c r="AV297" i="2"/>
  <c r="AV247" i="2"/>
  <c r="AV423" i="2"/>
  <c r="AV294" i="2"/>
  <c r="AV114" i="2"/>
  <c r="AV318" i="2"/>
  <c r="AV715" i="2"/>
  <c r="AV116" i="2"/>
  <c r="AV490" i="2"/>
  <c r="AV486" i="2"/>
  <c r="AV303" i="2"/>
  <c r="AV479" i="2"/>
  <c r="AV639" i="2"/>
  <c r="AV620" i="2"/>
  <c r="AV571" i="2"/>
  <c r="AV275" i="2"/>
  <c r="AV660" i="2"/>
  <c r="AV43" i="2"/>
  <c r="AV726" i="2"/>
  <c r="AV325" i="2"/>
  <c r="AV445" i="2"/>
  <c r="AV8" i="2"/>
  <c r="AV232" i="2"/>
  <c r="AV276" i="2"/>
  <c r="AV601" i="2"/>
  <c r="AV260" i="2"/>
  <c r="AV68" i="2"/>
  <c r="AV671" i="2"/>
  <c r="AV230" i="2"/>
  <c r="AV564" i="2"/>
  <c r="AV449" i="2"/>
  <c r="AV280" i="2"/>
  <c r="AV123" i="2"/>
  <c r="AV359" i="2"/>
  <c r="AV590" i="2"/>
  <c r="AV581" i="2"/>
  <c r="AV194" i="2"/>
  <c r="AV432" i="2"/>
  <c r="AV733" i="2"/>
  <c r="AV249" i="2"/>
  <c r="AV108" i="2"/>
  <c r="AV11" i="2"/>
  <c r="AV356" i="2"/>
  <c r="AV370" i="2"/>
  <c r="AV86" i="2"/>
  <c r="AV418" i="2"/>
  <c r="AV458" i="2"/>
  <c r="AV341" i="2"/>
  <c r="AV685" i="2"/>
  <c r="AV706" i="2"/>
  <c r="AV263" i="2"/>
  <c r="AV688" i="2"/>
  <c r="AV309" i="2"/>
  <c r="AV401" i="2"/>
  <c r="AV464" i="2"/>
  <c r="AV521" i="2"/>
  <c r="AV239" i="2"/>
  <c r="AV314" i="2"/>
  <c r="AV49" i="2"/>
  <c r="AV551" i="2"/>
  <c r="AV343" i="2"/>
  <c r="AV646" i="2"/>
  <c r="AV579" i="2"/>
  <c r="AV383" i="2"/>
  <c r="AV113" i="2"/>
  <c r="AV204" i="2"/>
  <c r="AV712" i="2"/>
  <c r="AV335" i="2"/>
  <c r="AV197" i="2"/>
  <c r="AV705" i="2"/>
  <c r="AV69" i="2"/>
  <c r="AV285" i="2"/>
  <c r="AV135" i="2"/>
  <c r="AV305" i="2"/>
  <c r="AV410" i="2"/>
  <c r="AV673" i="2"/>
  <c r="AV501" i="2"/>
  <c r="AV568" i="2"/>
  <c r="AV741" i="2"/>
  <c r="AV699" i="2"/>
  <c r="AV93" i="2"/>
  <c r="AV227" i="2"/>
  <c r="AV97" i="2"/>
  <c r="AV362" i="2"/>
  <c r="AV150" i="2"/>
  <c r="AV404" i="2"/>
  <c r="AV38" i="2"/>
  <c r="AV740" i="2"/>
  <c r="AV233" i="2"/>
  <c r="AV40" i="2"/>
  <c r="AV605" i="2"/>
  <c r="AV3" i="2"/>
  <c r="AV361" i="2"/>
  <c r="AV183" i="2"/>
  <c r="AV332" i="2"/>
  <c r="AV453" i="2"/>
  <c r="AV462" i="2"/>
  <c r="AV212" i="2"/>
  <c r="AV478" i="2"/>
  <c r="AV540" i="2"/>
  <c r="AV450" i="2"/>
  <c r="AV585" i="2"/>
  <c r="AV393" i="2"/>
  <c r="AV33" i="2"/>
  <c r="AV162" i="2"/>
  <c r="AV724" i="2"/>
  <c r="AV164" i="2"/>
  <c r="AV385" i="2"/>
  <c r="AV670" i="2"/>
  <c r="AV17" i="2"/>
  <c r="AV139" i="2"/>
  <c r="AV545" i="2"/>
  <c r="AV700" i="2"/>
  <c r="AV722" i="2"/>
  <c r="AV174" i="2"/>
  <c r="AV648" i="2"/>
  <c r="AV384" i="2"/>
  <c r="AV382" i="2"/>
  <c r="AV282" i="2"/>
  <c r="AV492" i="2"/>
  <c r="AV296" i="2"/>
  <c r="AV592" i="2"/>
  <c r="AV609" i="2"/>
  <c r="AV165" i="2"/>
  <c r="AV617" i="2"/>
  <c r="AV317" i="2"/>
  <c r="AV560" i="2"/>
  <c r="AV455" i="2"/>
  <c r="AV635" i="2"/>
  <c r="AV416" i="2"/>
  <c r="AV530" i="2"/>
  <c r="AV487" i="2"/>
  <c r="AV710" i="2"/>
  <c r="AV727" i="2"/>
  <c r="AV708" i="2"/>
  <c r="AV14" i="2"/>
  <c r="AV229" i="2"/>
  <c r="AV602" i="2"/>
  <c r="AV206" i="2"/>
  <c r="AV200" i="2"/>
  <c r="AV353" i="2"/>
  <c r="AV379" i="2"/>
  <c r="AV155" i="2"/>
  <c r="AV287" i="2"/>
  <c r="AV372" i="2"/>
  <c r="AV50" i="2"/>
  <c r="AV669" i="2"/>
  <c r="AV428" i="2"/>
  <c r="AV32" i="2"/>
  <c r="AV595" i="2"/>
  <c r="AV435" i="2"/>
  <c r="AV245" i="2"/>
  <c r="AV147" i="2"/>
  <c r="AV154" i="2"/>
  <c r="AV737" i="2"/>
  <c r="AV220" i="2"/>
  <c r="AV80" i="2"/>
  <c r="AV363" i="2"/>
  <c r="AV399" i="2"/>
  <c r="AV177" i="2"/>
  <c r="AV632" i="2"/>
  <c r="AV213" i="2"/>
  <c r="AV674" i="2"/>
  <c r="AV523" i="2"/>
  <c r="AV703" i="2"/>
  <c r="AV407" i="2"/>
  <c r="AV179" i="2"/>
  <c r="AV529" i="2"/>
  <c r="AV44" i="2"/>
  <c r="AV290" i="2"/>
  <c r="AV222" i="2"/>
  <c r="AV151" i="2"/>
  <c r="AV446" i="2"/>
  <c r="AV566" i="2"/>
  <c r="AV137" i="2"/>
  <c r="AV360" i="2"/>
  <c r="AV198" i="2"/>
  <c r="AV497" i="2"/>
  <c r="AV30" i="2"/>
  <c r="AV732" i="2"/>
  <c r="AV627" i="2"/>
  <c r="AV148" i="2"/>
  <c r="AV412" i="2"/>
  <c r="AV60" i="2"/>
  <c r="AV612" i="2"/>
  <c r="AV502" i="2"/>
  <c r="AV281" i="2"/>
  <c r="AV628" i="2"/>
  <c r="AV482" i="2"/>
  <c r="AV562" i="2"/>
  <c r="AV683" i="2"/>
  <c r="AV470" i="2"/>
  <c r="AV306" i="2"/>
  <c r="AV273" i="2"/>
  <c r="AV268" i="2"/>
  <c r="AV9" i="2"/>
  <c r="AV600" i="2"/>
  <c r="AV189" i="2"/>
  <c r="AV41" i="2"/>
  <c r="AV557" i="2"/>
  <c r="AV736" i="2"/>
  <c r="AV355" i="2"/>
  <c r="AV374" i="2"/>
  <c r="AV261" i="2"/>
  <c r="AV667" i="2"/>
  <c r="AV181" i="2"/>
  <c r="AV21" i="2"/>
  <c r="AV351" i="2"/>
  <c r="AV408" i="2"/>
  <c r="AV258" i="2"/>
  <c r="AV543" i="2"/>
  <c r="AV663" i="2"/>
  <c r="AV36" i="2"/>
  <c r="AV300" i="2"/>
  <c r="AV559" i="2"/>
  <c r="AV193" i="2"/>
  <c r="AV624" i="2"/>
  <c r="AV241" i="2"/>
  <c r="AV257" i="2"/>
  <c r="AV349" i="2"/>
  <c r="AV121" i="2"/>
  <c r="AV84" i="2"/>
  <c r="AV88" i="2"/>
  <c r="AV219" i="2"/>
  <c r="AV31" i="2"/>
  <c r="AV640" i="2"/>
  <c r="AV444" i="2"/>
  <c r="AV603" i="2"/>
  <c r="AV714" i="2"/>
  <c r="AV565" i="2"/>
  <c r="AV42" i="2"/>
  <c r="AV156" i="2"/>
  <c r="AV365" i="2"/>
  <c r="AV240" i="2"/>
  <c r="AV441" i="2"/>
  <c r="AV152" i="2"/>
  <c r="AV489" i="2"/>
  <c r="AV199" i="2"/>
  <c r="AV499" i="2"/>
  <c r="AV721" i="2"/>
  <c r="AV180" i="2"/>
  <c r="AV29" i="2"/>
  <c r="AV56" i="2"/>
  <c r="AV465" i="2"/>
  <c r="AV310" i="2"/>
  <c r="AV251" i="2"/>
  <c r="AV658" i="2"/>
  <c r="AV690" i="2"/>
  <c r="AV102" i="2"/>
  <c r="AV316" i="2"/>
  <c r="AV504" i="2"/>
  <c r="AV417" i="2"/>
  <c r="AV561" i="2"/>
  <c r="AV655" i="2"/>
  <c r="AV63" i="2"/>
  <c r="AV253" i="2"/>
  <c r="AV238" i="2"/>
  <c r="AV398" i="2"/>
  <c r="AV406" i="2"/>
  <c r="AV411" i="2"/>
  <c r="AV702" i="2"/>
  <c r="AV526" i="2"/>
  <c r="AV94" i="2"/>
  <c r="AV146" i="2"/>
  <c r="AV415" i="2"/>
  <c r="AV320" i="2"/>
  <c r="AV677" i="2"/>
  <c r="AV433" i="2"/>
  <c r="AV131" i="2"/>
  <c r="AV395" i="2"/>
  <c r="AV623" i="2"/>
  <c r="AV474" i="2"/>
  <c r="AV541" i="2"/>
  <c r="AV259" i="2"/>
  <c r="AV166" i="2"/>
  <c r="AV512" i="2"/>
  <c r="AV159" i="2"/>
  <c r="AV611" i="2"/>
  <c r="AV270" i="2"/>
  <c r="AV505" i="2"/>
  <c r="AV634" i="2"/>
  <c r="AV329" i="2"/>
  <c r="AV625" i="2"/>
  <c r="AV184" i="2"/>
  <c r="AV689" i="2"/>
  <c r="AV654" i="2"/>
  <c r="AV120" i="2"/>
  <c r="AV439" i="2"/>
  <c r="AV686" i="2"/>
  <c r="AV350" i="2"/>
  <c r="AV586" i="2"/>
  <c r="AV436" i="2"/>
  <c r="AV691" i="2"/>
  <c r="AV610" i="2"/>
  <c r="AV266" i="2"/>
  <c r="AV87" i="2"/>
  <c r="AV679" i="2"/>
  <c r="AV274" i="2"/>
  <c r="AV668" i="2"/>
  <c r="AV207" i="2"/>
  <c r="AV187" i="2"/>
  <c r="AV216" i="2"/>
  <c r="AV311" i="2"/>
  <c r="AV224" i="2"/>
  <c r="AV419" i="2"/>
  <c r="AV288" i="2"/>
  <c r="AV37" i="2"/>
  <c r="AV713" i="2"/>
  <c r="AV74" i="2"/>
  <c r="AV431" i="2"/>
  <c r="AV256" i="2"/>
  <c r="AV47" i="2"/>
  <c r="AV550" i="2"/>
  <c r="AV649" i="2"/>
  <c r="AV345" i="2"/>
  <c r="AV684" i="2"/>
  <c r="AV448" i="2"/>
  <c r="AV619" i="2"/>
  <c r="AV176" i="2"/>
  <c r="AV525" i="2"/>
  <c r="AV338" i="2"/>
  <c r="AV54" i="2"/>
  <c r="AV553" i="2"/>
  <c r="AV191" i="2"/>
  <c r="AV709" i="2"/>
  <c r="AV513" i="2"/>
  <c r="AV719" i="2"/>
  <c r="AV578" i="2"/>
  <c r="AV28" i="2"/>
  <c r="AV119" i="2"/>
  <c r="AV89" i="2"/>
  <c r="AV100" i="2"/>
  <c r="AV693" i="2"/>
  <c r="AV485" i="2"/>
  <c r="AV652" i="2"/>
  <c r="AV15" i="2"/>
  <c r="AV271" i="2"/>
  <c r="AV75" i="2"/>
  <c r="AV27" i="2"/>
  <c r="AV312" i="2"/>
  <c r="AV519" i="2"/>
  <c r="AV45" i="2"/>
  <c r="AV461" i="2"/>
  <c r="AV96" i="2"/>
  <c r="AV697" i="2"/>
  <c r="AV666" i="2"/>
  <c r="AV340" i="2"/>
  <c r="AV210" i="2"/>
  <c r="AV387" i="2"/>
  <c r="AV626" i="2"/>
  <c r="AV552" i="2"/>
  <c r="AV664" i="2"/>
  <c r="AV738" i="2"/>
  <c r="AV604" i="2"/>
  <c r="AV144" i="2"/>
  <c r="AV509" i="2"/>
  <c r="AV514" i="2"/>
  <c r="AV295" i="2"/>
  <c r="AV378" i="2"/>
  <c r="AV201" i="2"/>
  <c r="AV591" i="2"/>
  <c r="AV638" i="2"/>
  <c r="AV57" i="2"/>
  <c r="AV91" i="2"/>
  <c r="AV682" i="2"/>
  <c r="AV348" i="2"/>
  <c r="AV111" i="2"/>
  <c r="AV510" i="2"/>
  <c r="AV173" i="2"/>
  <c r="AV563" i="2"/>
  <c r="AV90" i="2"/>
  <c r="AV535" i="2"/>
  <c r="AV25" i="2"/>
  <c r="AV6" i="2"/>
  <c r="AV572" i="2"/>
  <c r="AV142" i="2"/>
  <c r="AV291" i="2"/>
  <c r="AV498" i="2"/>
  <c r="AV72" i="2"/>
  <c r="AV35" i="2"/>
  <c r="AV185" i="2"/>
  <c r="AV606" i="2"/>
  <c r="AV4" i="2"/>
  <c r="AV95" i="2"/>
  <c r="AV110" i="2"/>
  <c r="AV447" i="2"/>
  <c r="AV549" i="2"/>
  <c r="AV16" i="2"/>
  <c r="AV381" i="2"/>
  <c r="AV302" i="2"/>
  <c r="AV460" i="2"/>
  <c r="AV524" i="2"/>
  <c r="AV491" i="2"/>
  <c r="AV420" i="2"/>
  <c r="AV334" i="2"/>
  <c r="AV506" i="2"/>
  <c r="AV483" i="2"/>
  <c r="AV517" i="2"/>
  <c r="AV580" i="2"/>
  <c r="AV389" i="2"/>
  <c r="AV55" i="2"/>
  <c r="AV81" i="2"/>
  <c r="AV558" i="2"/>
  <c r="AV645" i="2"/>
  <c r="AV202" i="2"/>
  <c r="AV237" i="2"/>
  <c r="AV211" i="2"/>
  <c r="AV132" i="2"/>
  <c r="AV73" i="2"/>
  <c r="AV637" i="2"/>
  <c r="AV493" i="2"/>
  <c r="AV53" i="2"/>
  <c r="AV140" i="2"/>
  <c r="AV157" i="2"/>
  <c r="AV58" i="2"/>
  <c r="AV51" i="2"/>
  <c r="AV98" i="2"/>
  <c r="AV569" i="2"/>
  <c r="AV126" i="2"/>
  <c r="AV575" i="2"/>
  <c r="AV596" i="2"/>
  <c r="AV707" i="2"/>
  <c r="AV124" i="2"/>
  <c r="AV717" i="2"/>
  <c r="AV5" i="2"/>
  <c r="AV472" i="2"/>
  <c r="AV456" i="2"/>
  <c r="AV61" i="2"/>
  <c r="AV145" i="2"/>
  <c r="AV555" i="2"/>
  <c r="AV427" i="2"/>
  <c r="AV392" i="2"/>
  <c r="AV65" i="2"/>
  <c r="AV394" i="2"/>
  <c r="AV656" i="2"/>
  <c r="AV169" i="2"/>
  <c r="AV651" i="2"/>
  <c r="AV607" i="2"/>
  <c r="AV377" i="2"/>
  <c r="AV324" i="2"/>
  <c r="AV588" i="2"/>
  <c r="AV536" i="2"/>
  <c r="AV716" i="2"/>
  <c r="AV255" i="2"/>
  <c r="AV221" i="2"/>
  <c r="AV538" i="2"/>
  <c r="X111" i="3" l="1"/>
  <c r="Z65" i="3"/>
  <c r="X6" i="3"/>
  <c r="Z45" i="3"/>
  <c r="X102" i="3"/>
  <c r="Z16" i="3"/>
  <c r="X73" i="3"/>
  <c r="X50" i="3"/>
  <c r="Z42" i="3"/>
  <c r="Z70" i="3"/>
  <c r="X61" i="3"/>
  <c r="Z69" i="3"/>
  <c r="Z64" i="3"/>
  <c r="Z17" i="3"/>
  <c r="X95" i="3"/>
  <c r="X66" i="3"/>
  <c r="Z119" i="3"/>
  <c r="X99" i="3"/>
  <c r="Z31" i="3"/>
  <c r="Z6" i="3"/>
  <c r="X37" i="3"/>
  <c r="X13" i="3"/>
  <c r="Z63" i="3"/>
  <c r="X97" i="3"/>
  <c r="Z55" i="3"/>
  <c r="Z4" i="3"/>
  <c r="X67" i="3"/>
  <c r="X85" i="3"/>
  <c r="X78" i="3"/>
  <c r="Z96" i="3"/>
  <c r="X83" i="3"/>
  <c r="X58" i="3"/>
  <c r="Z10" i="3"/>
  <c r="Z27" i="3"/>
  <c r="Z94" i="3"/>
  <c r="Z71" i="3"/>
  <c r="X106" i="3"/>
  <c r="Z115" i="3"/>
  <c r="X120" i="3"/>
  <c r="Z87" i="3"/>
  <c r="Z86" i="3"/>
  <c r="Z104" i="3"/>
  <c r="Z40" i="3"/>
  <c r="X118" i="3"/>
  <c r="Z121" i="3"/>
  <c r="X36" i="3"/>
  <c r="Z83" i="3"/>
  <c r="X76" i="3"/>
  <c r="X104" i="3"/>
  <c r="X96" i="3"/>
  <c r="X80" i="3"/>
  <c r="Z77" i="3"/>
  <c r="X24" i="3"/>
  <c r="Z34" i="3"/>
  <c r="Z24" i="3"/>
  <c r="Z62" i="3"/>
  <c r="Z110" i="3"/>
  <c r="X46" i="3"/>
  <c r="X49" i="3"/>
  <c r="Z3" i="3"/>
  <c r="X27" i="3"/>
  <c r="X117" i="3"/>
  <c r="X90" i="3"/>
  <c r="X11" i="3"/>
  <c r="Z103" i="3"/>
  <c r="Z19" i="3"/>
  <c r="X39" i="3"/>
  <c r="X115" i="3"/>
  <c r="Z26" i="3"/>
  <c r="Z93" i="3"/>
  <c r="Z59" i="3"/>
  <c r="X51" i="3"/>
  <c r="Z41" i="3"/>
  <c r="Z22" i="3"/>
  <c r="Z23" i="3"/>
  <c r="X8" i="3"/>
  <c r="X10" i="3"/>
  <c r="X87" i="3"/>
  <c r="X89" i="3"/>
  <c r="Z14" i="3"/>
  <c r="Z12" i="3"/>
  <c r="Z56" i="3"/>
  <c r="Z107" i="3"/>
  <c r="X5" i="3"/>
  <c r="Z106" i="3"/>
  <c r="Z21" i="3"/>
  <c r="Z30" i="3"/>
  <c r="X9" i="3"/>
  <c r="X86" i="3"/>
  <c r="Z95" i="3"/>
  <c r="Z60" i="3"/>
  <c r="X45" i="3"/>
  <c r="X59" i="3"/>
  <c r="X81" i="3"/>
  <c r="Z82" i="3"/>
  <c r="X121" i="3"/>
  <c r="Z37" i="3"/>
  <c r="X31" i="3"/>
  <c r="X108" i="3"/>
  <c r="X2" i="3"/>
  <c r="Z84" i="3"/>
  <c r="X55" i="3"/>
  <c r="Z8" i="3"/>
  <c r="X29" i="3"/>
  <c r="Z116" i="3"/>
  <c r="Z49" i="3"/>
  <c r="X62" i="3"/>
  <c r="X116" i="3"/>
  <c r="X32" i="3"/>
  <c r="X30" i="3"/>
  <c r="X112" i="3"/>
  <c r="Z85" i="3"/>
  <c r="X23" i="3"/>
  <c r="X21" i="3"/>
  <c r="X48" i="3"/>
  <c r="Z120" i="3"/>
  <c r="Z73" i="3"/>
  <c r="X35" i="3"/>
  <c r="Z61" i="3"/>
  <c r="X56" i="3"/>
  <c r="Z105" i="3"/>
  <c r="Z5" i="3"/>
  <c r="X110" i="3"/>
  <c r="Z113" i="3"/>
  <c r="Z51" i="3"/>
  <c r="Z100" i="3"/>
  <c r="Z52" i="3"/>
  <c r="X107" i="3"/>
  <c r="X12" i="3"/>
  <c r="Z15" i="3"/>
  <c r="X71" i="3"/>
  <c r="X92" i="3"/>
  <c r="Z67" i="3"/>
  <c r="X44" i="3"/>
  <c r="X33" i="3"/>
  <c r="Z25" i="3"/>
  <c r="Z68" i="3"/>
  <c r="X47" i="3"/>
  <c r="X18" i="3"/>
  <c r="Z99" i="3"/>
  <c r="Z9" i="3"/>
  <c r="Z53" i="3"/>
  <c r="Z114" i="3"/>
  <c r="X40" i="3"/>
  <c r="Z33" i="3"/>
  <c r="Z98" i="3"/>
  <c r="X26" i="3"/>
  <c r="X42" i="3"/>
  <c r="Z48" i="3"/>
  <c r="Z38" i="3"/>
  <c r="X119" i="3"/>
  <c r="Z29" i="3"/>
  <c r="X54" i="3"/>
  <c r="X72" i="3"/>
  <c r="Z92" i="3"/>
  <c r="X93" i="3"/>
  <c r="X109" i="3"/>
  <c r="Z81" i="3"/>
  <c r="Z46" i="3"/>
  <c r="X22" i="3"/>
  <c r="Z80" i="3"/>
  <c r="X19" i="3"/>
  <c r="X16" i="3"/>
  <c r="Z89" i="3"/>
  <c r="X74" i="3"/>
  <c r="X14" i="3"/>
  <c r="X94" i="3"/>
  <c r="Z13" i="3"/>
  <c r="Z47" i="3"/>
  <c r="X20" i="3"/>
  <c r="Z90" i="3"/>
  <c r="Z91" i="3"/>
  <c r="Z18" i="3"/>
  <c r="X65" i="3"/>
  <c r="X63" i="3"/>
  <c r="X60" i="3"/>
  <c r="X105" i="3"/>
  <c r="X15" i="3"/>
  <c r="Z11" i="3"/>
  <c r="X69" i="3"/>
  <c r="X68" i="3"/>
  <c r="X7" i="3"/>
  <c r="Z7" i="3"/>
  <c r="Z79" i="3"/>
  <c r="Z102" i="3"/>
  <c r="X64" i="3"/>
  <c r="X4" i="3"/>
  <c r="Z72" i="3"/>
  <c r="Z36" i="3"/>
  <c r="X100" i="3"/>
  <c r="Z75" i="3"/>
  <c r="X25" i="3"/>
  <c r="X3" i="3"/>
  <c r="Z97" i="3"/>
  <c r="Z66" i="3"/>
  <c r="X114" i="3"/>
  <c r="Z28" i="3"/>
  <c r="X70" i="3"/>
  <c r="X75" i="3"/>
  <c r="X103" i="3"/>
  <c r="X88" i="3"/>
  <c r="X34" i="3"/>
  <c r="Z101" i="3"/>
  <c r="Z122" i="3"/>
  <c r="Z35" i="3"/>
  <c r="Z112" i="3"/>
  <c r="X53" i="3"/>
  <c r="X57" i="3"/>
  <c r="Z20" i="3"/>
  <c r="Z88" i="3"/>
  <c r="X17" i="3"/>
  <c r="X84" i="3"/>
  <c r="X113" i="3"/>
  <c r="Z57" i="3"/>
  <c r="Z43" i="3"/>
  <c r="X43" i="3"/>
  <c r="X28" i="3"/>
  <c r="Z74" i="3"/>
  <c r="X98" i="3"/>
  <c r="X41" i="3"/>
  <c r="X38" i="3"/>
  <c r="Z44" i="3"/>
  <c r="X79" i="3"/>
  <c r="Z50" i="3"/>
  <c r="X91" i="3"/>
  <c r="Z118" i="3"/>
  <c r="X52" i="3"/>
  <c r="Z78" i="3"/>
  <c r="Z108" i="3"/>
  <c r="X101" i="3"/>
  <c r="X122" i="3"/>
  <c r="Z76" i="3"/>
  <c r="Z109" i="3"/>
  <c r="Z32" i="3"/>
  <c r="Z111" i="3"/>
  <c r="Z117" i="3"/>
  <c r="X82" i="3"/>
  <c r="Z39" i="3"/>
  <c r="X77" i="3"/>
  <c r="Z58" i="3"/>
  <c r="Z54" i="3"/>
</calcChain>
</file>

<file path=xl/sharedStrings.xml><?xml version="1.0" encoding="utf-8"?>
<sst xmlns="http://schemas.openxmlformats.org/spreadsheetml/2006/main" count="24747" uniqueCount="10445">
  <si>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</si>
  <si>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</si>
  <si>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</si>
  <si>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</si>
  <si>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</si>
  <si>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</si>
  <si>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</si>
  <si>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</si>
  <si>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</si>
  <si>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</si>
  <si>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</si>
  <si>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</si>
  <si>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</si>
  <si>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</si>
  <si>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</si>
  <si>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</si>
  <si>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</si>
  <si>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</si>
  <si>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</si>
  <si>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</si>
  <si>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</si>
  <si>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</si>
  <si>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</si>
  <si>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</si>
  <si>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</si>
  <si>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</si>
  <si>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</si>
  <si>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</si>
  <si>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</si>
  <si>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</si>
  <si>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</si>
  <si>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</si>
  <si>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Hindustan Unilever Ltd</t>
  </si>
  <si>
    <t>HINDUNILVR</t>
  </si>
  <si>
    <t>FMCG - Household Products</t>
  </si>
  <si>
    <t>State Bank of India</t>
  </si>
  <si>
    <t>SBIN</t>
  </si>
  <si>
    <t>Public Banks</t>
  </si>
  <si>
    <t>ITC Ltd</t>
  </si>
  <si>
    <t>ITC</t>
  </si>
  <si>
    <t>FMCG - Tobacco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</si>
  <si>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</si>
  <si>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</si>
  <si>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</si>
  <si>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</si>
  <si>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</si>
  <si>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</si>
  <si>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</si>
  <si>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</si>
  <si>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</si>
  <si>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</si>
  <si>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</si>
  <si>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</si>
  <si>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</si>
  <si>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</si>
  <si>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</si>
  <si>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</si>
  <si>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</si>
  <si>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</si>
  <si>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</si>
  <si>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</si>
  <si>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</si>
  <si>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</si>
  <si>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Kotak Mahindra Bank Ltd</t>
  </si>
  <si>
    <t>KOTAKBANK</t>
  </si>
  <si>
    <t>Oil and Natural Gas Corporation Ltd</t>
  </si>
  <si>
    <t>ONGC</t>
  </si>
  <si>
    <t>Oil &amp; Gas - Exploration &amp; Production</t>
  </si>
  <si>
    <t>Tata Motors Ltd</t>
  </si>
  <si>
    <t>TATAMOTORS</t>
  </si>
  <si>
    <t>Mahindra and Mahindra Ltd</t>
  </si>
  <si>
    <t>M&amp;M</t>
  </si>
  <si>
    <t>Avenue Supermarts Ltd</t>
  </si>
  <si>
    <t>DMART</t>
  </si>
  <si>
    <t>Retail - Department Stores</t>
  </si>
  <si>
    <t>Adani Enterprises Ltd</t>
  </si>
  <si>
    <t>ADANIENT</t>
  </si>
  <si>
    <t>Commodities Trading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</si>
  <si>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</si>
  <si>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</si>
  <si>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</si>
  <si>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</si>
  <si>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</si>
  <si>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</si>
  <si>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Bajaj Auto Ltd</t>
  </si>
  <si>
    <t>BAJAJ-AUTO</t>
  </si>
  <si>
    <t>Two Wheelers</t>
  </si>
  <si>
    <t>Adani Green Energy Ltd</t>
  </si>
  <si>
    <t>ADANIGREEN</t>
  </si>
  <si>
    <t>Renewable Energy</t>
  </si>
  <si>
    <t>Asian Paints Ltd</t>
  </si>
  <si>
    <t>ASIANPAINT</t>
  </si>
  <si>
    <t>Paints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</si>
  <si>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</si>
  <si>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</si>
  <si>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</si>
  <si>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</si>
  <si>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</si>
  <si>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</si>
  <si>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Bajaj Finserv Ltd</t>
  </si>
  <si>
    <t>BAJAJFINSV</t>
  </si>
  <si>
    <t>Coal India Ltd</t>
  </si>
  <si>
    <t>COALINDIA</t>
  </si>
  <si>
    <t>Mining - Coal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</si>
  <si>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</si>
  <si>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</si>
  <si>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</si>
  <si>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</si>
  <si>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</si>
  <si>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</si>
  <si>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</si>
  <si>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</si>
  <si>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Nestle India Ltd</t>
  </si>
  <si>
    <t>NESTLEIND</t>
  </si>
  <si>
    <t>FMCG - Foods</t>
  </si>
  <si>
    <t>Adani Power Ltd</t>
  </si>
  <si>
    <t>ADANIPOWER</t>
  </si>
  <si>
    <t>Zomato Ltd</t>
  </si>
  <si>
    <t>ZOMATO</t>
  </si>
  <si>
    <t>Online Services</t>
  </si>
  <si>
    <t>Siemens Ltd</t>
  </si>
  <si>
    <t>SIEMENS</t>
  </si>
  <si>
    <t>Conglomerates</t>
  </si>
  <si>
    <t>JSW Steel Ltd</t>
  </si>
  <si>
    <t>JSWSTEEL</t>
  </si>
  <si>
    <t>Iron &amp; Steel</t>
  </si>
  <si>
    <t>Indian Oil Corporation Ltd</t>
  </si>
  <si>
    <t>IOC</t>
  </si>
  <si>
    <t>Jio Financial Services Ltd</t>
  </si>
  <si>
    <t>JIOFIN</t>
  </si>
  <si>
    <t>DLF Ltd</t>
  </si>
  <si>
    <t>DLF</t>
  </si>
  <si>
    <t>Real Estate</t>
  </si>
  <si>
    <t>Varun Beverages Ltd</t>
  </si>
  <si>
    <t>VBL</t>
  </si>
  <si>
    <t>Soft Drinks</t>
  </si>
  <si>
    <t>Hindustan Zinc Ltd</t>
  </si>
  <si>
    <t>HINDZINC</t>
  </si>
  <si>
    <t>Mining - Diversified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</si>
  <si>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</si>
  <si>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</si>
  <si>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</si>
  <si>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</si>
  <si>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</si>
  <si>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</si>
  <si>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Tata Steel Ltd</t>
  </si>
  <si>
    <t>TATASTEEL</t>
  </si>
  <si>
    <t>Interglobe Aviation Ltd</t>
  </si>
  <si>
    <t>INDIGO</t>
  </si>
  <si>
    <t>Airlines</t>
  </si>
  <si>
    <t>LTIMindtree Ltd</t>
  </si>
  <si>
    <t>LTIM</t>
  </si>
  <si>
    <t>SBI Life Insurance Company Ltd</t>
  </si>
  <si>
    <t>SBILIFE</t>
  </si>
  <si>
    <t>Grasim Industries Ltd</t>
  </si>
  <si>
    <t>GRASIM</t>
  </si>
  <si>
    <t>Vedanta Ltd</t>
  </si>
  <si>
    <t>VEDL</t>
  </si>
  <si>
    <t>Metals - Diversified</t>
  </si>
  <si>
    <t>Pidilite Industries Ltd</t>
  </si>
  <si>
    <t>PIDILITIND</t>
  </si>
  <si>
    <t>Diversified Chemicals</t>
  </si>
  <si>
    <t>ABB India Ltd</t>
  </si>
  <si>
    <t>ABB</t>
  </si>
  <si>
    <t>Heavy Electrical Equipments</t>
  </si>
  <si>
    <t>Power Finance Corporation Ltd</t>
  </si>
  <si>
    <t>PFC</t>
  </si>
  <si>
    <t>Tech Mahindra Ltd</t>
  </si>
  <si>
    <t>TECHM</t>
  </si>
  <si>
    <t>Hindalco Industries Ltd</t>
  </si>
  <si>
    <t>HINDALCO</t>
  </si>
  <si>
    <t>Metals - Aluminium</t>
  </si>
  <si>
    <t>HDFC Life Insurance Company Ltd</t>
  </si>
  <si>
    <t>HDFCLIFE</t>
  </si>
  <si>
    <t>Ambuja Cements Ltd</t>
  </si>
  <si>
    <t>AMBUJACEM</t>
  </si>
  <si>
    <t>Britannia Industries Ltd</t>
  </si>
  <si>
    <t>BRITANNIA</t>
  </si>
  <si>
    <t>Godrej Consumer Products Ltd</t>
  </si>
  <si>
    <t>GODREJCP</t>
  </si>
  <si>
    <t>FMCG - Personal Products</t>
  </si>
  <si>
    <t>Divi's Laboratories Ltd</t>
  </si>
  <si>
    <t>DIVISLAB</t>
  </si>
  <si>
    <t>Labs &amp; Life Sciences Services</t>
  </si>
  <si>
    <t>Bharat Petroleum Corporation Ltd</t>
  </si>
  <si>
    <t>BPCL</t>
  </si>
  <si>
    <t>REC Limited</t>
  </si>
  <si>
    <t>RECLTD</t>
  </si>
  <si>
    <t>Tata Power Company Ltd</t>
  </si>
  <si>
    <t>TATAPOWER</t>
  </si>
  <si>
    <t>Gail (India) Ltd</t>
  </si>
  <si>
    <t>GAIL</t>
  </si>
  <si>
    <t>Gas Distribution</t>
  </si>
  <si>
    <t>Macrotech Developers Ltd</t>
  </si>
  <si>
    <t>LODHA</t>
  </si>
  <si>
    <t>Samvardhana Motherson International Ltd</t>
  </si>
  <si>
    <t>MOTHERSON</t>
  </si>
  <si>
    <t>Auto Parts</t>
  </si>
  <si>
    <t>JSW Energy Ltd</t>
  </si>
  <si>
    <t>JSWENERGY</t>
  </si>
  <si>
    <t>Bajaj Housing Finance Ltd</t>
  </si>
  <si>
    <t>BAJAJHFL</t>
  </si>
  <si>
    <t>Eicher Motors Ltd</t>
  </si>
  <si>
    <t>EICHERMOT</t>
  </si>
  <si>
    <t>Trucks &amp; Buses</t>
  </si>
  <si>
    <t>Cholamandalam Investment and Finance Company Ltd</t>
  </si>
  <si>
    <t>CHOLAFIN</t>
  </si>
  <si>
    <t>TVS Motor Company Ltd</t>
  </si>
  <si>
    <t>TVSMOTOR</t>
  </si>
  <si>
    <t>Shriram Finance Ltd</t>
  </si>
  <si>
    <t>SHRIRAMFIN</t>
  </si>
  <si>
    <t>Cipla Ltd</t>
  </si>
  <si>
    <t>CIPLA</t>
  </si>
  <si>
    <t>Havells India Ltd</t>
  </si>
  <si>
    <t>HAVELLS</t>
  </si>
  <si>
    <t>Electrical Components &amp; Equipments</t>
  </si>
  <si>
    <t>Bajaj Holdings and Investment Ltd</t>
  </si>
  <si>
    <t>BAJAJHLDNG</t>
  </si>
  <si>
    <t>Asset Management</t>
  </si>
  <si>
    <t>Bank of Baroda Ltd</t>
  </si>
  <si>
    <t>BANKBARODA</t>
  </si>
  <si>
    <t>Adani Energy Solutions Ltd</t>
  </si>
  <si>
    <t>ADANIENSOL</t>
  </si>
  <si>
    <t>Power Infrastructure</t>
  </si>
  <si>
    <t>Tata Consumer Products Ltd</t>
  </si>
  <si>
    <t>TATACONSUM</t>
  </si>
  <si>
    <t>Tea &amp; Coffee</t>
  </si>
  <si>
    <t>Hero MotoCorp Ltd</t>
  </si>
  <si>
    <t>HEROMOTOCO</t>
  </si>
  <si>
    <t>Punjab National Bank</t>
  </si>
  <si>
    <t>PNB</t>
  </si>
  <si>
    <t>Dabur India Ltd</t>
  </si>
  <si>
    <t>DABUR</t>
  </si>
  <si>
    <t>Torrent Pharmaceuticals Ltd</t>
  </si>
  <si>
    <t>TORNTPHARM</t>
  </si>
  <si>
    <t>Indusind Bank Ltd</t>
  </si>
  <si>
    <t>INDUSINDBK</t>
  </si>
  <si>
    <t>United Spirits Ltd</t>
  </si>
  <si>
    <t>UNITDSPR</t>
  </si>
  <si>
    <t>Alcoholic Beverages</t>
  </si>
  <si>
    <t>CG Power and Industrial Solutions Ltd</t>
  </si>
  <si>
    <t>CGPOWER</t>
  </si>
  <si>
    <t>Suzlon Energy Ltd</t>
  </si>
  <si>
    <t>SUZLON</t>
  </si>
  <si>
    <t>Renewable Energy Equipment &amp; Services</t>
  </si>
  <si>
    <t>Rail Vikas Nigam Ltd</t>
  </si>
  <si>
    <t>RVNL</t>
  </si>
  <si>
    <t>ICICI Prudential Life Insurance Company Ltd</t>
  </si>
  <si>
    <t>ICICIPRULI</t>
  </si>
  <si>
    <t>ICICI Lombard General Insurance Company Ltd</t>
  </si>
  <si>
    <t>ICICIGI</t>
  </si>
  <si>
    <t>Indian Overseas Bank</t>
  </si>
  <si>
    <t>IOB</t>
  </si>
  <si>
    <t>Dr Reddy's Laboratories Ltd</t>
  </si>
  <si>
    <t>DRREDDY</t>
  </si>
  <si>
    <t>Zydus Lifesciences Ltd</t>
  </si>
  <si>
    <t>ZYDUSLIFE</t>
  </si>
  <si>
    <t>Cummins India Ltd</t>
  </si>
  <si>
    <t>CUMMINSIND</t>
  </si>
  <si>
    <t>Industrial Machinery</t>
  </si>
  <si>
    <t>Bosch Ltd</t>
  </si>
  <si>
    <t>BOSCHLTD</t>
  </si>
  <si>
    <t>Info Edge (India) Ltd</t>
  </si>
  <si>
    <t>NAUKRI</t>
  </si>
  <si>
    <t>Max Healthcare Institute Ltd</t>
  </si>
  <si>
    <t>MAXHEALTH</t>
  </si>
  <si>
    <t>Hospitals &amp; Diagnostic Centres</t>
  </si>
  <si>
    <t>Indus Towers Ltd</t>
  </si>
  <si>
    <t>INDUSTOWER</t>
  </si>
  <si>
    <t>Telecom Infrastructure</t>
  </si>
  <si>
    <t>Jindal Steel And Power Ltd</t>
  </si>
  <si>
    <t>JINDALSTEL</t>
  </si>
  <si>
    <t>Apollo Hospitals Enterprise Ltd</t>
  </si>
  <si>
    <t>APOLLOHOSP</t>
  </si>
  <si>
    <t>Mankind Pharma Ltd</t>
  </si>
  <si>
    <t>MANKIND</t>
  </si>
  <si>
    <t>Solar Industries India Ltd</t>
  </si>
  <si>
    <t>SOLARINDS</t>
  </si>
  <si>
    <t>Commodity Chemicals</t>
  </si>
  <si>
    <t>Indian Hotels Company Ltd</t>
  </si>
  <si>
    <t>INDHOTEL</t>
  </si>
  <si>
    <t>Hotels, Resorts &amp; Cruise Lines</t>
  </si>
  <si>
    <t>GMR Airports Ltd</t>
  </si>
  <si>
    <t>GMRINFRA</t>
  </si>
  <si>
    <t>Colgate-Palmolive (India) Ltd</t>
  </si>
  <si>
    <t>COLPAL</t>
  </si>
  <si>
    <t>Polycab India Ltd</t>
  </si>
  <si>
    <t>POLYCAB</t>
  </si>
  <si>
    <t>Oracle Financial Services Software Ltd</t>
  </si>
  <si>
    <t>OFSS</t>
  </si>
  <si>
    <t>Software Services</t>
  </si>
  <si>
    <t>Lupin Ltd</t>
  </si>
  <si>
    <t>LUPIN</t>
  </si>
  <si>
    <t>IDBI Bank Ltd</t>
  </si>
  <si>
    <t>IDBI</t>
  </si>
  <si>
    <t>Private Bank</t>
  </si>
  <si>
    <t>Canara Bank Ltd</t>
  </si>
  <si>
    <t>CANBK</t>
  </si>
  <si>
    <t>NHPC Ltd</t>
  </si>
  <si>
    <t>NHPC</t>
  </si>
  <si>
    <t>Union Bank of India Ltd</t>
  </si>
  <si>
    <t>UNIONBANK</t>
  </si>
  <si>
    <t>HDFC Asset Management Company Ltd</t>
  </si>
  <si>
    <t>HDFCAMC</t>
  </si>
  <si>
    <t>Bharat Heavy Electricals Ltd</t>
  </si>
  <si>
    <t>BHEL</t>
  </si>
  <si>
    <t>Marico Ltd</t>
  </si>
  <si>
    <t>MARICO</t>
  </si>
  <si>
    <t>Oil India Ltd</t>
  </si>
  <si>
    <t>OIL</t>
  </si>
  <si>
    <t>Torrent Power Ltd</t>
  </si>
  <si>
    <t>TORNTPOWER</t>
  </si>
  <si>
    <t>Shree Cement Ltd</t>
  </si>
  <si>
    <t>SHREECEM</t>
  </si>
  <si>
    <t>Mazagon Dock Shipbuilders Ltd</t>
  </si>
  <si>
    <t>MAZDOCK</t>
  </si>
  <si>
    <t>Shipbuilding</t>
  </si>
  <si>
    <t>PB Fintech Ltd</t>
  </si>
  <si>
    <t>POLICYBZR</t>
  </si>
  <si>
    <t>Aurobindo Pharma Ltd</t>
  </si>
  <si>
    <t>AUROPHARMA</t>
  </si>
  <si>
    <t>Adani Total Gas Ltd</t>
  </si>
  <si>
    <t>ATGL</t>
  </si>
  <si>
    <t>Hindustan Petroleum Corp Ltd</t>
  </si>
  <si>
    <t>HINDPETRO</t>
  </si>
  <si>
    <t>Dixon Technologies (India) Ltd</t>
  </si>
  <si>
    <t>DIXON</t>
  </si>
  <si>
    <t>Home Electronics &amp; Appliances</t>
  </si>
  <si>
    <t>Godrej Properties Ltd</t>
  </si>
  <si>
    <t>GODREJPROP</t>
  </si>
  <si>
    <t>Tube Investments of India Ltd</t>
  </si>
  <si>
    <t>TIINDIA</t>
  </si>
  <si>
    <t>Cycles</t>
  </si>
  <si>
    <t>Persistent Systems Ltd</t>
  </si>
  <si>
    <t>PERSISTENT</t>
  </si>
  <si>
    <t>Prestige Estates Projects Ltd</t>
  </si>
  <si>
    <t>PRESTIGE</t>
  </si>
  <si>
    <t>Muthoot Finance Ltd</t>
  </si>
  <si>
    <t>MUTHOOTFIN</t>
  </si>
  <si>
    <t>Kalyan Jewellers India Ltd</t>
  </si>
  <si>
    <t>KALYANKJIL</t>
  </si>
  <si>
    <t>SBI Cards and Payment Services Ltd</t>
  </si>
  <si>
    <t>SBICARD</t>
  </si>
  <si>
    <t>Payment Infrastructure</t>
  </si>
  <si>
    <t>Bharat Forge Ltd</t>
  </si>
  <si>
    <t>BHARATFORG</t>
  </si>
  <si>
    <t>Vodafone Idea Ltd</t>
  </si>
  <si>
    <t>IDEA</t>
  </si>
  <si>
    <t>Alkem Laboratories Ltd</t>
  </si>
  <si>
    <t>ALKEM</t>
  </si>
  <si>
    <t>Berger Paints India Ltd</t>
  </si>
  <si>
    <t>BERGEPAINT</t>
  </si>
  <si>
    <t>Bharti Hexacom Ltd</t>
  </si>
  <si>
    <t>BHARTIHEXA</t>
  </si>
  <si>
    <t>Yes Bank Ltd</t>
  </si>
  <si>
    <t>YESBANK</t>
  </si>
  <si>
    <t>SRF Ltd</t>
  </si>
  <si>
    <t>SRF</t>
  </si>
  <si>
    <t>PI Industries Ltd</t>
  </si>
  <si>
    <t>PIIND</t>
  </si>
  <si>
    <t>Indian Railway Catering and Tourism Corporation Ltd</t>
  </si>
  <si>
    <t>IRCTC</t>
  </si>
  <si>
    <t>Supreme Industries Ltd</t>
  </si>
  <si>
    <t>SUPREMEIND</t>
  </si>
  <si>
    <t>Plastic Products</t>
  </si>
  <si>
    <t>Ashok Leyland Ltd</t>
  </si>
  <si>
    <t>ASHOKLEY</t>
  </si>
  <si>
    <t>Linde India Ltd</t>
  </si>
  <si>
    <t>LINDEINDIA</t>
  </si>
  <si>
    <t>JSW Infrastructure Ltd</t>
  </si>
  <si>
    <t>JSWINFRA</t>
  </si>
  <si>
    <t>General Insurance Corporation of India</t>
  </si>
  <si>
    <t>GICRE</t>
  </si>
  <si>
    <t>Indian Bank</t>
  </si>
  <si>
    <t>INDIANB</t>
  </si>
  <si>
    <t>Oberoi Realty Ltd</t>
  </si>
  <si>
    <t>OBEROIRLTY</t>
  </si>
  <si>
    <t>Phoenix Mills Ltd</t>
  </si>
  <si>
    <t>PHOENIXLTD</t>
  </si>
  <si>
    <t>UNO Minda Ltd</t>
  </si>
  <si>
    <t>UNOMINDA</t>
  </si>
  <si>
    <t>Jindal Stainless Ltd</t>
  </si>
  <si>
    <t>JSL</t>
  </si>
  <si>
    <t>Voltas Ltd</t>
  </si>
  <si>
    <t>VOLTAS</t>
  </si>
  <si>
    <t>Fertilisers And Chemicals Travancore Ltd</t>
  </si>
  <si>
    <t>FACT</t>
  </si>
  <si>
    <t>Fertilizers &amp; Agro Chemicals</t>
  </si>
  <si>
    <t>Patanjali Foods Ltd</t>
  </si>
  <si>
    <t>PATANJALI</t>
  </si>
  <si>
    <t>Packaged Foods &amp; Meats</t>
  </si>
  <si>
    <t>Indian Renewable Energy Development Agency Ltd</t>
  </si>
  <si>
    <t>IREDA</t>
  </si>
  <si>
    <t>NMDC Ltd</t>
  </si>
  <si>
    <t>NMDC</t>
  </si>
  <si>
    <t>Mining - Iron Ore</t>
  </si>
  <si>
    <t>Thermax Limited</t>
  </si>
  <si>
    <t>THERMAX</t>
  </si>
  <si>
    <t>Abbott India Ltd</t>
  </si>
  <si>
    <t>ABBOTINDIA</t>
  </si>
  <si>
    <t>Schaeffler India Ltd</t>
  </si>
  <si>
    <t>SCHAEFFLER</t>
  </si>
  <si>
    <t>Balkrishna Industries Ltd</t>
  </si>
  <si>
    <t>BALKRISIND</t>
  </si>
  <si>
    <t>Tires &amp; Rubber</t>
  </si>
  <si>
    <t>Aditya Birla Capital Ltd</t>
  </si>
  <si>
    <t>ABCAPITAL</t>
  </si>
  <si>
    <t>Diversified Financials</t>
  </si>
  <si>
    <t>L&amp;T Technology Services Ltd</t>
  </si>
  <si>
    <t>LTTS</t>
  </si>
  <si>
    <t>MRF Ltd</t>
  </si>
  <si>
    <t>MRF</t>
  </si>
  <si>
    <t>UCO Bank</t>
  </si>
  <si>
    <t>UCOBANK</t>
  </si>
  <si>
    <t>Mphasis Ltd</t>
  </si>
  <si>
    <t>MPHASIS</t>
  </si>
  <si>
    <t>Fsn E-Commerce Ventures Ltd</t>
  </si>
  <si>
    <t>NYKAA</t>
  </si>
  <si>
    <t>Wellness Services</t>
  </si>
  <si>
    <t>Tata Communications Ltd</t>
  </si>
  <si>
    <t>TATACOMM</t>
  </si>
  <si>
    <t>Sundaram Finance Ltd</t>
  </si>
  <si>
    <t>SUNDARMFIN</t>
  </si>
  <si>
    <t>United Breweries Ltd</t>
  </si>
  <si>
    <t>UBL</t>
  </si>
  <si>
    <t>IDFC First Bank Ltd</t>
  </si>
  <si>
    <t>IDFCFIRSTB</t>
  </si>
  <si>
    <t>Container Corporation of India Ltd</t>
  </si>
  <si>
    <t>CONCOR</t>
  </si>
  <si>
    <t>Logistics</t>
  </si>
  <si>
    <t>AU Small Finance Bank Ltd</t>
  </si>
  <si>
    <t>AUBANK</t>
  </si>
  <si>
    <t>Hitachi Energy India Ltd</t>
  </si>
  <si>
    <t>POWERINDIA</t>
  </si>
  <si>
    <t>BSE Ltd</t>
  </si>
  <si>
    <t>BSE</t>
  </si>
  <si>
    <t>Stock Exchanges &amp; Ratings</t>
  </si>
  <si>
    <t>Procter &amp; Gamble Hygiene and Health Care Ltd</t>
  </si>
  <si>
    <t>PGHH</t>
  </si>
  <si>
    <t>Steel Authority of India Ltd</t>
  </si>
  <si>
    <t>SAIL</t>
  </si>
  <si>
    <t>Astral Ltd</t>
  </si>
  <si>
    <t>ASTRAL</t>
  </si>
  <si>
    <t>Building Products - Pipes</t>
  </si>
  <si>
    <t>SJVN Ltd</t>
  </si>
  <si>
    <t>SJVN</t>
  </si>
  <si>
    <t>Central Bank of India Ltd</t>
  </si>
  <si>
    <t>CENTRALBK</t>
  </si>
  <si>
    <t>Housing and Urban Development Corporation Ltd</t>
  </si>
  <si>
    <t>HUDCO</t>
  </si>
  <si>
    <t>Bank of India Ltd</t>
  </si>
  <si>
    <t>BANKINDIA</t>
  </si>
  <si>
    <t>Premier Energies Ltd</t>
  </si>
  <si>
    <t>PREMIERENE</t>
  </si>
  <si>
    <t>Ola Electric Mobility Ltd</t>
  </si>
  <si>
    <t>OLAELEC</t>
  </si>
  <si>
    <t>Tata Elxsi Ltd</t>
  </si>
  <si>
    <t>TATAELXSI</t>
  </si>
  <si>
    <t>Coromandel International Ltd</t>
  </si>
  <si>
    <t>COROMANDEL</t>
  </si>
  <si>
    <t>Petronet LNG Ltd</t>
  </si>
  <si>
    <t>PETRONET</t>
  </si>
  <si>
    <t>Oil &amp; Gas - Storage &amp; Transportation</t>
  </si>
  <si>
    <t>Cochin Shipyard Ltd</t>
  </si>
  <si>
    <t>COCHINSHIP</t>
  </si>
  <si>
    <t>Page Industries Ltd</t>
  </si>
  <si>
    <t>PAGEIND</t>
  </si>
  <si>
    <t>Apparel &amp; Accessories</t>
  </si>
  <si>
    <t>Motilal Oswal Financial Services Ltd</t>
  </si>
  <si>
    <t>MOTILALOFS</t>
  </si>
  <si>
    <t>Gujarat Fluorochemicals Ltd</t>
  </si>
  <si>
    <t>FLUOROCHEM</t>
  </si>
  <si>
    <t>Specialty Chemicals</t>
  </si>
  <si>
    <t>Sona BLW Precision Forgings Ltd</t>
  </si>
  <si>
    <t>SONACOMS</t>
  </si>
  <si>
    <t>Coforge Ltd</t>
  </si>
  <si>
    <t>COFORGE</t>
  </si>
  <si>
    <t>Jubilant Foodworks Ltd</t>
  </si>
  <si>
    <t>JUBLFOOD</t>
  </si>
  <si>
    <t>Restaurants &amp; Cafes</t>
  </si>
  <si>
    <t>Glenmark Pharmaceuticals Ltd</t>
  </si>
  <si>
    <t>GLENMARK</t>
  </si>
  <si>
    <t>GlaxoSmithKline Pharmaceuticals Ltd</t>
  </si>
  <si>
    <t>GLAXO</t>
  </si>
  <si>
    <t>ACC Ltd</t>
  </si>
  <si>
    <t>ACC</t>
  </si>
  <si>
    <t>Fortis Healthcare Ltd</t>
  </si>
  <si>
    <t>FORTIS</t>
  </si>
  <si>
    <t>Federal Bank Ltd</t>
  </si>
  <si>
    <t>FEDERALBNK</t>
  </si>
  <si>
    <t>Tata Technologies Ltd</t>
  </si>
  <si>
    <t>TATATECH</t>
  </si>
  <si>
    <t>L&amp;T Finance Ltd</t>
  </si>
  <si>
    <t>LTF</t>
  </si>
  <si>
    <t>KPIT Technologies Ltd</t>
  </si>
  <si>
    <t>KPITTECH</t>
  </si>
  <si>
    <t>Adani Wilmar Ltd</t>
  </si>
  <si>
    <t>AWL</t>
  </si>
  <si>
    <t>Escorts Kubota Ltd</t>
  </si>
  <si>
    <t>ESCORTS</t>
  </si>
  <si>
    <t>Tractors</t>
  </si>
  <si>
    <t>UPL Ltd</t>
  </si>
  <si>
    <t>UPL</t>
  </si>
  <si>
    <t>Honeywell Automation India Ltd</t>
  </si>
  <si>
    <t>HONAUT</t>
  </si>
  <si>
    <t>Biocon Ltd</t>
  </si>
  <si>
    <t>BIOCON</t>
  </si>
  <si>
    <t>Biotechnology</t>
  </si>
  <si>
    <t>Lloyds Metals And Energy Ltd</t>
  </si>
  <si>
    <t>LLOYDSME</t>
  </si>
  <si>
    <t>Gujarat Gas Ltd</t>
  </si>
  <si>
    <t>GUJGASLTD</t>
  </si>
  <si>
    <t>One 97 Communications Ltd</t>
  </si>
  <si>
    <t>PAYTM</t>
  </si>
  <si>
    <t>Business Support Services</t>
  </si>
  <si>
    <t>Bharat Dynamics Ltd</t>
  </si>
  <si>
    <t>BDL</t>
  </si>
  <si>
    <t>Nippon Life India Asset Management Ltd</t>
  </si>
  <si>
    <t>NAM-INDIA</t>
  </si>
  <si>
    <t>Bank of Maharashtra Ltd</t>
  </si>
  <si>
    <t>MAHABANK</t>
  </si>
  <si>
    <t>Godrej Industries Ltd</t>
  </si>
  <si>
    <t>GODREJIND</t>
  </si>
  <si>
    <t>AIA Engineering Ltd</t>
  </si>
  <si>
    <t>AIAENG</t>
  </si>
  <si>
    <t>Ge T&amp;D India Ltd</t>
  </si>
  <si>
    <t>GET&amp;D</t>
  </si>
  <si>
    <t>Max Financial Services Ltd</t>
  </si>
  <si>
    <t>MFSL</t>
  </si>
  <si>
    <t>APL Apollo Tubes Ltd</t>
  </si>
  <si>
    <t>APLAPOLLO</t>
  </si>
  <si>
    <t>360 One Wam Ltd</t>
  </si>
  <si>
    <t>360ONE</t>
  </si>
  <si>
    <t>Investment Banking &amp; Brokerage</t>
  </si>
  <si>
    <t>Blue Star Ltd</t>
  </si>
  <si>
    <t>BLUESTARCO</t>
  </si>
  <si>
    <t>Exide Industries Ltd</t>
  </si>
  <si>
    <t>EXIDEIND</t>
  </si>
  <si>
    <t>Batteries</t>
  </si>
  <si>
    <t>Mahindra and Mahindra Financial Services Ltd</t>
  </si>
  <si>
    <t>M&amp;MFIN</t>
  </si>
  <si>
    <t>Godfrey Phillips India Ltd</t>
  </si>
  <si>
    <t>GODFRYPHLP</t>
  </si>
  <si>
    <t>3M India Ltd</t>
  </si>
  <si>
    <t>3MINDIA</t>
  </si>
  <si>
    <t>Stationery</t>
  </si>
  <si>
    <t>Ajanta Pharma Ltd</t>
  </si>
  <si>
    <t>AJANTPHARM</t>
  </si>
  <si>
    <t>Deepak Nitrite Ltd</t>
  </si>
  <si>
    <t>DEEPAKNTR</t>
  </si>
  <si>
    <t>KEI Industries Ltd</t>
  </si>
  <si>
    <t>KEI</t>
  </si>
  <si>
    <t>Cables</t>
  </si>
  <si>
    <t>New India Assurance Company Ltd</t>
  </si>
  <si>
    <t>NIACL</t>
  </si>
  <si>
    <t>IRB Infrastructure Developers Ltd</t>
  </si>
  <si>
    <t>IRB</t>
  </si>
  <si>
    <t>Cholamandalam Financial Holdings Ltd</t>
  </si>
  <si>
    <t>CHOLAHLDNG</t>
  </si>
  <si>
    <t>Apar Industries Ltd</t>
  </si>
  <si>
    <t>APARINDS</t>
  </si>
  <si>
    <t>Indraprastha Gas Ltd</t>
  </si>
  <si>
    <t>IGL</t>
  </si>
  <si>
    <t>NLC India Ltd</t>
  </si>
  <si>
    <t>NLCINDIA</t>
  </si>
  <si>
    <t>Punjab &amp; Sind Bank</t>
  </si>
  <si>
    <t>PSB</t>
  </si>
  <si>
    <t>LIC Housing Finance Ltd</t>
  </si>
  <si>
    <t>LICHSGFIN</t>
  </si>
  <si>
    <t>Home Financing</t>
  </si>
  <si>
    <t>Syngene International Ltd</t>
  </si>
  <si>
    <t>SYNGENE</t>
  </si>
  <si>
    <t>IPCA Laboratories Ltd</t>
  </si>
  <si>
    <t>IPCALAB</t>
  </si>
  <si>
    <t>Star Health and Allied Insurance Company Ltd</t>
  </si>
  <si>
    <t>STARHEALTH</t>
  </si>
  <si>
    <t>J K Cement Ltd</t>
  </si>
  <si>
    <t>JKCEMENT</t>
  </si>
  <si>
    <t>Kaynes Technology India Ltd</t>
  </si>
  <si>
    <t>KAYNES</t>
  </si>
  <si>
    <t>Aditya Birla Fashion and Retail Ltd</t>
  </si>
  <si>
    <t>ABFRL</t>
  </si>
  <si>
    <t>Endurance Technologies Ltd</t>
  </si>
  <si>
    <t>ENDURANCE</t>
  </si>
  <si>
    <t>Dalmia Bharat Ltd</t>
  </si>
  <si>
    <t>DALBHARAT</t>
  </si>
  <si>
    <t>Tata Investment Corporation Ltd</t>
  </si>
  <si>
    <t>TATAINVEST</t>
  </si>
  <si>
    <t>Metro Brands Ltd</t>
  </si>
  <si>
    <t>METROBRAND</t>
  </si>
  <si>
    <t>Footwear</t>
  </si>
  <si>
    <t>CRISIL Ltd</t>
  </si>
  <si>
    <t>CRISIL</t>
  </si>
  <si>
    <t>Brainbees Solutions Ltd</t>
  </si>
  <si>
    <t>FIRSTCRY</t>
  </si>
  <si>
    <t>Bandhan Bank Ltd</t>
  </si>
  <si>
    <t>BANDHANBNK</t>
  </si>
  <si>
    <t>National Aluminium Co Ltd</t>
  </si>
  <si>
    <t>NATIONALUM</t>
  </si>
  <si>
    <t>Inox Wind Ltd</t>
  </si>
  <si>
    <t>INOXWIND</t>
  </si>
  <si>
    <t>Go Digit General Insurance Ltd</t>
  </si>
  <si>
    <t>GODIGIT</t>
  </si>
  <si>
    <t>KPR Mill Ltd</t>
  </si>
  <si>
    <t>KPRMILL</t>
  </si>
  <si>
    <t>Textiles</t>
  </si>
  <si>
    <t>Apollo Tyres Ltd</t>
  </si>
  <si>
    <t>APOLLOTYRE</t>
  </si>
  <si>
    <t>Emami Ltd</t>
  </si>
  <si>
    <t>EMAMILTD</t>
  </si>
  <si>
    <t>Brigade Enterprises Ltd</t>
  </si>
  <si>
    <t>BRIGADE</t>
  </si>
  <si>
    <t>Embassy Office Parks REIT</t>
  </si>
  <si>
    <t>EMBASSY</t>
  </si>
  <si>
    <t>Central Depository Services (India) Ltd</t>
  </si>
  <si>
    <t>CDSL</t>
  </si>
  <si>
    <t>Delhivery Ltd</t>
  </si>
  <si>
    <t>DELHIVERY</t>
  </si>
  <si>
    <t>Hindustan Copper Ltd</t>
  </si>
  <si>
    <t>HINDCOPPER</t>
  </si>
  <si>
    <t>Mining - Copper</t>
  </si>
  <si>
    <t>Mangalore Refinery and Petrochemicals Ltd</t>
  </si>
  <si>
    <t>MRPL</t>
  </si>
  <si>
    <t>Sun Tv Network Ltd</t>
  </si>
  <si>
    <t>SUNTV</t>
  </si>
  <si>
    <t>TV Channels &amp; Broadcasters</t>
  </si>
  <si>
    <t>Himadri Speciality Chemical Ltd</t>
  </si>
  <si>
    <t>HSCL</t>
  </si>
  <si>
    <t>Poonawalla Fincorp Ltd</t>
  </si>
  <si>
    <t>POONAWALLA</t>
  </si>
  <si>
    <t>Vedant Fashions Ltd</t>
  </si>
  <si>
    <t>MANYAVAR</t>
  </si>
  <si>
    <t>NBCC (India) Ltd</t>
  </si>
  <si>
    <t>NBCC</t>
  </si>
  <si>
    <t>Suven Pharmaceuticals Ltd</t>
  </si>
  <si>
    <t>SUVENPHAR</t>
  </si>
  <si>
    <t>TVS Holdings Ltd</t>
  </si>
  <si>
    <t>TVSHLTD</t>
  </si>
  <si>
    <t>ZF Commercial Vehicle Control Systems India Ltd</t>
  </si>
  <si>
    <t>ZFCVINDIA</t>
  </si>
  <si>
    <t>Century Textiles and Industries Ltd</t>
  </si>
  <si>
    <t>CENTURYTEX</t>
  </si>
  <si>
    <t>Paper Products</t>
  </si>
  <si>
    <t>Motherson Sumi Wiring India Ltd</t>
  </si>
  <si>
    <t>MSUMI</t>
  </si>
  <si>
    <t>Sundram Fasteners Ltd</t>
  </si>
  <si>
    <t>SUNDRMFAST</t>
  </si>
  <si>
    <t>Global Health Ltd</t>
  </si>
  <si>
    <t>MEDANTA</t>
  </si>
  <si>
    <t>Gland Pharma Ltd</t>
  </si>
  <si>
    <t>GLAND</t>
  </si>
  <si>
    <t>Multi Commodity Exchange of India Ltd</t>
  </si>
  <si>
    <t>MCX</t>
  </si>
  <si>
    <t>J B Chemicals and Pharmaceuticals Ltd</t>
  </si>
  <si>
    <t>JBCHEPHARM</t>
  </si>
  <si>
    <t>Gillette India Ltd</t>
  </si>
  <si>
    <t>GILLETTE</t>
  </si>
  <si>
    <t>BASF India Ltd</t>
  </si>
  <si>
    <t>BASF</t>
  </si>
  <si>
    <t>Timken India Ltd</t>
  </si>
  <si>
    <t>TIMKEN</t>
  </si>
  <si>
    <t>ICICI Securities Ltd</t>
  </si>
  <si>
    <t>ISEC</t>
  </si>
  <si>
    <t>Piramal Pharma Ltd</t>
  </si>
  <si>
    <t>PPLPHARMA</t>
  </si>
  <si>
    <t>Crompton Greaves Consumer Electricals Ltd</t>
  </si>
  <si>
    <t>CROMPTON</t>
  </si>
  <si>
    <t>Authum Investment &amp; Infrastructure Ltd</t>
  </si>
  <si>
    <t>AIIL</t>
  </si>
  <si>
    <t>Carborundum Universal Ltd</t>
  </si>
  <si>
    <t>CARBORUNIV</t>
  </si>
  <si>
    <t>Radico Khaitan Ltd</t>
  </si>
  <si>
    <t>RADICO</t>
  </si>
  <si>
    <t>Bayer Cropscience Ltd</t>
  </si>
  <si>
    <t>BAYERCROP</t>
  </si>
  <si>
    <t>Sumitomo Chemical India Ltd</t>
  </si>
  <si>
    <t>SUMICHEM</t>
  </si>
  <si>
    <t>Dr. Lal PathLabs Ltd</t>
  </si>
  <si>
    <t>LALPATHLAB</t>
  </si>
  <si>
    <t>Emcure Pharmaceuticals Ltd</t>
  </si>
  <si>
    <t>EMCURE</t>
  </si>
  <si>
    <t>Concord Biotech Ltd</t>
  </si>
  <si>
    <t>CONCORDBIO</t>
  </si>
  <si>
    <t>ITI Ltd</t>
  </si>
  <si>
    <t>ITI</t>
  </si>
  <si>
    <t>Telecom Equipments</t>
  </si>
  <si>
    <t>Hatsun Agro Product Ltd</t>
  </si>
  <si>
    <t>HATSUN</t>
  </si>
  <si>
    <t>SKF India Ltd</t>
  </si>
  <si>
    <t>SKFINDIA</t>
  </si>
  <si>
    <t>Jyoti CNC Automation Ltd</t>
  </si>
  <si>
    <t>JYOTICNC</t>
  </si>
  <si>
    <t>Computer Hardware</t>
  </si>
  <si>
    <t>Natco Pharma Ltd</t>
  </si>
  <si>
    <t>NATCOPHARM</t>
  </si>
  <si>
    <t>Grindwell Norton Ltd</t>
  </si>
  <si>
    <t>GRINDWELL</t>
  </si>
  <si>
    <t>PNB Housing Finance Ltd</t>
  </si>
  <si>
    <t>PNBHOUSING</t>
  </si>
  <si>
    <t>Aegis Logistics Ltd</t>
  </si>
  <si>
    <t>AEGISLOG</t>
  </si>
  <si>
    <t>Whirlpool of India Ltd</t>
  </si>
  <si>
    <t>WHIRLPOOL</t>
  </si>
  <si>
    <t>Tata Chemicals Ltd</t>
  </si>
  <si>
    <t>TATACHEM</t>
  </si>
  <si>
    <t>Ratnamani Metals and Tubes Ltd</t>
  </si>
  <si>
    <t>RATNAMANI</t>
  </si>
  <si>
    <t>Shyam Metalics and Energy Ltd</t>
  </si>
  <si>
    <t>SHYAMMETL</t>
  </si>
  <si>
    <t>Devyani International Ltd</t>
  </si>
  <si>
    <t>DEVYANI</t>
  </si>
  <si>
    <t>Narayana Hrudayalaya Ltd</t>
  </si>
  <si>
    <t>NH</t>
  </si>
  <si>
    <t>Amara Raja Energy &amp; Mobility Ltd</t>
  </si>
  <si>
    <t>ARE&amp;M</t>
  </si>
  <si>
    <t>Laurus Labs Ltd</t>
  </si>
  <si>
    <t>LAURUSLABS</t>
  </si>
  <si>
    <t>Pfizer Ltd</t>
  </si>
  <si>
    <t>PFIZER</t>
  </si>
  <si>
    <t>Nuvama Wealth Management Ltd</t>
  </si>
  <si>
    <t>NUVAMA</t>
  </si>
  <si>
    <t>Castrol India Ltd</t>
  </si>
  <si>
    <t>CASTROLIND</t>
  </si>
  <si>
    <t>Anant Raj Ltd</t>
  </si>
  <si>
    <t>ANANTRAJ</t>
  </si>
  <si>
    <t>CESC Ltd</t>
  </si>
  <si>
    <t>CESC</t>
  </si>
  <si>
    <t>Kansai Nerolac Paints Ltd</t>
  </si>
  <si>
    <t>KANSAINER</t>
  </si>
  <si>
    <t>KEC International Ltd</t>
  </si>
  <si>
    <t>KEC</t>
  </si>
  <si>
    <t>Kajaria Ceramics Ltd</t>
  </si>
  <si>
    <t>KAJARIACER</t>
  </si>
  <si>
    <t>Building Products - Ceramics</t>
  </si>
  <si>
    <t>Bikaji Foods International Ltd</t>
  </si>
  <si>
    <t>BIKAJI</t>
  </si>
  <si>
    <t>Poly Medicure Ltd</t>
  </si>
  <si>
    <t>POLYMED</t>
  </si>
  <si>
    <t>Health Care Equipment &amp; Supplies</t>
  </si>
  <si>
    <t>Five-Star Business Finance Ltd</t>
  </si>
  <si>
    <t>FIVESTAR</t>
  </si>
  <si>
    <t>Piramal Enterprises Ltd</t>
  </si>
  <si>
    <t>PEL</t>
  </si>
  <si>
    <t>Angel One Ltd</t>
  </si>
  <si>
    <t>ANGELONE</t>
  </si>
  <si>
    <t>HFCL Ltd</t>
  </si>
  <si>
    <t>HFCL</t>
  </si>
  <si>
    <t>Triveni Turbine Ltd</t>
  </si>
  <si>
    <t>TRITURBINE</t>
  </si>
  <si>
    <t>KIOCL Ltd</t>
  </si>
  <si>
    <t>KIOCL</t>
  </si>
  <si>
    <t>CPSE ETF</t>
  </si>
  <si>
    <t>CPSEETF</t>
  </si>
  <si>
    <t>Equity</t>
  </si>
  <si>
    <t>EIH Ltd</t>
  </si>
  <si>
    <t>EIHOTEL</t>
  </si>
  <si>
    <t>Elgi Equipments Ltd</t>
  </si>
  <si>
    <t>ELGIEQUIP</t>
  </si>
  <si>
    <t>Gujarat State Petronet Ltd</t>
  </si>
  <si>
    <t>GSPL</t>
  </si>
  <si>
    <t>Cyient Ltd</t>
  </si>
  <si>
    <t>CYIENT</t>
  </si>
  <si>
    <t>Jindal SAW Ltd</t>
  </si>
  <si>
    <t>JINDALSAW</t>
  </si>
  <si>
    <t>Sobha Ltd</t>
  </si>
  <si>
    <t>SOBHA</t>
  </si>
  <si>
    <t>Atul Ltd</t>
  </si>
  <si>
    <t>ATUL</t>
  </si>
  <si>
    <t>IIFL Finance Ltd</t>
  </si>
  <si>
    <t>IIFL</t>
  </si>
  <si>
    <t>Jupiter Wagons Ltd</t>
  </si>
  <si>
    <t>JWL</t>
  </si>
  <si>
    <t>Rail</t>
  </si>
  <si>
    <t>JBM Auto Ltd</t>
  </si>
  <si>
    <t>JBMA</t>
  </si>
  <si>
    <t>CIE Automotive India Ltd</t>
  </si>
  <si>
    <t>CIEINDIA</t>
  </si>
  <si>
    <t>Computer Age Management Services Ltd</t>
  </si>
  <si>
    <t>CAMS</t>
  </si>
  <si>
    <t>Aditya Birla Sun Life Amc Ltd</t>
  </si>
  <si>
    <t>ABSLAMC</t>
  </si>
  <si>
    <t>Alembic Pharmaceuticals Ltd</t>
  </si>
  <si>
    <t>APLLTD</t>
  </si>
  <si>
    <t>Krishna Institute of Medical Sciences Ltd</t>
  </si>
  <si>
    <t>KIMS</t>
  </si>
  <si>
    <t>Ircon International Ltd</t>
  </si>
  <si>
    <t>IRCON</t>
  </si>
  <si>
    <t>Affle (India) Ltd</t>
  </si>
  <si>
    <t>AFFLE</t>
  </si>
  <si>
    <t>Advertising</t>
  </si>
  <si>
    <t>Kalpataru Projects International Ltd</t>
  </si>
  <si>
    <t>KPIL</t>
  </si>
  <si>
    <t>Firstsource Solutions Ltd</t>
  </si>
  <si>
    <t>FSL</t>
  </si>
  <si>
    <t>Outsourced services</t>
  </si>
  <si>
    <t>Signatureglobal (India) Ltd</t>
  </si>
  <si>
    <t>SIGNATURE</t>
  </si>
  <si>
    <t>Garden Reach Shipbuilders &amp; Engineers Ltd</t>
  </si>
  <si>
    <t>GRSE</t>
  </si>
  <si>
    <t>Finolex Cables Ltd</t>
  </si>
  <si>
    <t>FINCABLES</t>
  </si>
  <si>
    <t>Aster DM Healthcare Ltd</t>
  </si>
  <si>
    <t>ASTERDM</t>
  </si>
  <si>
    <t>Tejas Networks Ltd</t>
  </si>
  <si>
    <t>TEJASNET</t>
  </si>
  <si>
    <t>Relaxo Footwears Ltd</t>
  </si>
  <si>
    <t>RELAXO</t>
  </si>
  <si>
    <t>Aarti Industries Ltd</t>
  </si>
  <si>
    <t>AARTIIND</t>
  </si>
  <si>
    <t>PTC Industries Ltd</t>
  </si>
  <si>
    <t>PTCIL</t>
  </si>
  <si>
    <t>Indian Energy Exchange Ltd</t>
  </si>
  <si>
    <t>IEX</t>
  </si>
  <si>
    <t>Power Trading &amp; Consultancy</t>
  </si>
  <si>
    <t>Jai Balaji Industries Ltd</t>
  </si>
  <si>
    <t>JAIBALAJI</t>
  </si>
  <si>
    <t>CreditAccess Grameen Ltd</t>
  </si>
  <si>
    <t>CREDITACC</t>
  </si>
  <si>
    <t>Vinati Organics Ltd</t>
  </si>
  <si>
    <t>VINATIORGA</t>
  </si>
  <si>
    <t>Nexus Select Trust</t>
  </si>
  <si>
    <t>NXST</t>
  </si>
  <si>
    <t>Mindspace Business Parks REIT</t>
  </si>
  <si>
    <t>MINDSPACE</t>
  </si>
  <si>
    <t>Aadhar Housing Finance Ltd</t>
  </si>
  <si>
    <t>AADHARHFC</t>
  </si>
  <si>
    <t>Century Plyboards (India) Ltd</t>
  </si>
  <si>
    <t>CENTURYPLY</t>
  </si>
  <si>
    <t>Wood Products</t>
  </si>
  <si>
    <t>NCC Ltd</t>
  </si>
  <si>
    <t>NCC</t>
  </si>
  <si>
    <t>Ramco Cements Limited</t>
  </si>
  <si>
    <t>RAMCOCEM</t>
  </si>
  <si>
    <t>Jyothy Labs Ltd</t>
  </si>
  <si>
    <t>JYOTHYLAB</t>
  </si>
  <si>
    <t>Blue Dart Express Ltd</t>
  </si>
  <si>
    <t>BLUEDART</t>
  </si>
  <si>
    <t>V Guard Industries Ltd</t>
  </si>
  <si>
    <t>VGUARD</t>
  </si>
  <si>
    <t>PCBL Ltd</t>
  </si>
  <si>
    <t>PCBL</t>
  </si>
  <si>
    <t>Chalet Hotels Ltd</t>
  </si>
  <si>
    <t>CHALET</t>
  </si>
  <si>
    <t>Cello World Ltd</t>
  </si>
  <si>
    <t>CELLO</t>
  </si>
  <si>
    <t>R R Kabel Ltd</t>
  </si>
  <si>
    <t>RRKABEL</t>
  </si>
  <si>
    <t>Chambal Fertilisers and Chemicals Ltd</t>
  </si>
  <si>
    <t>CHAMBLFERT</t>
  </si>
  <si>
    <t>Jubilant Pharmova Ltd</t>
  </si>
  <si>
    <t>JUBLPHARMA</t>
  </si>
  <si>
    <t>Tbo Tek Ltd</t>
  </si>
  <si>
    <t>TBOTEK</t>
  </si>
  <si>
    <t>Tour &amp; Travel Services</t>
  </si>
  <si>
    <t>Asahi India Glass Ltd</t>
  </si>
  <si>
    <t>ASAHIINDIA</t>
  </si>
  <si>
    <t>Mahanagar Gas Ltd</t>
  </si>
  <si>
    <t>MGL</t>
  </si>
  <si>
    <t>Waaree Renewable Technologies Ltd</t>
  </si>
  <si>
    <t>WAAREERTL</t>
  </si>
  <si>
    <t>Schneider Electric Infrastructure Ltd</t>
  </si>
  <si>
    <t>SCHNEIDER</t>
  </si>
  <si>
    <t>Swan Energy Ltd</t>
  </si>
  <si>
    <t>SWANENERGY</t>
  </si>
  <si>
    <t>Eris Lifesciences Ltd</t>
  </si>
  <si>
    <t>ERIS</t>
  </si>
  <si>
    <t>IFCI Ltd</t>
  </si>
  <si>
    <t>IFCI</t>
  </si>
  <si>
    <t>Newgen Software Technologies Ltd</t>
  </si>
  <si>
    <t>NEWGEN</t>
  </si>
  <si>
    <t>Bombay Burmah Trading Corporation Ltd</t>
  </si>
  <si>
    <t>BBTC</t>
  </si>
  <si>
    <t>Bata India Ltd</t>
  </si>
  <si>
    <t>BATAINDIA</t>
  </si>
  <si>
    <t>Finolex Industries Ltd</t>
  </si>
  <si>
    <t>FINPIPE</t>
  </si>
  <si>
    <t>Indiamart Intermesh Ltd</t>
  </si>
  <si>
    <t>INDIAMART</t>
  </si>
  <si>
    <t>Ramkrishna Forgings Ltd</t>
  </si>
  <si>
    <t>RKFORGE</t>
  </si>
  <si>
    <t>Trident Ltd</t>
  </si>
  <si>
    <t>TRIDENT</t>
  </si>
  <si>
    <t>Kirloskar Oil Engines Ltd</t>
  </si>
  <si>
    <t>KIRLOSENG</t>
  </si>
  <si>
    <t>Kfin Technologies Ltd</t>
  </si>
  <si>
    <t>KFINTECH</t>
  </si>
  <si>
    <t>Aptus Value Housing Finance India Ltd</t>
  </si>
  <si>
    <t>APTUS</t>
  </si>
  <si>
    <t>Sonata Software Ltd</t>
  </si>
  <si>
    <t>SONATSOFTW</t>
  </si>
  <si>
    <t>RITES Ltd</t>
  </si>
  <si>
    <t>RITES</t>
  </si>
  <si>
    <t>LS Industries Ltd</t>
  </si>
  <si>
    <t>LSIND</t>
  </si>
  <si>
    <t>Titagarh Rail Systems Ltd</t>
  </si>
  <si>
    <t>TITAGARH</t>
  </si>
  <si>
    <t>Techno Electric &amp; Engineering Company Ltd</t>
  </si>
  <si>
    <t>TECHNOE</t>
  </si>
  <si>
    <t>IDFC Ltd</t>
  </si>
  <si>
    <t>IDFC</t>
  </si>
  <si>
    <t>Great Eastern Shipping Company Ltd</t>
  </si>
  <si>
    <t>GESHIP</t>
  </si>
  <si>
    <t>Birlasoft Ltd</t>
  </si>
  <si>
    <t>BSOFT</t>
  </si>
  <si>
    <t>Manappuram Finance Ltd</t>
  </si>
  <si>
    <t>MANAPPURAM</t>
  </si>
  <si>
    <t>Nava Limited</t>
  </si>
  <si>
    <t>NAVA</t>
  </si>
  <si>
    <t>Welspun Corp Ltd</t>
  </si>
  <si>
    <t>WELCORP</t>
  </si>
  <si>
    <t>Capri Global Capital Ltd</t>
  </si>
  <si>
    <t>CGCL</t>
  </si>
  <si>
    <t>Astrazeneca Pharma India Ltd</t>
  </si>
  <si>
    <t>ASTRAZEN</t>
  </si>
  <si>
    <t>HBL Power Systems Ltd</t>
  </si>
  <si>
    <t>HBLPOWER</t>
  </si>
  <si>
    <t>Tata Teleservices (Maharashtra) Ltd</t>
  </si>
  <si>
    <t>TTML</t>
  </si>
  <si>
    <t>Karur Vysya Bank Ltd</t>
  </si>
  <si>
    <t>KARURVYSYA</t>
  </si>
  <si>
    <t>Akzo Nobel India Ltd</t>
  </si>
  <si>
    <t>AKZOINDIA</t>
  </si>
  <si>
    <t>Gravita India Ltd</t>
  </si>
  <si>
    <t>GRAVITA</t>
  </si>
  <si>
    <t>Metals - Lead</t>
  </si>
  <si>
    <t>Sterling and Wilson Renewable Energy Ltd</t>
  </si>
  <si>
    <t>SWSOLAR</t>
  </si>
  <si>
    <t>Supreme Petrochem Ltd</t>
  </si>
  <si>
    <t>SPLPETRO</t>
  </si>
  <si>
    <t>DCM Shriram Ltd</t>
  </si>
  <si>
    <t>DCMSHRIRAM</t>
  </si>
  <si>
    <t>Lakshmi Machine Works Ltd</t>
  </si>
  <si>
    <t>LAXMIMACH</t>
  </si>
  <si>
    <t>Action Construction Equipment Ltd</t>
  </si>
  <si>
    <t>ACE</t>
  </si>
  <si>
    <t>Heavy Machinery</t>
  </si>
  <si>
    <t>Sanofi India Ltd</t>
  </si>
  <si>
    <t>SANOFI</t>
  </si>
  <si>
    <t>Clean Science and Technology Ltd</t>
  </si>
  <si>
    <t>CLEAN</t>
  </si>
  <si>
    <t>Zensar Technologies Ltd</t>
  </si>
  <si>
    <t>ZENSARTECH</t>
  </si>
  <si>
    <t>Navin Fluorine International Ltd</t>
  </si>
  <si>
    <t>NAVINFLUOR</t>
  </si>
  <si>
    <t>Neuland Laboratories Ltd</t>
  </si>
  <si>
    <t>NEULANDLAB</t>
  </si>
  <si>
    <t>Doms Industries Ltd</t>
  </si>
  <si>
    <t>DOMS</t>
  </si>
  <si>
    <t>Office Supplies</t>
  </si>
  <si>
    <t>UTI Asset Management Company Ltd</t>
  </si>
  <si>
    <t>UTIAMC</t>
  </si>
  <si>
    <t>Welspun Living Ltd</t>
  </si>
  <si>
    <t>WELSPUNLIV</t>
  </si>
  <si>
    <t>PVR INOX Ltd</t>
  </si>
  <si>
    <t>PVRINOX</t>
  </si>
  <si>
    <t>Theatres</t>
  </si>
  <si>
    <t>Fine Organic Industries Ltd</t>
  </si>
  <si>
    <t>FINEORG</t>
  </si>
  <si>
    <t>Anand Rathi Wealth Ltd</t>
  </si>
  <si>
    <t>ANANDRATHI</t>
  </si>
  <si>
    <t>G R Infraprojects Ltd</t>
  </si>
  <si>
    <t>GRINFRA</t>
  </si>
  <si>
    <t>PG Electroplast Ltd</t>
  </si>
  <si>
    <t>PGEL</t>
  </si>
  <si>
    <t>Bls International Services Ltd</t>
  </si>
  <si>
    <t>BLS</t>
  </si>
  <si>
    <t>Inox Wind Energy Ltd</t>
  </si>
  <si>
    <t>IWEL</t>
  </si>
  <si>
    <t>Wockhardt Ltd</t>
  </si>
  <si>
    <t>WOCKPHARMA</t>
  </si>
  <si>
    <t>Indegene Ltd</t>
  </si>
  <si>
    <t>INDGN</t>
  </si>
  <si>
    <t>KSB Ltd</t>
  </si>
  <si>
    <t>KSB</t>
  </si>
  <si>
    <t>BEML Ltd</t>
  </si>
  <si>
    <t>BEML</t>
  </si>
  <si>
    <t>Honasa Consumer Ltd</t>
  </si>
  <si>
    <t>HONASA</t>
  </si>
  <si>
    <t>UTI S&amp;P BSE Sensex ETF</t>
  </si>
  <si>
    <t>UTISENSETF</t>
  </si>
  <si>
    <t>Railtel Corporation of India Ltd</t>
  </si>
  <si>
    <t>RAILTEL</t>
  </si>
  <si>
    <t>Communication &amp; Networking</t>
  </si>
  <si>
    <t>Zen Technologies Ltd</t>
  </si>
  <si>
    <t>ZENTEC</t>
  </si>
  <si>
    <t>Craftsman Automation Ltd</t>
  </si>
  <si>
    <t>CRAFTSMAN</t>
  </si>
  <si>
    <t>Netweb Technologies India Ltd</t>
  </si>
  <si>
    <t>NETWEB</t>
  </si>
  <si>
    <t>Godrej Agrovet Ltd</t>
  </si>
  <si>
    <t>GODREJAGRO</t>
  </si>
  <si>
    <t>Agro Products</t>
  </si>
  <si>
    <t>LT Foods Ltd</t>
  </si>
  <si>
    <t>LTFOODS</t>
  </si>
  <si>
    <t>NMDC Steel Ltd</t>
  </si>
  <si>
    <t>NSLNISP</t>
  </si>
  <si>
    <t>Redington Ltd</t>
  </si>
  <si>
    <t>REDINGTON</t>
  </si>
  <si>
    <t>Technology Hardware</t>
  </si>
  <si>
    <t>E I D-Parry (India) Ltd</t>
  </si>
  <si>
    <t>EIDPARRY</t>
  </si>
  <si>
    <t>Sugar</t>
  </si>
  <si>
    <t>Caplin Point Laboratories Ltd</t>
  </si>
  <si>
    <t>CAPLIPOINT</t>
  </si>
  <si>
    <t>Aavas Financiers Ltd</t>
  </si>
  <si>
    <t>AAVAS</t>
  </si>
  <si>
    <t>Sarda Energy &amp; Minerals Ltd</t>
  </si>
  <si>
    <t>SARDAEN</t>
  </si>
  <si>
    <t>Amber Enterprises India Ltd</t>
  </si>
  <si>
    <t>AMBER</t>
  </si>
  <si>
    <t>Reliance Power Ltd</t>
  </si>
  <si>
    <t>RPOWER</t>
  </si>
  <si>
    <t>Marksans Pharma Ltd</t>
  </si>
  <si>
    <t>MARKSANS</t>
  </si>
  <si>
    <t>Raymond Lifestyle Ltd</t>
  </si>
  <si>
    <t>RAYMONDLSL</t>
  </si>
  <si>
    <t>Elecon Engineering Company Ltd</t>
  </si>
  <si>
    <t>ELECON</t>
  </si>
  <si>
    <t>Data Patterns (India) Ltd</t>
  </si>
  <si>
    <t>DATAPATTNS</t>
  </si>
  <si>
    <t>Glenmark Life Sciences Ltd</t>
  </si>
  <si>
    <t>GLS</t>
  </si>
  <si>
    <t>Rainbow Children's Medicare Ltd</t>
  </si>
  <si>
    <t>RAINBOW</t>
  </si>
  <si>
    <t>Maharashtra Scooters Ltd</t>
  </si>
  <si>
    <t>MAHSCOOTER</t>
  </si>
  <si>
    <t>Vardhman Textiles Ltd</t>
  </si>
  <si>
    <t>VTL</t>
  </si>
  <si>
    <t>Praj Industries Ltd</t>
  </si>
  <si>
    <t>PRAJIND</t>
  </si>
  <si>
    <t>Voltamp Transformers Ltd</t>
  </si>
  <si>
    <t>VOLTAMP</t>
  </si>
  <si>
    <t>Olectra Greentech Ltd</t>
  </si>
  <si>
    <t>OLECTRA</t>
  </si>
  <si>
    <t>MMTC Ltd</t>
  </si>
  <si>
    <t>MMTC</t>
  </si>
  <si>
    <t>Westlife Foodworld Ltd</t>
  </si>
  <si>
    <t>WESTLIFE</t>
  </si>
  <si>
    <t>Electrosteel Castings Ltd</t>
  </si>
  <si>
    <t>ELECTCAST</t>
  </si>
  <si>
    <t>Intellect Design Arena Ltd</t>
  </si>
  <si>
    <t>INTELLECT</t>
  </si>
  <si>
    <t>Akums Drugs and Pharmaceuticals Ltd</t>
  </si>
  <si>
    <t>AKUMS</t>
  </si>
  <si>
    <t>Kirloskar Brothers Ltd</t>
  </si>
  <si>
    <t>KIRLOSBROS</t>
  </si>
  <si>
    <t>Chennai Petroleum Corporation Ltd</t>
  </si>
  <si>
    <t>CHENNPETRO</t>
  </si>
  <si>
    <t>Zydus Wellness Ltd</t>
  </si>
  <si>
    <t>ZYDUSWELL</t>
  </si>
  <si>
    <t>Minda Corporation Ltd</t>
  </si>
  <si>
    <t>MINDACORP</t>
  </si>
  <si>
    <t>Granules India Ltd</t>
  </si>
  <si>
    <t>GRANULES</t>
  </si>
  <si>
    <t>Nuvoco Vistas Corporation Ltd</t>
  </si>
  <si>
    <t>NUVOCO</t>
  </si>
  <si>
    <t>RBL Bank Ltd</t>
  </si>
  <si>
    <t>RBLBANK</t>
  </si>
  <si>
    <t>Cube Highways Trust</t>
  </si>
  <si>
    <t>CUBEINVIT</t>
  </si>
  <si>
    <t>Roads</t>
  </si>
  <si>
    <t>Aether Industries Ltd</t>
  </si>
  <si>
    <t>AETHER</t>
  </si>
  <si>
    <t>Ingersoll-Rand (India) Ltd</t>
  </si>
  <si>
    <t>INGERRAND</t>
  </si>
  <si>
    <t>Quess Corp Ltd</t>
  </si>
  <si>
    <t>QUESS</t>
  </si>
  <si>
    <t>Employment Services</t>
  </si>
  <si>
    <t>eClerx Services Limited</t>
  </si>
  <si>
    <t>ECLERX</t>
  </si>
  <si>
    <t>Tanla Platforms Ltd</t>
  </si>
  <si>
    <t>TANLA</t>
  </si>
  <si>
    <t>Alok Industries Ltd</t>
  </si>
  <si>
    <t>ALOKINDS</t>
  </si>
  <si>
    <t>Genus Power Infrastructures Ltd</t>
  </si>
  <si>
    <t>GENUSPOWER</t>
  </si>
  <si>
    <t>Godawari Power and Ispat Ltd</t>
  </si>
  <si>
    <t>GPIL</t>
  </si>
  <si>
    <t>Reliance Infrastructure Ltd</t>
  </si>
  <si>
    <t>RELINFRA</t>
  </si>
  <si>
    <t>Mrs. Bectors Food Specialities Ltd</t>
  </si>
  <si>
    <t>BECTORFOOD</t>
  </si>
  <si>
    <t>City Union Bank Ltd</t>
  </si>
  <si>
    <t>CUB</t>
  </si>
  <si>
    <t>RHI Magnesita India Ltd</t>
  </si>
  <si>
    <t>RHIM</t>
  </si>
  <si>
    <t>Tega Industries Ltd</t>
  </si>
  <si>
    <t>TEGA</t>
  </si>
  <si>
    <t>TTK Prestige Ltd</t>
  </si>
  <si>
    <t>TTKPRESTIG</t>
  </si>
  <si>
    <t>Zee Entertainment Enterprises Ltd</t>
  </si>
  <si>
    <t>ZEEL</t>
  </si>
  <si>
    <t>Raymond Ltd</t>
  </si>
  <si>
    <t>RAYMOND</t>
  </si>
  <si>
    <t>Deepak Fertilisers and Petrochemicals Corp Ltd</t>
  </si>
  <si>
    <t>DEEPAKFERT</t>
  </si>
  <si>
    <t>Alkyl Amines Chemicals Ltd</t>
  </si>
  <si>
    <t>ALKYLAMINE</t>
  </si>
  <si>
    <t>JM Financial Ltd</t>
  </si>
  <si>
    <t>JMFINANCIL</t>
  </si>
  <si>
    <t>Safari Industries (India) Ltd</t>
  </si>
  <si>
    <t>SAFARI</t>
  </si>
  <si>
    <t>Jubilant Ingrevia Ltd</t>
  </si>
  <si>
    <t>JUBLINGREA</t>
  </si>
  <si>
    <t>shipping corporation of India Ltd</t>
  </si>
  <si>
    <t>SCI</t>
  </si>
  <si>
    <t>Balrampur Chini Mills Ltd</t>
  </si>
  <si>
    <t>BALRAMCHIN</t>
  </si>
  <si>
    <t>Happiest Minds Technologies Ltd</t>
  </si>
  <si>
    <t>HAPPSTMNDS</t>
  </si>
  <si>
    <t>Engineers India Ltd</t>
  </si>
  <si>
    <t>ENGINERSIN</t>
  </si>
  <si>
    <t>Sammaan Capital Ltd</t>
  </si>
  <si>
    <t>SAMMAANCAP</t>
  </si>
  <si>
    <t>Edelweiss Financial Services Ltd</t>
  </si>
  <si>
    <t>EDELWEISS</t>
  </si>
  <si>
    <t>Strides Pharma Science Ltd</t>
  </si>
  <si>
    <t>STAR</t>
  </si>
  <si>
    <t>Sanofi Consumer Healthcare India Ltd</t>
  </si>
  <si>
    <t>SANOFICONR</t>
  </si>
  <si>
    <t>Jaiprakash Power Ventures Ltd</t>
  </si>
  <si>
    <t>JPPOWER</t>
  </si>
  <si>
    <t>Jammu and Kashmir Bank Ltd</t>
  </si>
  <si>
    <t>J&amp;KBANK</t>
  </si>
  <si>
    <t>Gujarat Mineral Development Corporation Ltd</t>
  </si>
  <si>
    <t>GMDCLTD</t>
  </si>
  <si>
    <t>CEAT Ltd</t>
  </si>
  <si>
    <t>CEATLTD</t>
  </si>
  <si>
    <t>Powergrid Infrastructure Investment Trust</t>
  </si>
  <si>
    <t>PGINVIT</t>
  </si>
  <si>
    <t>Happy Forgings Ltd</t>
  </si>
  <si>
    <t>HAPPYFORGE</t>
  </si>
  <si>
    <t>Auto, Truck &amp; Motorcycle Parts</t>
  </si>
  <si>
    <t>Can Fin Homes Ltd</t>
  </si>
  <si>
    <t>CANFINHOME</t>
  </si>
  <si>
    <t>Graphite India Ltd</t>
  </si>
  <si>
    <t>GRAPHITE</t>
  </si>
  <si>
    <t>Kirloskar Ferrous Industries Ltd</t>
  </si>
  <si>
    <t>KIRLFER</t>
  </si>
  <si>
    <t>Bajaj Electricals Ltd</t>
  </si>
  <si>
    <t>BAJAJELEC</t>
  </si>
  <si>
    <t>Home First Finance Company India Ltd</t>
  </si>
  <si>
    <t>HOMEFIRST</t>
  </si>
  <si>
    <t>CE Info Systems Ltd</t>
  </si>
  <si>
    <t>MAPMYINDIA</t>
  </si>
  <si>
    <t>Galaxy Surfactants Ltd</t>
  </si>
  <si>
    <t>GALAXYSURF</t>
  </si>
  <si>
    <t>India Cements Ltd</t>
  </si>
  <si>
    <t>INDIACEM</t>
  </si>
  <si>
    <t>JK Tyre &amp; Industries Ltd</t>
  </si>
  <si>
    <t>JKTYRE</t>
  </si>
  <si>
    <t>Rattanindia Enterprises Ltd</t>
  </si>
  <si>
    <t>RTNINDIA</t>
  </si>
  <si>
    <t>Sapphire Foods India Ltd</t>
  </si>
  <si>
    <t>SAPPHIRE</t>
  </si>
  <si>
    <t>PNC Infratech Ltd</t>
  </si>
  <si>
    <t>PNCINFRA</t>
  </si>
  <si>
    <t>Prism Johnson Ltd</t>
  </si>
  <si>
    <t>PRSMJOHNSN</t>
  </si>
  <si>
    <t>Symphony Ltd</t>
  </si>
  <si>
    <t>SYMPHONY</t>
  </si>
  <si>
    <t>Campus Activewear Ltd</t>
  </si>
  <si>
    <t>CAMPUS</t>
  </si>
  <si>
    <t>Vesuvius India Ltd</t>
  </si>
  <si>
    <t>VESUVIUS</t>
  </si>
  <si>
    <t>Metropolis Healthcare Ltd</t>
  </si>
  <si>
    <t>METROPOLIS</t>
  </si>
  <si>
    <t>Bharat 22 ETF</t>
  </si>
  <si>
    <t>ICICIB22</t>
  </si>
  <si>
    <t>City Pulse Multiplex Ltd</t>
  </si>
  <si>
    <t>CPML</t>
  </si>
  <si>
    <t>Movies &amp; Entertainment</t>
  </si>
  <si>
    <t>Cera Sanitaryware Ltd</t>
  </si>
  <si>
    <t>CERA</t>
  </si>
  <si>
    <t>Puravankara Ltd</t>
  </si>
  <si>
    <t>PURVA</t>
  </si>
  <si>
    <t>Nippon India ETF Nifty Bank BeES</t>
  </si>
  <si>
    <t>BANKBEES</t>
  </si>
  <si>
    <t>Triveni Engineering and Industries Ltd</t>
  </si>
  <si>
    <t>TRIVENI</t>
  </si>
  <si>
    <t>Bengal &amp; Assam Company Ltd</t>
  </si>
  <si>
    <t>BENGALASM</t>
  </si>
  <si>
    <t>Valor Estate Ltd</t>
  </si>
  <si>
    <t>DBREALTY</t>
  </si>
  <si>
    <t>Usha Martin Ltd</t>
  </si>
  <si>
    <t>USHAMART</t>
  </si>
  <si>
    <t>Gujarat Pipavav Port Ltd</t>
  </si>
  <si>
    <t>GPPL</t>
  </si>
  <si>
    <t>Arvind Ltd</t>
  </si>
  <si>
    <t>ARVIND</t>
  </si>
  <si>
    <t>Power Mech Projects Ltd</t>
  </si>
  <si>
    <t>POWERMECH</t>
  </si>
  <si>
    <t>RedTape</t>
  </si>
  <si>
    <t>REDTAPE</t>
  </si>
  <si>
    <t>KPI Green Energy Ltd</t>
  </si>
  <si>
    <t>KPIGREEN</t>
  </si>
  <si>
    <t>Rashtriya Chemicals and Fertilizers Ltd</t>
  </si>
  <si>
    <t>RCF</t>
  </si>
  <si>
    <t>Isgec Heavy Engineering Ltd</t>
  </si>
  <si>
    <t>ISGEC</t>
  </si>
  <si>
    <t>GMR Power and Urban Infra Ltd</t>
  </si>
  <si>
    <t>GMRP&amp;UI</t>
  </si>
  <si>
    <t>Shree Renuka Sugars Ltd</t>
  </si>
  <si>
    <t>RENUKA</t>
  </si>
  <si>
    <t>CCL Products (India) Ltd</t>
  </si>
  <si>
    <t>CCL</t>
  </si>
  <si>
    <t>Sheela Foam Ltd</t>
  </si>
  <si>
    <t>SFL</t>
  </si>
  <si>
    <t>Home Furnishing</t>
  </si>
  <si>
    <t>HG Infra Engineering Ltd</t>
  </si>
  <si>
    <t>HGINFRA</t>
  </si>
  <si>
    <t>Birla Corporation Ltd</t>
  </si>
  <si>
    <t>BIRLACORPN</t>
  </si>
  <si>
    <t>Route Mobile Ltd</t>
  </si>
  <si>
    <t>ROUTE</t>
  </si>
  <si>
    <t>Just Dial Ltd</t>
  </si>
  <si>
    <t>JUSTDIAL</t>
  </si>
  <si>
    <t>Senco Gold Ltd</t>
  </si>
  <si>
    <t>SENCO</t>
  </si>
  <si>
    <t>Lemon Tree Hotels Ltd</t>
  </si>
  <si>
    <t>LEMONTREE</t>
  </si>
  <si>
    <t>Saregama India Ltd</t>
  </si>
  <si>
    <t>SAREGAMA</t>
  </si>
  <si>
    <t>Movies &amp; TV Serials</t>
  </si>
  <si>
    <t>INOX India Ltd</t>
  </si>
  <si>
    <t>INOXINDIA</t>
  </si>
  <si>
    <t>Sea-Borne Tankers</t>
  </si>
  <si>
    <t>P N Gadgil Jewellers Ltd</t>
  </si>
  <si>
    <t>PNGJL</t>
  </si>
  <si>
    <t>Shriram Pistons &amp; Rings Ltd</t>
  </si>
  <si>
    <t>SHRIPISTON</t>
  </si>
  <si>
    <t>HMT Ltd</t>
  </si>
  <si>
    <t>HMT</t>
  </si>
  <si>
    <t>Latent View Analytics Ltd</t>
  </si>
  <si>
    <t>LATENTVIEW</t>
  </si>
  <si>
    <t>Brookfield India Real Estate Trust</t>
  </si>
  <si>
    <t>BIRET</t>
  </si>
  <si>
    <t>IIFL Securities Ltd</t>
  </si>
  <si>
    <t>IIFLSEC</t>
  </si>
  <si>
    <t>Allied Blenders and Distillers Ltd</t>
  </si>
  <si>
    <t>ABDL</t>
  </si>
  <si>
    <t>ITD Cementation India Ltd</t>
  </si>
  <si>
    <t>ITDCEM</t>
  </si>
  <si>
    <t>ELANTAS Beck India Ltd</t>
  </si>
  <si>
    <t>ELANTAS</t>
  </si>
  <si>
    <t>Prudent Corporate Advisory Services Ltd</t>
  </si>
  <si>
    <t>PRUDENT</t>
  </si>
  <si>
    <t>India Grid Trust</t>
  </si>
  <si>
    <t>INDIGRID</t>
  </si>
  <si>
    <t>Transformers and Rectifiers (India) Ltd</t>
  </si>
  <si>
    <t>TARIL</t>
  </si>
  <si>
    <t>Force Motors Ltd</t>
  </si>
  <si>
    <t>FORCEMOT</t>
  </si>
  <si>
    <t>Max Estates Ltd</t>
  </si>
  <si>
    <t>MAXESTATES</t>
  </si>
  <si>
    <t>Thomas Cook (India) Ltd</t>
  </si>
  <si>
    <t>THOMASCOOK</t>
  </si>
  <si>
    <t>SBFC Finance Ltd</t>
  </si>
  <si>
    <t>SBFC</t>
  </si>
  <si>
    <t>Gujarat Narmada Valley Fertilizers &amp; Chemicals Ltd</t>
  </si>
  <si>
    <t>GNFC</t>
  </si>
  <si>
    <t>Va Tech Wabag Ltd</t>
  </si>
  <si>
    <t>WABAG</t>
  </si>
  <si>
    <t>Water Management</t>
  </si>
  <si>
    <t>Eureka Forbes Ltd</t>
  </si>
  <si>
    <t>EUREKAFORB</t>
  </si>
  <si>
    <t>Household Appliances</t>
  </si>
  <si>
    <t>CMS Info Systems Ltd</t>
  </si>
  <si>
    <t>CMSINFO</t>
  </si>
  <si>
    <t>Gallantt Ispat Ltd</t>
  </si>
  <si>
    <t>GALLANTT</t>
  </si>
  <si>
    <t>Time Technoplast Ltd</t>
  </si>
  <si>
    <t>TIMETECHNO</t>
  </si>
  <si>
    <t>Shoppers Stop Ltd</t>
  </si>
  <si>
    <t>SHOPERSTOP</t>
  </si>
  <si>
    <t>Equitas Small Finance Bank Ltd</t>
  </si>
  <si>
    <t>EQUITASBNK</t>
  </si>
  <si>
    <t>ESAB India Ltd</t>
  </si>
  <si>
    <t>ESABINDIA</t>
  </si>
  <si>
    <t>Vijaya Diagnostic Centre Ltd</t>
  </si>
  <si>
    <t>VIJAYA</t>
  </si>
  <si>
    <t>F D C Ltd</t>
  </si>
  <si>
    <t>FDC</t>
  </si>
  <si>
    <t>Avanti Feeds Ltd</t>
  </si>
  <si>
    <t>AVANTIFEED</t>
  </si>
  <si>
    <t>National Standard (India) Ltd</t>
  </si>
  <si>
    <t>NATIONSTD</t>
  </si>
  <si>
    <t>Keystone Realtors Ltd</t>
  </si>
  <si>
    <t>RUSTOMJEE</t>
  </si>
  <si>
    <t>Choice International Ltd</t>
  </si>
  <si>
    <t>CHOICEIN</t>
  </si>
  <si>
    <t>Religare Enterprises Ltd</t>
  </si>
  <si>
    <t>RELIGARE</t>
  </si>
  <si>
    <t>JK Lakshmi Cement Ltd</t>
  </si>
  <si>
    <t>JKLAKSHMI</t>
  </si>
  <si>
    <t>ASK Automotive Ltd</t>
  </si>
  <si>
    <t>ASKAUTOLTD</t>
  </si>
  <si>
    <t>Blue Jet Healthcare Ltd</t>
  </si>
  <si>
    <t>BLUEJET</t>
  </si>
  <si>
    <t>Sansera Engineering Ltd</t>
  </si>
  <si>
    <t>SANSERA</t>
  </si>
  <si>
    <t>Aurionpro Solutions Ltd</t>
  </si>
  <si>
    <t>AURIONPRO</t>
  </si>
  <si>
    <t>Texmaco Rail &amp; Engineering Ltd</t>
  </si>
  <si>
    <t>TEXRAIL</t>
  </si>
  <si>
    <t>TVS Supply Chain Solutions Ltd</t>
  </si>
  <si>
    <t>TVSSCS</t>
  </si>
  <si>
    <t>Rategain Travel Technologies Ltd</t>
  </si>
  <si>
    <t>RATEGAIN</t>
  </si>
  <si>
    <t>KNR Constructions Ltd</t>
  </si>
  <si>
    <t>KNRCON</t>
  </si>
  <si>
    <t>Lloyds Engineering Works Ltd</t>
  </si>
  <si>
    <t>LLOYDSENGG</t>
  </si>
  <si>
    <t>Sundaram Finance Holdings Ltd</t>
  </si>
  <si>
    <t>SUNDARMHLD</t>
  </si>
  <si>
    <t>Network18 Media &amp; Investments Ltd</t>
  </si>
  <si>
    <t>NETWORK18</t>
  </si>
  <si>
    <t>JSW Holdings Ltd</t>
  </si>
  <si>
    <t>JSWHL</t>
  </si>
  <si>
    <t>Karnataka Bank Ltd</t>
  </si>
  <si>
    <t>KTKBANK</t>
  </si>
  <si>
    <t>Azad Engineering Ltd</t>
  </si>
  <si>
    <t>AZAD</t>
  </si>
  <si>
    <t>Jupiter Life Line Hospitals Ltd</t>
  </si>
  <si>
    <t>JLHL</t>
  </si>
  <si>
    <t>HEG Ltd</t>
  </si>
  <si>
    <t>HEG</t>
  </si>
  <si>
    <t>Tips Music Ltd</t>
  </si>
  <si>
    <t>TIPSINDLTD</t>
  </si>
  <si>
    <t>Gujarat State Fertilizers &amp; Chemicals Ltd</t>
  </si>
  <si>
    <t>GSFC</t>
  </si>
  <si>
    <t>Varroc Engineering Ltd</t>
  </si>
  <si>
    <t>VARROC</t>
  </si>
  <si>
    <t>Astra Microwave Products Ltd</t>
  </si>
  <si>
    <t>ASTRAMICRO</t>
  </si>
  <si>
    <t>Kotak Nifty Bank ETF</t>
  </si>
  <si>
    <t>BANKNIFTY1</t>
  </si>
  <si>
    <t>Procter &amp; Gamble Health Ltd</t>
  </si>
  <si>
    <t>PGHL</t>
  </si>
  <si>
    <t>Star Cement Ltd</t>
  </si>
  <si>
    <t>STARCEMENT</t>
  </si>
  <si>
    <t>Archean Chemical Industries Ltd</t>
  </si>
  <si>
    <t>ACI</t>
  </si>
  <si>
    <t>Sunteck Realty Ltd</t>
  </si>
  <si>
    <t>SUNTECK</t>
  </si>
  <si>
    <t>Maharashtra Seamless Ltd</t>
  </si>
  <si>
    <t>MAHSEAMLES</t>
  </si>
  <si>
    <t>Transport Corporation of India Ltd</t>
  </si>
  <si>
    <t>TCI</t>
  </si>
  <si>
    <t>Black Box Ltd</t>
  </si>
  <si>
    <t>BBOX</t>
  </si>
  <si>
    <t>Shilpa Medicare Ltd</t>
  </si>
  <si>
    <t>SHILPAMED</t>
  </si>
  <si>
    <t>SBI Nifty 50 ETF</t>
  </si>
  <si>
    <t>SETFNIF50</t>
  </si>
  <si>
    <t>Rajesh Exports Ltd</t>
  </si>
  <si>
    <t>RAJESHEXPO</t>
  </si>
  <si>
    <t>BHARAT Bond ETF-April 2023-Growth</t>
  </si>
  <si>
    <t>EBBETF0423</t>
  </si>
  <si>
    <t>Debt</t>
  </si>
  <si>
    <t>Mahindra Lifespace Developers Ltd</t>
  </si>
  <si>
    <t>MAHLIFE</t>
  </si>
  <si>
    <t>Ion Exchange (India) Ltd</t>
  </si>
  <si>
    <t>IONEXCHANG</t>
  </si>
  <si>
    <t>Environmental Services</t>
  </si>
  <si>
    <t>Kama Holdings Ltd</t>
  </si>
  <si>
    <t>KAMAHOLD</t>
  </si>
  <si>
    <t>Ujjivan Small Finance Bank Ltd</t>
  </si>
  <si>
    <t>UJJIVANSFB</t>
  </si>
  <si>
    <t>Epigral Ltd</t>
  </si>
  <si>
    <t>EPIGRAL</t>
  </si>
  <si>
    <t>Juniper Hotels Ltd</t>
  </si>
  <si>
    <t>JUNIPER</t>
  </si>
  <si>
    <t>Mastek Ltd</t>
  </si>
  <si>
    <t>MASTEK</t>
  </si>
  <si>
    <t>Anupam Rasayan India Ltd</t>
  </si>
  <si>
    <t>ANURAS</t>
  </si>
  <si>
    <t>Protean eGov Technologies Ltd</t>
  </si>
  <si>
    <t>PROTEAN</t>
  </si>
  <si>
    <t>IT Consulting &amp; Other Services</t>
  </si>
  <si>
    <t>Ahluwalia Contracts (India) Ltd</t>
  </si>
  <si>
    <t>AHLUCONT</t>
  </si>
  <si>
    <t>Chemplast Sanmar Ltd</t>
  </si>
  <si>
    <t>CHEMPLASTS</t>
  </si>
  <si>
    <t>Mahindra Holidays and Resorts India Ltd</t>
  </si>
  <si>
    <t>MHRIL</t>
  </si>
  <si>
    <t>Shakti Pumps (India) Ltd</t>
  </si>
  <si>
    <t>SHAKTIPUMP</t>
  </si>
  <si>
    <t>Garware Technical Fibres Ltd</t>
  </si>
  <si>
    <t>GARFIBRES</t>
  </si>
  <si>
    <t>Kirloskar Pneumatic Company Ltd</t>
  </si>
  <si>
    <t>KIRLPNU</t>
  </si>
  <si>
    <t>Sandur Manganese and Iron Ores Ltd</t>
  </si>
  <si>
    <t>SANDUMA</t>
  </si>
  <si>
    <t>Mining - Manganese</t>
  </si>
  <si>
    <t>Electronics Mart India Ltd</t>
  </si>
  <si>
    <t>EMIL</t>
  </si>
  <si>
    <t>Ethos Ltd</t>
  </si>
  <si>
    <t>ETHOSLTD</t>
  </si>
  <si>
    <t>Laxmi Organic Industries Ltd</t>
  </si>
  <si>
    <t>LXCHEM</t>
  </si>
  <si>
    <t>Equinox India Developments Ltd</t>
  </si>
  <si>
    <t>EMBDL</t>
  </si>
  <si>
    <t>Balu Forge Industries Ltd</t>
  </si>
  <si>
    <t>BALUFORGE</t>
  </si>
  <si>
    <t>MedPlus Health Services Ltd</t>
  </si>
  <si>
    <t>MEDPLUS</t>
  </si>
  <si>
    <t>Nazara Technologies Ltd</t>
  </si>
  <si>
    <t>NAZARA</t>
  </si>
  <si>
    <t>Theme Parks &amp; Gaming</t>
  </si>
  <si>
    <t>TV18 Broadcast Ltd</t>
  </si>
  <si>
    <t>TV18BRDCST</t>
  </si>
  <si>
    <t>EPL Ltd</t>
  </si>
  <si>
    <t>EPL</t>
  </si>
  <si>
    <t>Packaging</t>
  </si>
  <si>
    <t>Syrma SGS Technology Ltd</t>
  </si>
  <si>
    <t>SYRMA</t>
  </si>
  <si>
    <t>Arvind Fashions Ltd</t>
  </si>
  <si>
    <t>ARVINDFASN</t>
  </si>
  <si>
    <t>Welspun Enterprises Ltd</t>
  </si>
  <si>
    <t>WELENT</t>
  </si>
  <si>
    <t>Infibeam Avenues Ltd</t>
  </si>
  <si>
    <t>INFIBEAM</t>
  </si>
  <si>
    <t>RattanIndia Power Ltd</t>
  </si>
  <si>
    <t>RTNPOWER</t>
  </si>
  <si>
    <t>Insolation Energy Ltd</t>
  </si>
  <si>
    <t>INA</t>
  </si>
  <si>
    <t>Semiconductors</t>
  </si>
  <si>
    <t>Moil Ltd</t>
  </si>
  <si>
    <t>MOIL</t>
  </si>
  <si>
    <t>Inox Green Energy Services Ltd</t>
  </si>
  <si>
    <t>INOXGREEN</t>
  </si>
  <si>
    <t>Indo Count Industries Ltd</t>
  </si>
  <si>
    <t>ICIL</t>
  </si>
  <si>
    <t>JK Paper Ltd</t>
  </si>
  <si>
    <t>JKPAPER</t>
  </si>
  <si>
    <t>India Shelter Finance Corporation Ltd</t>
  </si>
  <si>
    <t>INDIASHLTR</t>
  </si>
  <si>
    <t>PDS Limited</t>
  </si>
  <si>
    <t>PDSL</t>
  </si>
  <si>
    <t>VST Industries Ltd</t>
  </si>
  <si>
    <t>VSTIND</t>
  </si>
  <si>
    <t>Dilip Buildcon Ltd</t>
  </si>
  <si>
    <t>DBL</t>
  </si>
  <si>
    <t>Gabriel India Ltd</t>
  </si>
  <si>
    <t>GABRIEL</t>
  </si>
  <si>
    <t>Tamilnad Mercantile Bank Ltd</t>
  </si>
  <si>
    <t>TMB</t>
  </si>
  <si>
    <t>IFB Industries Ltd</t>
  </si>
  <si>
    <t>IFBIND</t>
  </si>
  <si>
    <t>Garware Hi-Tech Films Ltd</t>
  </si>
  <si>
    <t>GRWRHITECH</t>
  </si>
  <si>
    <t>Balaji Amines Ltd</t>
  </si>
  <si>
    <t>BALAMINES</t>
  </si>
  <si>
    <t>Hindustan Foods Ltd</t>
  </si>
  <si>
    <t>HNDFDS</t>
  </si>
  <si>
    <t>Responsive Industries Ltd</t>
  </si>
  <si>
    <t>RESPONIND</t>
  </si>
  <si>
    <t>Building Products - Granite</t>
  </si>
  <si>
    <t>Mishra Dhatu Nigam Ltd</t>
  </si>
  <si>
    <t>MIDHANI</t>
  </si>
  <si>
    <t>Easy Trip Planners Ltd</t>
  </si>
  <si>
    <t>EASEMYTRIP</t>
  </si>
  <si>
    <t>Suprajit Engineering Ltd</t>
  </si>
  <si>
    <t>SUPRAJIT</t>
  </si>
  <si>
    <t>V-mart Retail Ltd</t>
  </si>
  <si>
    <t>VMART</t>
  </si>
  <si>
    <t>Piccadily Agro Industries Ltd</t>
  </si>
  <si>
    <t>PICCADIL</t>
  </si>
  <si>
    <t>Dodla Dairy Ltd</t>
  </si>
  <si>
    <t>DODLA</t>
  </si>
  <si>
    <t>Magellanic Cloud Ltd</t>
  </si>
  <si>
    <t>MCLOUD</t>
  </si>
  <si>
    <t>Technocraft Industries (India) Ltd</t>
  </si>
  <si>
    <t>TIIL</t>
  </si>
  <si>
    <t>Jindal Worldwide Ltd</t>
  </si>
  <si>
    <t>JINDWORLD</t>
  </si>
  <si>
    <t>Hindustan Construction Company Ltd</t>
  </si>
  <si>
    <t>HCC</t>
  </si>
  <si>
    <t>Sharda Motor Industries Ltd</t>
  </si>
  <si>
    <t>SHARDAMOTR</t>
  </si>
  <si>
    <t>Diamond Power Infrastructure Ltd</t>
  </si>
  <si>
    <t>DIACABS</t>
  </si>
  <si>
    <t>Gokaldas Exports Ltd</t>
  </si>
  <si>
    <t>GOKEX</t>
  </si>
  <si>
    <t>Kennametal India Ltd</t>
  </si>
  <si>
    <t>KENNAMET</t>
  </si>
  <si>
    <t>Surya Roshni Ltd</t>
  </si>
  <si>
    <t>SURYAROSNI</t>
  </si>
  <si>
    <t>Man Infraconstruction Ltd</t>
  </si>
  <si>
    <t>MANINFRA</t>
  </si>
  <si>
    <t>Ganesh Housing Corp Ltd</t>
  </si>
  <si>
    <t>GANESHHOUC</t>
  </si>
  <si>
    <t>Sun Pharma Advanced Research Co Ltd</t>
  </si>
  <si>
    <t>SPARC</t>
  </si>
  <si>
    <t>eMudhra Ltd</t>
  </si>
  <si>
    <t>EMUDHRA</t>
  </si>
  <si>
    <t>V I P Industries Ltd</t>
  </si>
  <si>
    <t>VIPIND</t>
  </si>
  <si>
    <t>Sudarshan Chemical Industries Ltd</t>
  </si>
  <si>
    <t>SUDARSCHEM</t>
  </si>
  <si>
    <t>Gulf Oil Lubricants India Ltd</t>
  </si>
  <si>
    <t>GULFOILLUB</t>
  </si>
  <si>
    <t>Orchid Pharma Ltd</t>
  </si>
  <si>
    <t>ORCHPHARMA</t>
  </si>
  <si>
    <t>Indigo Paints Ltd</t>
  </si>
  <si>
    <t>INDIGOPNTS</t>
  </si>
  <si>
    <t>Niit Learning Systems Ltd</t>
  </si>
  <si>
    <t>NIITMTS</t>
  </si>
  <si>
    <t>Education Services</t>
  </si>
  <si>
    <t>Dhanuka Agritech Ltd</t>
  </si>
  <si>
    <t>DHANUKA</t>
  </si>
  <si>
    <t>Go Fashion (India) Ltd</t>
  </si>
  <si>
    <t>GOCOLORS</t>
  </si>
  <si>
    <t>KRBL Ltd</t>
  </si>
  <si>
    <t>KRBL</t>
  </si>
  <si>
    <t>Tarc Ltd</t>
  </si>
  <si>
    <t>TARC</t>
  </si>
  <si>
    <t>ICRA Ltd</t>
  </si>
  <si>
    <t>ICRA</t>
  </si>
  <si>
    <t>Kesoram Industries Ltd</t>
  </si>
  <si>
    <t>KESORAMIND</t>
  </si>
  <si>
    <t>Share India Securities Ltd</t>
  </si>
  <si>
    <t>SHAREINDIA</t>
  </si>
  <si>
    <t>Greenlam Industries Ltd</t>
  </si>
  <si>
    <t>GREENLAM</t>
  </si>
  <si>
    <t>Building Products - Laminates</t>
  </si>
  <si>
    <t>Nesco Ltd</t>
  </si>
  <si>
    <t>NESCO</t>
  </si>
  <si>
    <t>National Highways Infra Trust</t>
  </si>
  <si>
    <t>NHIT</t>
  </si>
  <si>
    <t>Paradeep Phosphates Ltd</t>
  </si>
  <si>
    <t>PARADEEP</t>
  </si>
  <si>
    <t>Bansal Wire Industries Ltd</t>
  </si>
  <si>
    <t>BANSALWIRE</t>
  </si>
  <si>
    <t>Ami Organics Ltd</t>
  </si>
  <si>
    <t>AMIORG</t>
  </si>
  <si>
    <t>Rolex Rings Ltd</t>
  </si>
  <si>
    <t>ROLEXRINGS</t>
  </si>
  <si>
    <t>BHARAT Bond ETF-April 2030-Growth</t>
  </si>
  <si>
    <t>EBBETF0430</t>
  </si>
  <si>
    <t>Aditya Vision Ltd</t>
  </si>
  <si>
    <t>AVL</t>
  </si>
  <si>
    <t>Retail - Speciality</t>
  </si>
  <si>
    <t>Ceigall India Ltd</t>
  </si>
  <si>
    <t>CEIGALL</t>
  </si>
  <si>
    <t>Ashoka Buildcon Ltd</t>
  </si>
  <si>
    <t>ASHOKA</t>
  </si>
  <si>
    <t>Bondada Engineering Ltd</t>
  </si>
  <si>
    <t>BONDADA</t>
  </si>
  <si>
    <t>GMM Pfaudler Ltd</t>
  </si>
  <si>
    <t>GMMPFAUDLR</t>
  </si>
  <si>
    <t>Lux Industries Ltd</t>
  </si>
  <si>
    <t>LUXIND</t>
  </si>
  <si>
    <t>Borosil Renewables Ltd</t>
  </si>
  <si>
    <t>BORORENEW</t>
  </si>
  <si>
    <t>Housewares</t>
  </si>
  <si>
    <t>BHARAT Bond ETF-April 2032</t>
  </si>
  <si>
    <t>BBETF0432</t>
  </si>
  <si>
    <t>PC Jeweller Ltd</t>
  </si>
  <si>
    <t>PCJEWELLER</t>
  </si>
  <si>
    <t>Allcargo Logistics Ltd</t>
  </si>
  <si>
    <t>ALLCARGO</t>
  </si>
  <si>
    <t>South Indian Bank Ltd</t>
  </si>
  <si>
    <t>SOUTHBANK</t>
  </si>
  <si>
    <t>Prince Pipes and Fittings Ltd</t>
  </si>
  <si>
    <t>PRINCEPIPE</t>
  </si>
  <si>
    <t>Jai Corp Ltd</t>
  </si>
  <si>
    <t>JAICORPLTD</t>
  </si>
  <si>
    <t>India Infrastructure Trust</t>
  </si>
  <si>
    <t>INFRATRUST</t>
  </si>
  <si>
    <t>National Fertilizers Ltd</t>
  </si>
  <si>
    <t>NFL</t>
  </si>
  <si>
    <t>PTC India Ltd</t>
  </si>
  <si>
    <t>PTC</t>
  </si>
  <si>
    <t>Rallis India Ltd</t>
  </si>
  <si>
    <t>RALLIS</t>
  </si>
  <si>
    <t>Indinfravit Trust</t>
  </si>
  <si>
    <t>INDINFR</t>
  </si>
  <si>
    <t>Sterlite Technologies Ltd</t>
  </si>
  <si>
    <t>STLTECH</t>
  </si>
  <si>
    <t>TD Power Systems Ltd</t>
  </si>
  <si>
    <t>TDPOWERSYS</t>
  </si>
  <si>
    <t>GHCL Ltd</t>
  </si>
  <si>
    <t>GHCL</t>
  </si>
  <si>
    <t>Neogen Chemicals Ltd</t>
  </si>
  <si>
    <t>NEOGEN</t>
  </si>
  <si>
    <t>Thangamayil Jewellery Ltd</t>
  </si>
  <si>
    <t>THANGAMAYL</t>
  </si>
  <si>
    <t>Tilaknagar Industries Ltd</t>
  </si>
  <si>
    <t>TI</t>
  </si>
  <si>
    <t>Jana Small Finance Bank Ltd</t>
  </si>
  <si>
    <t>JSFB</t>
  </si>
  <si>
    <t>Advanced Enzyme Technologies Ltd</t>
  </si>
  <si>
    <t>ADVENZYMES</t>
  </si>
  <si>
    <t>Kovai Medical Center and Hospital Ltd</t>
  </si>
  <si>
    <t>KOVAI</t>
  </si>
  <si>
    <t>Gujarat Alkalies And Chemicals Ltd</t>
  </si>
  <si>
    <t>GUJALKALI</t>
  </si>
  <si>
    <t>SIS Ltd</t>
  </si>
  <si>
    <t>SIS</t>
  </si>
  <si>
    <t>DB Corp Ltd</t>
  </si>
  <si>
    <t>DBCORP</t>
  </si>
  <si>
    <t>Publishing</t>
  </si>
  <si>
    <t>R Systems International Ltd</t>
  </si>
  <si>
    <t>RSYSTEMS</t>
  </si>
  <si>
    <t>Pilani Investment And Industries Corporation Ltd</t>
  </si>
  <si>
    <t>PILANIINVS</t>
  </si>
  <si>
    <t>Entero Healthcare Solutions Ltd</t>
  </si>
  <si>
    <t>ENTERO</t>
  </si>
  <si>
    <t>Pricol Ltd</t>
  </si>
  <si>
    <t>PRICOLLTD</t>
  </si>
  <si>
    <t>Orient Cement Ltd</t>
  </si>
  <si>
    <t>ORIENTCEM</t>
  </si>
  <si>
    <t>Rain Industries Ltd</t>
  </si>
  <si>
    <t>RAIN</t>
  </si>
  <si>
    <t>Healthcare Global Enterprises Ltd</t>
  </si>
  <si>
    <t>HCG</t>
  </si>
  <si>
    <t>India Tourism Development Corp Ltd</t>
  </si>
  <si>
    <t>ITDC</t>
  </si>
  <si>
    <t>Privi Speciality Chemicals Ltd</t>
  </si>
  <si>
    <t>PRIVISCL</t>
  </si>
  <si>
    <t>Optiemus Infracom Ltd</t>
  </si>
  <si>
    <t>OPTIEMUS</t>
  </si>
  <si>
    <t>Johnson Controls-Hitachi Air Conditioning India Ltd</t>
  </si>
  <si>
    <t>JCHAC</t>
  </si>
  <si>
    <t>J Kumar Infraprojects Ltd</t>
  </si>
  <si>
    <t>JKIL</t>
  </si>
  <si>
    <t>Aarti Pharmalabs Ltd</t>
  </si>
  <si>
    <t>AARTIPHARM</t>
  </si>
  <si>
    <t>Gujarat Ambuja Exports Ltd</t>
  </si>
  <si>
    <t>GAEL</t>
  </si>
  <si>
    <t>AGI Greenpac Ltd</t>
  </si>
  <si>
    <t>AGI</t>
  </si>
  <si>
    <t>Orissa Minerals Development Company Ltd</t>
  </si>
  <si>
    <t>ORISSAMINE</t>
  </si>
  <si>
    <t>Le Travenues Technology Ltd</t>
  </si>
  <si>
    <t>IXIGO</t>
  </si>
  <si>
    <t>Heritage Foods Ltd</t>
  </si>
  <si>
    <t>HERITGFOOD</t>
  </si>
  <si>
    <t>KKRRAFTON Developers Limited</t>
  </si>
  <si>
    <t>KDL</t>
  </si>
  <si>
    <t>Cyient DLM Ltd</t>
  </si>
  <si>
    <t>CYIENTDLM</t>
  </si>
  <si>
    <t>CSB Bank Ltd</t>
  </si>
  <si>
    <t>CSBBANK</t>
  </si>
  <si>
    <t>Kaveri Seed Company Ltd</t>
  </si>
  <si>
    <t>KSCL</t>
  </si>
  <si>
    <t>Seeds</t>
  </si>
  <si>
    <t>Zaggle Prepaid Ocean Services Ltd</t>
  </si>
  <si>
    <t>ZAGGLE</t>
  </si>
  <si>
    <t>Kirloskar Industries Ltd</t>
  </si>
  <si>
    <t>KIRLOSIND</t>
  </si>
  <si>
    <t>MAS Financial Services Ltd</t>
  </si>
  <si>
    <t>MASFIN</t>
  </si>
  <si>
    <t>Lloyds Enterprises Ltd</t>
  </si>
  <si>
    <t>LLOYDSENT</t>
  </si>
  <si>
    <t>Trading Companies &amp; Distributors</t>
  </si>
  <si>
    <t>Uflex Ltd</t>
  </si>
  <si>
    <t>UFLEX</t>
  </si>
  <si>
    <t>Restaurant Brands Asia Ltd</t>
  </si>
  <si>
    <t>RBA</t>
  </si>
  <si>
    <t>Paisalo Digital Ltd</t>
  </si>
  <si>
    <t>PAISALO</t>
  </si>
  <si>
    <t>MTAR Technologies Ltd</t>
  </si>
  <si>
    <t>MTARTECH</t>
  </si>
  <si>
    <t>Hemisphere Properties India Ltd</t>
  </si>
  <si>
    <t>HEMIPROP</t>
  </si>
  <si>
    <t>Orient Electric Ltd</t>
  </si>
  <si>
    <t>ORIENTELEC</t>
  </si>
  <si>
    <t>Spicejet Ltd</t>
  </si>
  <si>
    <t>SPICEJET</t>
  </si>
  <si>
    <t>TeamLease Services Ltd</t>
  </si>
  <si>
    <t>TEAMLEASE</t>
  </si>
  <si>
    <t>Bharat Bijlee Ltd</t>
  </si>
  <si>
    <t>BBL</t>
  </si>
  <si>
    <t>Dynamatic Technologies Ltd</t>
  </si>
  <si>
    <t>DYNAMATECH</t>
  </si>
  <si>
    <t>Nippon India ETF Gold BeES</t>
  </si>
  <si>
    <t>GOLDBEES</t>
  </si>
  <si>
    <t>Gold</t>
  </si>
  <si>
    <t>Utkarsh Small Finance Bank Ltd</t>
  </si>
  <si>
    <t>UTKARSHBNK</t>
  </si>
  <si>
    <t>VRL Logistics Ltd</t>
  </si>
  <si>
    <t>VRLLOG</t>
  </si>
  <si>
    <t>Heidelbergcement India Ltd</t>
  </si>
  <si>
    <t>HEIDELBERG</t>
  </si>
  <si>
    <t>Vaibhav Global Ltd</t>
  </si>
  <si>
    <t>VAIBHAVGBL</t>
  </si>
  <si>
    <t>Supriya Lifescience Ltd</t>
  </si>
  <si>
    <t>SUPRIYA</t>
  </si>
  <si>
    <t>Awfis Space Solutions Ltd</t>
  </si>
  <si>
    <t>AWFIS</t>
  </si>
  <si>
    <t>MSTC Ltd</t>
  </si>
  <si>
    <t>MSTCLTD</t>
  </si>
  <si>
    <t>Refex Industries Ltd</t>
  </si>
  <si>
    <t>REFEX</t>
  </si>
  <si>
    <t>Bharat Rasayan Ltd</t>
  </si>
  <si>
    <t>BHARATRAS</t>
  </si>
  <si>
    <t>Rossari Biotech Ltd</t>
  </si>
  <si>
    <t>ROSSARI</t>
  </si>
  <si>
    <t>Subros Ltd</t>
  </si>
  <si>
    <t>SUBROS</t>
  </si>
  <si>
    <t>Wonderla Holidays Ltd</t>
  </si>
  <si>
    <t>WONDERLA</t>
  </si>
  <si>
    <t>Jayaswal Neco Industries Ltd</t>
  </si>
  <si>
    <t>JAYNECOIND</t>
  </si>
  <si>
    <t>Bajaj Hindusthan Sugar Ltd</t>
  </si>
  <si>
    <t>BAJAJHIND</t>
  </si>
  <si>
    <t>SG Mart Ltd</t>
  </si>
  <si>
    <t>SGMART</t>
  </si>
  <si>
    <t>Renewable Electricity</t>
  </si>
  <si>
    <t>Banco Products (India) Ltd</t>
  </si>
  <si>
    <t>BANCOINDIA</t>
  </si>
  <si>
    <t>Jamna Auto Industries Ltd</t>
  </si>
  <si>
    <t>JAMNAAUTO</t>
  </si>
  <si>
    <t>Ujaas Energy Ltd</t>
  </si>
  <si>
    <t>UEL</t>
  </si>
  <si>
    <t>Borosil Ltd</t>
  </si>
  <si>
    <t>BOROLTD</t>
  </si>
  <si>
    <t>Sharda Cropchem Ltd</t>
  </si>
  <si>
    <t>SHARDACROP</t>
  </si>
  <si>
    <t>SEPC Ltd</t>
  </si>
  <si>
    <t>SEPC</t>
  </si>
  <si>
    <t>Sundaram Clayton Ltd</t>
  </si>
  <si>
    <t>SUNCLAY</t>
  </si>
  <si>
    <t>Moschip Technologies Ltd</t>
  </si>
  <si>
    <t>MOSCHIP</t>
  </si>
  <si>
    <t>Aarti Drugs Ltd</t>
  </si>
  <si>
    <t>AARTIDRUGS</t>
  </si>
  <si>
    <t>Medi Assist Healthcare Services Ltd</t>
  </si>
  <si>
    <t>MEDIASSIST</t>
  </si>
  <si>
    <t>Yatharth Hospital &amp; Trauma Care Services Ltd</t>
  </si>
  <si>
    <t>YATHARTH</t>
  </si>
  <si>
    <t>Greenply Industries Ltd</t>
  </si>
  <si>
    <t>GREENPLY</t>
  </si>
  <si>
    <t>Ramky Infrastructure Ltd</t>
  </si>
  <si>
    <t>RAMKY</t>
  </si>
  <si>
    <t>Network People Services Technologies Ltd</t>
  </si>
  <si>
    <t>NPST</t>
  </si>
  <si>
    <t>Shaily Engineering Plastics Ltd</t>
  </si>
  <si>
    <t>SHAILY</t>
  </si>
  <si>
    <t>Hikal Ltd</t>
  </si>
  <si>
    <t>HIKAL</t>
  </si>
  <si>
    <t>Gopal Snacks Ltd</t>
  </si>
  <si>
    <t>GOPAL</t>
  </si>
  <si>
    <t>Patel Engineering Ltd</t>
  </si>
  <si>
    <t>PATELENG</t>
  </si>
  <si>
    <t>Morepen Laboratories Ltd</t>
  </si>
  <si>
    <t>MOREPENLAB</t>
  </si>
  <si>
    <t>Ganesha Ecosphere Ltd</t>
  </si>
  <si>
    <t>GANECOS</t>
  </si>
  <si>
    <t>Cartrade Tech Ltd</t>
  </si>
  <si>
    <t>CARTRADE</t>
  </si>
  <si>
    <t>Hawkins Cookers Ltd</t>
  </si>
  <si>
    <t>HAWKINCOOK</t>
  </si>
  <si>
    <t>Gateway Distriparks Ltd</t>
  </si>
  <si>
    <t>GATEWAY</t>
  </si>
  <si>
    <t>Greenpanel Industries Ltd</t>
  </si>
  <si>
    <t>GREENPANEL</t>
  </si>
  <si>
    <t>Grauer And Weil (India) Ltd</t>
  </si>
  <si>
    <t>GRAUWEIL</t>
  </si>
  <si>
    <t>Shanthi Gears Ltd</t>
  </si>
  <si>
    <t>SHANTIGEAR</t>
  </si>
  <si>
    <t>Manorama Industries Ltd</t>
  </si>
  <si>
    <t>MANORAMA</t>
  </si>
  <si>
    <t>Rajoo Engineers Ltd</t>
  </si>
  <si>
    <t>RAJOOENG</t>
  </si>
  <si>
    <t>Imagicaaworld Entertainment Ltd</t>
  </si>
  <si>
    <t>IMAGICAA</t>
  </si>
  <si>
    <t>Harsha Engineers International Ltd</t>
  </si>
  <si>
    <t>HARSHA</t>
  </si>
  <si>
    <t>Pitti Engineering Ltd</t>
  </si>
  <si>
    <t>PITTIENG</t>
  </si>
  <si>
    <t>Skipper Ltd</t>
  </si>
  <si>
    <t>SKIPPER</t>
  </si>
  <si>
    <t>Balmer Lawrie and Company Ltd</t>
  </si>
  <si>
    <t>BALMLAWRIE</t>
  </si>
  <si>
    <t>Unichem Laboratories Ltd</t>
  </si>
  <si>
    <t>UNICHEMLAB</t>
  </si>
  <si>
    <t>Innova Captab Ltd</t>
  </si>
  <si>
    <t>INNOVACAP</t>
  </si>
  <si>
    <t>Venus Pipes and Tubes Ltd</t>
  </si>
  <si>
    <t>VENUSPIPES</t>
  </si>
  <si>
    <t>EMS Ltd</t>
  </si>
  <si>
    <t>EMSLIMITED</t>
  </si>
  <si>
    <t>Samhi Hotels Ltd</t>
  </si>
  <si>
    <t>SAMHI</t>
  </si>
  <si>
    <t>Nocil Ltd</t>
  </si>
  <si>
    <t>NOCIL</t>
  </si>
  <si>
    <t>Bhagiradha Chemicals and Industries Ltd</t>
  </si>
  <si>
    <t>BHAGCHEM</t>
  </si>
  <si>
    <t>Tinplate Company of India Ltd</t>
  </si>
  <si>
    <t>TINPLATE</t>
  </si>
  <si>
    <t>Jain Irrigation Systems Ltd</t>
  </si>
  <si>
    <t>JISLJALEQS</t>
  </si>
  <si>
    <t>Agricultural &amp; Farm Machinery</t>
  </si>
  <si>
    <t>Fiem Industries Ltd</t>
  </si>
  <si>
    <t>FIEMIND</t>
  </si>
  <si>
    <t>Nippon India ETF Nifty 50 BeES</t>
  </si>
  <si>
    <t>NIFTYBEES</t>
  </si>
  <si>
    <t>Anup Engineering Ltd</t>
  </si>
  <si>
    <t>ANUP</t>
  </si>
  <si>
    <t>Fedbank Financial Services Ltd</t>
  </si>
  <si>
    <t>FEDFINA</t>
  </si>
  <si>
    <t>Fineotex Chemical Ltd</t>
  </si>
  <si>
    <t>FCL</t>
  </si>
  <si>
    <t>Paras Defence and Space Technologies Ltd</t>
  </si>
  <si>
    <t>PARAS</t>
  </si>
  <si>
    <t>Thyrocare Technologies Ltd</t>
  </si>
  <si>
    <t>THYROCARE</t>
  </si>
  <si>
    <t>JTL Industries Ltd</t>
  </si>
  <si>
    <t>JTLIND</t>
  </si>
  <si>
    <t>SeQuent Scientific Ltd</t>
  </si>
  <si>
    <t>SEQUENT</t>
  </si>
  <si>
    <t>Styrenix Performance Materials Ltd</t>
  </si>
  <si>
    <t>STYRENIX</t>
  </si>
  <si>
    <t>Shilchar Technologies Ltd</t>
  </si>
  <si>
    <t>SHILCTECH</t>
  </si>
  <si>
    <t>Spandana Sphoorty Financial Ltd</t>
  </si>
  <si>
    <t>SPANDANA</t>
  </si>
  <si>
    <t>JTEKT India Ltd</t>
  </si>
  <si>
    <t>JTEKTINDIA</t>
  </si>
  <si>
    <t>Websol Energy System Ltd</t>
  </si>
  <si>
    <t>WEBELSOLAR</t>
  </si>
  <si>
    <t>IndoStar Capital Finance Ltd</t>
  </si>
  <si>
    <t>INDOSTAR</t>
  </si>
  <si>
    <t>Bombay Dyeing and Mfg Co Ltd</t>
  </si>
  <si>
    <t>BOMDYEING</t>
  </si>
  <si>
    <t>LG Balakrishnan &amp; Bros Ltd</t>
  </si>
  <si>
    <t>LGBBROSLTD</t>
  </si>
  <si>
    <t>La Opala R G Ltd</t>
  </si>
  <si>
    <t>LAOPALA</t>
  </si>
  <si>
    <t>TCI Express Ltd</t>
  </si>
  <si>
    <t>TCIEXP</t>
  </si>
  <si>
    <t>Indraprastha Medical Corporation Ltd</t>
  </si>
  <si>
    <t>INDRAMEDCO</t>
  </si>
  <si>
    <t>Avantel Ltd</t>
  </si>
  <si>
    <t>AVANTEL</t>
  </si>
  <si>
    <t>E2E Networks Ltd</t>
  </si>
  <si>
    <t>E2E</t>
  </si>
  <si>
    <t>WPIL Ltd</t>
  </si>
  <si>
    <t>WPIL</t>
  </si>
  <si>
    <t>Dalmia Bharat Sugar and Industries Ltd</t>
  </si>
  <si>
    <t>DALMIASUG</t>
  </si>
  <si>
    <t>Prime Focus Ltd</t>
  </si>
  <si>
    <t>PFOCUS</t>
  </si>
  <si>
    <t>Animation</t>
  </si>
  <si>
    <t>Hinduja Global Solutions Ltd</t>
  </si>
  <si>
    <t>HGS</t>
  </si>
  <si>
    <t>Pearl Global Industries Ltd</t>
  </si>
  <si>
    <t>PGIL</t>
  </si>
  <si>
    <t>Bannari Amman Sugars Ltd</t>
  </si>
  <si>
    <t>BANARISUG</t>
  </si>
  <si>
    <t>West Coast Paper Mills Ltd</t>
  </si>
  <si>
    <t>WSTCSTPAPR</t>
  </si>
  <si>
    <t>Kewal Kiran Clothing Ltd</t>
  </si>
  <si>
    <t>KKCL</t>
  </si>
  <si>
    <t>Greaves Cotton Ltd</t>
  </si>
  <si>
    <t>GREAVESCOT</t>
  </si>
  <si>
    <t>Kingfa Science and Technology (India) Ltd</t>
  </si>
  <si>
    <t>KINGFA</t>
  </si>
  <si>
    <t>Sula Vineyards Ltd</t>
  </si>
  <si>
    <t>SULA</t>
  </si>
  <si>
    <t>Servotech Power Systems Ltd</t>
  </si>
  <si>
    <t>SERVOTECH</t>
  </si>
  <si>
    <t>Gufic Biosciences Ltd</t>
  </si>
  <si>
    <t>GUFICBIO</t>
  </si>
  <si>
    <t>Shrem InvIT</t>
  </si>
  <si>
    <t>SHREMINVIT</t>
  </si>
  <si>
    <t>Tide Water Oil Co India Ltd</t>
  </si>
  <si>
    <t>TIDEWATER</t>
  </si>
  <si>
    <t>Gokul Agro Resources Ltd</t>
  </si>
  <si>
    <t>GOKULAGRO</t>
  </si>
  <si>
    <t>V2 Retail Ltd</t>
  </si>
  <si>
    <t>V2RETAIL</t>
  </si>
  <si>
    <t>Swaraj Engines Ltd</t>
  </si>
  <si>
    <t>SWARAJENG</t>
  </si>
  <si>
    <t>Gujarat Themis Biosyn Ltd</t>
  </si>
  <si>
    <t>GUJTHEM</t>
  </si>
  <si>
    <t>Goodluck India Ltd</t>
  </si>
  <si>
    <t>GOODLUCK</t>
  </si>
  <si>
    <t>Artemis Medicare Services Ltd</t>
  </si>
  <si>
    <t>ARTEMISMED</t>
  </si>
  <si>
    <t>Exicom Tele-Systems Ltd</t>
  </si>
  <si>
    <t>EXICOM</t>
  </si>
  <si>
    <t>Honda India Power Products Ltd</t>
  </si>
  <si>
    <t>HONDAPOWER</t>
  </si>
  <si>
    <t>India Glycols Ltd</t>
  </si>
  <si>
    <t>INDIAGLYCO</t>
  </si>
  <si>
    <t>D P Abhushan Ltd</t>
  </si>
  <si>
    <t>DPABHUSHAN</t>
  </si>
  <si>
    <t>Lumax AutoTechnologies Ltd</t>
  </si>
  <si>
    <t>LUMAXTECH</t>
  </si>
  <si>
    <t>Savita Oil Technologies Ltd</t>
  </si>
  <si>
    <t>SOTL</t>
  </si>
  <si>
    <t>Sunflag Iron and Steel Co Ltd</t>
  </si>
  <si>
    <t>SUNFLAG</t>
  </si>
  <si>
    <t>JNK India Ltd</t>
  </si>
  <si>
    <t>JNKINDIA</t>
  </si>
  <si>
    <t>DCX Systems Ltd</t>
  </si>
  <si>
    <t>DCXINDIA</t>
  </si>
  <si>
    <t>Oriana Power Ltd</t>
  </si>
  <si>
    <t>ORIANA</t>
  </si>
  <si>
    <t>Muthoot Microfin Ltd</t>
  </si>
  <si>
    <t>MUTHOOTMF</t>
  </si>
  <si>
    <t>Microfinancing</t>
  </si>
  <si>
    <t>Bhansali Engg Polymers Ltd</t>
  </si>
  <si>
    <t>BEPL</t>
  </si>
  <si>
    <t>VST Tillers Tractors Ltd</t>
  </si>
  <si>
    <t>VSTTILLERS</t>
  </si>
  <si>
    <t>Avalon Technologies Ltd</t>
  </si>
  <si>
    <t>AVALON</t>
  </si>
  <si>
    <t>Epack Durable Ltd</t>
  </si>
  <si>
    <t>EPACK</t>
  </si>
  <si>
    <t>Goldiam International Ltd</t>
  </si>
  <si>
    <t>GOLDIAM</t>
  </si>
  <si>
    <t>Cigniti Technologies Ltd</t>
  </si>
  <si>
    <t>CIGNITITEC</t>
  </si>
  <si>
    <t>Marsons Ltd</t>
  </si>
  <si>
    <t>MARSONS</t>
  </si>
  <si>
    <t>DCB Bank Ltd</t>
  </si>
  <si>
    <t>DCBBANK</t>
  </si>
  <si>
    <t>Nirlon Ltd</t>
  </si>
  <si>
    <t>NIRLON</t>
  </si>
  <si>
    <t>IRB InvIT Fund</t>
  </si>
  <si>
    <t>IRBINVIT</t>
  </si>
  <si>
    <t>Kalyani Steels Ltd</t>
  </si>
  <si>
    <t>KSL</t>
  </si>
  <si>
    <t>Salasar Techno Engineering Ltd</t>
  </si>
  <si>
    <t>SALASAR</t>
  </si>
  <si>
    <t>Globus Spirits Ltd</t>
  </si>
  <si>
    <t>GLOBUSSPR</t>
  </si>
  <si>
    <t>Motilal Oswal NASDAQ 100 ETF</t>
  </si>
  <si>
    <t>MON100</t>
  </si>
  <si>
    <t>HPL Electric &amp; Power Ltd</t>
  </si>
  <si>
    <t>HPL</t>
  </si>
  <si>
    <t>RPG Life Sciences Limited</t>
  </si>
  <si>
    <t>RPGLIFE</t>
  </si>
  <si>
    <t>Datamatics Global Services Ltd</t>
  </si>
  <si>
    <t>DATAMATICS</t>
  </si>
  <si>
    <t>TCNS Clothing Co Ltd</t>
  </si>
  <si>
    <t>TCNSBRANDS</t>
  </si>
  <si>
    <t>Geojit Financial Services Ltd</t>
  </si>
  <si>
    <t>GEOJITFSL</t>
  </si>
  <si>
    <t>Hathway Cable and Datacom Ltd</t>
  </si>
  <si>
    <t>HATHWAY</t>
  </si>
  <si>
    <t>Cable &amp; D2H</t>
  </si>
  <si>
    <t>Apeejay Surrendra Park Hotels Ltd</t>
  </si>
  <si>
    <t>PARKHOTELS</t>
  </si>
  <si>
    <t>Alembic Ltd</t>
  </si>
  <si>
    <t>ALEMBICLTD</t>
  </si>
  <si>
    <t>Bajaj Consumer Care Ltd</t>
  </si>
  <si>
    <t>BAJAJCON</t>
  </si>
  <si>
    <t>Polyplex Corp Ltd</t>
  </si>
  <si>
    <t>POLYPLEX</t>
  </si>
  <si>
    <t>Marathon Nextgen Realty Ltd</t>
  </si>
  <si>
    <t>MARATHON</t>
  </si>
  <si>
    <t>Eraaya Lifespaces Ltd</t>
  </si>
  <si>
    <t>ERAAYA</t>
  </si>
  <si>
    <t>Sandhar Technologies Ltd</t>
  </si>
  <si>
    <t>SANDHAR</t>
  </si>
  <si>
    <t>Hi-Tech Pipes Ltd</t>
  </si>
  <si>
    <t>HITECH</t>
  </si>
  <si>
    <t>Mahindra Logistics Ltd</t>
  </si>
  <si>
    <t>MAHLOG</t>
  </si>
  <si>
    <t>Indian Metals and Ferro Alloys Ltd</t>
  </si>
  <si>
    <t>IMFA</t>
  </si>
  <si>
    <t>Quick Heal Technologies Ltd</t>
  </si>
  <si>
    <t>QUICKHEAL</t>
  </si>
  <si>
    <t>KDDL Ltd</t>
  </si>
  <si>
    <t>KDDL</t>
  </si>
  <si>
    <t>Shipping Corporation of India Land and Assets Ltd</t>
  </si>
  <si>
    <t>SCILAL</t>
  </si>
  <si>
    <t>Sindhu Trade Links Ltd</t>
  </si>
  <si>
    <t>SINDHUTRAD</t>
  </si>
  <si>
    <t>Seamec Ltd</t>
  </si>
  <si>
    <t>SEAMECLTD</t>
  </si>
  <si>
    <t>Oil &amp; Gas - Equipment &amp; Services</t>
  </si>
  <si>
    <t>Suraj Estate Developers Ltd</t>
  </si>
  <si>
    <t>SURAJEST</t>
  </si>
  <si>
    <t>Real Estate Rental, Development &amp; Operations</t>
  </si>
  <si>
    <t>Delta Corp Ltd</t>
  </si>
  <si>
    <t>DELTACORP</t>
  </si>
  <si>
    <t>S H Kelkar and Company Ltd</t>
  </si>
  <si>
    <t>SHK</t>
  </si>
  <si>
    <t>Saksoft Ltd</t>
  </si>
  <si>
    <t>SAKSOFT</t>
  </si>
  <si>
    <t>Gensol Engineering Ltd</t>
  </si>
  <si>
    <t>GENSOL</t>
  </si>
  <si>
    <t>Maithan Alloys Ltd</t>
  </si>
  <si>
    <t>MAITHANALL</t>
  </si>
  <si>
    <t>Sanghvi Movers Ltd</t>
  </si>
  <si>
    <t>SANGHVIMOV</t>
  </si>
  <si>
    <t>RPSG Ventures Ltd</t>
  </si>
  <si>
    <t>RPSGVENT</t>
  </si>
  <si>
    <t>Shivalik Bimetal Controls Ltd</t>
  </si>
  <si>
    <t>SBCL</t>
  </si>
  <si>
    <t>Indoco Remedies Ltd</t>
  </si>
  <si>
    <t>INDOCO</t>
  </si>
  <si>
    <t>Ashiana Housing Ltd</t>
  </si>
  <si>
    <t>ASHIANA</t>
  </si>
  <si>
    <t>MPS Ltd</t>
  </si>
  <si>
    <t>MPSLTD</t>
  </si>
  <si>
    <t>Mahanagar Telephone Nigam Ltd</t>
  </si>
  <si>
    <t>MTNL</t>
  </si>
  <si>
    <t>Jindal Poly Films Ltd</t>
  </si>
  <si>
    <t>JINDALPOLY</t>
  </si>
  <si>
    <t>Jeena Sikho Lifecare Ltd</t>
  </si>
  <si>
    <t>JSLL</t>
  </si>
  <si>
    <t>Navneet Education Ltd</t>
  </si>
  <si>
    <t>NAVNETEDUL</t>
  </si>
  <si>
    <t>Ddev Plastiks Industries Ltd</t>
  </si>
  <si>
    <t>DDEVPLASTIK</t>
  </si>
  <si>
    <t>Monarch Networth Capital Ltd</t>
  </si>
  <si>
    <t>MONARCH</t>
  </si>
  <si>
    <t>Stylam Industries Ltd</t>
  </si>
  <si>
    <t>STYLAMIND</t>
  </si>
  <si>
    <t>Nucleus Software Exports Ltd</t>
  </si>
  <si>
    <t>NUCLEUS</t>
  </si>
  <si>
    <t>Thirumalai Chemicals Ltd</t>
  </si>
  <si>
    <t>TIRUMALCHM</t>
  </si>
  <si>
    <t>Tasty Bite Eatables Ltd</t>
  </si>
  <si>
    <t>TASTYBITE</t>
  </si>
  <si>
    <t>Sky Gold Ltd</t>
  </si>
  <si>
    <t>SKYGOLD</t>
  </si>
  <si>
    <t>Precision Wires India Ltd</t>
  </si>
  <si>
    <t>PRECWIRE</t>
  </si>
  <si>
    <t>Capacite Infraprojects Ltd</t>
  </si>
  <si>
    <t>CAPACITE</t>
  </si>
  <si>
    <t>Gujarat Industries Power Company Ltd</t>
  </si>
  <si>
    <t>GIPCL</t>
  </si>
  <si>
    <t>Fischer Medical Ventures Ltd</t>
  </si>
  <si>
    <t>FISCHER</t>
  </si>
  <si>
    <t>Repco Home Finance Ltd</t>
  </si>
  <si>
    <t>REPCOHOME</t>
  </si>
  <si>
    <t>Pokarna Ltd</t>
  </si>
  <si>
    <t>POKARNA</t>
  </si>
  <si>
    <t>Arvind Smartspaces Ltd</t>
  </si>
  <si>
    <t>ARVSMART</t>
  </si>
  <si>
    <t>Fino Payments Bank Ltd</t>
  </si>
  <si>
    <t>FINOPB</t>
  </si>
  <si>
    <t>Suven Life Sciences Ltd</t>
  </si>
  <si>
    <t>SUVEN</t>
  </si>
  <si>
    <t>Eveready Industries India Ltd</t>
  </si>
  <si>
    <t>EVEREADY</t>
  </si>
  <si>
    <t>Steel Strips Wheels Ltd</t>
  </si>
  <si>
    <t>SSWL</t>
  </si>
  <si>
    <t>Flair Writing Industries Ltd</t>
  </si>
  <si>
    <t>FLAIR</t>
  </si>
  <si>
    <t>PTC India Financial Services Ltd</t>
  </si>
  <si>
    <t>PFS</t>
  </si>
  <si>
    <t>Apollo Micro Systems Ltd</t>
  </si>
  <si>
    <t>APOLLO</t>
  </si>
  <si>
    <t>TVS Srichakra Ltd</t>
  </si>
  <si>
    <t>TVSSRICHAK</t>
  </si>
  <si>
    <t>Solara Active Pharma Sciences Ltd</t>
  </si>
  <si>
    <t>SOLARA</t>
  </si>
  <si>
    <t>Kitex Garments Ltd</t>
  </si>
  <si>
    <t>KITEX</t>
  </si>
  <si>
    <t>Prakash Industries Ltd</t>
  </si>
  <si>
    <t>PRAKASH</t>
  </si>
  <si>
    <t>Kolte-Patil Developers Ltd</t>
  </si>
  <si>
    <t>KOLTEPATIL</t>
  </si>
  <si>
    <t>Max Ventures and Industries Ltd</t>
  </si>
  <si>
    <t>MAXVIL</t>
  </si>
  <si>
    <t>Blue Cloud Softech Solutions Ltd</t>
  </si>
  <si>
    <t>BLUECLOUDS</t>
  </si>
  <si>
    <t>TCPL Packaging Ltd</t>
  </si>
  <si>
    <t>TCPLPACK</t>
  </si>
  <si>
    <t>KCP Ltd</t>
  </si>
  <si>
    <t>KCP</t>
  </si>
  <si>
    <t>Hindustan Oil Exploration Company Ltd</t>
  </si>
  <si>
    <t>HINDOILEXP</t>
  </si>
  <si>
    <t>Marine Electricals (India) Ltd</t>
  </si>
  <si>
    <t>MARINE</t>
  </si>
  <si>
    <t>Venky's (India) Ltd</t>
  </si>
  <si>
    <t>VENKEYS</t>
  </si>
  <si>
    <t>SMS Pharmaceuticals Ltd</t>
  </si>
  <si>
    <t>SMSPHARMA</t>
  </si>
  <si>
    <t>SJS Enterprises Ltd</t>
  </si>
  <si>
    <t>SJS</t>
  </si>
  <si>
    <t>Fusion Finance Ltd</t>
  </si>
  <si>
    <t>FUSION</t>
  </si>
  <si>
    <t>Stove Kraft Ltd</t>
  </si>
  <si>
    <t>STOVEKRAFT</t>
  </si>
  <si>
    <t>Genesys International Corporation Ltd</t>
  </si>
  <si>
    <t>GENESYS</t>
  </si>
  <si>
    <t>Vadilal Industries Ltd</t>
  </si>
  <si>
    <t>VADILALIND</t>
  </si>
  <si>
    <t>Confidence Petroleum India Ltd</t>
  </si>
  <si>
    <t>CONFIPET</t>
  </si>
  <si>
    <t>NRB Bearings Ltd</t>
  </si>
  <si>
    <t>NRBBEARING</t>
  </si>
  <si>
    <t>GTL Infrastructure Ltd</t>
  </si>
  <si>
    <t>GTLINFRA</t>
  </si>
  <si>
    <t>ideaForge Technology Ltd</t>
  </si>
  <si>
    <t>IDEAFORGE</t>
  </si>
  <si>
    <t>ECOS (India) Mobility &amp; Hospitality Ltd</t>
  </si>
  <si>
    <t>ECOSMOBLTY</t>
  </si>
  <si>
    <t>Shalby Ltd</t>
  </si>
  <si>
    <t>SHALBY</t>
  </si>
  <si>
    <t>Welspun Specialty Solutions Ltd</t>
  </si>
  <si>
    <t>WELSPLSOL</t>
  </si>
  <si>
    <t>Dishman Carbogen Amcis Ltd</t>
  </si>
  <si>
    <t>DCAL</t>
  </si>
  <si>
    <t>Sagar Cements Ltd</t>
  </si>
  <si>
    <t>SAGCEM</t>
  </si>
  <si>
    <t>Oriental Hotels Ltd</t>
  </si>
  <si>
    <t>ORIENTHOT</t>
  </si>
  <si>
    <t>CARE Ratings Ltd</t>
  </si>
  <si>
    <t>CARERATING</t>
  </si>
  <si>
    <t>ADF Foods Ltd</t>
  </si>
  <si>
    <t>ADFFOODS</t>
  </si>
  <si>
    <t>Somany Ceramics Ltd</t>
  </si>
  <si>
    <t>SOMANYCERA</t>
  </si>
  <si>
    <t>Rane Holdings Ltd</t>
  </si>
  <si>
    <t>RANEHOLDIN</t>
  </si>
  <si>
    <t>Ashapura Minechem Ltd</t>
  </si>
  <si>
    <t>ASHAPURMIN</t>
  </si>
  <si>
    <t>Thejo Engineering Ltd</t>
  </si>
  <si>
    <t>THEJO</t>
  </si>
  <si>
    <t>RIR Power Electronics Ltd</t>
  </si>
  <si>
    <t>RIR</t>
  </si>
  <si>
    <t>Dollar Industries Ltd</t>
  </si>
  <si>
    <t>DOLLAR</t>
  </si>
  <si>
    <t>Rajratan Global Wire Ltd</t>
  </si>
  <si>
    <t>RAJRATAN</t>
  </si>
  <si>
    <t>Dhani Services Ltd</t>
  </si>
  <si>
    <t>DHANI</t>
  </si>
  <si>
    <t>Huhtamaki India Ltd</t>
  </si>
  <si>
    <t>HUHTAMAKI</t>
  </si>
  <si>
    <t>Foseco India Ltd</t>
  </si>
  <si>
    <t>FOSECOIND</t>
  </si>
  <si>
    <t>Summit Securities Ltd</t>
  </si>
  <si>
    <t>SUMMITSEC</t>
  </si>
  <si>
    <t>Wendt (India) Limited</t>
  </si>
  <si>
    <t>WENDT</t>
  </si>
  <si>
    <t>Automotive Axles Ltd</t>
  </si>
  <si>
    <t>AUTOAXLES</t>
  </si>
  <si>
    <t>Vishnu Prakash R Punglia Ltd</t>
  </si>
  <si>
    <t>VPRPL</t>
  </si>
  <si>
    <t>NIBE Ltd</t>
  </si>
  <si>
    <t>NIBE</t>
  </si>
  <si>
    <t>BF Utilities Ltd</t>
  </si>
  <si>
    <t>BFUTILITIE</t>
  </si>
  <si>
    <t>Premier Explosives Ltd</t>
  </si>
  <si>
    <t>PREMEXPLN</t>
  </si>
  <si>
    <t>DCW Ltd</t>
  </si>
  <si>
    <t>DCW</t>
  </si>
  <si>
    <t>Unitech Ltd</t>
  </si>
  <si>
    <t>UNITECH</t>
  </si>
  <si>
    <t>Ram Ratna Wires Ltd</t>
  </si>
  <si>
    <t>RAMRAT</t>
  </si>
  <si>
    <t>IOL Chemicals and Pharmaceuticals Ltd</t>
  </si>
  <si>
    <t>IOLCP</t>
  </si>
  <si>
    <t>Dolat Algotech Ltd</t>
  </si>
  <si>
    <t>DOLATALGO</t>
  </si>
  <si>
    <t>MM Forgings Ltd</t>
  </si>
  <si>
    <t>MMFL</t>
  </si>
  <si>
    <t>Paramount Communications Ltd</t>
  </si>
  <si>
    <t>PARACABLES</t>
  </si>
  <si>
    <t>Motisons Jewellers Ltd</t>
  </si>
  <si>
    <t>MOTISONS</t>
  </si>
  <si>
    <t>Apparel &amp; Accessories Retailers</t>
  </si>
  <si>
    <t>Krsnaa Diagnostics Ltd</t>
  </si>
  <si>
    <t>KRSNAA</t>
  </si>
  <si>
    <t>SML Isuzu Ltd</t>
  </si>
  <si>
    <t>SMLISUZU</t>
  </si>
  <si>
    <t>Stanley Lifestyles Ltd</t>
  </si>
  <si>
    <t>STANLEY</t>
  </si>
  <si>
    <t>Jash Engineering Ltd</t>
  </si>
  <si>
    <t>JASH</t>
  </si>
  <si>
    <t>Vindhya Telelinks Ltd</t>
  </si>
  <si>
    <t>VINDHYATEL</t>
  </si>
  <si>
    <t>K.P. Energy Ltd</t>
  </si>
  <si>
    <t>KPEL</t>
  </si>
  <si>
    <t>Nilkamal Ltd</t>
  </si>
  <si>
    <t>NILKAMAL</t>
  </si>
  <si>
    <t>Bajel Projects Ltd</t>
  </si>
  <si>
    <t>BAJEL</t>
  </si>
  <si>
    <t>Electric Utilities</t>
  </si>
  <si>
    <t>SG Finserve Ltd</t>
  </si>
  <si>
    <t>SGFIN</t>
  </si>
  <si>
    <t>Media Matrix Worldwide Ltd</t>
  </si>
  <si>
    <t>MMWL</t>
  </si>
  <si>
    <t>Kalyani Investment Company Ltd</t>
  </si>
  <si>
    <t>KICL</t>
  </si>
  <si>
    <t>HLE Glascoat Ltd</t>
  </si>
  <si>
    <t>HLEGLAS</t>
  </si>
  <si>
    <t>Tinna Rubber and Infrastructure Ltd</t>
  </si>
  <si>
    <t>TINNARUBR</t>
  </si>
  <si>
    <t>Ge Power India Ltd</t>
  </si>
  <si>
    <t>GEPIL</t>
  </si>
  <si>
    <t>Indian Hume Pipe Company Ltd</t>
  </si>
  <si>
    <t>INDIANHUME</t>
  </si>
  <si>
    <t>Mayur Uniquoters Ltd</t>
  </si>
  <si>
    <t>MAYURUNIQ</t>
  </si>
  <si>
    <t>Deep Industries Ltd</t>
  </si>
  <si>
    <t>DEEPINDS</t>
  </si>
  <si>
    <t>Vakrangee Limited</t>
  </si>
  <si>
    <t>VAKRANGEE</t>
  </si>
  <si>
    <t>MSP Steel &amp; Power Ltd</t>
  </si>
  <si>
    <t>MSPL</t>
  </si>
  <si>
    <t>Vertoz Ltd</t>
  </si>
  <si>
    <t>VERTOZ</t>
  </si>
  <si>
    <t>Insecticides (India) Ltd</t>
  </si>
  <si>
    <t>INSECTICID</t>
  </si>
  <si>
    <t>Spectrum Electrical Industries Ltd</t>
  </si>
  <si>
    <t>SPECTRUM</t>
  </si>
  <si>
    <t>Goodyear India Ltd</t>
  </si>
  <si>
    <t>GOODYEAR</t>
  </si>
  <si>
    <t>Sai Silks (Kalamandir) Ltd</t>
  </si>
  <si>
    <t>KALAMANDIR</t>
  </si>
  <si>
    <t>PSP Projects Ltd</t>
  </si>
  <si>
    <t>PSPPROJECT</t>
  </si>
  <si>
    <t>Baazar Style Retail Ltd</t>
  </si>
  <si>
    <t>STYLEBAAZA</t>
  </si>
  <si>
    <t>Dreamfolks Services Ltd</t>
  </si>
  <si>
    <t>DREAMFOLKS</t>
  </si>
  <si>
    <t>Accelya Solutions India Ltd</t>
  </si>
  <si>
    <t>ACCELYA</t>
  </si>
  <si>
    <t>DISA India Ltd</t>
  </si>
  <si>
    <t>DISAQ</t>
  </si>
  <si>
    <t>SBI Gold ETF</t>
  </si>
  <si>
    <t>SETFGOLD</t>
  </si>
  <si>
    <t>Jubilant Industries Ltd</t>
  </si>
  <si>
    <t>JUBLINDS</t>
  </si>
  <si>
    <t>63 Moons Technologies Ltd</t>
  </si>
  <si>
    <t>63MOONS</t>
  </si>
  <si>
    <t>Veritas (India) Ltd</t>
  </si>
  <si>
    <t>VERITAS</t>
  </si>
  <si>
    <t>Themis Medicare Ltd</t>
  </si>
  <si>
    <t>THEMISMED</t>
  </si>
  <si>
    <t>Raghav Productivity Enhancers Ltd</t>
  </si>
  <si>
    <t>RPEL</t>
  </si>
  <si>
    <t>DEN Networks Ltd</t>
  </si>
  <si>
    <t>DEN</t>
  </si>
  <si>
    <t>Meghmani Organics Ltd</t>
  </si>
  <si>
    <t>MOL</t>
  </si>
  <si>
    <t>Novartis India Ltd</t>
  </si>
  <si>
    <t>NOVARTIND</t>
  </si>
  <si>
    <t>Saraswati Commercial (India) Ltd</t>
  </si>
  <si>
    <t>ZSARACOM</t>
  </si>
  <si>
    <t>Vishnu Chemicals Ltd</t>
  </si>
  <si>
    <t>VISHNU</t>
  </si>
  <si>
    <t>Lumax Industries Ltd</t>
  </si>
  <si>
    <t>LUMAXIND</t>
  </si>
  <si>
    <t>Nippon India ETF Nifty 1D Rate Liquid BeES</t>
  </si>
  <si>
    <t>LIQUIDBEES</t>
  </si>
  <si>
    <t>Mold-Tek Packaging Ltd</t>
  </si>
  <si>
    <t>MOLDTKPAC</t>
  </si>
  <si>
    <t>Updater Services Ltd</t>
  </si>
  <si>
    <t>UDS</t>
  </si>
  <si>
    <t>Pondy Oxides and Chemicals Ltd</t>
  </si>
  <si>
    <t>POCL</t>
  </si>
  <si>
    <t>ESAF Small Finance Bank Limited</t>
  </si>
  <si>
    <t>ESAFSFB</t>
  </si>
  <si>
    <t>Tarsons Products Ltd</t>
  </si>
  <si>
    <t>TARSONS</t>
  </si>
  <si>
    <t>Sanstar Ltd</t>
  </si>
  <si>
    <t>SANSTAR</t>
  </si>
  <si>
    <t>Landmark Cars Ltd</t>
  </si>
  <si>
    <t>LANDMARK</t>
  </si>
  <si>
    <t>John Cockerill India Ltd</t>
  </si>
  <si>
    <t>COCKERILL</t>
  </si>
  <si>
    <t>Industrial Machinery &amp; Supplies &amp; Components</t>
  </si>
  <si>
    <t>Mangalam Cement Ltd</t>
  </si>
  <si>
    <t>MANGLMCEM</t>
  </si>
  <si>
    <t>Shanti Educational Initiatives Ltd</t>
  </si>
  <si>
    <t>SEIL</t>
  </si>
  <si>
    <t>Rashi Peripherals Ltd</t>
  </si>
  <si>
    <t>RPTECH</t>
  </si>
  <si>
    <t>Federal-Mogul Goetze (India) Ltd</t>
  </si>
  <si>
    <t>FMGOETZE</t>
  </si>
  <si>
    <t>Xpro India Ltd</t>
  </si>
  <si>
    <t>XPROINDIA</t>
  </si>
  <si>
    <t>Mukand Ltd</t>
  </si>
  <si>
    <t>MUKANDLTD</t>
  </si>
  <si>
    <t>Dish TV India Ltd</t>
  </si>
  <si>
    <t>DISHTV</t>
  </si>
  <si>
    <t>EIH Associated Hotels Ltd</t>
  </si>
  <si>
    <t>EIHAHOTELS</t>
  </si>
  <si>
    <t>Dredging Corporation of India Ltd</t>
  </si>
  <si>
    <t>DREDGECORP</t>
  </si>
  <si>
    <t>Dredging</t>
  </si>
  <si>
    <t>Man Industries (India) Ltd</t>
  </si>
  <si>
    <t>MANINDS</t>
  </si>
  <si>
    <t>Apollo Pipes Ltd</t>
  </si>
  <si>
    <t>APOLLOPIPE</t>
  </si>
  <si>
    <t>Ajmera Realty &amp; Infra India Ltd</t>
  </si>
  <si>
    <t>AJMERA</t>
  </si>
  <si>
    <t>Orient Green Power Company Ltd</t>
  </si>
  <si>
    <t>GREENPOWER</t>
  </si>
  <si>
    <t>Jyoti Structures Ltd</t>
  </si>
  <si>
    <t>JYOTISTRUC</t>
  </si>
  <si>
    <t>Barbeque-Nation Hospitality Ltd</t>
  </si>
  <si>
    <t>BARBEQUE</t>
  </si>
  <si>
    <t>EFC (I) Ltd</t>
  </si>
  <si>
    <t>EFCIL</t>
  </si>
  <si>
    <t>Distributors</t>
  </si>
  <si>
    <t>HMA Agro Industries Ltd</t>
  </si>
  <si>
    <t>HMAAGRO</t>
  </si>
  <si>
    <t>TechNVision Ventures Ltd</t>
  </si>
  <si>
    <t>TECHNVISN</t>
  </si>
  <si>
    <t>Hindware Home Innovation Ltd</t>
  </si>
  <si>
    <t>HINDWAREAP</t>
  </si>
  <si>
    <t>Owais Metal and Mineral Processing Ltd</t>
  </si>
  <si>
    <t>OWAIS</t>
  </si>
  <si>
    <t>India Pesticides Ltd</t>
  </si>
  <si>
    <t>IPL</t>
  </si>
  <si>
    <t>Universal Cables Ltd</t>
  </si>
  <si>
    <t>UNIVCABLES</t>
  </si>
  <si>
    <t>Panama Petrochem Ltd</t>
  </si>
  <si>
    <t>PANAMAPET</t>
  </si>
  <si>
    <t>Nelco Ltd</t>
  </si>
  <si>
    <t>NELCO</t>
  </si>
  <si>
    <t>Astec Lifesciences Ltd</t>
  </si>
  <si>
    <t>ASTEC</t>
  </si>
  <si>
    <t>Fedders Holding Ltd</t>
  </si>
  <si>
    <t>FEDDERSHOL</t>
  </si>
  <si>
    <t>Rupa &amp; Company Ltd</t>
  </si>
  <si>
    <t>RUPA</t>
  </si>
  <si>
    <t>Precision Camshafts Ltd</t>
  </si>
  <si>
    <t>PRECAM</t>
  </si>
  <si>
    <t>NIIT Ltd</t>
  </si>
  <si>
    <t>NIITLTD</t>
  </si>
  <si>
    <t>JITF Infralogistics Ltd</t>
  </si>
  <si>
    <t>JITFINFRA</t>
  </si>
  <si>
    <t>Dolphin Offshore Enterprises (India) Ltd</t>
  </si>
  <si>
    <t>DOLPHIN</t>
  </si>
  <si>
    <t>Rama Steel Tubes Ltd</t>
  </si>
  <si>
    <t>RAMASTEEL</t>
  </si>
  <si>
    <t>Hariom Pipe Industries Ltd</t>
  </si>
  <si>
    <t>HARIOMPIPE</t>
  </si>
  <si>
    <t>S.P.Apparels Ltd</t>
  </si>
  <si>
    <t>SPAL</t>
  </si>
  <si>
    <t>TTK Healthcare Ltd</t>
  </si>
  <si>
    <t>TTKHLTCARE</t>
  </si>
  <si>
    <t>Axiscades Technologies Ltd</t>
  </si>
  <si>
    <t>AXISCADES</t>
  </si>
  <si>
    <t>Aeroflex Industries Ltd</t>
  </si>
  <si>
    <t>AEROFLEX</t>
  </si>
  <si>
    <t>Ugro Capital Ltd</t>
  </si>
  <si>
    <t>UGROCAP</t>
  </si>
  <si>
    <t>D Link (India) Limited</t>
  </si>
  <si>
    <t>DLINKINDIA</t>
  </si>
  <si>
    <t>Som Distilleries and Breweries Ltd</t>
  </si>
  <si>
    <t>SDBL</t>
  </si>
  <si>
    <t>Vardhman Special Steels Ltd</t>
  </si>
  <si>
    <t>VSSL</t>
  </si>
  <si>
    <t>Nalwa Sons Investments Ltd</t>
  </si>
  <si>
    <t>NSIL</t>
  </si>
  <si>
    <t>Veranda Learning Solutions Ltd</t>
  </si>
  <si>
    <t>VERANDA</t>
  </si>
  <si>
    <t>IKIO Lighting Ltd</t>
  </si>
  <si>
    <t>IKIO</t>
  </si>
  <si>
    <t>Kody Technolab Ltd</t>
  </si>
  <si>
    <t>KODYTECH</t>
  </si>
  <si>
    <t>Amrutanjan Health Care Ltd</t>
  </si>
  <si>
    <t>AMRUTANJAN</t>
  </si>
  <si>
    <t>Cupid Ltd</t>
  </si>
  <si>
    <t>CUPID</t>
  </si>
  <si>
    <t>Tatva Chintan Pharma Chem Ltd</t>
  </si>
  <si>
    <t>TATVA</t>
  </si>
  <si>
    <t>Unicommerce eSolutions Ltd</t>
  </si>
  <si>
    <t>UNIECOM</t>
  </si>
  <si>
    <t>B L Kashyap and Sons Ltd</t>
  </si>
  <si>
    <t>BLKASHYAP</t>
  </si>
  <si>
    <t>Carysil Ltd</t>
  </si>
  <si>
    <t>CARYSIL</t>
  </si>
  <si>
    <t>Pennar Industries Ltd</t>
  </si>
  <si>
    <t>PENIND</t>
  </si>
  <si>
    <t>Satin Creditcare Network Ltd</t>
  </si>
  <si>
    <t>SATIN</t>
  </si>
  <si>
    <t>Apcotex Industries Ltd</t>
  </si>
  <si>
    <t>APCOTEXIND</t>
  </si>
  <si>
    <t>Shriram Properties Ltd</t>
  </si>
  <si>
    <t>SHRIRAMPPS</t>
  </si>
  <si>
    <t>Centum Electronics Ltd</t>
  </si>
  <si>
    <t>CENTUM</t>
  </si>
  <si>
    <t>Nitin Spinners Ltd</t>
  </si>
  <si>
    <t>NITINSPIN</t>
  </si>
  <si>
    <t>Everest Kanto Cylinder Ltd</t>
  </si>
  <si>
    <t>EKC</t>
  </si>
  <si>
    <t>Deccan Gold Mines Ltd</t>
  </si>
  <si>
    <t>DECNGOLD</t>
  </si>
  <si>
    <t>Sasken Technologies Ltd</t>
  </si>
  <si>
    <t>SASKEN</t>
  </si>
  <si>
    <t>Andrew Yule &amp; Co Ltd</t>
  </si>
  <si>
    <t>ANDREWYU</t>
  </si>
  <si>
    <t>Yasho Industries Ltd</t>
  </si>
  <si>
    <t>YASHO</t>
  </si>
  <si>
    <t>Alicon Castalloy Ltd</t>
  </si>
  <si>
    <t>ALICON</t>
  </si>
  <si>
    <t>Pnb Gilts Ltd</t>
  </si>
  <si>
    <t>PNBGILTS</t>
  </si>
  <si>
    <t>Vidhi Specialty Food Ingredients Ltd</t>
  </si>
  <si>
    <t>VIDHIING</t>
  </si>
  <si>
    <t>BF Investment Ltd</t>
  </si>
  <si>
    <t>BFINVEST</t>
  </si>
  <si>
    <t>Kokuyo Camlin Ltd</t>
  </si>
  <si>
    <t>KOKUYOCMLN</t>
  </si>
  <si>
    <t>Seshasayee Paper and Boards Ltd</t>
  </si>
  <si>
    <t>SESHAPAPER</t>
  </si>
  <si>
    <t>Sanghi Industries Ltd</t>
  </si>
  <si>
    <t>SANGHIIND</t>
  </si>
  <si>
    <t>Interarch Building Products Ltd</t>
  </si>
  <si>
    <t>INTERARCH</t>
  </si>
  <si>
    <t>Building Products - Prefab Structures</t>
  </si>
  <si>
    <t>Siyaram Silk Mills Ltd</t>
  </si>
  <si>
    <t>SIYSIL</t>
  </si>
  <si>
    <t>HIL Ltd</t>
  </si>
  <si>
    <t>HIL</t>
  </si>
  <si>
    <t>MIC Electronics Ltd</t>
  </si>
  <si>
    <t>MICEL</t>
  </si>
  <si>
    <t>ICICI Prudential Nifty 50 ETF</t>
  </si>
  <si>
    <t>NIFTYIETF</t>
  </si>
  <si>
    <t>KP Green Engineering Ltd</t>
  </si>
  <si>
    <t>KPGEL</t>
  </si>
  <si>
    <t>Heavy Electrical Equipment</t>
  </si>
  <si>
    <t>IFGL Refractories Ltd</t>
  </si>
  <si>
    <t>IFGLEXPOR</t>
  </si>
  <si>
    <t>Uniparts India Ltd</t>
  </si>
  <si>
    <t>UNIPARTS</t>
  </si>
  <si>
    <t>TIL Ltd</t>
  </si>
  <si>
    <t>TIL</t>
  </si>
  <si>
    <t>BLS E-Services Ltd</t>
  </si>
  <si>
    <t>BLSE</t>
  </si>
  <si>
    <t>Sterling Tools Ltd</t>
  </si>
  <si>
    <t>STERTOOLS</t>
  </si>
  <si>
    <t>Platinum Industries Ltd</t>
  </si>
  <si>
    <t>PLATIND</t>
  </si>
  <si>
    <t>Kesar India Ltd</t>
  </si>
  <si>
    <t>KESAR</t>
  </si>
  <si>
    <t>Real Estate Development</t>
  </si>
  <si>
    <t>Systematix Corporate Services Ltd</t>
  </si>
  <si>
    <t>SYSTMTXC</t>
  </si>
  <si>
    <t>Syncom Formulations (India) Ltd</t>
  </si>
  <si>
    <t>SYNCOMF</t>
  </si>
  <si>
    <t>Hubtown Ltd</t>
  </si>
  <si>
    <t>HUBTOWN</t>
  </si>
  <si>
    <t>Gocl Corporation Ltd</t>
  </si>
  <si>
    <t>GOCLCORP</t>
  </si>
  <si>
    <t>PIX Transmissions Ltd</t>
  </si>
  <si>
    <t>PIXTRANS</t>
  </si>
  <si>
    <t>Yatra Online Ltd</t>
  </si>
  <si>
    <t>YATRA</t>
  </si>
  <si>
    <t>Parag Milk Foods Ltd</t>
  </si>
  <si>
    <t>PARAGMILK</t>
  </si>
  <si>
    <t>Ramco Industries Ltd</t>
  </si>
  <si>
    <t>RAMCOIND</t>
  </si>
  <si>
    <t>G M Breweries Ltd</t>
  </si>
  <si>
    <t>GMBREW</t>
  </si>
  <si>
    <t>Talbros Automotive Components Ltd</t>
  </si>
  <si>
    <t>TALBROAUTO</t>
  </si>
  <si>
    <t>Omaxe Ltd</t>
  </si>
  <si>
    <t>OMAXE</t>
  </si>
  <si>
    <t>JISLDVREQS</t>
  </si>
  <si>
    <t>Igarashi Motors India Ltd</t>
  </si>
  <si>
    <t>IGARASHI</t>
  </si>
  <si>
    <t>DEE Development Engineers Ltd</t>
  </si>
  <si>
    <t>DEEDEV</t>
  </si>
  <si>
    <t>Tanfac Industries Ltd</t>
  </si>
  <si>
    <t>TANFACIND</t>
  </si>
  <si>
    <t>Navkar Corporation Ltd</t>
  </si>
  <si>
    <t>NAVKARCORP</t>
  </si>
  <si>
    <t>Hester Biosciences Ltd</t>
  </si>
  <si>
    <t>HESTERBIO</t>
  </si>
  <si>
    <t>Andhra Paper Ltd</t>
  </si>
  <si>
    <t>ANDHRAPAP</t>
  </si>
  <si>
    <t>Prataap Snacks Ltd</t>
  </si>
  <si>
    <t>DIAMONDYD</t>
  </si>
  <si>
    <t>Praveg Ltd</t>
  </si>
  <si>
    <t>PRAVEG</t>
  </si>
  <si>
    <t>Cantabil Retail India Ltd</t>
  </si>
  <si>
    <t>CANTABIL</t>
  </si>
  <si>
    <t>Alpex Solar Ltd</t>
  </si>
  <si>
    <t>ALPEXSOLAR</t>
  </si>
  <si>
    <t>Wonder Electricals Ltd</t>
  </si>
  <si>
    <t>WEL</t>
  </si>
  <si>
    <t>Master Trust Ltd</t>
  </si>
  <si>
    <t>MASTERTR</t>
  </si>
  <si>
    <t>Gandhar Oil Refinery (INDIA) Ltd</t>
  </si>
  <si>
    <t>GANDHAR</t>
  </si>
  <si>
    <t>Expleo Solutions Ltd</t>
  </si>
  <si>
    <t>EXPLEOSOL</t>
  </si>
  <si>
    <t>NDR Auto Components Ltd</t>
  </si>
  <si>
    <t>NDRAUTO</t>
  </si>
  <si>
    <t>Jagran Prakashan Ltd</t>
  </si>
  <si>
    <t>JAGRAN</t>
  </si>
  <si>
    <t>Indo Tech Transformers Ltd</t>
  </si>
  <si>
    <t>INDOTECH</t>
  </si>
  <si>
    <t>ASM Technologies Ltd</t>
  </si>
  <si>
    <t>ASMTEC</t>
  </si>
  <si>
    <t>Sangam (India) Ltd</t>
  </si>
  <si>
    <t>SANGAMIND</t>
  </si>
  <si>
    <t>Kotak Gold Etf</t>
  </si>
  <si>
    <t>GOLD1</t>
  </si>
  <si>
    <t>Butterfly Gandhimathi Appliances Ltd</t>
  </si>
  <si>
    <t>BUTTERFLY</t>
  </si>
  <si>
    <t>Antony Waste Handling Cell Ltd</t>
  </si>
  <si>
    <t>AWHCL</t>
  </si>
  <si>
    <t>Balmer Lawrie Investments Ltd</t>
  </si>
  <si>
    <t>BLIL</t>
  </si>
  <si>
    <t>Dr Agarwal's Eye Hospital Ltd</t>
  </si>
  <si>
    <t>DRAGARWQ</t>
  </si>
  <si>
    <t>Suryoday Small Finance Bank Ltd</t>
  </si>
  <si>
    <t>SURYODAY</t>
  </si>
  <si>
    <t>Knowledge Marine &amp; Engineering Works Ltd</t>
  </si>
  <si>
    <t>KMEW</t>
  </si>
  <si>
    <t>Marine Transportation</t>
  </si>
  <si>
    <t>Suratwwala Business Group Ltd</t>
  </si>
  <si>
    <t>SBGLP</t>
  </si>
  <si>
    <t>Agro Tech Foods Ltd</t>
  </si>
  <si>
    <t>ATFL</t>
  </si>
  <si>
    <t>Heranba Industries Ltd</t>
  </si>
  <si>
    <t>HERANBA</t>
  </si>
  <si>
    <t>Cosmo First Ltd</t>
  </si>
  <si>
    <t>COSMOFIRST</t>
  </si>
  <si>
    <t>TAJ GVK Hotels and Resorts Ltd</t>
  </si>
  <si>
    <t>TAJGVK</t>
  </si>
  <si>
    <t>Sadhana Nitro Chem Ltd</t>
  </si>
  <si>
    <t>SADHNANIQ</t>
  </si>
  <si>
    <t>Sigachi Industries Ltd</t>
  </si>
  <si>
    <t>SIGACHI</t>
  </si>
  <si>
    <t>Excel Industries Ltd</t>
  </si>
  <si>
    <t>EXCELINDUS</t>
  </si>
  <si>
    <t>Sri Adhikari Brothers Television Network Ltd</t>
  </si>
  <si>
    <t>SABTNL</t>
  </si>
  <si>
    <t>Madhya Bharat Agro Products Ltd</t>
  </si>
  <si>
    <t>MBAPL</t>
  </si>
  <si>
    <t>Aaswa Trading and Exports Ltd</t>
  </si>
  <si>
    <t>TCC</t>
  </si>
  <si>
    <t>Real Estate Services</t>
  </si>
  <si>
    <t>Rane (Madras) Ltd</t>
  </si>
  <si>
    <t>RML</t>
  </si>
  <si>
    <t>Panacea Biotec Ltd</t>
  </si>
  <si>
    <t>PANACEABIO</t>
  </si>
  <si>
    <t>Bombay Super Hybrid Seeds Ltd</t>
  </si>
  <si>
    <t>BSHSL</t>
  </si>
  <si>
    <t>BCL Industries Ltd</t>
  </si>
  <si>
    <t>BCLIND</t>
  </si>
  <si>
    <t>Arman Financial Services Ltd</t>
  </si>
  <si>
    <t>ARMANFIN</t>
  </si>
  <si>
    <t>Advait Infratech Ltd</t>
  </si>
  <si>
    <t>ADVAIT</t>
  </si>
  <si>
    <t>Electrical Components &amp; Equipment</t>
  </si>
  <si>
    <t>Sirca Paints India Ltd</t>
  </si>
  <si>
    <t>SIRCA</t>
  </si>
  <si>
    <t>Eco Recycling Ltd</t>
  </si>
  <si>
    <t>ECORECO</t>
  </si>
  <si>
    <t>HDFC Gold Exchange Traded Fund</t>
  </si>
  <si>
    <t>HDFCGOLD</t>
  </si>
  <si>
    <t>Wheels India Ltd</t>
  </si>
  <si>
    <t>WHEELS</t>
  </si>
  <si>
    <t>ICICI Prudential Gold ETF</t>
  </si>
  <si>
    <t>GOLDIETF</t>
  </si>
  <si>
    <t>Mufin Green Finance Ltd</t>
  </si>
  <si>
    <t>MUFIN</t>
  </si>
  <si>
    <t>Nippon India ETF Nifty Next 50 Junior BeES</t>
  </si>
  <si>
    <t>JUNIORBEES</t>
  </si>
  <si>
    <t>GPT Infraprojects Ltd</t>
  </si>
  <si>
    <t>GPTINFRA</t>
  </si>
  <si>
    <t>GNA Axles Ltd</t>
  </si>
  <si>
    <t>GNA</t>
  </si>
  <si>
    <t>GTPL Hathway Ltd</t>
  </si>
  <si>
    <t>GTPL</t>
  </si>
  <si>
    <t>I G Petrochemicals Ltd</t>
  </si>
  <si>
    <t>IGPL</t>
  </si>
  <si>
    <t>Swelect Energy Systems Ltd</t>
  </si>
  <si>
    <t>SWELECTES</t>
  </si>
  <si>
    <t>Lotus Chocolate Company Ltd</t>
  </si>
  <si>
    <t>LOTUSCHO</t>
  </si>
  <si>
    <t>Kilburn Engineering Ltd</t>
  </si>
  <si>
    <t>KLBRENG-B</t>
  </si>
  <si>
    <t>Kiri Industries Ltd</t>
  </si>
  <si>
    <t>KIRIINDUS</t>
  </si>
  <si>
    <t>GKW Ltd</t>
  </si>
  <si>
    <t>GKWLIMITED</t>
  </si>
  <si>
    <t>Brightcom Group Ltd</t>
  </si>
  <si>
    <t>BCG</t>
  </si>
  <si>
    <t>Udaipur Cement Works Ltd</t>
  </si>
  <si>
    <t>UDAICEMENT</t>
  </si>
  <si>
    <t>Bigbloc Construction Ltd</t>
  </si>
  <si>
    <t>BIGBLOC</t>
  </si>
  <si>
    <t>Dynacons Systems and Solutions Ltd</t>
  </si>
  <si>
    <t>DSSL</t>
  </si>
  <si>
    <t>Windlas Biotech Ltd</t>
  </si>
  <si>
    <t>WINDLAS</t>
  </si>
  <si>
    <t>Ador Welding Ltd</t>
  </si>
  <si>
    <t>ADORWELD</t>
  </si>
  <si>
    <t>Divgi TorqTransfer Systems Ltd</t>
  </si>
  <si>
    <t>DIVGIITTS</t>
  </si>
  <si>
    <t>Irm Energy Ltd</t>
  </si>
  <si>
    <t>IRMENERGY</t>
  </si>
  <si>
    <t>Jindal Drilling and Industries Ltd</t>
  </si>
  <si>
    <t>JINDRILL</t>
  </si>
  <si>
    <t>Mercury Ev-Tech Ltd</t>
  </si>
  <si>
    <t>MERCURYEV</t>
  </si>
  <si>
    <t>Abans Holdings Ltd</t>
  </si>
  <si>
    <t>AHL</t>
  </si>
  <si>
    <t>Elpro International Ltd</t>
  </si>
  <si>
    <t>ELPROINTL</t>
  </si>
  <si>
    <t>Atul Auto Ltd</t>
  </si>
  <si>
    <t>ATULAUTO</t>
  </si>
  <si>
    <t>Three Wheelers</t>
  </si>
  <si>
    <t>Tribhovandas Bhimji Zaveri Ltd</t>
  </si>
  <si>
    <t>TBZ</t>
  </si>
  <si>
    <t>Amines and Plasticizers Ltd</t>
  </si>
  <si>
    <t>AMNPLST</t>
  </si>
  <si>
    <t>India Power Corporation Ltd</t>
  </si>
  <si>
    <t>DPSCLTD</t>
  </si>
  <si>
    <t>Jyoti Resins and Adhesives Ltd</t>
  </si>
  <si>
    <t>JYOTIRES</t>
  </si>
  <si>
    <t>Camlin Fine Sciences Ltd</t>
  </si>
  <si>
    <t>CAMLINFINE</t>
  </si>
  <si>
    <t>Roto Pumps Ltd</t>
  </si>
  <si>
    <t>ROTO</t>
  </si>
  <si>
    <t>Associated Alcohols &amp; Breweries Ltd</t>
  </si>
  <si>
    <t>ASALCBR</t>
  </si>
  <si>
    <t>Dhunseri Ventures Ltd</t>
  </si>
  <si>
    <t>DVL</t>
  </si>
  <si>
    <t>Borosil Scientific Ltd</t>
  </si>
  <si>
    <t>BOROSCI</t>
  </si>
  <si>
    <t>Bharat Wire Ropes Ltd</t>
  </si>
  <si>
    <t>BHARATWIRE</t>
  </si>
  <si>
    <t>India Nippon Electricals Ltd</t>
  </si>
  <si>
    <t>INDNIPPON</t>
  </si>
  <si>
    <t>Reliance Industrial Infrastructure Ltd</t>
  </si>
  <si>
    <t>RIIL</t>
  </si>
  <si>
    <t>Zota Health Care Ltd</t>
  </si>
  <si>
    <t>ZOTA</t>
  </si>
  <si>
    <t>Paushak Ltd</t>
  </si>
  <si>
    <t>PAUSHAKLTD</t>
  </si>
  <si>
    <t>Hercules Hoists Ltd</t>
  </si>
  <si>
    <t>HERCULES</t>
  </si>
  <si>
    <t>Kamdhenu Ventures Ltd</t>
  </si>
  <si>
    <t>KAMOPAINTS</t>
  </si>
  <si>
    <t>Walchandnagar Industries Ltd</t>
  </si>
  <si>
    <t>WALCHANNAG</t>
  </si>
  <si>
    <t>Jaiprakash Associates Ltd</t>
  </si>
  <si>
    <t>JPASSOCIAT</t>
  </si>
  <si>
    <t>AMIC Forging Ltd</t>
  </si>
  <si>
    <t>AMIC</t>
  </si>
  <si>
    <t>Steel</t>
  </si>
  <si>
    <t>Everest Industries Ltd</t>
  </si>
  <si>
    <t>EVERESTIND</t>
  </si>
  <si>
    <t>5Paisa Capital Ltd</t>
  </si>
  <si>
    <t>5PAISA</t>
  </si>
  <si>
    <t>SMC Global Securities Ltd</t>
  </si>
  <si>
    <t>SMCGLOBAL</t>
  </si>
  <si>
    <t>Dcm Shriram Industries Ltd</t>
  </si>
  <si>
    <t>DCMSRIND</t>
  </si>
  <si>
    <t>Suyog Telematics Ltd</t>
  </si>
  <si>
    <t>SUYOG</t>
  </si>
  <si>
    <t>Matrimony.Com Ltd</t>
  </si>
  <si>
    <t>MATRIMONY</t>
  </si>
  <si>
    <t>Alldigi Tech Ltd</t>
  </si>
  <si>
    <t>ALLSEC</t>
  </si>
  <si>
    <t>Southern Petrochemical Industries Corporation Ltd</t>
  </si>
  <si>
    <t>SPIC</t>
  </si>
  <si>
    <t>Madras Fertilizers Ltd</t>
  </si>
  <si>
    <t>MADRASFERT</t>
  </si>
  <si>
    <t>Sportking India Ltd</t>
  </si>
  <si>
    <t>SPORTKING</t>
  </si>
  <si>
    <t>Peninsula Land Ltd</t>
  </si>
  <si>
    <t>PENINLAND</t>
  </si>
  <si>
    <t>Fratelli Vineyards Ltd</t>
  </si>
  <si>
    <t>FRATELLI</t>
  </si>
  <si>
    <t>Filatex India Ltd</t>
  </si>
  <si>
    <t>FILATEX</t>
  </si>
  <si>
    <t>Agarwal Industrial Corporation Ltd</t>
  </si>
  <si>
    <t>AGARIND</t>
  </si>
  <si>
    <t>Ravindra Energy Ltd</t>
  </si>
  <si>
    <t>RELTD</t>
  </si>
  <si>
    <t>India Motor Parts &amp; Accessories Ltd</t>
  </si>
  <si>
    <t>IMPAL</t>
  </si>
  <si>
    <t>Texmaco Infrastructure &amp; Holdings Ltd</t>
  </si>
  <si>
    <t>TEXINFRA</t>
  </si>
  <si>
    <t>Asian Energy Services Ltd</t>
  </si>
  <si>
    <t>ASIANENE</t>
  </si>
  <si>
    <t>Salzer Electronics Ltd</t>
  </si>
  <si>
    <t>SALZERELEC</t>
  </si>
  <si>
    <t>Oriental Rail Infrastructure Ltd</t>
  </si>
  <si>
    <t>ORIRAIL</t>
  </si>
  <si>
    <t>Automobile Corp Of Goa Ltd</t>
  </si>
  <si>
    <t>ACGL</t>
  </si>
  <si>
    <t>Hexa Tradex Ltd</t>
  </si>
  <si>
    <t>HEXATRADEX</t>
  </si>
  <si>
    <t>Monte Carlo Fashions Ltd</t>
  </si>
  <si>
    <t>MONTECARLO</t>
  </si>
  <si>
    <t>Himatsingka Seide Ltd</t>
  </si>
  <si>
    <t>HIMATSEIDE</t>
  </si>
  <si>
    <t>Crest Ventures Ltd</t>
  </si>
  <si>
    <t>CREST</t>
  </si>
  <si>
    <t>GRP Ltd</t>
  </si>
  <si>
    <t>GRPLTD</t>
  </si>
  <si>
    <t>Om Infra Ltd</t>
  </si>
  <si>
    <t>OMINFRAL</t>
  </si>
  <si>
    <t>Century Enka Ltd</t>
  </si>
  <si>
    <t>CENTENKA</t>
  </si>
  <si>
    <t>Oriental Aromatics Ltd</t>
  </si>
  <si>
    <t>OAL</t>
  </si>
  <si>
    <t>Kamdhenu Ltd</t>
  </si>
  <si>
    <t>KAMDHENU</t>
  </si>
  <si>
    <t>Beta Drugs Ltd</t>
  </si>
  <si>
    <t>BETA</t>
  </si>
  <si>
    <t>Fairchem Organics Ltd</t>
  </si>
  <si>
    <t>FAIRCHEMOR</t>
  </si>
  <si>
    <t>Forbes Precision Tools and Machine Parts Ltd</t>
  </si>
  <si>
    <t>TOTEM</t>
  </si>
  <si>
    <t>Hi-Tech Gears Ltd</t>
  </si>
  <si>
    <t>HITECHGEAR</t>
  </si>
  <si>
    <t>JG Chemicals Ltd</t>
  </si>
  <si>
    <t>JGCHEM</t>
  </si>
  <si>
    <t>Hardwyn India Ltd</t>
  </si>
  <si>
    <t>HARDWYN</t>
  </si>
  <si>
    <t>Building Products - Glass</t>
  </si>
  <si>
    <t>Kabra Extrusion Technik Ltd</t>
  </si>
  <si>
    <t>KABRAEXTRU</t>
  </si>
  <si>
    <t>SPML Infra Ltd</t>
  </si>
  <si>
    <t>SPMLINFRA</t>
  </si>
  <si>
    <t>Allcargo Gati Ltd</t>
  </si>
  <si>
    <t>ACLGATI</t>
  </si>
  <si>
    <t>GRM Overseas Ltd</t>
  </si>
  <si>
    <t>GRMOVER</t>
  </si>
  <si>
    <t>Mishtann Foods Ltd</t>
  </si>
  <si>
    <t>MISHTANN</t>
  </si>
  <si>
    <t>Eimco Elecon (India) Ltd</t>
  </si>
  <si>
    <t>EIMCOELECO</t>
  </si>
  <si>
    <t>ULTRAMARINE &amp; PIGMENTS Ltd</t>
  </si>
  <si>
    <t>ULTRAMAR</t>
  </si>
  <si>
    <t>Allied Digital Services Ltd</t>
  </si>
  <si>
    <t>ADSL</t>
  </si>
  <si>
    <t>Ester Industries Ltd</t>
  </si>
  <si>
    <t>ESTER</t>
  </si>
  <si>
    <t>Popular Vehicles and Services Ltd</t>
  </si>
  <si>
    <t>PVSL</t>
  </si>
  <si>
    <t>Rico Auto Industries Ltd</t>
  </si>
  <si>
    <t>RICOAUTO</t>
  </si>
  <si>
    <t>Oswal Greentech Ltd</t>
  </si>
  <si>
    <t>OSWALGREEN</t>
  </si>
  <si>
    <t>Yuken India Ltd</t>
  </si>
  <si>
    <t>YUKEN</t>
  </si>
  <si>
    <t>Tourism Finance Corporation of India Ltd</t>
  </si>
  <si>
    <t>TFCILTD</t>
  </si>
  <si>
    <t>Yamuna Syndicate Ltd</t>
  </si>
  <si>
    <t>YSL</t>
  </si>
  <si>
    <t>BMW Industries Ltd</t>
  </si>
  <si>
    <t>BMW</t>
  </si>
  <si>
    <t>Indo Amines Ltd</t>
  </si>
  <si>
    <t>INDOAMIN</t>
  </si>
  <si>
    <t>Kopran Ltd</t>
  </si>
  <si>
    <t>KOPRAN</t>
  </si>
  <si>
    <t>Avadh Sugar &amp; Energy Ltd</t>
  </si>
  <si>
    <t>AVADHSUGAR</t>
  </si>
  <si>
    <t>Steelcast Ltd</t>
  </si>
  <si>
    <t>STEELCAS</t>
  </si>
  <si>
    <t>Steel Exchange India Ltd</t>
  </si>
  <si>
    <t>STEELXIND</t>
  </si>
  <si>
    <t>Likhitha Infrastructure Ltd</t>
  </si>
  <si>
    <t>LIKHITHA</t>
  </si>
  <si>
    <t>Punjab Chemicals and Crop Protection Ltd</t>
  </si>
  <si>
    <t>PUNJABCHEM</t>
  </si>
  <si>
    <t>Vascon Engineers Ltd</t>
  </si>
  <si>
    <t>VASCONEQ</t>
  </si>
  <si>
    <t>One Point One Solutions Ltd</t>
  </si>
  <si>
    <t>ONEPOINT</t>
  </si>
  <si>
    <t>Veefin Solutions Ltd</t>
  </si>
  <si>
    <t>VEEFIN</t>
  </si>
  <si>
    <t>Application Software</t>
  </si>
  <si>
    <t>Krishana Phoschem Ltd</t>
  </si>
  <si>
    <t>KRISHANA</t>
  </si>
  <si>
    <t>Gulshan Polyols Ltd</t>
  </si>
  <si>
    <t>GULPOLY</t>
  </si>
  <si>
    <t>Subex Ltd</t>
  </si>
  <si>
    <t>SUBEXLTD</t>
  </si>
  <si>
    <t>Kotak Nifty 50 ETF</t>
  </si>
  <si>
    <t>NIFTY1</t>
  </si>
  <si>
    <t>GPT Healthcare Ltd</t>
  </si>
  <si>
    <t>GPTHEALTH</t>
  </si>
  <si>
    <t>Andhra Sugars Ltd</t>
  </si>
  <si>
    <t>ANDHRSUGAR</t>
  </si>
  <si>
    <t>Mangalore Chemicals and Fertilisers Ltd</t>
  </si>
  <si>
    <t>MANGCHEFER</t>
  </si>
  <si>
    <t>Tamilnadu Newsprint &amp; Papers Ltd</t>
  </si>
  <si>
    <t>TNPL</t>
  </si>
  <si>
    <t>Cosmic CRF Ltd</t>
  </si>
  <si>
    <t>COSMICCRF</t>
  </si>
  <si>
    <t>Remus Pharmaceuticals Ltd</t>
  </si>
  <si>
    <t>REMUS</t>
  </si>
  <si>
    <t>VL E-Governance &amp; IT Solutions Ltd</t>
  </si>
  <si>
    <t>VLEGOV</t>
  </si>
  <si>
    <t>Centrum Capital Ltd</t>
  </si>
  <si>
    <t>CENTRUM</t>
  </si>
  <si>
    <t>Polo Queen Industrial and Fintech Ltd</t>
  </si>
  <si>
    <t>PQIF</t>
  </si>
  <si>
    <t>Ramco Systems Ltd</t>
  </si>
  <si>
    <t>RAMCOSYS</t>
  </si>
  <si>
    <t>Lincoln Pharmaceuticals Ltd</t>
  </si>
  <si>
    <t>LINCOLN</t>
  </si>
  <si>
    <t>Trident Techlabs Ltd</t>
  </si>
  <si>
    <t>TECHLABS</t>
  </si>
  <si>
    <t>Arihant Superstructures Ltd</t>
  </si>
  <si>
    <t>ARIHANTSUP</t>
  </si>
  <si>
    <t>Timex Group India Ltd</t>
  </si>
  <si>
    <t>TIMEX</t>
  </si>
  <si>
    <t>Dhunseri Investments Ltd</t>
  </si>
  <si>
    <t>DHUNINV</t>
  </si>
  <si>
    <t>Radhika Jeweltech Ltd</t>
  </si>
  <si>
    <t>RADHIKAJWE</t>
  </si>
  <si>
    <t>Solex Energy Ltd</t>
  </si>
  <si>
    <t>SOLEX</t>
  </si>
  <si>
    <t>Chemfab Alkalis Ltd</t>
  </si>
  <si>
    <t>CHEMFAB</t>
  </si>
  <si>
    <t>Manali Petrochemicals Ltd</t>
  </si>
  <si>
    <t>MANALIPETC</t>
  </si>
  <si>
    <t>Saurashtra Cement Ltd</t>
  </si>
  <si>
    <t>SAURASHCEM</t>
  </si>
  <si>
    <t>Vintage Coffee and Beverages Ltd</t>
  </si>
  <si>
    <t>VINCOFE</t>
  </si>
  <si>
    <t>Prakash Pipes Ltd</t>
  </si>
  <si>
    <t>PPL</t>
  </si>
  <si>
    <t>Kross Ltd</t>
  </si>
  <si>
    <t>KROSS</t>
  </si>
  <si>
    <t>Beekay Steel Industries Ltd</t>
  </si>
  <si>
    <t>BEEKAY</t>
  </si>
  <si>
    <t>Panorama Studios International Ltd</t>
  </si>
  <si>
    <t>PANORAMA</t>
  </si>
  <si>
    <t>Shiva Cement Ltd</t>
  </si>
  <si>
    <t>SHIVACEM</t>
  </si>
  <si>
    <t>Z F Steering Gear (India) Ltd</t>
  </si>
  <si>
    <t>ZFSTEERING</t>
  </si>
  <si>
    <t>Dhampur Sugar Mills Ltd</t>
  </si>
  <si>
    <t>DHAMPURSUG</t>
  </si>
  <si>
    <t>Shree Digvijay Cement Co Ltd</t>
  </si>
  <si>
    <t>SHREDIGCEM</t>
  </si>
  <si>
    <t>Hind Rectifiers Ltd</t>
  </si>
  <si>
    <t>HIRECT</t>
  </si>
  <si>
    <t>TV Today Network Limited</t>
  </si>
  <si>
    <t>TVTODAY</t>
  </si>
  <si>
    <t>Kernex Microsystems (India) Ltd</t>
  </si>
  <si>
    <t>KERNEX</t>
  </si>
  <si>
    <t>Snowman Logistics Ltd</t>
  </si>
  <si>
    <t>SNOWMAN</t>
  </si>
  <si>
    <t>Sat Industries Ltd</t>
  </si>
  <si>
    <t>SATINDLTD</t>
  </si>
  <si>
    <t>Raj Rayon Industries Ltd</t>
  </si>
  <si>
    <t>RAJRILTD</t>
  </si>
  <si>
    <t>Spacenet Enterprises India Ltd</t>
  </si>
  <si>
    <t>SPCENET</t>
  </si>
  <si>
    <t>Asian Star Co Ltd</t>
  </si>
  <si>
    <t>ASTAR</t>
  </si>
  <si>
    <t>Best Agrolife Ltd</t>
  </si>
  <si>
    <t>BESTAGRO</t>
  </si>
  <si>
    <t>Dwarikesh Sugar Industries Ltd</t>
  </si>
  <si>
    <t>DWARKESH</t>
  </si>
  <si>
    <t>Simplex Infrastructures Ltd</t>
  </si>
  <si>
    <t>SIMPLEXINF</t>
  </si>
  <si>
    <t>KMC Speciality Hospitals (India) Ltd</t>
  </si>
  <si>
    <t>KMCSHIL</t>
  </si>
  <si>
    <t>Manoj Vaibhav Gems N Jewellers Ltd</t>
  </si>
  <si>
    <t>MVGJL</t>
  </si>
  <si>
    <t>Aurum Proptech Ltd</t>
  </si>
  <si>
    <t>AURUM</t>
  </si>
  <si>
    <t>AVT Natural Products Ltd</t>
  </si>
  <si>
    <t>AVTNPL</t>
  </si>
  <si>
    <t>Bliss GVS Pharma Ltd</t>
  </si>
  <si>
    <t>BLISSGVS</t>
  </si>
  <si>
    <t>Cellecor Gadgets Ltd</t>
  </si>
  <si>
    <t>CELLECOR</t>
  </si>
  <si>
    <t>Sandesh Ltd</t>
  </si>
  <si>
    <t>SANDESH</t>
  </si>
  <si>
    <t>VLS Finance Ltd</t>
  </si>
  <si>
    <t>VLSFINANCE</t>
  </si>
  <si>
    <t>Rishabh Instruments Ltd</t>
  </si>
  <si>
    <t>RISHABH</t>
  </si>
  <si>
    <t>Shankara Building Products Ltd</t>
  </si>
  <si>
    <t>SHANKARA</t>
  </si>
  <si>
    <t>Bajaj Steel Industries Ltd</t>
  </si>
  <si>
    <t>BAJAJST</t>
  </si>
  <si>
    <t>Magadh Sugar &amp; Energy Ltd</t>
  </si>
  <si>
    <t>MAGADSUGAR</t>
  </si>
  <si>
    <t>Uttam Sugar Mills Ltd</t>
  </si>
  <si>
    <t>UTTAMSUGAR</t>
  </si>
  <si>
    <t>Kellton Tech Solutions Ltd</t>
  </si>
  <si>
    <t>KELLTONTEC</t>
  </si>
  <si>
    <t>Wealth First Portfolio Managers Ltd</t>
  </si>
  <si>
    <t>WEALTH</t>
  </si>
  <si>
    <t>Xchanging Solutions Ltd</t>
  </si>
  <si>
    <t>XCHANGING</t>
  </si>
  <si>
    <t>Jagatjit Industries Ltd</t>
  </si>
  <si>
    <t>JAGAJITIND</t>
  </si>
  <si>
    <t>Capital Small Finance Bank Ltd</t>
  </si>
  <si>
    <t>CAPITALSFB</t>
  </si>
  <si>
    <t>GIC Housing Finance Ltd</t>
  </si>
  <si>
    <t>GICHSGFIN</t>
  </si>
  <si>
    <t>Ngl Fine Chem Ltd</t>
  </si>
  <si>
    <t>NGLFINE</t>
  </si>
  <si>
    <t>Khazanchi Jewellers Ltd</t>
  </si>
  <si>
    <t>KHAZANCHI</t>
  </si>
  <si>
    <t>Apparel, Accessories &amp; Luxury Goods</t>
  </si>
  <si>
    <t>CFF Fluid Control Ltd</t>
  </si>
  <si>
    <t>CFF</t>
  </si>
  <si>
    <t>Aerospace &amp; Defense</t>
  </si>
  <si>
    <t>Windsor Machines Ltd</t>
  </si>
  <si>
    <t>WINDMACHIN</t>
  </si>
  <si>
    <t>Wardwizard Innovations &amp; Mobility Ltd</t>
  </si>
  <si>
    <t>WARDINMOBI</t>
  </si>
  <si>
    <t>Kothari Petrochemicals Ltd</t>
  </si>
  <si>
    <t>KOTHARIPET</t>
  </si>
  <si>
    <t>Control Print Ltd</t>
  </si>
  <si>
    <t>CONTROLPR</t>
  </si>
  <si>
    <t>Selan Exploration Technology Ltd</t>
  </si>
  <si>
    <t>SELAN</t>
  </si>
  <si>
    <t>Cropster Agro Ltd</t>
  </si>
  <si>
    <t>CROPSTER</t>
  </si>
  <si>
    <t>Credo Brands Marketing Ltd</t>
  </si>
  <si>
    <t>MUFTI</t>
  </si>
  <si>
    <t>Men's Clothing</t>
  </si>
  <si>
    <t>Last Mile Enterprises Ltd</t>
  </si>
  <si>
    <t>LASTMILE</t>
  </si>
  <si>
    <t>Kirloskar Electric Company Ltd</t>
  </si>
  <si>
    <t>KECL</t>
  </si>
  <si>
    <t>Mukka Proteins Ltd</t>
  </si>
  <si>
    <t>MUKKA</t>
  </si>
  <si>
    <t>R K Swamy Ltd</t>
  </si>
  <si>
    <t>RKSWAMY</t>
  </si>
  <si>
    <t>SAR Televenture Ltd</t>
  </si>
  <si>
    <t>SARTELE</t>
  </si>
  <si>
    <t>Indo Rama Synthetics (India) Ltd</t>
  </si>
  <si>
    <t>INDORAMA</t>
  </si>
  <si>
    <t>Rhetan TMT Ltd</t>
  </si>
  <si>
    <t>RHETAN</t>
  </si>
  <si>
    <t>Finkurve Financial Services Ltd</t>
  </si>
  <si>
    <t>FINKURVE</t>
  </si>
  <si>
    <t>Pakka Limited</t>
  </si>
  <si>
    <t>PAKKA</t>
  </si>
  <si>
    <t>AGI Infra Ltd</t>
  </si>
  <si>
    <t>AGIIL</t>
  </si>
  <si>
    <t>Aptech Ltd</t>
  </si>
  <si>
    <t>APTECHT</t>
  </si>
  <si>
    <t>Chaman Lal Setia Exports Ltd</t>
  </si>
  <si>
    <t>CLSEL</t>
  </si>
  <si>
    <t>Mafatlal Industries Ltd</t>
  </si>
  <si>
    <t>MAFATIND</t>
  </si>
  <si>
    <t>Uniphos Enterprises Ltd</t>
  </si>
  <si>
    <t>UNIENTER</t>
  </si>
  <si>
    <t>AGS Transact Technologies Ltd</t>
  </si>
  <si>
    <t>AGSTRA</t>
  </si>
  <si>
    <t>Orient Technologies Ltd</t>
  </si>
  <si>
    <t>ORIENTTECH</t>
  </si>
  <si>
    <t>Macpower CNC Machines Ltd</t>
  </si>
  <si>
    <t>MACPOWER</t>
  </si>
  <si>
    <t>Vardhman Holdings Ltd</t>
  </si>
  <si>
    <t>VHL</t>
  </si>
  <si>
    <t>Electrotherm (India) Ltd</t>
  </si>
  <si>
    <t>ELECTHERM</t>
  </si>
  <si>
    <t>Arrow Greentech Ltd</t>
  </si>
  <si>
    <t>ARROWGREEN</t>
  </si>
  <si>
    <t>Nelcast Ltd</t>
  </si>
  <si>
    <t>NELCAST</t>
  </si>
  <si>
    <t>Dynamic Cables Ltd</t>
  </si>
  <si>
    <t>DYCL</t>
  </si>
  <si>
    <t>Vimta Labs Ltd</t>
  </si>
  <si>
    <t>VIMTALABS</t>
  </si>
  <si>
    <t>Kriti Industries (India) Limited</t>
  </si>
  <si>
    <t>KRITI</t>
  </si>
  <si>
    <t>Automotive Stampings and Assemblies Ltd</t>
  </si>
  <si>
    <t>ASAL</t>
  </si>
  <si>
    <t>Creative Newtech Ltd</t>
  </si>
  <si>
    <t>CREATIVE</t>
  </si>
  <si>
    <t>HLV Ltd</t>
  </si>
  <si>
    <t>HLVLTD</t>
  </si>
  <si>
    <t>Kuantum Papers Ltd</t>
  </si>
  <si>
    <t>KUANTUM</t>
  </si>
  <si>
    <t>Signpost India Ltd</t>
  </si>
  <si>
    <t>SIGNPOST</t>
  </si>
  <si>
    <t>New Delhi Television Ltd</t>
  </si>
  <si>
    <t>NDTV</t>
  </si>
  <si>
    <t>Taneja Aerospace and Aviation Ltd</t>
  </si>
  <si>
    <t>TANAA</t>
  </si>
  <si>
    <t>Elin Electronics Ltd</t>
  </si>
  <si>
    <t>ELIN</t>
  </si>
  <si>
    <t>Saint-Gobain Sekurit India Ltd</t>
  </si>
  <si>
    <t>SAINTGOBAIN</t>
  </si>
  <si>
    <t>Heubach Colorants India Ltd</t>
  </si>
  <si>
    <t>HEUBACHIND</t>
  </si>
  <si>
    <t>Ksolves India Ltd</t>
  </si>
  <si>
    <t>KSOLVES</t>
  </si>
  <si>
    <t>IST Ltd</t>
  </si>
  <si>
    <t>ISTLTD</t>
  </si>
  <si>
    <t>Sical Logistics Ltd</t>
  </si>
  <si>
    <t>SICALLOG</t>
  </si>
  <si>
    <t>Enkei Wheels (India) Ltd</t>
  </si>
  <si>
    <t>ENKEIWHEL</t>
  </si>
  <si>
    <t>Munjal Auto Industries Ltd</t>
  </si>
  <si>
    <t>MUNJALAU</t>
  </si>
  <si>
    <t>Renaissance Global Ltd</t>
  </si>
  <si>
    <t>RGL</t>
  </si>
  <si>
    <t>Bajaj Healthcare Ltd</t>
  </si>
  <si>
    <t>BAJAJHCARE</t>
  </si>
  <si>
    <t>Sutlej Textiles and Industries Ltd</t>
  </si>
  <si>
    <t>SUTLEJTEX</t>
  </si>
  <si>
    <t>Shalimar Paints Ltd</t>
  </si>
  <si>
    <t>SHALPAINTS</t>
  </si>
  <si>
    <t>Sunshine Capital Ltd</t>
  </si>
  <si>
    <t>SCL</t>
  </si>
  <si>
    <t>Kaycee Industries Ltd</t>
  </si>
  <si>
    <t>KAYCEEI</t>
  </si>
  <si>
    <t>Spright Agro Ltd</t>
  </si>
  <si>
    <t>SPRIGHT</t>
  </si>
  <si>
    <t>Valiant Organics Ltd</t>
  </si>
  <si>
    <t>VALIANTORG</t>
  </si>
  <si>
    <t>Satia Industries Ltd</t>
  </si>
  <si>
    <t>SATIA</t>
  </si>
  <si>
    <t>3B Blackbio DX Ltd</t>
  </si>
  <si>
    <t>3BBLACKBIO</t>
  </si>
  <si>
    <t>Fertilizers &amp; Agricultural Chemicals</t>
  </si>
  <si>
    <t>Arihant Capital Markets Ltd</t>
  </si>
  <si>
    <t>ARIHANTCAP</t>
  </si>
  <si>
    <t>GVK Power &amp; Infrastructure Ltd</t>
  </si>
  <si>
    <t>GVKPIL</t>
  </si>
  <si>
    <t>Airports</t>
  </si>
  <si>
    <t>Oswal Agro Mills Ltd</t>
  </si>
  <si>
    <t>OSWALAGRO</t>
  </si>
  <si>
    <t>Voith Paper Fabrics India Ltd</t>
  </si>
  <si>
    <t>VOITHPAPR</t>
  </si>
  <si>
    <t>Jay Bharat Maruti Ltd</t>
  </si>
  <si>
    <t>JAYBARMARU</t>
  </si>
  <si>
    <t>Tuticorin Alkali Chemicals and Fertilizers Ltd</t>
  </si>
  <si>
    <t>TUTIALKA</t>
  </si>
  <si>
    <t>Ceinsys Tech Ltd</t>
  </si>
  <si>
    <t>CEINSYSTECH</t>
  </si>
  <si>
    <t>SBC Exports Ltd</t>
  </si>
  <si>
    <t>SBC</t>
  </si>
  <si>
    <t>Faze Three Ltd</t>
  </si>
  <si>
    <t>FAZE3Q</t>
  </si>
  <si>
    <t>Pudumjee Paper Products Ltd</t>
  </si>
  <si>
    <t>PDMJEPAPER</t>
  </si>
  <si>
    <t>Ratnaveer Precision Engineering Ltd</t>
  </si>
  <si>
    <t>RATNAVEER</t>
  </si>
  <si>
    <t>Hazoor Multi Projects Ltd</t>
  </si>
  <si>
    <t>HAZOOR</t>
  </si>
  <si>
    <t>NINtec Systems Ltd</t>
  </si>
  <si>
    <t>NINSYS</t>
  </si>
  <si>
    <t>Dharmaj Crop Guard Ltd</t>
  </si>
  <si>
    <t>DHARMAJ</t>
  </si>
  <si>
    <t>NACL Industries Ltd</t>
  </si>
  <si>
    <t>NACLIND</t>
  </si>
  <si>
    <t>Capital India Finance Ltd</t>
  </si>
  <si>
    <t>CIFL</t>
  </si>
  <si>
    <t>Shree Ganesh Remedies Ltd</t>
  </si>
  <si>
    <t>SGRL</t>
  </si>
  <si>
    <t>Basilic Fly Studio Ltd</t>
  </si>
  <si>
    <t>BASILIC</t>
  </si>
  <si>
    <t>Vashu Bhagnani Industries Ltd</t>
  </si>
  <si>
    <t>POOJAENT</t>
  </si>
  <si>
    <t>Allcargo Terminals Ltd</t>
  </si>
  <si>
    <t>ATL</t>
  </si>
  <si>
    <t>Ganesh Benzoplast Ltd</t>
  </si>
  <si>
    <t>GANESHBE</t>
  </si>
  <si>
    <t>Transindia Real Estate Ltd</t>
  </si>
  <si>
    <t>TREL</t>
  </si>
  <si>
    <t>Bhageria Industries Ltd</t>
  </si>
  <si>
    <t>BHAGERIA</t>
  </si>
  <si>
    <t>Urja Global Ltd</t>
  </si>
  <si>
    <t>URJA</t>
  </si>
  <si>
    <t>Asian Granito India Ltd</t>
  </si>
  <si>
    <t>ASIANTILES</t>
  </si>
  <si>
    <t>Jagsonpal Pharmaceuticals Ltd</t>
  </si>
  <si>
    <t>JAGSNPHARM</t>
  </si>
  <si>
    <t>Concord Control Systems Ltd</t>
  </si>
  <si>
    <t>CNCRD</t>
  </si>
  <si>
    <t>Industrial and Prudential Investment Co Ltd</t>
  </si>
  <si>
    <t>INDPRUD</t>
  </si>
  <si>
    <t>Sahana System Ltd</t>
  </si>
  <si>
    <t>SAHANA</t>
  </si>
  <si>
    <t>Zuari Industries Ltd</t>
  </si>
  <si>
    <t>ZUARIIND</t>
  </si>
  <si>
    <t>Nahar Spinning Mills Ltd</t>
  </si>
  <si>
    <t>NAHARSPING</t>
  </si>
  <si>
    <t>Bharat Parenterals Ltd</t>
  </si>
  <si>
    <t>BPLPHARMA</t>
  </si>
  <si>
    <t>State Trading Corporation of India Ltd</t>
  </si>
  <si>
    <t>STCINDIA</t>
  </si>
  <si>
    <t>Krystal Integrated Services Ltd</t>
  </si>
  <si>
    <t>KRYSTAL</t>
  </si>
  <si>
    <t>Sika Interplant Systems Ltd</t>
  </si>
  <si>
    <t>SIKA</t>
  </si>
  <si>
    <t>Sathlokhar Synergys E&amp;C Global Ltd</t>
  </si>
  <si>
    <t>SSEGL</t>
  </si>
  <si>
    <t>20 Microns Ltd</t>
  </si>
  <si>
    <t>20MICRONS</t>
  </si>
  <si>
    <t>Rushil Decor Ltd</t>
  </si>
  <si>
    <t>RUSHIL</t>
  </si>
  <si>
    <t>Benares Hotels Ltd</t>
  </si>
  <si>
    <t>BENARAS</t>
  </si>
  <si>
    <t>SPEL Semiconductor Ltd</t>
  </si>
  <si>
    <t>SPELS</t>
  </si>
  <si>
    <t>Algoquant Fintech Ltd</t>
  </si>
  <si>
    <t>AQFINTECH</t>
  </si>
  <si>
    <t>Max India Ltd</t>
  </si>
  <si>
    <t>MAXIND</t>
  </si>
  <si>
    <t>Virtuoso Optoelectronics Ltd</t>
  </si>
  <si>
    <t>VOEPL</t>
  </si>
  <si>
    <t>Alphalogic Techsys Ltd</t>
  </si>
  <si>
    <t>ALPHALOGIC</t>
  </si>
  <si>
    <t>Infobeans Technologies Ltd</t>
  </si>
  <si>
    <t>INFOBEAN</t>
  </si>
  <si>
    <t>Revathi Equipment India ltd</t>
  </si>
  <si>
    <t>REVATHIEQU</t>
  </si>
  <si>
    <t>Ice Make Refrigeration Ltd</t>
  </si>
  <si>
    <t>ICEMAKE</t>
  </si>
  <si>
    <t>RSWM Ltd</t>
  </si>
  <si>
    <t>RSWM</t>
  </si>
  <si>
    <t>Anuh Pharma Ltd</t>
  </si>
  <si>
    <t>ANUHPHR</t>
  </si>
  <si>
    <t>Primo Chemicals Ltd</t>
  </si>
  <si>
    <t>PRIMO</t>
  </si>
  <si>
    <t>Linc Ltd</t>
  </si>
  <si>
    <t>LINC</t>
  </si>
  <si>
    <t>Orient Paper and Industries Ltd</t>
  </si>
  <si>
    <t>ORIENTPPR</t>
  </si>
  <si>
    <t>RACL Geartech Ltd</t>
  </si>
  <si>
    <t>RACLGEAR</t>
  </si>
  <si>
    <t>Mindteck (India) Ltd</t>
  </si>
  <si>
    <t>MINDTECK</t>
  </si>
  <si>
    <t>Krishna Defence &amp; Allied Industries Ltd</t>
  </si>
  <si>
    <t>KRISHNADEF</t>
  </si>
  <si>
    <t>BEML Land Assets Ltd</t>
  </si>
  <si>
    <t>BLAL</t>
  </si>
  <si>
    <t>Chemcon Speciality Chemicals Ltd</t>
  </si>
  <si>
    <t>CHEMCON</t>
  </si>
  <si>
    <t>Bodal Chemicals Ltd</t>
  </si>
  <si>
    <t>BODALCHEM</t>
  </si>
  <si>
    <t>CSL Finance Ltd</t>
  </si>
  <si>
    <t>CSLFINANCE</t>
  </si>
  <si>
    <t>Waaree Technologies Ltd</t>
  </si>
  <si>
    <t>WAAREE</t>
  </si>
  <si>
    <t>TGV SRAAC Ltd</t>
  </si>
  <si>
    <t>TGVSL</t>
  </si>
  <si>
    <t>STEL Holdings Ltd</t>
  </si>
  <si>
    <t>STEL</t>
  </si>
  <si>
    <t>Naperol Investments Ltd</t>
  </si>
  <si>
    <t>NAPEROL</t>
  </si>
  <si>
    <t>Asset Management &amp; Custody Banks</t>
  </si>
  <si>
    <t>Ambika Cotton Mills Ltd</t>
  </si>
  <si>
    <t>AMBIKCO</t>
  </si>
  <si>
    <t>GHCL Textiles Ltd</t>
  </si>
  <si>
    <t>GHCLTEXTIL</t>
  </si>
  <si>
    <t>Aym Syntex Ltd</t>
  </si>
  <si>
    <t>AYMSYNTEX</t>
  </si>
  <si>
    <t>Mallcom (India) Ltd</t>
  </si>
  <si>
    <t>MALLCOM</t>
  </si>
  <si>
    <t>AFCOM Holdings Ltd</t>
  </si>
  <si>
    <t>AFCOM</t>
  </si>
  <si>
    <t>Ganesh Green Bharat Ltd</t>
  </si>
  <si>
    <t>GGBL</t>
  </si>
  <si>
    <t>Sree Rayalaseema Hi-Strength Hypo Ltd</t>
  </si>
  <si>
    <t>SRHHYPOLTD</t>
  </si>
  <si>
    <t>Vinyas Innovative Technologies Ltd</t>
  </si>
  <si>
    <t>VINYAS</t>
  </si>
  <si>
    <t>Investment Trust of India Ltd</t>
  </si>
  <si>
    <t>THEINVEST</t>
  </si>
  <si>
    <t>Royal Orchid Hotels Ltd</t>
  </si>
  <si>
    <t>ROHLTD</t>
  </si>
  <si>
    <t>Lancer Container Lines Ltd</t>
  </si>
  <si>
    <t>LANCER</t>
  </si>
  <si>
    <t>Jaykay Enterprises Ltd</t>
  </si>
  <si>
    <t>JAYKAY</t>
  </si>
  <si>
    <t>Vilas Transcore Ltd</t>
  </si>
  <si>
    <t>VILAS</t>
  </si>
  <si>
    <t>Innovana Thinklabs Ltd</t>
  </si>
  <si>
    <t>INNOVANA</t>
  </si>
  <si>
    <t>Sarveshwar Foods Ltd</t>
  </si>
  <si>
    <t>SARVESHWAR</t>
  </si>
  <si>
    <t>Foods and Inns Ltd</t>
  </si>
  <si>
    <t>FOODSIN</t>
  </si>
  <si>
    <t>MMP Industries Ltd</t>
  </si>
  <si>
    <t>MMP</t>
  </si>
  <si>
    <t>Emkay Taps and Cutting Tools Ltd</t>
  </si>
  <si>
    <t>EMKAYTOOLS</t>
  </si>
  <si>
    <t>The Ruby Mills Ltd</t>
  </si>
  <si>
    <t>RUBYMILLS</t>
  </si>
  <si>
    <t>Ugar Sugar Works Ltd</t>
  </si>
  <si>
    <t>UGARSUGAR</t>
  </si>
  <si>
    <t>Tracxn Technologies Ltd</t>
  </si>
  <si>
    <t>TRACXN</t>
  </si>
  <si>
    <t>W S Industries (India) Ltd</t>
  </si>
  <si>
    <t>WSI</t>
  </si>
  <si>
    <t>Sastasundar Ventures Ltd</t>
  </si>
  <si>
    <t>SASTASUNDR</t>
  </si>
  <si>
    <t>Kore Digital Ltd</t>
  </si>
  <si>
    <t>Onward Technologies Ltd</t>
  </si>
  <si>
    <t>ONWARDTEC</t>
  </si>
  <si>
    <t>NCL Industries Ltd</t>
  </si>
  <si>
    <t>NCLIND</t>
  </si>
  <si>
    <t>Vantage Knowledge Academy Ltd</t>
  </si>
  <si>
    <t>VKAL</t>
  </si>
  <si>
    <t>Prime Securities Ltd</t>
  </si>
  <si>
    <t>PRIMESECU</t>
  </si>
  <si>
    <t>Spencer's Retail Ltd</t>
  </si>
  <si>
    <t>SPENCERS</t>
  </si>
  <si>
    <t>Entertainment Network (India) Ltd</t>
  </si>
  <si>
    <t>ENIL</t>
  </si>
  <si>
    <t>Radio</t>
  </si>
  <si>
    <t>Nectar Lifesciences Ltd</t>
  </si>
  <si>
    <t>NECLIFE</t>
  </si>
  <si>
    <t>Silver Touch Technologies Ltd</t>
  </si>
  <si>
    <t>SILVERTUC</t>
  </si>
  <si>
    <t>Transpek Industry Ltd</t>
  </si>
  <si>
    <t>TRANSPEK</t>
  </si>
  <si>
    <t>Dhanlaxmi Bank Ltd</t>
  </si>
  <si>
    <t>DHANBANK</t>
  </si>
  <si>
    <t>Consolidated Construction Consortium Ltd</t>
  </si>
  <si>
    <t>CCCL</t>
  </si>
  <si>
    <t>Morganite Crucible (India) Ltd</t>
  </si>
  <si>
    <t>MORGANITE</t>
  </si>
  <si>
    <t>RBM Infracon Ltd</t>
  </si>
  <si>
    <t>RBMINFRA</t>
  </si>
  <si>
    <t>Nandan Denim Ltd</t>
  </si>
  <si>
    <t>NDL</t>
  </si>
  <si>
    <t>Davangere Sugar Company Ltd</t>
  </si>
  <si>
    <t>DAVANGERE</t>
  </si>
  <si>
    <t>Sar Auto Products Ltd</t>
  </si>
  <si>
    <t>SAPL</t>
  </si>
  <si>
    <t>Gandhi Special Tubes Ltd</t>
  </si>
  <si>
    <t>GANDHITUBE</t>
  </si>
  <si>
    <t>K&amp;R Rail Engineering Ltd</t>
  </si>
  <si>
    <t>KRRAIL</t>
  </si>
  <si>
    <t>RMC Switchgears Ltd</t>
  </si>
  <si>
    <t>RMC</t>
  </si>
  <si>
    <t>Jayant Agro-Organics Ltd</t>
  </si>
  <si>
    <t>JAYAGROGN</t>
  </si>
  <si>
    <t>Eldeco Housing and Industries Ltd</t>
  </si>
  <si>
    <t>ELDEHSG</t>
  </si>
  <si>
    <t>Rane Brake Linings Ltd</t>
  </si>
  <si>
    <t>RBL</t>
  </si>
  <si>
    <t>Visaka Industries Ltd</t>
  </si>
  <si>
    <t>VISAKAIND</t>
  </si>
  <si>
    <t>Gala Precision Engineering Ltd</t>
  </si>
  <si>
    <t>GALAPREC</t>
  </si>
  <si>
    <t>Global Surfaces Ltd</t>
  </si>
  <si>
    <t>GSLSU</t>
  </si>
  <si>
    <t>Kotyark Industries Ltd</t>
  </si>
  <si>
    <t>KOTYARK</t>
  </si>
  <si>
    <t>Ritco Logistics Ltd</t>
  </si>
  <si>
    <t>RITCO</t>
  </si>
  <si>
    <t>Wanbury Ltd</t>
  </si>
  <si>
    <t>WANBURY</t>
  </si>
  <si>
    <t>Zodiac Energy Ltd</t>
  </si>
  <si>
    <t>ZODIAC</t>
  </si>
  <si>
    <t>Danlaw Technologies India Ltd</t>
  </si>
  <si>
    <t>DANLAW</t>
  </si>
  <si>
    <t>S J Logistics (India) Ltd</t>
  </si>
  <si>
    <t>SJLOGISTIC</t>
  </si>
  <si>
    <t>GFL Ltd</t>
  </si>
  <si>
    <t>GFLLIMITED</t>
  </si>
  <si>
    <t>Annapurna Swadisht Ltd</t>
  </si>
  <si>
    <t>ANNAPURNA</t>
  </si>
  <si>
    <t>Dhampur Bio Organics Ltd</t>
  </si>
  <si>
    <t>DBOL</t>
  </si>
  <si>
    <t>TAAL Enterprises Ltd</t>
  </si>
  <si>
    <t>TAALENT</t>
  </si>
  <si>
    <t>Deep Energy Resources Ltd</t>
  </si>
  <si>
    <t>DEEPENR</t>
  </si>
  <si>
    <t>Forbes &amp; Company Ltd</t>
  </si>
  <si>
    <t>FORBESCO</t>
  </si>
  <si>
    <t>Onmobile Global Ltd</t>
  </si>
  <si>
    <t>ONMOBILE</t>
  </si>
  <si>
    <t>Giriraj Civil Developers Ltd</t>
  </si>
  <si>
    <t>GIRIRAJ</t>
  </si>
  <si>
    <t>Repro India Ltd</t>
  </si>
  <si>
    <t>REPRO</t>
  </si>
  <si>
    <t>Rajapalayam Mills Ltd</t>
  </si>
  <si>
    <t>RAJPALAYAM</t>
  </si>
  <si>
    <t>Vasa Denticity Ltd</t>
  </si>
  <si>
    <t>DENTALKART</t>
  </si>
  <si>
    <t>Aimtron Electronics Ltd</t>
  </si>
  <si>
    <t>AIMTRON</t>
  </si>
  <si>
    <t>Sudarshan Pharma Industries Ltd</t>
  </si>
  <si>
    <t>SUDARSHAN</t>
  </si>
  <si>
    <t>V-Marc India Ltd</t>
  </si>
  <si>
    <t>VMARCIND</t>
  </si>
  <si>
    <t>Career Point Ltd</t>
  </si>
  <si>
    <t>CAREERP</t>
  </si>
  <si>
    <t>Integra Engineering India Ltd</t>
  </si>
  <si>
    <t>INTEGRAEN</t>
  </si>
  <si>
    <t>HDFC Nifty 50 ETF</t>
  </si>
  <si>
    <t>HDFCNIFTY</t>
  </si>
  <si>
    <t>Hp Adhesives Ltd</t>
  </si>
  <si>
    <t>HPAL</t>
  </si>
  <si>
    <t>S Chand and Company Ltd</t>
  </si>
  <si>
    <t>SCHAND</t>
  </si>
  <si>
    <t>Australian Premium Solar (India) Ltd</t>
  </si>
  <si>
    <t>APS</t>
  </si>
  <si>
    <t>Photovoltaic Solar Systems &amp; Equipment</t>
  </si>
  <si>
    <t>EKI Energy Services Ltd</t>
  </si>
  <si>
    <t>EKI</t>
  </si>
  <si>
    <t>Environmental &amp; Facilities Services</t>
  </si>
  <si>
    <t>ADC India Communications Ltd</t>
  </si>
  <si>
    <t>ADCINDIA</t>
  </si>
  <si>
    <t>Jindal Poly Investment and Finance Company Ltd</t>
  </si>
  <si>
    <t>JPOLYINVST</t>
  </si>
  <si>
    <t>TPL Plastech Ltd</t>
  </si>
  <si>
    <t>TPLPLASTEH</t>
  </si>
  <si>
    <t>Deccan Cements Ltd</t>
  </si>
  <si>
    <t>DECCANCE</t>
  </si>
  <si>
    <t>Meson Valves India Ltd</t>
  </si>
  <si>
    <t>MESON</t>
  </si>
  <si>
    <t>Sukhjit Starch and Chemicals Ltd</t>
  </si>
  <si>
    <t>SUKHJITS</t>
  </si>
  <si>
    <t>PNGS Gargi Fashion Jewellery Ltd</t>
  </si>
  <si>
    <t>GARGI</t>
  </si>
  <si>
    <t>Apparel Retail</t>
  </si>
  <si>
    <t>IIRM Holdings India Ltd</t>
  </si>
  <si>
    <t>IIRM</t>
  </si>
  <si>
    <t>Radiant Cash Management Services Ltd</t>
  </si>
  <si>
    <t>RADIANTCMS</t>
  </si>
  <si>
    <t>Swiss Military Consumer Goods Ltd</t>
  </si>
  <si>
    <t>SWISSMLTRY</t>
  </si>
  <si>
    <t>Albert David Ltd</t>
  </si>
  <si>
    <t>ALBERTDAVD</t>
  </si>
  <si>
    <t>Permanent Magnets Ltd</t>
  </si>
  <si>
    <t>PERMAGN</t>
  </si>
  <si>
    <t>Filatex Fashions Ltd</t>
  </si>
  <si>
    <t>FILATFASH</t>
  </si>
  <si>
    <t>Viceroy Hotels Ltd</t>
  </si>
  <si>
    <t>VHLTD</t>
  </si>
  <si>
    <t>Essar Shipping Ltd</t>
  </si>
  <si>
    <t>ESSARSHPNG</t>
  </si>
  <si>
    <t>Vishnusurya Projects and Infra Ltd</t>
  </si>
  <si>
    <t>VISHNUINFR</t>
  </si>
  <si>
    <t>Haldyn Glass Ltd</t>
  </si>
  <si>
    <t>HALDYNGL</t>
  </si>
  <si>
    <t>Gloster Ltd</t>
  </si>
  <si>
    <t>GLOSTERLTD</t>
  </si>
  <si>
    <t>Hindustan Composites Ltd</t>
  </si>
  <si>
    <t>HINDCOMPOS</t>
  </si>
  <si>
    <t>Shivalik Rasayan Ltd</t>
  </si>
  <si>
    <t>SHIVALIK</t>
  </si>
  <si>
    <t>Jindal Photo Ltd</t>
  </si>
  <si>
    <t>JINDALPHOT</t>
  </si>
  <si>
    <t>Tamilnadu Petroproducts Ltd</t>
  </si>
  <si>
    <t>TNPETRO</t>
  </si>
  <si>
    <t>Vikas Lifecare Ltd</t>
  </si>
  <si>
    <t>VIKASLIFE</t>
  </si>
  <si>
    <t>Liberty Shoes Ltd</t>
  </si>
  <si>
    <t>LIBERTSHOE</t>
  </si>
  <si>
    <t>Andhra Petrochemicals Ltd</t>
  </si>
  <si>
    <t>ANDHRAPET</t>
  </si>
  <si>
    <t>Fermenta Biotech Ltd</t>
  </si>
  <si>
    <t>FERMENTA</t>
  </si>
  <si>
    <t>PVP Ventures Ltd</t>
  </si>
  <si>
    <t>PVP</t>
  </si>
  <si>
    <t>Zuari Agro Chemicals Ltd</t>
  </si>
  <si>
    <t>ZUARI</t>
  </si>
  <si>
    <t>Kisan Mouldings Ltd</t>
  </si>
  <si>
    <t>KISAN</t>
  </si>
  <si>
    <t>Cheviot Co Ltd</t>
  </si>
  <si>
    <t>CHEVIOT</t>
  </si>
  <si>
    <t>All e Technologies Ltd</t>
  </si>
  <si>
    <t>ALLETEC</t>
  </si>
  <si>
    <t>Kwality Pharmaceuticals Ltd</t>
  </si>
  <si>
    <t>KPL</t>
  </si>
  <si>
    <t>Integrated Industries Ltd</t>
  </si>
  <si>
    <t>IIL</t>
  </si>
  <si>
    <t>Electronic Components</t>
  </si>
  <si>
    <t>Hampton Sky Realty Ltd</t>
  </si>
  <si>
    <t>HAMPTON</t>
  </si>
  <si>
    <t>Sakuma Exports Ltd</t>
  </si>
  <si>
    <t>SAKUMA</t>
  </si>
  <si>
    <t>GeeCee Ventures Ltd</t>
  </si>
  <si>
    <t>GEECEE</t>
  </si>
  <si>
    <t>Aditya Birla Money Ltd</t>
  </si>
  <si>
    <t>BIRLAMONEY</t>
  </si>
  <si>
    <t>Andhra Cements Ltd</t>
  </si>
  <si>
    <t>ACL</t>
  </si>
  <si>
    <t>Chembond Chemicals Ltd</t>
  </si>
  <si>
    <t>CHEMBOND</t>
  </si>
  <si>
    <t>Zee Media Corporation Ltd</t>
  </si>
  <si>
    <t>ZEEMEDIA</t>
  </si>
  <si>
    <t>Vraj Iron and Steel Ltd</t>
  </si>
  <si>
    <t>VRAJ</t>
  </si>
  <si>
    <t>Shree Pushkar Chemicals &amp; Fertilisers Ltd</t>
  </si>
  <si>
    <t>SHREEPUSHK</t>
  </si>
  <si>
    <t>De Nora India Ltd</t>
  </si>
  <si>
    <t>DENORA</t>
  </si>
  <si>
    <t>Pashupati Cotspin Ltd</t>
  </si>
  <si>
    <t>PASHUPATI</t>
  </si>
  <si>
    <t>IND Swift Laboratories Ltd</t>
  </si>
  <si>
    <t>INDSWFTLAB</t>
  </si>
  <si>
    <t>MOS Utility Ltd</t>
  </si>
  <si>
    <t>MOS</t>
  </si>
  <si>
    <t>Speciality Restaurants Ltd</t>
  </si>
  <si>
    <t>SPECIALITY</t>
  </si>
  <si>
    <t>Plastiblends India Ltd</t>
  </si>
  <si>
    <t>PLASTIBLEN</t>
  </si>
  <si>
    <t>Rudra Ecovation Ltd</t>
  </si>
  <si>
    <t>RUDRAECO</t>
  </si>
  <si>
    <t>Frontier Springs Ltd</t>
  </si>
  <si>
    <t>FRONTSP</t>
  </si>
  <si>
    <t>Race Eco Chain Ltd</t>
  </si>
  <si>
    <t>RACE</t>
  </si>
  <si>
    <t>Foce India Ltd</t>
  </si>
  <si>
    <t>FOCE</t>
  </si>
  <si>
    <t>Khaitan Chemicals and Fertilizers Ltd</t>
  </si>
  <si>
    <t>KHAICHEM</t>
  </si>
  <si>
    <t>Moneyboxx Finance Ltd</t>
  </si>
  <si>
    <t>MONEYBOXX</t>
  </si>
  <si>
    <t>Tolins Tyres Ltd</t>
  </si>
  <si>
    <t>TOLINS</t>
  </si>
  <si>
    <t>U. P. Hotels Ltd</t>
  </si>
  <si>
    <t>UPHOT</t>
  </si>
  <si>
    <t>Mac Charles (India) Ltd</t>
  </si>
  <si>
    <t>MCCHRLS-B</t>
  </si>
  <si>
    <t>Wim Plast Ltd</t>
  </si>
  <si>
    <t>WIMPLAST</t>
  </si>
  <si>
    <t>Apex Frozen Foods Ltd</t>
  </si>
  <si>
    <t>APEX</t>
  </si>
  <si>
    <t>MBL Infrastructure Ltd</t>
  </si>
  <si>
    <t>MBLINFRA</t>
  </si>
  <si>
    <t>Nupur Recyclers Ltd</t>
  </si>
  <si>
    <t>NRL</t>
  </si>
  <si>
    <t>Birla Cable Ltd</t>
  </si>
  <si>
    <t>BIRLACABLE</t>
  </si>
  <si>
    <t>Maan Aluminium Ltd</t>
  </si>
  <si>
    <t>MAANALU</t>
  </si>
  <si>
    <t>TAC Infosec Ltd</t>
  </si>
  <si>
    <t>TAC</t>
  </si>
  <si>
    <t>KSE Ltd</t>
  </si>
  <si>
    <t>KSE</t>
  </si>
  <si>
    <t>Digispice Technologies Ltd</t>
  </si>
  <si>
    <t>DIGISPICE</t>
  </si>
  <si>
    <t>RPP Infra Projects Ltd</t>
  </si>
  <si>
    <t>RPPINFRA</t>
  </si>
  <si>
    <t>Macfos Ltd</t>
  </si>
  <si>
    <t>ROBU</t>
  </si>
  <si>
    <t>Computer &amp; Electronics Retail</t>
  </si>
  <si>
    <t>Shree Tirupati Balajee FIBC Ltd</t>
  </si>
  <si>
    <t>TIRUPATI</t>
  </si>
  <si>
    <t>Emami Paper Mills Ltd</t>
  </si>
  <si>
    <t>EMAMIPAP</t>
  </si>
  <si>
    <t>Coffee Day Enterprises Ltd</t>
  </si>
  <si>
    <t>COFFEEDAY</t>
  </si>
  <si>
    <t>Vinyl Chemicals (India) Ltd</t>
  </si>
  <si>
    <t>VINYLINDIA</t>
  </si>
  <si>
    <t>Teerth Gopicon Ltd</t>
  </si>
  <si>
    <t>TGL</t>
  </si>
  <si>
    <t>Mkventures Capital Ltd</t>
  </si>
  <si>
    <t>MKVENTURES</t>
  </si>
  <si>
    <t>Indo Borax and Chemicals Ltd</t>
  </si>
  <si>
    <t>INDOBORAX</t>
  </si>
  <si>
    <t>Sarla Performance Fibers Ltd</t>
  </si>
  <si>
    <t>SARLAPOLY</t>
  </si>
  <si>
    <t>Artemis Electricals and Projects Ltd</t>
  </si>
  <si>
    <t>AEPL</t>
  </si>
  <si>
    <t>Alliance Integrated Metaliks Ltd</t>
  </si>
  <si>
    <t>AIML</t>
  </si>
  <si>
    <t>Ashika Credit Capital Ltd</t>
  </si>
  <si>
    <t>ASHIKA</t>
  </si>
  <si>
    <t>Black Rose Industries Ltd</t>
  </si>
  <si>
    <t>BLACKROSE</t>
  </si>
  <si>
    <t>Aarti Surfactants Ltd</t>
  </si>
  <si>
    <t>AARTISURF</t>
  </si>
  <si>
    <t>Menon Bearings Ltd</t>
  </si>
  <si>
    <t>MENONBE</t>
  </si>
  <si>
    <t>Brand Concepts Ltd</t>
  </si>
  <si>
    <t>BCONCEPTS</t>
  </si>
  <si>
    <t>Nitta Gelatin India Ltd</t>
  </si>
  <si>
    <t>NITTAGELA</t>
  </si>
  <si>
    <t>Essen Speciality Films Ltd</t>
  </si>
  <si>
    <t>ESFL</t>
  </si>
  <si>
    <t>Parsvnath Developers Ltd</t>
  </si>
  <si>
    <t>PARSVNATH</t>
  </si>
  <si>
    <t>Genus Paper &amp; Boards Ltd</t>
  </si>
  <si>
    <t>GENUSPAPER</t>
  </si>
  <si>
    <t>TVS Electronics Ltd</t>
  </si>
  <si>
    <t>TVSELECT</t>
  </si>
  <si>
    <t>Focus Lighting and Fixtures Ltd</t>
  </si>
  <si>
    <t>FOCUS</t>
  </si>
  <si>
    <t>Sahaj Solar Ltd</t>
  </si>
  <si>
    <t>SAHAJSOLAR</t>
  </si>
  <si>
    <t>Goa Carbon Ltd</t>
  </si>
  <si>
    <t>GOACARBON</t>
  </si>
  <si>
    <t>Metals - Coke</t>
  </si>
  <si>
    <t>Veljan Denison Ltd</t>
  </si>
  <si>
    <t>VELJAN</t>
  </si>
  <si>
    <t>Affordable Robotic &amp; Automation Ltd</t>
  </si>
  <si>
    <t>AFFORDABLE</t>
  </si>
  <si>
    <t>Axtel Industries Ltd</t>
  </si>
  <si>
    <t>AXTEL</t>
  </si>
  <si>
    <t>Shardul Securities Ltd</t>
  </si>
  <si>
    <t>SHARDUL</t>
  </si>
  <si>
    <t>Krishival Foods Ltd</t>
  </si>
  <si>
    <t>KRISHIVAL</t>
  </si>
  <si>
    <t>Nile Ltd</t>
  </si>
  <si>
    <t>NILE</t>
  </si>
  <si>
    <t>Bhartiya International Ltd</t>
  </si>
  <si>
    <t>BIL</t>
  </si>
  <si>
    <t>Bright Outdoor Media Ltd</t>
  </si>
  <si>
    <t>BRIGHT</t>
  </si>
  <si>
    <t>R S Software (India) Ltd</t>
  </si>
  <si>
    <t>RSSOFTWARE</t>
  </si>
  <si>
    <t>Kriti Nutrients Ltd</t>
  </si>
  <si>
    <t>KRITINUT</t>
  </si>
  <si>
    <t>Modern Insulators Ltd</t>
  </si>
  <si>
    <t>MODINSU</t>
  </si>
  <si>
    <t>Sakar Healthcare Ltd</t>
  </si>
  <si>
    <t>SAKAR</t>
  </si>
  <si>
    <t>Tantia Constructions Ltd</t>
  </si>
  <si>
    <t>TCLCONS</t>
  </si>
  <si>
    <t>Consolidated Finvest &amp; Holdings Ltd</t>
  </si>
  <si>
    <t>CONSOFINVT</t>
  </si>
  <si>
    <t>Cybertech Systems and Software Ltd</t>
  </si>
  <si>
    <t>CYBERTECH</t>
  </si>
  <si>
    <t>Alankit Ltd</t>
  </si>
  <si>
    <t>ALANKIT</t>
  </si>
  <si>
    <t>A K Capital Services Ltd</t>
  </si>
  <si>
    <t>AKCAPIT</t>
  </si>
  <si>
    <t>Shri Jagdamba Polymers Ltd</t>
  </si>
  <si>
    <t>SHRJAGP</t>
  </si>
  <si>
    <t>Shreyas Shipping and Logistics Ltd</t>
  </si>
  <si>
    <t>SHREYAS</t>
  </si>
  <si>
    <t>Tiger Logistics (India) Ltd</t>
  </si>
  <si>
    <t>TIGERLOGS</t>
  </si>
  <si>
    <t>Munjal Showa Ltd</t>
  </si>
  <si>
    <t>MUNJALSHOW</t>
  </si>
  <si>
    <t>PREVEST DENPRO LTD</t>
  </si>
  <si>
    <t>PREVEST</t>
  </si>
  <si>
    <t>Health Care Supplies</t>
  </si>
  <si>
    <t>DMCC Speciality Chemicals Ltd</t>
  </si>
  <si>
    <t>DMCC</t>
  </si>
  <si>
    <t>Remsons Industries Ltd</t>
  </si>
  <si>
    <t>REMSONSIND</t>
  </si>
  <si>
    <t>Aerpace Industries Ltd</t>
  </si>
  <si>
    <t>AERPACE</t>
  </si>
  <si>
    <t>Stovec Industries Ltd</t>
  </si>
  <si>
    <t>STOVACQ</t>
  </si>
  <si>
    <t>Lokesh Machines Ltd</t>
  </si>
  <si>
    <t>LOKESHMACH</t>
  </si>
  <si>
    <t>Sunshield Chemicals Ltd</t>
  </si>
  <si>
    <t>SUNSHIEL</t>
  </si>
  <si>
    <t>Bartronics India Ltd</t>
  </si>
  <si>
    <t>ASMS</t>
  </si>
  <si>
    <t>Indo Thai Securities Ltd</t>
  </si>
  <si>
    <t>INDOTHAI</t>
  </si>
  <si>
    <t>ATMASTCO Ltd</t>
  </si>
  <si>
    <t>ATMASTCO</t>
  </si>
  <si>
    <t>Jay Jalaram Technologies Ltd</t>
  </si>
  <si>
    <t>KORE</t>
  </si>
  <si>
    <t>Shree Tirupati Balajee Agro Trading Company Ltd</t>
  </si>
  <si>
    <t>BALAJEE</t>
  </si>
  <si>
    <t>Petro Carbon and Chemicals Ltd</t>
  </si>
  <si>
    <t>PCCL</t>
  </si>
  <si>
    <t>KN Agri Resources Ltd</t>
  </si>
  <si>
    <t>KNAGRI</t>
  </si>
  <si>
    <t>Nicco Parks &amp; Resorts Ltd</t>
  </si>
  <si>
    <t>NICCOPAR</t>
  </si>
  <si>
    <t>LIC MF S&amp;P BSE Sensex ETF</t>
  </si>
  <si>
    <t>LICNETFSEN</t>
  </si>
  <si>
    <t>R &amp; B Denims Ltd</t>
  </si>
  <si>
    <t>RNBDENIMS</t>
  </si>
  <si>
    <t>SKM Egg Products Export India Ltd</t>
  </si>
  <si>
    <t>SKMEGGPROD</t>
  </si>
  <si>
    <t>RBZ Jewellers Ltd</t>
  </si>
  <si>
    <t>RBZJEWEL</t>
  </si>
  <si>
    <t>Jewelry &amp; Watch Retailers</t>
  </si>
  <si>
    <t>Uni-Abex Alloy Products Ltd</t>
  </si>
  <si>
    <t>UNIABEXAL</t>
  </si>
  <si>
    <t>Bedmutha Industries Ltd</t>
  </si>
  <si>
    <t>BEDMUTHA</t>
  </si>
  <si>
    <t>Khadim India Ltd</t>
  </si>
  <si>
    <t>KHADIM</t>
  </si>
  <si>
    <t>Advani Hotels and Resorts (India) Ltd</t>
  </si>
  <si>
    <t>ADVANIHOTR</t>
  </si>
  <si>
    <t>Synergy Green Industries Ltd</t>
  </si>
  <si>
    <t>SGIL</t>
  </si>
  <si>
    <t>Nagarjuna Fertilizers and Chemicals Ltd</t>
  </si>
  <si>
    <t>NAGAFERT</t>
  </si>
  <si>
    <t>Sayaji Hotels Ltd</t>
  </si>
  <si>
    <t>SAYAJIHOTL</t>
  </si>
  <si>
    <t>Balaji Telefilms Ltd</t>
  </si>
  <si>
    <t>BALAJITELE</t>
  </si>
  <si>
    <t>Sreeleathers Ltd</t>
  </si>
  <si>
    <t>SREEL</t>
  </si>
  <si>
    <t>Lucent Industries Ltd</t>
  </si>
  <si>
    <t>LUCENT</t>
  </si>
  <si>
    <t>N R Agarwal Industries Ltd</t>
  </si>
  <si>
    <t>NRAIL</t>
  </si>
  <si>
    <t>Megatherm Induction Ltd</t>
  </si>
  <si>
    <t>MEGATHERM</t>
  </si>
  <si>
    <t>Manaksia Ltd</t>
  </si>
  <si>
    <t>MANAKSIA</t>
  </si>
  <si>
    <t>Wise Travel India Ltd</t>
  </si>
  <si>
    <t>WTICAB</t>
  </si>
  <si>
    <t>Bharat Seats Ltd</t>
  </si>
  <si>
    <t>BHARATSE</t>
  </si>
  <si>
    <t>ABS Marine Services Ltd</t>
  </si>
  <si>
    <t>ABSMARINE</t>
  </si>
  <si>
    <t>Kronox Lab Sciences Ltd</t>
  </si>
  <si>
    <t>KRONOX</t>
  </si>
  <si>
    <t>DIC India Ltd</t>
  </si>
  <si>
    <t>DICIND</t>
  </si>
  <si>
    <t>Pyramid Technoplast Ltd</t>
  </si>
  <si>
    <t>PYRAMID</t>
  </si>
  <si>
    <t>Shankar Lal Rampal Dye-Chem Ltd</t>
  </si>
  <si>
    <t>SRD</t>
  </si>
  <si>
    <t>D P Wires Ltd</t>
  </si>
  <si>
    <t>DPWIRES</t>
  </si>
  <si>
    <t>Bella Casa Fashion &amp; Retail Ltd</t>
  </si>
  <si>
    <t>BELLACASA</t>
  </si>
  <si>
    <t>Hindustan Media Ventures Ltd</t>
  </si>
  <si>
    <t>HMVL</t>
  </si>
  <si>
    <t>Orient Ceratech Ltd</t>
  </si>
  <si>
    <t>ORIENTCER</t>
  </si>
  <si>
    <t>Saraswati Saree Depot Ltd</t>
  </si>
  <si>
    <t>SSDL</t>
  </si>
  <si>
    <t>EFFWA Infra &amp; Research Ltd</t>
  </si>
  <si>
    <t>EFFWA</t>
  </si>
  <si>
    <t>Arfin India Ltd</t>
  </si>
  <si>
    <t>ARFIN</t>
  </si>
  <si>
    <t>Ashima Ltd</t>
  </si>
  <si>
    <t>ASHIMASYN</t>
  </si>
  <si>
    <t>Kanoria Chemicals and Industries Ltd</t>
  </si>
  <si>
    <t>KANORICHEM</t>
  </si>
  <si>
    <t>UTI Gold Exchange Traded Fund</t>
  </si>
  <si>
    <t>GOLDSHARE</t>
  </si>
  <si>
    <t>Mold-Tek Technologies Ltd</t>
  </si>
  <si>
    <t>MOLDTECH</t>
  </si>
  <si>
    <t>SRM Contractors Ltd</t>
  </si>
  <si>
    <t>SRM</t>
  </si>
  <si>
    <t>Nahar Industrial Enterprises Ltd</t>
  </si>
  <si>
    <t>NAHARINDUS</t>
  </si>
  <si>
    <t>RDB Realty &amp; Infrastructure Ltd</t>
  </si>
  <si>
    <t>RDBRIL</t>
  </si>
  <si>
    <t>Rossell India Ltd</t>
  </si>
  <si>
    <t>ROSSELLIND</t>
  </si>
  <si>
    <t>Izmo Ltd</t>
  </si>
  <si>
    <t>IZMO</t>
  </si>
  <si>
    <t>Modison Ltd</t>
  </si>
  <si>
    <t>MODISONLTD</t>
  </si>
  <si>
    <t>Empire Industries Ltd</t>
  </si>
  <si>
    <t>EMPIND</t>
  </si>
  <si>
    <t>SoftSol India Ltd</t>
  </si>
  <si>
    <t>SOFTSOL</t>
  </si>
  <si>
    <t>Sumit Woods Ltd</t>
  </si>
  <si>
    <t>SUMIT</t>
  </si>
  <si>
    <t>Shriram Asset Management Co Ltd</t>
  </si>
  <si>
    <t>SRAMSET</t>
  </si>
  <si>
    <t>National Peroxide Ltd</t>
  </si>
  <si>
    <t>NPL</t>
  </si>
  <si>
    <t>Triton Valves Ltd</t>
  </si>
  <si>
    <t>TRITONV</t>
  </si>
  <si>
    <t>Nahar Poly Films Ltd</t>
  </si>
  <si>
    <t>NAHARPOLY</t>
  </si>
  <si>
    <t>Music Broadcast Ltd</t>
  </si>
  <si>
    <t>RADIOCITY</t>
  </si>
  <si>
    <t>Vikas Ecotech Ltd</t>
  </si>
  <si>
    <t>VIKASECO</t>
  </si>
  <si>
    <t>Donear Industries Ltd</t>
  </si>
  <si>
    <t>DONEAR</t>
  </si>
  <si>
    <t>CL Educate Ltd</t>
  </si>
  <si>
    <t>CLEDUCATE</t>
  </si>
  <si>
    <t>Kaya Ltd</t>
  </si>
  <si>
    <t>KAYA</t>
  </si>
  <si>
    <t>JAYBEE Laminations Ltd</t>
  </si>
  <si>
    <t>JAYBEE</t>
  </si>
  <si>
    <t>International Conveyors Ltd</t>
  </si>
  <si>
    <t>INTLCONV</t>
  </si>
  <si>
    <t>Gretex Corporate Services Ltd</t>
  </si>
  <si>
    <t>GCSL</t>
  </si>
  <si>
    <t>KCP Sugar and Industries Corp Ltd</t>
  </si>
  <si>
    <t>KCPSUGIND</t>
  </si>
  <si>
    <t>Nikhil Adhesives Ltd</t>
  </si>
  <si>
    <t>NIKHILAD</t>
  </si>
  <si>
    <t>Industrial Investment Trust Ltd</t>
  </si>
  <si>
    <t>IITL</t>
  </si>
  <si>
    <t>Balaxi Pharmaceuticals Ltd</t>
  </si>
  <si>
    <t>BALAXI</t>
  </si>
  <si>
    <t>Mirza International Ltd</t>
  </si>
  <si>
    <t>MIRZAINT</t>
  </si>
  <si>
    <t>FCS Software Solutions Ltd</t>
  </si>
  <si>
    <t>FCSSOFT</t>
  </si>
  <si>
    <t>Iris Clothings Ltd</t>
  </si>
  <si>
    <t>IRISDOREME</t>
  </si>
  <si>
    <t>Hi-Green Carbon Ltd</t>
  </si>
  <si>
    <t>HIGREEN</t>
  </si>
  <si>
    <t>Esconet Technologies Ltd</t>
  </si>
  <si>
    <t>ESCONET</t>
  </si>
  <si>
    <t>Kamat Hotels (India) Ltd</t>
  </si>
  <si>
    <t>KAMATHOTEL</t>
  </si>
  <si>
    <t>Nova Agritech Ltd</t>
  </si>
  <si>
    <t>NOVAAGRI</t>
  </si>
  <si>
    <t>Axita Cotton Ltd</t>
  </si>
  <si>
    <t>AXITA</t>
  </si>
  <si>
    <t>IRIS Business Services Ltd</t>
  </si>
  <si>
    <t>IRIS</t>
  </si>
  <si>
    <t>Nitco Ltd</t>
  </si>
  <si>
    <t>NITCO</t>
  </si>
  <si>
    <t>AVG Logistics Ltd</t>
  </si>
  <si>
    <t>AVG</t>
  </si>
  <si>
    <t>UTI Nifty Next 50 Exchange Traded Fund</t>
  </si>
  <si>
    <t>UTINEXT50</t>
  </si>
  <si>
    <t>High Energy Batteries (India) Ltd</t>
  </si>
  <si>
    <t>HIGHENE</t>
  </si>
  <si>
    <t>NBI Industrial Finance Company Ltd</t>
  </si>
  <si>
    <t>NBIFIN</t>
  </si>
  <si>
    <t>Sil Investments Ltd</t>
  </si>
  <si>
    <t>SILINV</t>
  </si>
  <si>
    <t>Meghna Infracon Infrastructure Ltd</t>
  </si>
  <si>
    <t>MIIL</t>
  </si>
  <si>
    <t>Harita Seating Systems Ltd</t>
  </si>
  <si>
    <t>HARITASEAT</t>
  </si>
  <si>
    <t>Osia Hyper Retail Ltd</t>
  </si>
  <si>
    <t>OSIAHYPER</t>
  </si>
  <si>
    <t>Kilitch Drugs (India) Ltd</t>
  </si>
  <si>
    <t>KILITCH</t>
  </si>
  <si>
    <t>Geekay Wires Ltd</t>
  </si>
  <si>
    <t>GEEKAYWIRE</t>
  </si>
  <si>
    <t>Indag Rubber Ltd</t>
  </si>
  <si>
    <t>INDAG</t>
  </si>
  <si>
    <t>Worth Investment &amp; Trading Co Ltd</t>
  </si>
  <si>
    <t>WORTH</t>
  </si>
  <si>
    <t>Thirdwave Financial Intermediaries Ltd</t>
  </si>
  <si>
    <t>THIRDFIN</t>
  </si>
  <si>
    <t>MIRC Electronics Ltd</t>
  </si>
  <si>
    <t>MIRCELECTR</t>
  </si>
  <si>
    <t>Medicamen Biotech Ltd</t>
  </si>
  <si>
    <t>MEDICAMEQ</t>
  </si>
  <si>
    <t>Cressanda Railway Solutions Ltd</t>
  </si>
  <si>
    <t>CRESSAN</t>
  </si>
  <si>
    <t>Indo Us Bio-Tech Ltd</t>
  </si>
  <si>
    <t>INDOUS</t>
  </si>
  <si>
    <t>Oricon Enterprises Ltd</t>
  </si>
  <si>
    <t>ORICONENT</t>
  </si>
  <si>
    <t>Drone Destination Ltd</t>
  </si>
  <si>
    <t>DRONE</t>
  </si>
  <si>
    <t>Hindustan Motors Ltd</t>
  </si>
  <si>
    <t>HINDMOTORS</t>
  </si>
  <si>
    <t>Suraj Ltd</t>
  </si>
  <si>
    <t>SURAJLTD</t>
  </si>
  <si>
    <t>PTL Enterprises Ltd</t>
  </si>
  <si>
    <t>PTL</t>
  </si>
  <si>
    <t>U Y Fincorp Ltd</t>
  </si>
  <si>
    <t>UYFINCORP</t>
  </si>
  <si>
    <t>Trust Fintech Ltd</t>
  </si>
  <si>
    <t>TRUST</t>
  </si>
  <si>
    <t>Laxmi Goldorna House Ltd</t>
  </si>
  <si>
    <t>LGHL</t>
  </si>
  <si>
    <t>Jost's Engineering Company Ltd</t>
  </si>
  <si>
    <t>JOSTS</t>
  </si>
  <si>
    <t>Supreme Power Equipment Ltd</t>
  </si>
  <si>
    <t>SUPREMEPWR</t>
  </si>
  <si>
    <t>Asahi Songwon Colors Ltd</t>
  </si>
  <si>
    <t>ASAHISONG</t>
  </si>
  <si>
    <t>Kritika Wires Ltd</t>
  </si>
  <si>
    <t>KRITIKA</t>
  </si>
  <si>
    <t>RM Drip &amp; Sprinklers Systems Ltd</t>
  </si>
  <si>
    <t>RMDRIP</t>
  </si>
  <si>
    <t>Shivam Autotech Ltd</t>
  </si>
  <si>
    <t>SHIVAMAUTO</t>
  </si>
  <si>
    <t>Muthoot Capital Services Ltd</t>
  </si>
  <si>
    <t>MUTHOOTCAP</t>
  </si>
  <si>
    <t>Accent Microcell Ltd</t>
  </si>
  <si>
    <t>ACCENTMIC</t>
  </si>
  <si>
    <t>Gennex Laboratories Ltd</t>
  </si>
  <si>
    <t>GENNEX</t>
  </si>
  <si>
    <t>Delton Cables Ltd</t>
  </si>
  <si>
    <t>DLTNCBL</t>
  </si>
  <si>
    <t>Addictive Learning Technology Ltd</t>
  </si>
  <si>
    <t>LAWSIKHO</t>
  </si>
  <si>
    <t>Suraj Products Ltd</t>
  </si>
  <si>
    <t>SURAJ</t>
  </si>
  <si>
    <t>HCL Infosystems Ltd</t>
  </si>
  <si>
    <t>HCL-INSYS</t>
  </si>
  <si>
    <t>Zenotech Laboratories Ltd</t>
  </si>
  <si>
    <t>ZENOTECH</t>
  </si>
  <si>
    <t>VVIP Infratech Ltd</t>
  </si>
  <si>
    <t>VVIPIL</t>
  </si>
  <si>
    <t>Shree Karni Fabcom Ltd</t>
  </si>
  <si>
    <t>SHREEKARNI</t>
  </si>
  <si>
    <t>Tara Chand Infralogistic Solutions Ltd</t>
  </si>
  <si>
    <t>TARACHAND</t>
  </si>
  <si>
    <t>Batliboi Ltd</t>
  </si>
  <si>
    <t>BATLIBOI</t>
  </si>
  <si>
    <t>Kiran Vyapar Ltd</t>
  </si>
  <si>
    <t>KIRANVYPAR</t>
  </si>
  <si>
    <t>HT Media Ltd</t>
  </si>
  <si>
    <t>HTMEDIA</t>
  </si>
  <si>
    <t>Modi's Navnirman Ltd</t>
  </si>
  <si>
    <t>MODIS</t>
  </si>
  <si>
    <t>Sealmatic India Ltd</t>
  </si>
  <si>
    <t>SEALMATIC</t>
  </si>
  <si>
    <t>Vikram Thermo (India) Ltd</t>
  </si>
  <si>
    <t>VIKRAMTH</t>
  </si>
  <si>
    <t>Niyogin Fintech Ltd</t>
  </si>
  <si>
    <t>NIYOGIN</t>
  </si>
  <si>
    <t>TRF Ltd</t>
  </si>
  <si>
    <t>TRF</t>
  </si>
  <si>
    <t>3i Infotech Ltd</t>
  </si>
  <si>
    <t>3IINFOLTD</t>
  </si>
  <si>
    <t>BPL Ltd</t>
  </si>
  <si>
    <t>BPL</t>
  </si>
  <si>
    <t>Proventus Agrocom Ltd</t>
  </si>
  <si>
    <t>PROV</t>
  </si>
  <si>
    <t>Diamines and Chemicals Ltd</t>
  </si>
  <si>
    <t>DIAMINESQ</t>
  </si>
  <si>
    <t>Shivalic Power Control Ltd</t>
  </si>
  <si>
    <t>SPCL</t>
  </si>
  <si>
    <t>Reliance Communications Ltd</t>
  </si>
  <si>
    <t>RCOM</t>
  </si>
  <si>
    <t>ZIM Laboratories Ltd</t>
  </si>
  <si>
    <t>ZIMLAB</t>
  </si>
  <si>
    <t>Rathi Steel and Power Ltd</t>
  </si>
  <si>
    <t>RATHIST</t>
  </si>
  <si>
    <t>Titan Biotech Ltd</t>
  </si>
  <si>
    <t>TITANBIO</t>
  </si>
  <si>
    <t>Krishca Strapping Solutions Ltd</t>
  </si>
  <si>
    <t>KRISHCA</t>
  </si>
  <si>
    <t>IFB Agro Industries Ltd</t>
  </si>
  <si>
    <t>IFBAGRO</t>
  </si>
  <si>
    <t>Autoline Industries Ltd</t>
  </si>
  <si>
    <t>AUTOIND</t>
  </si>
  <si>
    <t>Singer India Ltd</t>
  </si>
  <si>
    <t>SINGER</t>
  </si>
  <si>
    <t>Mach Conferences and Events Limited</t>
  </si>
  <si>
    <t>MCEL</t>
  </si>
  <si>
    <t>Orient Bell Ltd</t>
  </si>
  <si>
    <t>ORIENTBELL</t>
  </si>
  <si>
    <t>Viviana Power Tech Ltd</t>
  </si>
  <si>
    <t>VIVIANA</t>
  </si>
  <si>
    <t>Xtglobal Infotech Ltd</t>
  </si>
  <si>
    <t>XTGLOBAL</t>
  </si>
  <si>
    <t>Lyka Labs Ltd</t>
  </si>
  <si>
    <t>LYKALABS</t>
  </si>
  <si>
    <t>Gokul Refoils and Solvent Ltd</t>
  </si>
  <si>
    <t>GOKUL</t>
  </si>
  <si>
    <t>Energy-Mission Machineries (India) Ltd</t>
  </si>
  <si>
    <t>EMMIL</t>
  </si>
  <si>
    <t>Nahar Capital and Financial Services Ltd</t>
  </si>
  <si>
    <t>NAHARCAP</t>
  </si>
  <si>
    <t>Swaraj Suiting Ltd</t>
  </si>
  <si>
    <t>SWARAJ</t>
  </si>
  <si>
    <t>Newtime Infrastructure Ltd</t>
  </si>
  <si>
    <t>NEWINFRA</t>
  </si>
  <si>
    <t>SRG Housing Finance Ltd</t>
  </si>
  <si>
    <t>SRGHFL</t>
  </si>
  <si>
    <t>Sinclairs Hotels Ltd</t>
  </si>
  <si>
    <t>SINCLAIR</t>
  </si>
  <si>
    <t>Sadbhav Engineering Ltd</t>
  </si>
  <si>
    <t>SADBHAV</t>
  </si>
  <si>
    <t>IL&amp;FS Engineering and Construction Company Ltd</t>
  </si>
  <si>
    <t>IL&amp;FSENGG</t>
  </si>
  <si>
    <t>Nila Infrastructures Ltd</t>
  </si>
  <si>
    <t>NILAINFRA</t>
  </si>
  <si>
    <t>Pavna Industries Ltd</t>
  </si>
  <si>
    <t>PAVNAIND</t>
  </si>
  <si>
    <t>Pradeep Metals Ltd</t>
  </si>
  <si>
    <t>PRADPME</t>
  </si>
  <si>
    <t>Valiant Laboratories Ltd</t>
  </si>
  <si>
    <t>VALIANTLAB</t>
  </si>
  <si>
    <t>Almondz Global Securities Ltd</t>
  </si>
  <si>
    <t>ALMONDZ</t>
  </si>
  <si>
    <t>Madhav Infra Projects Ltd</t>
  </si>
  <si>
    <t>MADHAVIPL</t>
  </si>
  <si>
    <t>Valiant Communications Ltd</t>
  </si>
  <si>
    <t>VALIANT</t>
  </si>
  <si>
    <t>Atlantaa Ltd</t>
  </si>
  <si>
    <t>ATLANTAA</t>
  </si>
  <si>
    <t>Shalibhadra Finance Ltd</t>
  </si>
  <si>
    <t>SAHLIBHFI</t>
  </si>
  <si>
    <t>Bombay Oxygen Investments Ltd</t>
  </si>
  <si>
    <t>BOMOXY-B1</t>
  </si>
  <si>
    <t>Vinsys IT Services India Ltd</t>
  </si>
  <si>
    <t>VINSYS</t>
  </si>
  <si>
    <t>Mazda Ltd</t>
  </si>
  <si>
    <t>MAZDA</t>
  </si>
  <si>
    <t>International Travel House Ltd</t>
  </si>
  <si>
    <t>ITHL</t>
  </si>
  <si>
    <t>UFO Moviez India Ltd</t>
  </si>
  <si>
    <t>UFO</t>
  </si>
  <si>
    <t>Premier Polyfilm Ltd</t>
  </si>
  <si>
    <t>PREMIERPOL</t>
  </si>
  <si>
    <t>United Drilling Tools Ltd</t>
  </si>
  <si>
    <t>UNIDT</t>
  </si>
  <si>
    <t>Precot Ltd</t>
  </si>
  <si>
    <t>PRECOT</t>
  </si>
  <si>
    <t>Goodricke Group Ltd</t>
  </si>
  <si>
    <t>GOODRICKE</t>
  </si>
  <si>
    <t>Anjani Portland Cement Ltd</t>
  </si>
  <si>
    <t>APCL</t>
  </si>
  <si>
    <t>Euro India Fresh Foods Ltd</t>
  </si>
  <si>
    <t>EIFFL</t>
  </si>
  <si>
    <t>Super Sales India Ltd</t>
  </si>
  <si>
    <t>SUPER</t>
  </si>
  <si>
    <t>Mangalam Organics Ltd</t>
  </si>
  <si>
    <t>MANORG</t>
  </si>
  <si>
    <t>Raghuvir Synthetics Ltd</t>
  </si>
  <si>
    <t>RAGHUSYN</t>
  </si>
  <si>
    <t>Pasupati Acrylon Ltd</t>
  </si>
  <si>
    <t>PASUPTAC</t>
  </si>
  <si>
    <t>Uravi T &amp; Wedge Lamps Ltd</t>
  </si>
  <si>
    <t>URAVI</t>
  </si>
  <si>
    <t>Lorenzini Apparels Ltd</t>
  </si>
  <si>
    <t>LAL</t>
  </si>
  <si>
    <t>Emkay Global Financial Services Ltd</t>
  </si>
  <si>
    <t>EMKAY</t>
  </si>
  <si>
    <t>Rudra Global Infra Products Ltd</t>
  </si>
  <si>
    <t>RUDRA</t>
  </si>
  <si>
    <t>Phantom Digital Effects Ltd</t>
  </si>
  <si>
    <t>PHANTOMFX</t>
  </si>
  <si>
    <t>Kothari Products Ltd</t>
  </si>
  <si>
    <t>KOTHARIPRO</t>
  </si>
  <si>
    <t>Taylormade Renewables Ltd</t>
  </si>
  <si>
    <t>TRL</t>
  </si>
  <si>
    <t>Jenburkt Pharmaceuticals Ltd</t>
  </si>
  <si>
    <t>JENBURPH</t>
  </si>
  <si>
    <t>Akme Fintrade India Ltd</t>
  </si>
  <si>
    <t>AFIL</t>
  </si>
  <si>
    <t>Banswara Syntex Ltd</t>
  </si>
  <si>
    <t>BANSWRAS</t>
  </si>
  <si>
    <t>Inspirisys Solutions Ltd</t>
  </si>
  <si>
    <t>INSPIRISYS</t>
  </si>
  <si>
    <t>Inertia Steel Ltd</t>
  </si>
  <si>
    <t>INERTIAST</t>
  </si>
  <si>
    <t>Shemaroo Entertainment Ltd</t>
  </si>
  <si>
    <t>SHEMAROO</t>
  </si>
  <si>
    <t>Euro Panel Products Ltd</t>
  </si>
  <si>
    <t>EUROBOND</t>
  </si>
  <si>
    <t>Birla Precision Technologies Ltd</t>
  </si>
  <si>
    <t>BIRLAPREC</t>
  </si>
  <si>
    <t>Airan Ltd</t>
  </si>
  <si>
    <t>AIRAN</t>
  </si>
  <si>
    <t>Le Merite Exports Ltd</t>
  </si>
  <si>
    <t>LEMERITE</t>
  </si>
  <si>
    <t>Vipul Ltd</t>
  </si>
  <si>
    <t>VIPULLTD</t>
  </si>
  <si>
    <t>Utssav CZ Gold Jewels Ltd</t>
  </si>
  <si>
    <t>UTSSAV</t>
  </si>
  <si>
    <t>ELGI Rubber Co Ltd</t>
  </si>
  <si>
    <t>ELGIRUBCO</t>
  </si>
  <si>
    <t>Riddhi Siddhi Gluco Biols Ltd</t>
  </si>
  <si>
    <t>RIDDHI</t>
  </si>
  <si>
    <t>Quest Capital Markets Ltd</t>
  </si>
  <si>
    <t>QUESTCAP</t>
  </si>
  <si>
    <t>Dynemic Products Ltd</t>
  </si>
  <si>
    <t>DYNPRO</t>
  </si>
  <si>
    <t>Aditya BSL Nifty 50 ETF</t>
  </si>
  <si>
    <t>BSLNIFTY</t>
  </si>
  <si>
    <t>Vardhman Acrylics Ltd</t>
  </si>
  <si>
    <t>VARDHACRLC</t>
  </si>
  <si>
    <t>Orbit Exports Ltd</t>
  </si>
  <si>
    <t>ORBTEXP</t>
  </si>
  <si>
    <t>Dhabriya Polywood Ltd</t>
  </si>
  <si>
    <t>DHABRIYA</t>
  </si>
  <si>
    <t>Ador Fontech Ltd</t>
  </si>
  <si>
    <t>ADORFO</t>
  </si>
  <si>
    <t>Manaksia Coated Metals &amp; Industries Ltd</t>
  </si>
  <si>
    <t>MANAKCOAT</t>
  </si>
  <si>
    <t>B&amp;B Triplewall Containers Ltd</t>
  </si>
  <si>
    <t>BBTCL</t>
  </si>
  <si>
    <t>Vibhor Steel Tubes Ltd</t>
  </si>
  <si>
    <t>VSTL</t>
  </si>
  <si>
    <t>Dynamic Services &amp; Security Ltd</t>
  </si>
  <si>
    <t>DYNAMIC</t>
  </si>
  <si>
    <t>Mawana Sugars Ltd</t>
  </si>
  <si>
    <t>MAWANASUG</t>
  </si>
  <si>
    <t>GEE Ltd</t>
  </si>
  <si>
    <t>GEE</t>
  </si>
  <si>
    <t>Royal India Corporation Ltd</t>
  </si>
  <si>
    <t>ROYALIND</t>
  </si>
  <si>
    <t>SoftTech Engineers Ltd</t>
  </si>
  <si>
    <t>SOFTTECH</t>
  </si>
  <si>
    <t>Ceenik Exports (India) Ltd</t>
  </si>
  <si>
    <t>CEENIK</t>
  </si>
  <si>
    <t>Frog Cellsat Ltd</t>
  </si>
  <si>
    <t>FROG</t>
  </si>
  <si>
    <t>Hitech Corporation Ltd</t>
  </si>
  <si>
    <t>HITECHCORP</t>
  </si>
  <si>
    <t>Modi Naturals Ltd</t>
  </si>
  <si>
    <t>MODINATUR</t>
  </si>
  <si>
    <t>DU Digital Global Ltd</t>
  </si>
  <si>
    <t>DUGLOBAL</t>
  </si>
  <si>
    <t>Investment &amp; Precision Castings Ltd</t>
  </si>
  <si>
    <t>INVPRECQ</t>
  </si>
  <si>
    <t>Lakshmi Mills Company Ltd</t>
  </si>
  <si>
    <t>LAKSHMIMIL</t>
  </si>
  <si>
    <t>Tembo Global Industries Ltd</t>
  </si>
  <si>
    <t>TEMBO</t>
  </si>
  <si>
    <t>Ambalal Sarabhai Enterprises Ltd</t>
  </si>
  <si>
    <t>AMBALALSA</t>
  </si>
  <si>
    <t>Cool Caps Industries Ltd</t>
  </si>
  <si>
    <t>COOLCAPS</t>
  </si>
  <si>
    <t>Aryaman Financial Services Ltd</t>
  </si>
  <si>
    <t>ARYAMAN</t>
  </si>
  <si>
    <t>Bharat Agri Fert &amp; Realty Ltd</t>
  </si>
  <si>
    <t>BHARATAGRI</t>
  </si>
  <si>
    <t>Chavda Infra Ltd</t>
  </si>
  <si>
    <t>CHAVDA</t>
  </si>
  <si>
    <t>Vision Infra Equipment Solutions Ltd</t>
  </si>
  <si>
    <t>VIESL</t>
  </si>
  <si>
    <t>Trucap Finance Ltd</t>
  </si>
  <si>
    <t>TRU</t>
  </si>
  <si>
    <t>Comfort Intech Ltd</t>
  </si>
  <si>
    <t>COMFINTE</t>
  </si>
  <si>
    <t>Nila Spaces Ltd</t>
  </si>
  <si>
    <t>NILASPACES</t>
  </si>
  <si>
    <t>Sakthi Sugars Ltd</t>
  </si>
  <si>
    <t>SAKHTISUG</t>
  </si>
  <si>
    <t>Pritika Auto Industries Ltd</t>
  </si>
  <si>
    <t>PRITIKAUTO</t>
  </si>
  <si>
    <t>Venus Remedies Ltd</t>
  </si>
  <si>
    <t>VENUSREM</t>
  </si>
  <si>
    <t>Megasoft Ltd</t>
  </si>
  <si>
    <t>MEGASOFT</t>
  </si>
  <si>
    <t>Rubfila International Ltd</t>
  </si>
  <si>
    <t>RUBFILA</t>
  </si>
  <si>
    <t>BEW Engineering Ltd</t>
  </si>
  <si>
    <t>BEWLTD</t>
  </si>
  <si>
    <t>Kothari Sugars and Chemicals Ltd</t>
  </si>
  <si>
    <t>KOTARISUG</t>
  </si>
  <si>
    <t>Available Finance Ltd</t>
  </si>
  <si>
    <t>AVAILFC</t>
  </si>
  <si>
    <t>Jet Airways (India) Ltd</t>
  </si>
  <si>
    <t>JETAIRWAYS</t>
  </si>
  <si>
    <t>UMA Exports Ltd</t>
  </si>
  <si>
    <t>UMAEXPORTS</t>
  </si>
  <si>
    <t>SMS Lifesciences India Ltd</t>
  </si>
  <si>
    <t>SMSLIFE</t>
  </si>
  <si>
    <t>Indian Bright Steel Co Ltd</t>
  </si>
  <si>
    <t>IBRIGST</t>
  </si>
  <si>
    <t>Patels Airtemp (India) Ltd</t>
  </si>
  <si>
    <t>PATELSAI</t>
  </si>
  <si>
    <t>Gujarat Apollo Industries Ltd</t>
  </si>
  <si>
    <t>GUJAPOLLO</t>
  </si>
  <si>
    <t>Kataria Industries Ltd</t>
  </si>
  <si>
    <t>KATARIA</t>
  </si>
  <si>
    <t>Pratham EPC Projects Ltd</t>
  </si>
  <si>
    <t>PRATHAM</t>
  </si>
  <si>
    <t>Captain Polyplast Ltd</t>
  </si>
  <si>
    <t>CPL</t>
  </si>
  <si>
    <t>Manaksia Steels Ltd</t>
  </si>
  <si>
    <t>MANAKSTEEL</t>
  </si>
  <si>
    <t>DC Infotech and Communication Ltd</t>
  </si>
  <si>
    <t>DCI</t>
  </si>
  <si>
    <t>Poddar Pigments Ltd</t>
  </si>
  <si>
    <t>PODDARMENT</t>
  </si>
  <si>
    <t>Suyog Gurbaxani Funicular Ropeways Ltd</t>
  </si>
  <si>
    <t>SGFRL</t>
  </si>
  <si>
    <t>Highways &amp; Railtracks</t>
  </si>
  <si>
    <t>Galaxy Bearings Ltd</t>
  </si>
  <si>
    <t>GALXBRG</t>
  </si>
  <si>
    <t>Menon Pistons Ltd</t>
  </si>
  <si>
    <t>MENNPIS</t>
  </si>
  <si>
    <t>GP Petroleums Ltd</t>
  </si>
  <si>
    <t>GULFPETRO</t>
  </si>
  <si>
    <t>Saakshi Medtech and Panels Ltd</t>
  </si>
  <si>
    <t>SAAKSHI</t>
  </si>
  <si>
    <t>Tierra Agrotech Ltd</t>
  </si>
  <si>
    <t>TIERRA</t>
  </si>
  <si>
    <t>Agricultural Products &amp; Services</t>
  </si>
  <si>
    <t>UCAL Ltd</t>
  </si>
  <si>
    <t>UCAL</t>
  </si>
  <si>
    <t>Mangalam Industrial Finance Ltd</t>
  </si>
  <si>
    <t>MANGIND</t>
  </si>
  <si>
    <t>Bhatia Communications &amp; Retail (India) Ltd</t>
  </si>
  <si>
    <t>BHATIA</t>
  </si>
  <si>
    <t>Nephro Care India Ltd</t>
  </si>
  <si>
    <t>NEPHROCARE</t>
  </si>
  <si>
    <t>POCL Enterprises Ltd</t>
  </si>
  <si>
    <t>POEL</t>
  </si>
  <si>
    <t>Dai Ichi Karkaria Ltd</t>
  </si>
  <si>
    <t>DAICHI</t>
  </si>
  <si>
    <t>Majestic Auto Ltd</t>
  </si>
  <si>
    <t>MAJESAUT</t>
  </si>
  <si>
    <t>Aban Offshore Ltd</t>
  </si>
  <si>
    <t>ABAN</t>
  </si>
  <si>
    <t>Indo National Ltd</t>
  </si>
  <si>
    <t>NIPPOBATRY</t>
  </si>
  <si>
    <t>Supershakti Metaliks Ltd</t>
  </si>
  <si>
    <t>SUPERSHAKT</t>
  </si>
  <si>
    <t>Markolines Pavement Technologies Ltd</t>
  </si>
  <si>
    <t>MARKOLINES</t>
  </si>
  <si>
    <t>Manomay Tex India Ltd</t>
  </si>
  <si>
    <t>MANOMAY</t>
  </si>
  <si>
    <t>Harrisons Malayalam Ltd</t>
  </si>
  <si>
    <t>HARRMALAYA</t>
  </si>
  <si>
    <t>Baroda Rayon Corporation Ltd</t>
  </si>
  <si>
    <t>BARODARY</t>
  </si>
  <si>
    <t>A B Infrabuild Ltd</t>
  </si>
  <si>
    <t>ABINFRA</t>
  </si>
  <si>
    <t>Z-Tech (India) Ltd</t>
  </si>
  <si>
    <t>ZTECH</t>
  </si>
  <si>
    <t>OK Play India Ltd</t>
  </si>
  <si>
    <t>OKPLA</t>
  </si>
  <si>
    <t>Creative Graphics Solutions India Ltd</t>
  </si>
  <si>
    <t>CGRAPHICS</t>
  </si>
  <si>
    <t>Cian Agro Industries &amp; Infrastructure Ltd</t>
  </si>
  <si>
    <t>CIANAGRO</t>
  </si>
  <si>
    <t>Vardhman Polytex Ltd</t>
  </si>
  <si>
    <t>VARDMNPOLY</t>
  </si>
  <si>
    <t>Apollo Sindoori Hotels Ltd</t>
  </si>
  <si>
    <t>APOLSINHOT</t>
  </si>
  <si>
    <t>Logica Infoway Ltd</t>
  </si>
  <si>
    <t>LOGICA</t>
  </si>
  <si>
    <t>GEM Enviro Management Ltd</t>
  </si>
  <si>
    <t>GEMENVIRO</t>
  </si>
  <si>
    <t>Integra Essentia Ltd</t>
  </si>
  <si>
    <t>ESSENTIA</t>
  </si>
  <si>
    <t>Aelea Commodities Ltd</t>
  </si>
  <si>
    <t>ACLD</t>
  </si>
  <si>
    <t>Swadeshi Polytex Ltd</t>
  </si>
  <si>
    <t>SWADPOL</t>
  </si>
  <si>
    <t>Prozone Realty Ltd</t>
  </si>
  <si>
    <t>PROZONER</t>
  </si>
  <si>
    <t>Emami Realty Ltd</t>
  </si>
  <si>
    <t>EMAMIREAL</t>
  </si>
  <si>
    <t>Brady And Morris Engineering Co Ltd</t>
  </si>
  <si>
    <t>BRADYM</t>
  </si>
  <si>
    <t>Chemtech Industrial Valves Ltd</t>
  </si>
  <si>
    <t>CHEMTECH</t>
  </si>
  <si>
    <t>Cineline India Ltd</t>
  </si>
  <si>
    <t>CINELINE</t>
  </si>
  <si>
    <t>Infinium Pharmachem Ltd</t>
  </si>
  <si>
    <t>INFINIUM</t>
  </si>
  <si>
    <t>ASI Industries Ltd</t>
  </si>
  <si>
    <t>ASIIL</t>
  </si>
  <si>
    <t>Thaai Casting Limited</t>
  </si>
  <si>
    <t>TCL</t>
  </si>
  <si>
    <t>Trejhara Solutions Ltd</t>
  </si>
  <si>
    <t>TREJHARA</t>
  </si>
  <si>
    <t>Nath Bio-Genes (I) Ltd</t>
  </si>
  <si>
    <t>NATHBIOGEN</t>
  </si>
  <si>
    <t>Ponni Sugars (Erode) Ltd</t>
  </si>
  <si>
    <t>PONNIERODE</t>
  </si>
  <si>
    <t>Evexia Lifecare Ltd</t>
  </si>
  <si>
    <t>EVEXIA</t>
  </si>
  <si>
    <t>Sheetal Cool Products Ltd</t>
  </si>
  <si>
    <t>SCPL</t>
  </si>
  <si>
    <t>Ravinder Heights Ltd</t>
  </si>
  <si>
    <t>RVHL</t>
  </si>
  <si>
    <t>Panchmahal Steel Ltd</t>
  </si>
  <si>
    <t>PANCHMAHQ</t>
  </si>
  <si>
    <t>AVP Infracon Ltd</t>
  </si>
  <si>
    <t>AVPINFRA</t>
  </si>
  <si>
    <t>Amal Ltd</t>
  </si>
  <si>
    <t>AMAL</t>
  </si>
  <si>
    <t>Mangalam Global Enterprise Ltd</t>
  </si>
  <si>
    <t>MGEL</t>
  </si>
  <si>
    <t>Vishal Fabrics Ltd</t>
  </si>
  <si>
    <t>VISHAL</t>
  </si>
  <si>
    <t>Sundaram Brake Linings Ltd</t>
  </si>
  <si>
    <t>SUNDRMBRAK</t>
  </si>
  <si>
    <t>Shera Energy Ltd</t>
  </si>
  <si>
    <t>SHERA</t>
  </si>
  <si>
    <t>Shri Keshav Cements and Infra Ltd</t>
  </si>
  <si>
    <t>SKCIL</t>
  </si>
  <si>
    <t>Milkfood Ltd</t>
  </si>
  <si>
    <t>MLKFOOD</t>
  </si>
  <si>
    <t>DJ Mediaprint &amp; Logistics Ltd</t>
  </si>
  <si>
    <t>DJML</t>
  </si>
  <si>
    <t>Shiv Aum Steels Ltd</t>
  </si>
  <si>
    <t>SHIVAUM</t>
  </si>
  <si>
    <t>DCM Nouvelle Ltd</t>
  </si>
  <si>
    <t>DCMNVL</t>
  </si>
  <si>
    <t>Bharat Road Network Ltd</t>
  </si>
  <si>
    <t>BRNL</t>
  </si>
  <si>
    <t>Sintercom India Ltd</t>
  </si>
  <si>
    <t>SINTERCOM</t>
  </si>
  <si>
    <t>Ruchira Papers Ltd</t>
  </si>
  <si>
    <t>RUCHIRA</t>
  </si>
  <si>
    <t>Bannari Amman Spinning Mills Ltd</t>
  </si>
  <si>
    <t>BASML</t>
  </si>
  <si>
    <t>Global Education Ltd</t>
  </si>
  <si>
    <t>GLOBAL</t>
  </si>
  <si>
    <t>Universus Photo Imagings Ltd</t>
  </si>
  <si>
    <t>UNIVPHOTO</t>
  </si>
  <si>
    <t>Kinetic Engineering Ltd</t>
  </si>
  <si>
    <t>KINETICENG</t>
  </si>
  <si>
    <t>Avonmore Capital &amp; Management Services Ltd</t>
  </si>
  <si>
    <t>AVONMORE</t>
  </si>
  <si>
    <t>Medico Remedies Ltd</t>
  </si>
  <si>
    <t>MEDICO</t>
  </si>
  <si>
    <t>Hindusthan Urban Infrastructure Ltd</t>
  </si>
  <si>
    <t>HUIL</t>
  </si>
  <si>
    <t>Lehar Footwears Ltd</t>
  </si>
  <si>
    <t>LEHAR</t>
  </si>
  <si>
    <t>Kings Infra Ventures Ltd</t>
  </si>
  <si>
    <t>KINGSINFR</t>
  </si>
  <si>
    <t>Sicagen India Ltd</t>
  </si>
  <si>
    <t>SICAGEN</t>
  </si>
  <si>
    <t>Sigma Solve Ltd</t>
  </si>
  <si>
    <t>SIGMA</t>
  </si>
  <si>
    <t>Exhicon Events Media Solutions Ltd</t>
  </si>
  <si>
    <t>EXHICON</t>
  </si>
  <si>
    <t>Sejal Glass Ltd</t>
  </si>
  <si>
    <t>SEJALLTD</t>
  </si>
  <si>
    <t>Baheti Recycling Industries Ltd</t>
  </si>
  <si>
    <t>BAHETI</t>
  </si>
  <si>
    <t>Rane Engine Valve Ltd</t>
  </si>
  <si>
    <t>RANEENGINE</t>
  </si>
  <si>
    <t>Brooks Laboratories Ltd</t>
  </si>
  <si>
    <t>BROOKS</t>
  </si>
  <si>
    <t>Jay Shree Tea and Industries Ltd</t>
  </si>
  <si>
    <t>JAYSREETEA</t>
  </si>
  <si>
    <t>KPT Industries Ltd</t>
  </si>
  <si>
    <t>KPT</t>
  </si>
  <si>
    <t>Sahyadri Industries Ltd</t>
  </si>
  <si>
    <t>SAHYADRI</t>
  </si>
  <si>
    <t>Prithvi Exchange (India) Ltd</t>
  </si>
  <si>
    <t>PRITHVIEXCH</t>
  </si>
  <si>
    <t>MK Exim (India) Ltd</t>
  </si>
  <si>
    <t>MKEXIM</t>
  </si>
  <si>
    <t>TBI Corn Ltd</t>
  </si>
  <si>
    <t>TBI</t>
  </si>
  <si>
    <t>Arihant Foundations &amp; Housing Ltd</t>
  </si>
  <si>
    <t>ARIHANT</t>
  </si>
  <si>
    <t>Quint Digital Ltd</t>
  </si>
  <si>
    <t>QUINT</t>
  </si>
  <si>
    <t>Broadcasting</t>
  </si>
  <si>
    <t>Global Vectra Helicorp Ltd</t>
  </si>
  <si>
    <t>GLOBALVECT</t>
  </si>
  <si>
    <t>Innovators Facade Systems Ltd</t>
  </si>
  <si>
    <t>INNOVATORS</t>
  </si>
  <si>
    <t>Indian Emulsifiers Ltd</t>
  </si>
  <si>
    <t>IEML</t>
  </si>
  <si>
    <t>Mangalam Worldwide Ltd</t>
  </si>
  <si>
    <t>MWL</t>
  </si>
  <si>
    <t>Shraddha Prime Projects Ltd</t>
  </si>
  <si>
    <t>SHRADDHA</t>
  </si>
  <si>
    <t>A-1 Acid Ltd</t>
  </si>
  <si>
    <t>AAL</t>
  </si>
  <si>
    <t>Mahindra EPC Irrigation Ltd</t>
  </si>
  <si>
    <t>MAHEPC</t>
  </si>
  <si>
    <t>Shree Rama Multi-Tech Ltd</t>
  </si>
  <si>
    <t>SHREERAMA</t>
  </si>
  <si>
    <t>Star Housing Finance Ltd</t>
  </si>
  <si>
    <t>STARHFL</t>
  </si>
  <si>
    <t>Commercial &amp; Residential Mortgage Finance</t>
  </si>
  <si>
    <t>Surani Steel Tubes Ltd</t>
  </si>
  <si>
    <t>SURANI</t>
  </si>
  <si>
    <t>Shish Industries Ltd</t>
  </si>
  <si>
    <t>SHISHIND</t>
  </si>
  <si>
    <t>Nippon India ETF Nifty Midcap 150</t>
  </si>
  <si>
    <t>MID150BEES</t>
  </si>
  <si>
    <t>NDL Ventures Ltd</t>
  </si>
  <si>
    <t>NDLVENTURE</t>
  </si>
  <si>
    <t>Plaza Wires Ltd</t>
  </si>
  <si>
    <t>PLAZACABLE</t>
  </si>
  <si>
    <t>Kerala Ayurveda Ltd</t>
  </si>
  <si>
    <t>KERALAYUR</t>
  </si>
  <si>
    <t>Nureca Ltd</t>
  </si>
  <si>
    <t>NURECA</t>
  </si>
  <si>
    <t>Panasonic Energy India Co Ltd</t>
  </si>
  <si>
    <t>PANAENERG</t>
  </si>
  <si>
    <t>StarlinePS Enterprises Ltd</t>
  </si>
  <si>
    <t>STARLENT</t>
  </si>
  <si>
    <t>Naga Dhunseri Group Ltd</t>
  </si>
  <si>
    <t>NDGL</t>
  </si>
  <si>
    <t>KCK Industries Ltd</t>
  </si>
  <si>
    <t>KCK</t>
  </si>
  <si>
    <t>K M Sugar Mills Ltd</t>
  </si>
  <si>
    <t>KMSUGAR</t>
  </si>
  <si>
    <t>Trident Lifeline Ltd</t>
  </si>
  <si>
    <t>TLL</t>
  </si>
  <si>
    <t>South West Pinnacle Exploration Ltd</t>
  </si>
  <si>
    <t>SOUTHWEST</t>
  </si>
  <si>
    <t>Systango Technologies Ltd</t>
  </si>
  <si>
    <t>SYSTANGO</t>
  </si>
  <si>
    <t>Rama Phosphates Ltd</t>
  </si>
  <si>
    <t>RAMAPHO</t>
  </si>
  <si>
    <t>Shreyans Industries Ltd</t>
  </si>
  <si>
    <t>SHREYANIND</t>
  </si>
  <si>
    <t>Remedium Lifecare Ltd</t>
  </si>
  <si>
    <t>REMLIFE</t>
  </si>
  <si>
    <t>Sunita Tools Ltd</t>
  </si>
  <si>
    <t>SUNITATOOL</t>
  </si>
  <si>
    <t>Shyam Century Ferrous Ltd</t>
  </si>
  <si>
    <t>SHYAMCENT</t>
  </si>
  <si>
    <t>India Finsec Ltd</t>
  </si>
  <si>
    <t>IFINSEC</t>
  </si>
  <si>
    <t>BGR Energy Systems Ltd</t>
  </si>
  <si>
    <t>BGRENERGY</t>
  </si>
  <si>
    <t>Exxaro Tiles Ltd</t>
  </si>
  <si>
    <t>EXXARO</t>
  </si>
  <si>
    <t>Vadilal Enterprises Ltd</t>
  </si>
  <si>
    <t>VADILENT</t>
  </si>
  <si>
    <t>Competent Automobiles Company Ltd</t>
  </si>
  <si>
    <t>COMPEAU</t>
  </si>
  <si>
    <t>Fredun Pharmaceuticals Ltd</t>
  </si>
  <si>
    <t>FREDUN</t>
  </si>
  <si>
    <t>SKP Bearing Industries Ltd</t>
  </si>
  <si>
    <t>SKP</t>
  </si>
  <si>
    <t>Rajeshwari Cans Ltd</t>
  </si>
  <si>
    <t>RCAN</t>
  </si>
  <si>
    <t>Metal, Glass &amp; Plastic Containers</t>
  </si>
  <si>
    <t>RNFI Services Ltd</t>
  </si>
  <si>
    <t>RNFI</t>
  </si>
  <si>
    <t>Kalyani Cast-Tech Ltd</t>
  </si>
  <si>
    <t>KALYANI</t>
  </si>
  <si>
    <t>Winsol Engineers Ltd</t>
  </si>
  <si>
    <t>WINSOL</t>
  </si>
  <si>
    <t>IL&amp;FS Investment Managers Ltd</t>
  </si>
  <si>
    <t>IVC</t>
  </si>
  <si>
    <t>Graviss Hospitality Ltd</t>
  </si>
  <si>
    <t>GRAVISSHO</t>
  </si>
  <si>
    <t>A B Cotspin India Ltd</t>
  </si>
  <si>
    <t>ABCOTS</t>
  </si>
  <si>
    <t>VIP Clothing Ltd</t>
  </si>
  <si>
    <t>VIPCLOTHNG</t>
  </si>
  <si>
    <t>Keltech Energies Ltd</t>
  </si>
  <si>
    <t>KELENRG</t>
  </si>
  <si>
    <t>Country Club Hospitality &amp; Holidays Ltd</t>
  </si>
  <si>
    <t>CCHHL</t>
  </si>
  <si>
    <t>Vaarad Ventures Ltd</t>
  </si>
  <si>
    <t>VAARAD</t>
  </si>
  <si>
    <t>Multibase India Ltd</t>
  </si>
  <si>
    <t>MULTIBASE</t>
  </si>
  <si>
    <t>Vijay Solvex Ltd</t>
  </si>
  <si>
    <t>VIJSOLX</t>
  </si>
  <si>
    <t>Kaka Industries Ltd</t>
  </si>
  <si>
    <t>KAKA</t>
  </si>
  <si>
    <t>Building Products</t>
  </si>
  <si>
    <t>ITCONS e-Solutions Ltd</t>
  </si>
  <si>
    <t>ITCONS</t>
  </si>
  <si>
    <t>Human Resource &amp; Employment Services</t>
  </si>
  <si>
    <t>Byke Hospitality Ltd</t>
  </si>
  <si>
    <t>BYKE</t>
  </si>
  <si>
    <t>Murudeshwar Ceramics Ltd</t>
  </si>
  <si>
    <t>MURUDCERA</t>
  </si>
  <si>
    <t>Aditya BSL Gold ETF</t>
  </si>
  <si>
    <t>BSLGOLDETF</t>
  </si>
  <si>
    <t>Ajanta Soya Ltd</t>
  </si>
  <si>
    <t>AJANTSOY</t>
  </si>
  <si>
    <t>Scan Steels Ltd</t>
  </si>
  <si>
    <t>SCANSTL</t>
  </si>
  <si>
    <t>Vishwaraj Sugar Industries Ltd</t>
  </si>
  <si>
    <t>VISHWARAJ</t>
  </si>
  <si>
    <t>Tirupati Forge Ltd</t>
  </si>
  <si>
    <t>TIRUPATIFL</t>
  </si>
  <si>
    <t>Sanjivani Paranteral Ltd</t>
  </si>
  <si>
    <t>SANJIVIN</t>
  </si>
  <si>
    <t>Star Paper Mills Ltd</t>
  </si>
  <si>
    <t>STARPAPER</t>
  </si>
  <si>
    <t>DRC Systems India Ltd</t>
  </si>
  <si>
    <t>DRCSYSTEMS</t>
  </si>
  <si>
    <t>Positron Energy Ltd</t>
  </si>
  <si>
    <t>POSITRON</t>
  </si>
  <si>
    <t>Coastal Corporation Ltd</t>
  </si>
  <si>
    <t>COASTCORP</t>
  </si>
  <si>
    <t>Welspun Investments and Commercials Ltd</t>
  </si>
  <si>
    <t>WELINV</t>
  </si>
  <si>
    <t>M K Proteins Ltd</t>
  </si>
  <si>
    <t>MKPL</t>
  </si>
  <si>
    <t>Parin Furniture Ltd</t>
  </si>
  <si>
    <t>PARIN</t>
  </si>
  <si>
    <t>Nitin Castings Ltd</t>
  </si>
  <si>
    <t>NITINCAST</t>
  </si>
  <si>
    <t>Metals - Iron</t>
  </si>
  <si>
    <t>Rudrabhishek Enterprises Ltd</t>
  </si>
  <si>
    <t>REPL</t>
  </si>
  <si>
    <t>Mini Diamonds (India) Ltd</t>
  </si>
  <si>
    <t>MINID</t>
  </si>
  <si>
    <t>Trigyn Technologies Ltd</t>
  </si>
  <si>
    <t>TRIGYN</t>
  </si>
  <si>
    <t>Refex Renewables &amp; Infrastructure Ltd</t>
  </si>
  <si>
    <t>REFEXRENEW</t>
  </si>
  <si>
    <t>Panasonic Carbon India Co Ltd</t>
  </si>
  <si>
    <t>PANCARBON</t>
  </si>
  <si>
    <t>ResGen Ltd</t>
  </si>
  <si>
    <t>RESGEN</t>
  </si>
  <si>
    <t>Coal &amp; Consumable Fuels</t>
  </si>
  <si>
    <t>Madhuveer Com 18 Network Ltd</t>
  </si>
  <si>
    <t>MADHUVEER</t>
  </si>
  <si>
    <t>Sayaji Hotels (Indore) Ltd</t>
  </si>
  <si>
    <t>SHILINDORE</t>
  </si>
  <si>
    <t>Newjaisa Technologies Ltd</t>
  </si>
  <si>
    <t>NEWJAISA</t>
  </si>
  <si>
    <t>Aries Agro Ltd (CN)</t>
  </si>
  <si>
    <t>ARIES</t>
  </si>
  <si>
    <t>Robust Hotels Ltd</t>
  </si>
  <si>
    <t>RHL</t>
  </si>
  <si>
    <t>Visa Steel Ltd</t>
  </si>
  <si>
    <t>VISASTEEL</t>
  </si>
  <si>
    <t>Goyal Salt Ltd</t>
  </si>
  <si>
    <t>GOYALSALT</t>
  </si>
  <si>
    <t>Aion-Tech Solutions Ltd</t>
  </si>
  <si>
    <t>GOLDTECH</t>
  </si>
  <si>
    <t>Namo eWaste Management Ltd</t>
  </si>
  <si>
    <t>NAMOEWASTE</t>
  </si>
  <si>
    <t>Modi Rubber Ltd</t>
  </si>
  <si>
    <t>MODIRUBBER</t>
  </si>
  <si>
    <t>Pune E - Stock Broking Ltd</t>
  </si>
  <si>
    <t>PESB</t>
  </si>
  <si>
    <t>Bambino Agro Industries Ltd</t>
  </si>
  <si>
    <t>BAMBINO</t>
  </si>
  <si>
    <t>Kanoria Energy &amp; Infrastructure Limited</t>
  </si>
  <si>
    <t>KEIL</t>
  </si>
  <si>
    <t>Droneacharya Aerial Innovations Ltd</t>
  </si>
  <si>
    <t>DRONACHRYA</t>
  </si>
  <si>
    <t>Research &amp; Consulting Services</t>
  </si>
  <si>
    <t>Purv Flexipack Ltd</t>
  </si>
  <si>
    <t>PURVFLEXI</t>
  </si>
  <si>
    <t>Rockingdeals Circular Economy Ltd</t>
  </si>
  <si>
    <t>ROCKINGDCE</t>
  </si>
  <si>
    <t>Rana Sugars Ltd</t>
  </si>
  <si>
    <t>RANASUG</t>
  </si>
  <si>
    <t>Variman Global Enterprises Ltd</t>
  </si>
  <si>
    <t>VARIMAN</t>
  </si>
  <si>
    <t>Technology Distributors</t>
  </si>
  <si>
    <t>Virinchi Ltd</t>
  </si>
  <si>
    <t>VIRINCHI</t>
  </si>
  <si>
    <t>Pil Italica Lifestyle Ltd</t>
  </si>
  <si>
    <t>PILITA</t>
  </si>
  <si>
    <t>Ruchi Infrastructure Ltd</t>
  </si>
  <si>
    <t>RUCHINFRA</t>
  </si>
  <si>
    <t>Surana Telecom and Power Ltd</t>
  </si>
  <si>
    <t>SURANAT&amp;P</t>
  </si>
  <si>
    <t>Asian Hotels (North) Ltd</t>
  </si>
  <si>
    <t>ASIANHOTNR</t>
  </si>
  <si>
    <t>Fluidomat Ltd</t>
  </si>
  <si>
    <t>FLUIDOM</t>
  </si>
  <si>
    <t>Zodiac Clothing Company Ltd</t>
  </si>
  <si>
    <t>ZODIACLOTH</t>
  </si>
  <si>
    <t>Uday Jewellery Industries Ltd</t>
  </si>
  <si>
    <t>UDAYJEW</t>
  </si>
  <si>
    <t>Apollo Finvest (India) Ltd</t>
  </si>
  <si>
    <t>APOLLOFI</t>
  </si>
  <si>
    <t>Bhagyanagar India Ltd</t>
  </si>
  <si>
    <t>BHAGYANGR</t>
  </si>
  <si>
    <t>CWD Limited</t>
  </si>
  <si>
    <t>CWD</t>
  </si>
  <si>
    <t>Consumer Electronics</t>
  </si>
  <si>
    <t>Indian Toners &amp; Developers Ltd</t>
  </si>
  <si>
    <t>INDTONER</t>
  </si>
  <si>
    <t>Magna Electro Castings Ltd</t>
  </si>
  <si>
    <t>MAGNAELQ</t>
  </si>
  <si>
    <t>Intense Technologies Ltd</t>
  </si>
  <si>
    <t>INTENTECH</t>
  </si>
  <si>
    <t>Cosmo Ferrites Ltd</t>
  </si>
  <si>
    <t>COSMOFE</t>
  </si>
  <si>
    <t>Panchsheel Organics Ltd</t>
  </si>
  <si>
    <t>PANCHSHEEL</t>
  </si>
  <si>
    <t>Felix Industries Ltd</t>
  </si>
  <si>
    <t>FELIX</t>
  </si>
  <si>
    <t>Udayshivakumar Infra Ltd</t>
  </si>
  <si>
    <t>USK</t>
  </si>
  <si>
    <t>Coral Laboratories Ltd</t>
  </si>
  <si>
    <t>CORALAB</t>
  </si>
  <si>
    <t>Paragon Fine &amp; Speciality Chemical Ltd</t>
  </si>
  <si>
    <t>PARAGON</t>
  </si>
  <si>
    <t>Karnika Industries Ltd</t>
  </si>
  <si>
    <t>KARNIKA</t>
  </si>
  <si>
    <t>Waterbase Ltd</t>
  </si>
  <si>
    <t>WATERBASE</t>
  </si>
  <si>
    <t>Ducon Infratechnologies Ltd</t>
  </si>
  <si>
    <t>DUCON</t>
  </si>
  <si>
    <t>Mahamaya Steel Industries Ltd</t>
  </si>
  <si>
    <t>MAHASTEEL</t>
  </si>
  <si>
    <t>Rajnish Wellness Ltd</t>
  </si>
  <si>
    <t>RAJNISH</t>
  </si>
  <si>
    <t>Axis Gold ETF</t>
  </si>
  <si>
    <t>AXISGOLD</t>
  </si>
  <si>
    <t>Refractory Shapes Ltd</t>
  </si>
  <si>
    <t>REFRACTORY</t>
  </si>
  <si>
    <t>Goldkart Jewels Ltd</t>
  </si>
  <si>
    <t>GOLDKART</t>
  </si>
  <si>
    <t>Vipul Organics Ltd</t>
  </si>
  <si>
    <t>VIPULORG</t>
  </si>
  <si>
    <t>Swastika Investmart Ltd</t>
  </si>
  <si>
    <t>SWASTIKA</t>
  </si>
  <si>
    <t>Chemcrux Enterprises Ltd</t>
  </si>
  <si>
    <t>CHEMCRUX</t>
  </si>
  <si>
    <t>Maral Overseas Ltd</t>
  </si>
  <si>
    <t>MARALOVER</t>
  </si>
  <si>
    <t>Phoenix Township Ltd</t>
  </si>
  <si>
    <t>PHOENIXTN</t>
  </si>
  <si>
    <t>Talbros Engineering Ltd</t>
  </si>
  <si>
    <t>TALBROSENG</t>
  </si>
  <si>
    <t>Alacrity Securities Ltd</t>
  </si>
  <si>
    <t>ALSL</t>
  </si>
  <si>
    <t>Rajshree Polypack Ltd</t>
  </si>
  <si>
    <t>RPPL</t>
  </si>
  <si>
    <t>Kanchi Karpooram Ltd</t>
  </si>
  <si>
    <t>KANCHI</t>
  </si>
  <si>
    <t>V R Infraspace Ltd</t>
  </si>
  <si>
    <t>VR</t>
  </si>
  <si>
    <t>SBEC Sugar Ltd</t>
  </si>
  <si>
    <t>SBECSUG</t>
  </si>
  <si>
    <t>Supreme Holdings &amp; Hospitality (India) Ltd</t>
  </si>
  <si>
    <t>SUPREME</t>
  </si>
  <si>
    <t>Magnum Ventures Ltd</t>
  </si>
  <si>
    <t>MAGNUM</t>
  </si>
  <si>
    <t>Navkar Urbanstructure Ltd</t>
  </si>
  <si>
    <t>NAVKAR</t>
  </si>
  <si>
    <t>GP Eco Solutions India Ltd</t>
  </si>
  <si>
    <t>GPECO</t>
  </si>
  <si>
    <t>Bemco Hydraulics Ltd</t>
  </si>
  <si>
    <t>BEMHY</t>
  </si>
  <si>
    <t>Gourmet Gateway India Ltd</t>
  </si>
  <si>
    <t>GOURMET</t>
  </si>
  <si>
    <t>Restaurants</t>
  </si>
  <si>
    <t>Bhilwara Technical Textiles Ltd</t>
  </si>
  <si>
    <t>BTTL</t>
  </si>
  <si>
    <t>International Combustion (India) Ltd</t>
  </si>
  <si>
    <t>INTLCOMBQ</t>
  </si>
  <si>
    <t>Shree Rama Newsprint Ltd</t>
  </si>
  <si>
    <t>RAMANEWS</t>
  </si>
  <si>
    <t>Natural Capsules Ltd</t>
  </si>
  <si>
    <t>NATCAPSUQ</t>
  </si>
  <si>
    <t>Chaman Metallics Ltd</t>
  </si>
  <si>
    <t>CMNL</t>
  </si>
  <si>
    <t>Alufluoride Ltd</t>
  </si>
  <si>
    <t>ALUFLUOR</t>
  </si>
  <si>
    <t>Duroply Industries Ltd</t>
  </si>
  <si>
    <t>DUROPLY</t>
  </si>
  <si>
    <t>RDB Rasayans Ltd</t>
  </si>
  <si>
    <t>RDBRL</t>
  </si>
  <si>
    <t>Veer Global Infraconstruction Ltd</t>
  </si>
  <si>
    <t>VGIL</t>
  </si>
  <si>
    <t>Shree Vasu Logistics Ltd</t>
  </si>
  <si>
    <t>SVLL</t>
  </si>
  <si>
    <t>North Eastern Carrying Corporation Ltd</t>
  </si>
  <si>
    <t>NECCLTD</t>
  </si>
  <si>
    <t>Kay Cee Energy &amp; Infra Ltd</t>
  </si>
  <si>
    <t>KCEIL</t>
  </si>
  <si>
    <t>Lancor Holdings Ltd</t>
  </si>
  <si>
    <t>LANCORHOL</t>
  </si>
  <si>
    <t>Indowind Energy Ltd</t>
  </si>
  <si>
    <t>INDOWIND</t>
  </si>
  <si>
    <t>Paul Merchants Ltd</t>
  </si>
  <si>
    <t>PML</t>
  </si>
  <si>
    <t>Shri Venkatesh Refineries Ltd</t>
  </si>
  <si>
    <t>SVRL</t>
  </si>
  <si>
    <t>Shradha Infraprojects Ltd</t>
  </si>
  <si>
    <t>SHRADHA</t>
  </si>
  <si>
    <t>Northern Spirits Ltd</t>
  </si>
  <si>
    <t>NSL</t>
  </si>
  <si>
    <t>K2 Infragen Ltd</t>
  </si>
  <si>
    <t>K2INFRA</t>
  </si>
  <si>
    <t>Aurangabad Distillery Ltd</t>
  </si>
  <si>
    <t>AURDIS</t>
  </si>
  <si>
    <t>Rajnandini Metal Ltd</t>
  </si>
  <si>
    <t>RAJMET</t>
  </si>
  <si>
    <t>Vintron Informatics Ltd</t>
  </si>
  <si>
    <t>VINTRON</t>
  </si>
  <si>
    <t>Megastar Foods Ltd</t>
  </si>
  <si>
    <t>MEGASTAR</t>
  </si>
  <si>
    <t>E Factor Experiences Ltd</t>
  </si>
  <si>
    <t>EFACTOR</t>
  </si>
  <si>
    <t>A2z Infra Engineering Ltd</t>
  </si>
  <si>
    <t>A2ZINFRA</t>
  </si>
  <si>
    <t>Prime Fresh Ltd</t>
  </si>
  <si>
    <t>PRIMEFRESH</t>
  </si>
  <si>
    <t>RRIL Ltd</t>
  </si>
  <si>
    <t>RRIL</t>
  </si>
  <si>
    <t>Par Drugs and Chemicals Ltd</t>
  </si>
  <si>
    <t>PAR</t>
  </si>
  <si>
    <t>Axis Nifty AAA Bond Plus SDL Apr 2026 50:50 ETF</t>
  </si>
  <si>
    <t>AXISBPSETF</t>
  </si>
  <si>
    <t>Inflame Appliances Ltd</t>
  </si>
  <si>
    <t>INFLAME</t>
  </si>
  <si>
    <t>VTM Ltd</t>
  </si>
  <si>
    <t>VTMLTD</t>
  </si>
  <si>
    <t>Lords Chloro Alkali Ltd</t>
  </si>
  <si>
    <t>LORDSCHLO</t>
  </si>
  <si>
    <t>Hindustan Organic Chemicals Ltd</t>
  </si>
  <si>
    <t>HOCL</t>
  </si>
  <si>
    <t>DEV Information Technology Ltd</t>
  </si>
  <si>
    <t>DEVIT</t>
  </si>
  <si>
    <t>Praxis Home Retail Ltd</t>
  </si>
  <si>
    <t>PRAXIS</t>
  </si>
  <si>
    <t>Jay Ushin Ltd</t>
  </si>
  <si>
    <t>JAYUSH</t>
  </si>
  <si>
    <t>PPAP Automotive Ltd</t>
  </si>
  <si>
    <t>PPAP</t>
  </si>
  <si>
    <t>Goldstar Power Ltd</t>
  </si>
  <si>
    <t>GOLDSTAR</t>
  </si>
  <si>
    <t>P.E. Analytics Ltd</t>
  </si>
  <si>
    <t>PROPEQUITY</t>
  </si>
  <si>
    <t>Crayons Advertising Ltd</t>
  </si>
  <si>
    <t>CRAYONS</t>
  </si>
  <si>
    <t>Neelamalai Agro Industries Ltd</t>
  </si>
  <si>
    <t>NEAGI</t>
  </si>
  <si>
    <t>LOYAL EQUIPMENTS Ltd</t>
  </si>
  <si>
    <t>LOYAL</t>
  </si>
  <si>
    <t>Bimetal Bearings Ltd</t>
  </si>
  <si>
    <t>BIMETAL</t>
  </si>
  <si>
    <t>VETO Switch Gears And Cables Ltd</t>
  </si>
  <si>
    <t>VETO</t>
  </si>
  <si>
    <t>KBC Global Ltd</t>
  </si>
  <si>
    <t>KBCGLOBAL</t>
  </si>
  <si>
    <t>Premier Roadlines Ltd</t>
  </si>
  <si>
    <t>PRLIND</t>
  </si>
  <si>
    <t>Capital Trade Links Ltd</t>
  </si>
  <si>
    <t>CTL</t>
  </si>
  <si>
    <t>ABM Knowledgeware Ltd</t>
  </si>
  <si>
    <t>ABMKNO</t>
  </si>
  <si>
    <t>Upsurge Investment and Finance Ltd</t>
  </si>
  <si>
    <t>UPSURGE</t>
  </si>
  <si>
    <t>IP Rings Ltd</t>
  </si>
  <si>
    <t>IPRINGLTD</t>
  </si>
  <si>
    <t>Zee Learn Ltd</t>
  </si>
  <si>
    <t>ZEELEARN</t>
  </si>
  <si>
    <t>Purple Finance Ltd</t>
  </si>
  <si>
    <t>PURPLEFIN</t>
  </si>
  <si>
    <t>Indian Phosphate Ltd</t>
  </si>
  <si>
    <t>IPHL</t>
  </si>
  <si>
    <t>Mirae Asset Nifty 50 ETF</t>
  </si>
  <si>
    <t>NIFTYETF</t>
  </si>
  <si>
    <t>Shah Metacorp Ltd</t>
  </si>
  <si>
    <t>SHAH</t>
  </si>
  <si>
    <t>Captain Technocast Ltd</t>
  </si>
  <si>
    <t>CTCL</t>
  </si>
  <si>
    <t>Jeyyam Global Foods Ltd</t>
  </si>
  <si>
    <t>JEYYAM</t>
  </si>
  <si>
    <t>Innomet Advanced Materials Ltd</t>
  </si>
  <si>
    <t>INNOMET</t>
  </si>
  <si>
    <t>Aayush Art and Bullion Ltd</t>
  </si>
  <si>
    <t>AAYUSHBULL</t>
  </si>
  <si>
    <t>S V Global Mill Ltd</t>
  </si>
  <si>
    <t>SVGLOBAL</t>
  </si>
  <si>
    <t>RKEC Projects Ltd</t>
  </si>
  <si>
    <t>RKEC</t>
  </si>
  <si>
    <t>Thomas Scott (India) Ltd</t>
  </si>
  <si>
    <t>THOMASCOTT</t>
  </si>
  <si>
    <t>Noida Toll Bridge Company Ltd</t>
  </si>
  <si>
    <t>NOIDATOLL</t>
  </si>
  <si>
    <t>Leading Leasing Finance and Investment Company Ltd</t>
  </si>
  <si>
    <t>LLFICL</t>
  </si>
  <si>
    <t>Vuenow Infratech Ltd</t>
  </si>
  <si>
    <t>VUENOW</t>
  </si>
  <si>
    <t>Seacoast Shipping Services Ltd</t>
  </si>
  <si>
    <t>SEACOAST</t>
  </si>
  <si>
    <t>Spectrum Talent Management Ltd</t>
  </si>
  <si>
    <t>SPECTSTM</t>
  </si>
  <si>
    <t>Take Solutions Ltd</t>
  </si>
  <si>
    <t>TAKE</t>
  </si>
  <si>
    <t>Delphi World Money Ltd</t>
  </si>
  <si>
    <t>DELPHIFX</t>
  </si>
  <si>
    <t>Mercantile Ventures Ltd</t>
  </si>
  <si>
    <t>MERCANTILE</t>
  </si>
  <si>
    <t>Halder Venture Ltd</t>
  </si>
  <si>
    <t>HALDER</t>
  </si>
  <si>
    <t>Rajasthan Gases Ltd</t>
  </si>
  <si>
    <t>RAJGASES</t>
  </si>
  <si>
    <t>Oil &amp; Gas Storage &amp; Transportation</t>
  </si>
  <si>
    <t>Aaron Industries Ltd</t>
  </si>
  <si>
    <t>AARON</t>
  </si>
  <si>
    <t>Nirman Agri Genetics Ltd</t>
  </si>
  <si>
    <t>NIRMAN</t>
  </si>
  <si>
    <t>Jasch Gauging Technologies Ltd</t>
  </si>
  <si>
    <t>JGTL</t>
  </si>
  <si>
    <t>Shukra Pharmaceuticals Ltd</t>
  </si>
  <si>
    <t>SHUKRAPHAR</t>
  </si>
  <si>
    <t>Prajay Engineers Syndicate Ltd</t>
  </si>
  <si>
    <t>PRAENG</t>
  </si>
  <si>
    <t>Rts Power Corporation Ltd</t>
  </si>
  <si>
    <t>RTSPOWR</t>
  </si>
  <si>
    <t>Smartlink Holdings Ltd</t>
  </si>
  <si>
    <t>SMARTLINK</t>
  </si>
  <si>
    <t>Mason Infratech Ltd</t>
  </si>
  <si>
    <t>MASON</t>
  </si>
  <si>
    <t>Compucom Software Ltd</t>
  </si>
  <si>
    <t>COMPUSOFT</t>
  </si>
  <si>
    <t>Infollion Research Services Ltd</t>
  </si>
  <si>
    <t>INFOLLION</t>
  </si>
  <si>
    <t>Digikore Studios Ltd</t>
  </si>
  <si>
    <t>DIGIKORE</t>
  </si>
  <si>
    <t>Omax Autos Ltd</t>
  </si>
  <si>
    <t>OMAXAUTO</t>
  </si>
  <si>
    <t>Dhunseri Tea &amp; Industries Ltd</t>
  </si>
  <si>
    <t>DTIL</t>
  </si>
  <si>
    <t>Mangalam Seeds Ltd</t>
  </si>
  <si>
    <t>MSL</t>
  </si>
  <si>
    <t>Tunwal E-Motors Ltd</t>
  </si>
  <si>
    <t>TUNWAL</t>
  </si>
  <si>
    <t>Stratmont Industries Ltd</t>
  </si>
  <si>
    <t>STRATMONT</t>
  </si>
  <si>
    <t>Niraj Cement Structurals Ltd</t>
  </si>
  <si>
    <t>NIRAJ</t>
  </si>
  <si>
    <t>Konstelec Engineers Ltd</t>
  </si>
  <si>
    <t>KONSTELEC</t>
  </si>
  <si>
    <t>Aksharchem (India) Ltd</t>
  </si>
  <si>
    <t>AKSHARCHEM</t>
  </si>
  <si>
    <t>Maagh Advertising and Marketing Services Ltd</t>
  </si>
  <si>
    <t>MAAGHADV</t>
  </si>
  <si>
    <t>Crown Lifters Ltd</t>
  </si>
  <si>
    <t>CROWN</t>
  </si>
  <si>
    <t>Ginni Filaments Ltd</t>
  </si>
  <si>
    <t>GINNIFILA</t>
  </si>
  <si>
    <t>McLeod Russel India Ltd</t>
  </si>
  <si>
    <t>MCLEODRUSS</t>
  </si>
  <si>
    <t>SAB Industries Ltd</t>
  </si>
  <si>
    <t>SAB</t>
  </si>
  <si>
    <t>Emmforce Autotech Ltd</t>
  </si>
  <si>
    <t>EMMFORCE</t>
  </si>
  <si>
    <t>Automotive Parts &amp; Equipment</t>
  </si>
  <si>
    <t>Akanksha Power and Infrastructure Ltd</t>
  </si>
  <si>
    <t>AKANKSHA</t>
  </si>
  <si>
    <t>India Gelatine &amp; Chemicals Ltd</t>
  </si>
  <si>
    <t>INDGELA</t>
  </si>
  <si>
    <t>Pacific Industries Ltd</t>
  </si>
  <si>
    <t>PACIFICI</t>
  </si>
  <si>
    <t>Starteck Finance Ltd</t>
  </si>
  <si>
    <t>STARTECK</t>
  </si>
  <si>
    <t>LKP Finance Ltd</t>
  </si>
  <si>
    <t>LKPFIN</t>
  </si>
  <si>
    <t>Espire Hospitality Ltd</t>
  </si>
  <si>
    <t>ESPIRE</t>
  </si>
  <si>
    <t>Hindusthan National Glass And Industries Ltd</t>
  </si>
  <si>
    <t>HINDNATGLS</t>
  </si>
  <si>
    <t>Alphageo (India) Ltd</t>
  </si>
  <si>
    <t>ALPHAGEO</t>
  </si>
  <si>
    <t>Chatha Foods Ltd</t>
  </si>
  <si>
    <t>CHATHA</t>
  </si>
  <si>
    <t>Rox Hi-Tech Ltd</t>
  </si>
  <si>
    <t>ROXHITECH</t>
  </si>
  <si>
    <t>Archidply Industries Ltd</t>
  </si>
  <si>
    <t>ARCHIDPLY</t>
  </si>
  <si>
    <t>United Polyfab Gujarat Ltd</t>
  </si>
  <si>
    <t>UNITEDPOLY</t>
  </si>
  <si>
    <t>Cords Cable Industries Ltd</t>
  </si>
  <si>
    <t>CORDSCABLE</t>
  </si>
  <si>
    <t>Jhaveri Credits and Capital Ltd</t>
  </si>
  <si>
    <t>JHACC</t>
  </si>
  <si>
    <t>Hindcon Chemicals Ltd</t>
  </si>
  <si>
    <t>HINDCON</t>
  </si>
  <si>
    <t>Amba Enterprises Ltd</t>
  </si>
  <si>
    <t>AEL</t>
  </si>
  <si>
    <t>Prime Industries Ltd</t>
  </si>
  <si>
    <t>PRIMIND</t>
  </si>
  <si>
    <t>Sadhav Shipping Ltd</t>
  </si>
  <si>
    <t>SADHAV</t>
  </si>
  <si>
    <t>Gretex Industries Ltd</t>
  </si>
  <si>
    <t>GRETEX</t>
  </si>
  <si>
    <t>Duncan Engineering Ltd</t>
  </si>
  <si>
    <t>DUNCANENG</t>
  </si>
  <si>
    <t>PG Foils Ltd</t>
  </si>
  <si>
    <t>PGFOILQ</t>
  </si>
  <si>
    <t>Diksat Transworld Ltd</t>
  </si>
  <si>
    <t>DIKSAT</t>
  </si>
  <si>
    <t>Oriental Carbon &amp; Chemicals Ltd</t>
  </si>
  <si>
    <t>OCCL</t>
  </si>
  <si>
    <t>Kanpur Plastipack Ltd</t>
  </si>
  <si>
    <t>KANPRPLA</t>
  </si>
  <si>
    <t>Dhruv Consultancy Services Ltd</t>
  </si>
  <si>
    <t>DHRUV</t>
  </si>
  <si>
    <t>T T Ltd</t>
  </si>
  <si>
    <t>TTL</t>
  </si>
  <si>
    <t>Intrasoft Technologies Ltd</t>
  </si>
  <si>
    <t>ISFT</t>
  </si>
  <si>
    <t>Retail - Online</t>
  </si>
  <si>
    <t>Indian Terrain Fashions Ltd</t>
  </si>
  <si>
    <t>INDTERRAIN</t>
  </si>
  <si>
    <t>Commercial Syn Bags Ltd</t>
  </si>
  <si>
    <t>COMSYN</t>
  </si>
  <si>
    <t>Visco Trade Associates Ltd</t>
  </si>
  <si>
    <t>VISCO</t>
  </si>
  <si>
    <t>Maitreya Medicare Ltd</t>
  </si>
  <si>
    <t>MAITREYA</t>
  </si>
  <si>
    <t>Tahmar Enterprises Ltd</t>
  </si>
  <si>
    <t>TAHMARENT</t>
  </si>
  <si>
    <t>Shri Dinesh Mills Ltd</t>
  </si>
  <si>
    <t>SHRIDINE</t>
  </si>
  <si>
    <t>Loyal Textile Mills Ltd</t>
  </si>
  <si>
    <t>LOYALTEX</t>
  </si>
  <si>
    <t>Cochin Minerals and Rutile Ltd</t>
  </si>
  <si>
    <t>COCHINM</t>
  </si>
  <si>
    <t>Empower India Ltd</t>
  </si>
  <si>
    <t>EMPOWER</t>
  </si>
  <si>
    <t>Raj Television Network Ltd</t>
  </si>
  <si>
    <t>RAJTV</t>
  </si>
  <si>
    <t>Shekhawati Industries Ltd</t>
  </si>
  <si>
    <t>SHEKHAWATI</t>
  </si>
  <si>
    <t>JHS Svendgaard Laboratories Ltd</t>
  </si>
  <si>
    <t>JHS</t>
  </si>
  <si>
    <t>Generic Engineering Construction and Projects Ltd</t>
  </si>
  <si>
    <t>GENCON</t>
  </si>
  <si>
    <t>Emmbi Industries Ltd</t>
  </si>
  <si>
    <t>EMMBI</t>
  </si>
  <si>
    <t>Super House Ltd</t>
  </si>
  <si>
    <t>SUPERHOUSE</t>
  </si>
  <si>
    <t>Shree Osfm E-Mobility Ltd</t>
  </si>
  <si>
    <t>SHREEOSFM</t>
  </si>
  <si>
    <t>Sona Machinery Ltd</t>
  </si>
  <si>
    <t>SONAMAC</t>
  </si>
  <si>
    <t>DCG Cables &amp; Wires Ltd</t>
  </si>
  <si>
    <t>DCG</t>
  </si>
  <si>
    <t>Flexituff Ventures International Ltd</t>
  </si>
  <si>
    <t>FLEXITUFF</t>
  </si>
  <si>
    <t>ShreeOswal Seeds and Chemicals Ltd</t>
  </si>
  <si>
    <t>OSWALSEEDS</t>
  </si>
  <si>
    <t>Ashapuri Gold Ornament Ltd</t>
  </si>
  <si>
    <t>AGOL</t>
  </si>
  <si>
    <t>Inventure Growth &amp; Securities Ltd</t>
  </si>
  <si>
    <t>INVENTURE</t>
  </si>
  <si>
    <t>Zeal Global Services Ltd</t>
  </si>
  <si>
    <t>ZEAL</t>
  </si>
  <si>
    <t>Kaushalya Logistics Ltd</t>
  </si>
  <si>
    <t>KLL</t>
  </si>
  <si>
    <t>Ground Freight &amp; Logistics</t>
  </si>
  <si>
    <t>NTC Industries Ltd</t>
  </si>
  <si>
    <t>NTCIND</t>
  </si>
  <si>
    <t>Aashka Hospitals Ltd</t>
  </si>
  <si>
    <t>AASHKA</t>
  </si>
  <si>
    <t>Health Care Facilities</t>
  </si>
  <si>
    <t>S &amp; S Power Switchgear Ltd</t>
  </si>
  <si>
    <t>S&amp;SPOWER</t>
  </si>
  <si>
    <t>Worth Peripherals Ltd</t>
  </si>
  <si>
    <t>Maximus International Ltd</t>
  </si>
  <si>
    <t>MAXIMUS</t>
  </si>
  <si>
    <t>Standard Capital Markets Ltd</t>
  </si>
  <si>
    <t>STANCAP</t>
  </si>
  <si>
    <t>On Door Concepts Ltd</t>
  </si>
  <si>
    <t>ONDOOR</t>
  </si>
  <si>
    <t>Canarys Automations Ltd</t>
  </si>
  <si>
    <t>CANARYS</t>
  </si>
  <si>
    <t>Mehai Technology Ltd</t>
  </si>
  <si>
    <t>MEHAI</t>
  </si>
  <si>
    <t>Kimia Biosciences Ltd</t>
  </si>
  <si>
    <t>KIMIABL</t>
  </si>
  <si>
    <t>Aryaman Capital Markets Ltd</t>
  </si>
  <si>
    <t>ARYACAPM</t>
  </si>
  <si>
    <t>SBI Nifty Bank ETF</t>
  </si>
  <si>
    <t>SETFNIFBK</t>
  </si>
  <si>
    <t>JSL Industries Ltd</t>
  </si>
  <si>
    <t>JSLINDL</t>
  </si>
  <si>
    <t>Indiabulls Enterprises Ltd</t>
  </si>
  <si>
    <t>IEL</t>
  </si>
  <si>
    <t>Radix Industries (India) Ltd</t>
  </si>
  <si>
    <t>RADIXIND</t>
  </si>
  <si>
    <t>Jullundur Motor Agency (Delhi) Ltd</t>
  </si>
  <si>
    <t>JMA</t>
  </si>
  <si>
    <t>Sadbhav Infrastructure Projects Ltd</t>
  </si>
  <si>
    <t>SADBHIN</t>
  </si>
  <si>
    <t>Arunjyoti Bio Ventures Ltd</t>
  </si>
  <si>
    <t>ABVL</t>
  </si>
  <si>
    <t>Asian Hotels (East) Ltd</t>
  </si>
  <si>
    <t>AHLEAST</t>
  </si>
  <si>
    <t>Univastu India Ltd</t>
  </si>
  <si>
    <t>UNIVASTU</t>
  </si>
  <si>
    <t>Rajshree Sugars &amp; Chemicals Ltd</t>
  </si>
  <si>
    <t>RAJSREESUG</t>
  </si>
  <si>
    <t>Interiors &amp; More Ltd</t>
  </si>
  <si>
    <t>INM</t>
  </si>
  <si>
    <t>Umang Dairies Ltd</t>
  </si>
  <si>
    <t>UMANGDAIRY</t>
  </si>
  <si>
    <t>QMS Medical Allied Services Ltd</t>
  </si>
  <si>
    <t>QMSMEDI</t>
  </si>
  <si>
    <t>Sayaji Hotels (Pune) Ltd</t>
  </si>
  <si>
    <t>SHPLPUNE</t>
  </si>
  <si>
    <t>Aarnav Fashions Ltd</t>
  </si>
  <si>
    <t>AARNAV</t>
  </si>
  <si>
    <t>Dolfin Rubbers Ltd</t>
  </si>
  <si>
    <t>DOLFIN</t>
  </si>
  <si>
    <t>Pmc Fincorp Ltd</t>
  </si>
  <si>
    <t>PMCFIN</t>
  </si>
  <si>
    <t>Madhusudan Masala Ltd</t>
  </si>
  <si>
    <t>MADHUSUDAN</t>
  </si>
  <si>
    <t>Sharat Industries Ltd</t>
  </si>
  <si>
    <t>SHINDL</t>
  </si>
  <si>
    <t>Maruti Infrastructure Ltd</t>
  </si>
  <si>
    <t>MAINFRA</t>
  </si>
  <si>
    <t>Alpa Laboratories Ltd</t>
  </si>
  <si>
    <t>ALPA</t>
  </si>
  <si>
    <t>Regis Industries Ltd</t>
  </si>
  <si>
    <t>REGIS</t>
  </si>
  <si>
    <t>B-Right RealEstate Ltd</t>
  </si>
  <si>
    <t>BRRL</t>
  </si>
  <si>
    <t>ACE Software Exports Ltd</t>
  </si>
  <si>
    <t>ACESOFT</t>
  </si>
  <si>
    <t>Jaysynth Orgochem Ltd</t>
  </si>
  <si>
    <t>JAYSYNTH</t>
  </si>
  <si>
    <t>CAPTAIN PIPES Ltd</t>
  </si>
  <si>
    <t>CAPPIPES</t>
  </si>
  <si>
    <t>Arham Technologies Ltd</t>
  </si>
  <si>
    <t>ARHAM</t>
  </si>
  <si>
    <t>Shiva Texyarn Ltd</t>
  </si>
  <si>
    <t>SHIVATEX</t>
  </si>
  <si>
    <t>Metroglobal Ltd</t>
  </si>
  <si>
    <t>METROGLOBL</t>
  </si>
  <si>
    <t>Nitiraj Engineers Ltd</t>
  </si>
  <si>
    <t>NITIRAJ</t>
  </si>
  <si>
    <t>Enser Communications Ltd</t>
  </si>
  <si>
    <t>ENSER</t>
  </si>
  <si>
    <t>ICICI Prudential Nifty 100 Low Vol 30 ETF</t>
  </si>
  <si>
    <t>LOWVOLIETF</t>
  </si>
  <si>
    <t>Vaishali Pharma Ltd</t>
  </si>
  <si>
    <t>VAISHALI</t>
  </si>
  <si>
    <t>Maha Rashtra Apex Corporation Ltd</t>
  </si>
  <si>
    <t>MAHAPEXLTD</t>
  </si>
  <si>
    <t>CIL Nova Petrochemicals Ltd</t>
  </si>
  <si>
    <t>CNOVAPETRO</t>
  </si>
  <si>
    <t>Supreme Infrastructure India Ltd</t>
  </si>
  <si>
    <t>SUPREMEINF</t>
  </si>
  <si>
    <t>Gayatri Rubbers and Chemicals Ltd</t>
  </si>
  <si>
    <t>GRCL</t>
  </si>
  <si>
    <t>Ansal Properties and Infrastructure Ltd</t>
  </si>
  <si>
    <t>ANSALAPI</t>
  </si>
  <si>
    <t>Unihealth Consultancy Ltd</t>
  </si>
  <si>
    <t>UNIHEALTH</t>
  </si>
  <si>
    <t>Aartech Solonics Ltd</t>
  </si>
  <si>
    <t>AARTECH</t>
  </si>
  <si>
    <t>Brahmaputra Infrastructure Ltd</t>
  </si>
  <si>
    <t>BRAHMINFRA</t>
  </si>
  <si>
    <t>Tips Films Ltd</t>
  </si>
  <si>
    <t>TIPSFILMS</t>
  </si>
  <si>
    <t>Star Delta Transformers Ltd</t>
  </si>
  <si>
    <t>STARDELTA</t>
  </si>
  <si>
    <t>S A Tech Software India Ltd</t>
  </si>
  <si>
    <t>SATECH</t>
  </si>
  <si>
    <t>G M Polyplast Ltd</t>
  </si>
  <si>
    <t>GMPL</t>
  </si>
  <si>
    <t>Narmada Gelatines Ltd</t>
  </si>
  <si>
    <t>SHAWGELTIN</t>
  </si>
  <si>
    <t>Esprit Stones Ltd</t>
  </si>
  <si>
    <t>ESPRIT</t>
  </si>
  <si>
    <t>Equippp Social Impact Technologies Ltd</t>
  </si>
  <si>
    <t>EQUIPPP</t>
  </si>
  <si>
    <t xml:space="preserve"> IT Services &amp; Consulting</t>
  </si>
  <si>
    <t>Yash Optics &amp; Lens Ltd</t>
  </si>
  <si>
    <t>YASHOPTICS</t>
  </si>
  <si>
    <t>Aeron Composite Ltd</t>
  </si>
  <si>
    <t>AERON</t>
  </si>
  <si>
    <t>Building Products - Others</t>
  </si>
  <si>
    <t>Mangal Credit and Fincorp Ltd</t>
  </si>
  <si>
    <t>MANCREDIT</t>
  </si>
  <si>
    <t>Tilak Ventures Ltd</t>
  </si>
  <si>
    <t>TILAK</t>
  </si>
  <si>
    <t>Pritika Engineering Components Ltd</t>
  </si>
  <si>
    <t>PRITIKA</t>
  </si>
  <si>
    <t>Anik Industries Ltd</t>
  </si>
  <si>
    <t>ANIKINDS</t>
  </si>
  <si>
    <t>Aspinwall and Company Ltd</t>
  </si>
  <si>
    <t>ASPINWALL</t>
  </si>
  <si>
    <t>Precision Electronics Ltd</t>
  </si>
  <si>
    <t>PRECISIO</t>
  </si>
  <si>
    <t>Sarthak Metals Ltd</t>
  </si>
  <si>
    <t>SMLT</t>
  </si>
  <si>
    <t>Maxposure Ltd</t>
  </si>
  <si>
    <t>MAXPOSURE</t>
  </si>
  <si>
    <t>Digicontent Ltd</t>
  </si>
  <si>
    <t>DGCONTENT</t>
  </si>
  <si>
    <t>Srivari Spices and Foods Ltd</t>
  </si>
  <si>
    <t>SSFL</t>
  </si>
  <si>
    <t>Anlon Technology Solutions Ltd</t>
  </si>
  <si>
    <t>ANLON</t>
  </si>
  <si>
    <t>SAL Steel Ltd</t>
  </si>
  <si>
    <t>SALSTEEL</t>
  </si>
  <si>
    <t>Indian Wood Products Co Ltd</t>
  </si>
  <si>
    <t>IWP</t>
  </si>
  <si>
    <t>MRO-TEK Realty Ltd</t>
  </si>
  <si>
    <t>MRO-TEK</t>
  </si>
  <si>
    <t>delaPlex Ltd</t>
  </si>
  <si>
    <t>DELAPLEX</t>
  </si>
  <si>
    <t>National Plastic Technologies Ltd</t>
  </si>
  <si>
    <t>NATPLASTI</t>
  </si>
  <si>
    <t>Denis Chem Lab Ltd</t>
  </si>
  <si>
    <t>DENISCHEM</t>
  </si>
  <si>
    <t>Likhami Consulting Ltd</t>
  </si>
  <si>
    <t>LIKHAMI</t>
  </si>
  <si>
    <t>Capital Trust Ltd</t>
  </si>
  <si>
    <t>CAPTRUST</t>
  </si>
  <si>
    <t>Sonal Mercantile Ltd</t>
  </si>
  <si>
    <t>SONAL</t>
  </si>
  <si>
    <t>Coral India Finance and Housing Ltd</t>
  </si>
  <si>
    <t>CORALFINAC</t>
  </si>
  <si>
    <t>Siyaram Recycling Industries Ltd</t>
  </si>
  <si>
    <t>SIYARAM</t>
  </si>
  <si>
    <t>Eco Hotels and Resorts Ltd</t>
  </si>
  <si>
    <t>ECOHOTELS</t>
  </si>
  <si>
    <t>BSL Ltd</t>
  </si>
  <si>
    <t>BSL</t>
  </si>
  <si>
    <t>G G Engineering Ltd</t>
  </si>
  <si>
    <t>GGENG</t>
  </si>
  <si>
    <t>Lovable Lingerie Ltd</t>
  </si>
  <si>
    <t>LOVABLE</t>
  </si>
  <si>
    <t>LGB Forge Ltd</t>
  </si>
  <si>
    <t>LGBFORGE</t>
  </si>
  <si>
    <t>Storage Technologies and Automation Ltd</t>
  </si>
  <si>
    <t>STAL</t>
  </si>
  <si>
    <t>Office Services &amp; Supplies</t>
  </si>
  <si>
    <t>Lloyds Luxuries Ltd</t>
  </si>
  <si>
    <t>LLOYDS</t>
  </si>
  <si>
    <t>Ratnabhumi Developers Ltd</t>
  </si>
  <si>
    <t>RATNABHUMI</t>
  </si>
  <si>
    <t>Tarmat Ltd</t>
  </si>
  <si>
    <t>TARMAT</t>
  </si>
  <si>
    <t>Pansari Developers Ltd</t>
  </si>
  <si>
    <t>PANSARI</t>
  </si>
  <si>
    <t>Nettlinx Ltd</t>
  </si>
  <si>
    <t>NETTLINX</t>
  </si>
  <si>
    <t>Texmo Pipes and Products Ltd</t>
  </si>
  <si>
    <t>TEXMOPIPES</t>
  </si>
  <si>
    <t>Shri Balaji Valve Components Ltd</t>
  </si>
  <si>
    <t>SBVCL</t>
  </si>
  <si>
    <t>Shahlon Silk Industries Ltd</t>
  </si>
  <si>
    <t>SHAHLON</t>
  </si>
  <si>
    <t>B &amp; A Packaging India Ltd</t>
  </si>
  <si>
    <t>BAPACK</t>
  </si>
  <si>
    <t>Globus Power Generation Ltd</t>
  </si>
  <si>
    <t>GLOBUSCON</t>
  </si>
  <si>
    <t>Emerald Finance Ltd</t>
  </si>
  <si>
    <t>EMERALD</t>
  </si>
  <si>
    <t>Trom Industries Ltd</t>
  </si>
  <si>
    <t>TROM</t>
  </si>
  <si>
    <t>Edvenswa Enterprises Ltd</t>
  </si>
  <si>
    <t>EDVENSWA</t>
  </si>
  <si>
    <t>Simplex Castings Ltd</t>
  </si>
  <si>
    <t>SIMPLEXCAS</t>
  </si>
  <si>
    <t>Surana Solar Ltd</t>
  </si>
  <si>
    <t>SURANASOL</t>
  </si>
  <si>
    <t>Signet Industries Ltd</t>
  </si>
  <si>
    <t>SIGIND</t>
  </si>
  <si>
    <t>Qualitek Labs Ltd</t>
  </si>
  <si>
    <t>QLL</t>
  </si>
  <si>
    <t>Incredible Industries Ltd</t>
  </si>
  <si>
    <t>INCREDIBLE</t>
  </si>
  <si>
    <t>Sonam Ltd</t>
  </si>
  <si>
    <t>SONAMLTD</t>
  </si>
  <si>
    <t>Zenith Drugs Ltd</t>
  </si>
  <si>
    <t>ZENITHDRUG</t>
  </si>
  <si>
    <t>HIM Teknoforge Ltd</t>
  </si>
  <si>
    <t>HIMTEK</t>
  </si>
  <si>
    <t>Global Offshore Services Ltd</t>
  </si>
  <si>
    <t>GLOBOFFS</t>
  </si>
  <si>
    <t>W H Brady &amp; Company Ltd</t>
  </si>
  <si>
    <t>WHBRADY</t>
  </si>
  <si>
    <t>Sera Investments &amp; Finance India Ltd</t>
  </si>
  <si>
    <t>SERA</t>
  </si>
  <si>
    <t>Sanmit Infra Ltd</t>
  </si>
  <si>
    <t>SANINFRA</t>
  </si>
  <si>
    <t>Power and Instrumentation (Gujarat) Ltd</t>
  </si>
  <si>
    <t>PIGL</t>
  </si>
  <si>
    <t>Hindustan Tin Works Ltd</t>
  </si>
  <si>
    <t>HINDTIN</t>
  </si>
  <si>
    <t>Silicon Rental Solutions Ltd</t>
  </si>
  <si>
    <t>SRSOLTD</t>
  </si>
  <si>
    <t>Cinerad Communications Ltd</t>
  </si>
  <si>
    <t>CINERAD</t>
  </si>
  <si>
    <t>Alphalogic Industries Ltd</t>
  </si>
  <si>
    <t>ALPHAIND</t>
  </si>
  <si>
    <t>ANI Integrated Services Ltd</t>
  </si>
  <si>
    <t>AISL</t>
  </si>
  <si>
    <t>Garnet International Ltd</t>
  </si>
  <si>
    <t>GARNETINT</t>
  </si>
  <si>
    <t>JK Agri Genetics Ltd</t>
  </si>
  <si>
    <t>JK AGRI</t>
  </si>
  <si>
    <t>Indbank Merchant Banking Services Ltd</t>
  </si>
  <si>
    <t>INDBANK</t>
  </si>
  <si>
    <t>Kapston Services Ltd</t>
  </si>
  <si>
    <t>KAPSTON</t>
  </si>
  <si>
    <t>Parshva Enterprises Ltd</t>
  </si>
  <si>
    <t>PARSHVA</t>
  </si>
  <si>
    <t>Tainwala Chemicals and Plastics (India) Ltd</t>
  </si>
  <si>
    <t>TAINWALCHM</t>
  </si>
  <si>
    <t>Reliance Home Finance Ltd</t>
  </si>
  <si>
    <t>RHFL</t>
  </si>
  <si>
    <t>Aarvi Encon Ltd</t>
  </si>
  <si>
    <t>AARVI</t>
  </si>
  <si>
    <t>SAH Polymers Ltd</t>
  </si>
  <si>
    <t>SAH</t>
  </si>
  <si>
    <t>Lagnam Spintex Ltd</t>
  </si>
  <si>
    <t>LAGNAM</t>
  </si>
  <si>
    <t>LA Tim Metal &amp; Industries Ltd</t>
  </si>
  <si>
    <t>LATIMMETAL</t>
  </si>
  <si>
    <t>IVP Ltd</t>
  </si>
  <si>
    <t>IVP</t>
  </si>
  <si>
    <t>United Nilgiri Tea Estates Company Ltd</t>
  </si>
  <si>
    <t>UNITEDTEA</t>
  </si>
  <si>
    <t>Caspian Corporate Services Ltd</t>
  </si>
  <si>
    <t>CASPIAN</t>
  </si>
  <si>
    <t>GVP Infotech Ltd</t>
  </si>
  <si>
    <t>GVPTECH</t>
  </si>
  <si>
    <t>Jyoti Ltd</t>
  </si>
  <si>
    <t>JYOTI</t>
  </si>
  <si>
    <t>Regency Ceramics Ltd</t>
  </si>
  <si>
    <t>REGENCERAM</t>
  </si>
  <si>
    <t>Shigan Quantum Technologies Ltd</t>
  </si>
  <si>
    <t>SHIGAN</t>
  </si>
  <si>
    <t>Abans Enterprises Ltd</t>
  </si>
  <si>
    <t>ABANSENT</t>
  </si>
  <si>
    <t>B.A.G. Films and Media Ltd</t>
  </si>
  <si>
    <t>BAGFILMS</t>
  </si>
  <si>
    <t>Sir Shadi Lal Enterprises Ltd</t>
  </si>
  <si>
    <t>SSLEL</t>
  </si>
  <si>
    <t>Mauria Udyog Ltd</t>
  </si>
  <si>
    <t>MUL</t>
  </si>
  <si>
    <t>IBL Finance Ltd</t>
  </si>
  <si>
    <t>IBLFL</t>
  </si>
  <si>
    <t>Financial Technology</t>
  </si>
  <si>
    <t>Housing Development and Infrastructure Ltd</t>
  </si>
  <si>
    <t>HDIL</t>
  </si>
  <si>
    <t>Dhoot Industrial Finance Ltd</t>
  </si>
  <si>
    <t>DHOOTIN</t>
  </si>
  <si>
    <t>KHFM Hospitality and Facility Management Services Ltd</t>
  </si>
  <si>
    <t>KHFM</t>
  </si>
  <si>
    <t>Cenlub Industries Ltd</t>
  </si>
  <si>
    <t>CENLUB</t>
  </si>
  <si>
    <t>IL&amp;FS Transportation Networks Ltd</t>
  </si>
  <si>
    <t>IL&amp;FSTRANS</t>
  </si>
  <si>
    <t>Shri Bajrang Alliance Ltd</t>
  </si>
  <si>
    <t>SHBAJRG</t>
  </si>
  <si>
    <t>Indian Sucrose Ltd</t>
  </si>
  <si>
    <t>INDSUCR</t>
  </si>
  <si>
    <t>Oil Country Tubular Ltd</t>
  </si>
  <si>
    <t>OILCOUNTUB</t>
  </si>
  <si>
    <t>Bihar Sponge Iron Ltd</t>
  </si>
  <si>
    <t>BIHSPONG</t>
  </si>
  <si>
    <t>Deep Polymers Ltd</t>
  </si>
  <si>
    <t>DEEP</t>
  </si>
  <si>
    <t>Prima Plastics Ltd</t>
  </si>
  <si>
    <t>PRIMAPLA</t>
  </si>
  <si>
    <t>Modern Threads (India) Ltd</t>
  </si>
  <si>
    <t>MODTHREAD</t>
  </si>
  <si>
    <t>AMJ Land Holdings Ltd</t>
  </si>
  <si>
    <t>AMJLAND</t>
  </si>
  <si>
    <t>Mangalam Drugs and Organics Ltd</t>
  </si>
  <si>
    <t>MANGALAM</t>
  </si>
  <si>
    <t>Surat Trade and Mercantile Ltd</t>
  </si>
  <si>
    <t>SURATRAML</t>
  </si>
  <si>
    <t>Pulz Electronics Ltd</t>
  </si>
  <si>
    <t>PULZ</t>
  </si>
  <si>
    <t>Savera Industries Ltd</t>
  </si>
  <si>
    <t>SAVERA</t>
  </si>
  <si>
    <t>MITCON Consultancy &amp; Engineering Services Ltd</t>
  </si>
  <si>
    <t>MITCON</t>
  </si>
  <si>
    <t>BDH Industries Ltd</t>
  </si>
  <si>
    <t>BDH</t>
  </si>
  <si>
    <t>Techknowgreen Solutions Ltd</t>
  </si>
  <si>
    <t>TECHKGREEN</t>
  </si>
  <si>
    <t>Beacon Trusteeship Ltd</t>
  </si>
  <si>
    <t>BEACON</t>
  </si>
  <si>
    <t>GIR Natureview Resorts Ltd</t>
  </si>
  <si>
    <t>GIRRESORTS</t>
  </si>
  <si>
    <t>Tyche Industries Ltd</t>
  </si>
  <si>
    <t>TYCHE</t>
  </si>
  <si>
    <t>WAA Solar Ltd</t>
  </si>
  <si>
    <t>WAA</t>
  </si>
  <si>
    <t>Winsome Textile Industries Ltd</t>
  </si>
  <si>
    <t>WINSOMTX</t>
  </si>
  <si>
    <t>Bal Pharma Ltd</t>
  </si>
  <si>
    <t>BALPHARMA</t>
  </si>
  <si>
    <t>Ramdevbaba Solvent Ltd</t>
  </si>
  <si>
    <t>RBS</t>
  </si>
  <si>
    <t>Sharda Ispat Ltd</t>
  </si>
  <si>
    <t>SHRDAIS</t>
  </si>
  <si>
    <t>HB Estate Developers Ltd</t>
  </si>
  <si>
    <t>HBESD</t>
  </si>
  <si>
    <t>Naman In-Store (India) Ltd</t>
  </si>
  <si>
    <t>NAMAN</t>
  </si>
  <si>
    <t>Organic Recycling Systems Ltd</t>
  </si>
  <si>
    <t>ORGANICREC</t>
  </si>
  <si>
    <t>GTL Ltd</t>
  </si>
  <si>
    <t>GTL</t>
  </si>
  <si>
    <t>Arvee Laboratories (India) Ltd</t>
  </si>
  <si>
    <t>ARVEE</t>
  </si>
  <si>
    <t>Toyam Sports Ltd</t>
  </si>
  <si>
    <t>TOYAMSL</t>
  </si>
  <si>
    <t>Weizmann Limited</t>
  </si>
  <si>
    <t>WEIZMANIND</t>
  </si>
  <si>
    <t>Aayush Wellness Ltd</t>
  </si>
  <si>
    <t>AAYUSH</t>
  </si>
  <si>
    <t>Airo Lam Ltd</t>
  </si>
  <si>
    <t>AIROLAM</t>
  </si>
  <si>
    <t>Golkunda Diamonds and Jewellery Ltd</t>
  </si>
  <si>
    <t>GOLKUNDIA</t>
  </si>
  <si>
    <t>Pee Cee Cosma Sope Ltd</t>
  </si>
  <si>
    <t>PCCOSMA</t>
  </si>
  <si>
    <t>Shree Ajit Pulp and Paper Ltd</t>
  </si>
  <si>
    <t>SAPPL</t>
  </si>
  <si>
    <t>Kkalpana Industries (India) Ltd</t>
  </si>
  <si>
    <t>KKALPANAIND</t>
  </si>
  <si>
    <t>CHL Ltd</t>
  </si>
  <si>
    <t>CHLLTD</t>
  </si>
  <si>
    <t>Quest Laboratories Ltd</t>
  </si>
  <si>
    <t>QUESTLAB</t>
  </si>
  <si>
    <t>Indrayani Biotech Ltd</t>
  </si>
  <si>
    <t>INDRANIB</t>
  </si>
  <si>
    <t>Transwarranty Finance Ltd</t>
  </si>
  <si>
    <t>TFL</t>
  </si>
  <si>
    <t>Sylvan Plyboard (India) Ltd</t>
  </si>
  <si>
    <t>SYLVANPLY</t>
  </si>
  <si>
    <t>Century Extrusions Ltd</t>
  </si>
  <si>
    <t>CENTEXT</t>
  </si>
  <si>
    <t>Manaksia Aluminium Co Ltd</t>
  </si>
  <si>
    <t>MANAKALUCO</t>
  </si>
  <si>
    <t>Cambridge Technology Enterprises Ltd</t>
  </si>
  <si>
    <t>CTE</t>
  </si>
  <si>
    <t>Innovassynth Investments Ltd</t>
  </si>
  <si>
    <t>INOVSYNTH</t>
  </si>
  <si>
    <t>HCP Plastene Bulkpack Ltd</t>
  </si>
  <si>
    <t>HPBL</t>
  </si>
  <si>
    <t>Paper &amp; Plastic Packaging Products &amp; Materials</t>
  </si>
  <si>
    <t>Khemani Distributors &amp; Marketing Ltd</t>
  </si>
  <si>
    <t>KDML</t>
  </si>
  <si>
    <t>Hindustan Adhesives Ltd</t>
  </si>
  <si>
    <t>HINDADH</t>
  </si>
  <si>
    <t>Vinny Overseas Ltd</t>
  </si>
  <si>
    <t>VINNY</t>
  </si>
  <si>
    <t>Universal Autofoundry Ltd</t>
  </si>
  <si>
    <t>UNIAUTO</t>
  </si>
  <si>
    <t>Galaxy Cloud Kitchens Ltd</t>
  </si>
  <si>
    <t>GCKL</t>
  </si>
  <si>
    <t>South India Paper Mills Ltd</t>
  </si>
  <si>
    <t>STHINPA</t>
  </si>
  <si>
    <t>Maheshwari Logistics Ltd</t>
  </si>
  <si>
    <t>MAHESHWARI</t>
  </si>
  <si>
    <t>Gujarat State Financial Corp</t>
  </si>
  <si>
    <t>GUJSTATFIN</t>
  </si>
  <si>
    <t>Sel Manufacturing Company Ltd</t>
  </si>
  <si>
    <t>SELMC</t>
  </si>
  <si>
    <t>Gujarat Intrux Ltd</t>
  </si>
  <si>
    <t>GUJINTRX</t>
  </si>
  <si>
    <t>Krebs Biochemicals and Industries Ltd</t>
  </si>
  <si>
    <t>KREBSBIO</t>
  </si>
  <si>
    <t>GSS Infotech Ltd</t>
  </si>
  <si>
    <t>GSS</t>
  </si>
  <si>
    <t>Fonebox Retail Ltd</t>
  </si>
  <si>
    <t>FONEBOX</t>
  </si>
  <si>
    <t>Greenchef Appliances Ltd</t>
  </si>
  <si>
    <t>GREENCHEF</t>
  </si>
  <si>
    <t>Mitsu Chem Plast Ltd</t>
  </si>
  <si>
    <t>MITSU</t>
  </si>
  <si>
    <t>Digidrive Distributors Ltd</t>
  </si>
  <si>
    <t>DIGIDRIVE</t>
  </si>
  <si>
    <t>Caprihans India Ltd</t>
  </si>
  <si>
    <t>CAPRIHANS</t>
  </si>
  <si>
    <t>RSD Finance Ltd</t>
  </si>
  <si>
    <t>RSDFIN</t>
  </si>
  <si>
    <t>Rajnish Retail Ltd</t>
  </si>
  <si>
    <t>RRETAIL</t>
  </si>
  <si>
    <t>Somi Conveyor Beltings Ltd</t>
  </si>
  <si>
    <t>SOMICONVEY</t>
  </si>
  <si>
    <t>Priti International Ltd</t>
  </si>
  <si>
    <t>PRITI</t>
  </si>
  <si>
    <t>Rajputana Industries Ltd</t>
  </si>
  <si>
    <t>RAJINDLTD</t>
  </si>
  <si>
    <t>Metals - Copper</t>
  </si>
  <si>
    <t>Panache Digilife Ltd</t>
  </si>
  <si>
    <t>PANACHE</t>
  </si>
  <si>
    <t>Aveer Foods Ltd</t>
  </si>
  <si>
    <t>AVEER</t>
  </si>
  <si>
    <t>Kifs Financial Services Ltd</t>
  </si>
  <si>
    <t>KIFS</t>
  </si>
  <si>
    <t>Dindigul Farm Product Ltd</t>
  </si>
  <si>
    <t>DFPL</t>
  </si>
  <si>
    <t>Lactose (India) Ltd</t>
  </si>
  <si>
    <t>LACTOSE</t>
  </si>
  <si>
    <t>Lambodhara Textiles Ltd</t>
  </si>
  <si>
    <t>LAMBODHARA</t>
  </si>
  <si>
    <t>Aarey Drugs and Pharmaceuticals Ltd</t>
  </si>
  <si>
    <t>AAREYDRUGS</t>
  </si>
  <si>
    <t>Lakshmi Automatic Loom Works Ltd</t>
  </si>
  <si>
    <t>LXMIATO</t>
  </si>
  <si>
    <t>Trishakti Industries Ltd</t>
  </si>
  <si>
    <t>TRISHAKT</t>
  </si>
  <si>
    <t>LKP Securities Ltd</t>
  </si>
  <si>
    <t>LKPSEC</t>
  </si>
  <si>
    <t>Urban Enviro Waste Management Ltd</t>
  </si>
  <si>
    <t>URBAN</t>
  </si>
  <si>
    <t>VJTF Eduservices Ltd</t>
  </si>
  <si>
    <t>VJTFEDU</t>
  </si>
  <si>
    <t>Advik Capital Ltd</t>
  </si>
  <si>
    <t>ADVIKCA</t>
  </si>
  <si>
    <t>Jocil Ltd</t>
  </si>
  <si>
    <t>JOCIL</t>
  </si>
  <si>
    <t>Confidence Futuristic Energetech Ltd</t>
  </si>
  <si>
    <t>CFEL</t>
  </si>
  <si>
    <t>Samrat Pharmachem Ltd</t>
  </si>
  <si>
    <t>SAMRATPH</t>
  </si>
  <si>
    <t>Samkrg Pistons and Rings Ltd</t>
  </si>
  <si>
    <t>SAMKRG</t>
  </si>
  <si>
    <t>Alpine Housing Development Corporation Limited</t>
  </si>
  <si>
    <t>ALPINEHOU</t>
  </si>
  <si>
    <t>Ludlow Jute &amp; Specialities Ltd</t>
  </si>
  <si>
    <t>LUDLOWJUT</t>
  </si>
  <si>
    <t>Baid Finserv Ltd</t>
  </si>
  <si>
    <t>BAIDFIN</t>
  </si>
  <si>
    <t>Wardwizard Foods and Beverages Ltd</t>
  </si>
  <si>
    <t>WARDWIZFBL</t>
  </si>
  <si>
    <t>Marvel Decor Ltd</t>
  </si>
  <si>
    <t>MDL</t>
  </si>
  <si>
    <t>Virat Leasing Ltd</t>
  </si>
  <si>
    <t>VLL</t>
  </si>
  <si>
    <t>Chetana Education Ltd</t>
  </si>
  <si>
    <t>CHETANA</t>
  </si>
  <si>
    <t>Touchwood Entertainment Ltd</t>
  </si>
  <si>
    <t>TOUCHWOOD</t>
  </si>
  <si>
    <t>NipponINETFNifty SDL Apr 2026 Top 20 Equal Weight</t>
  </si>
  <si>
    <t>SDL26BEES</t>
  </si>
  <si>
    <t>Upsurge Seeds Of Agriculture Ltd</t>
  </si>
  <si>
    <t>USASEEDS</t>
  </si>
  <si>
    <t>Ducol Organics &amp; Colours Ltd</t>
  </si>
  <si>
    <t>DUCOL</t>
  </si>
  <si>
    <t>Thakkers Developers Ltd</t>
  </si>
  <si>
    <t>THAKDEV</t>
  </si>
  <si>
    <t>Fidel Softech Ltd</t>
  </si>
  <si>
    <t>FIDEL</t>
  </si>
  <si>
    <t>Baroda Extrusion Ltd</t>
  </si>
  <si>
    <t>BAROEXT</t>
  </si>
  <si>
    <t>Bafna Pharmaceuticals Ltd</t>
  </si>
  <si>
    <t>BAFNAPH</t>
  </si>
  <si>
    <t>Kesar Petroproducts Ltd</t>
  </si>
  <si>
    <t>KESARPE</t>
  </si>
  <si>
    <t>AAA Technologies Ltd</t>
  </si>
  <si>
    <t>AAATECH</t>
  </si>
  <si>
    <t>Vital Chemtech Ltd</t>
  </si>
  <si>
    <t>VITAL</t>
  </si>
  <si>
    <t>Syschem (India) Ltd</t>
  </si>
  <si>
    <t>SYSCHEM</t>
  </si>
  <si>
    <t>Sikko Industries Ltd</t>
  </si>
  <si>
    <t>SIKKO</t>
  </si>
  <si>
    <t>DHP India Ltd</t>
  </si>
  <si>
    <t>DHPIND</t>
  </si>
  <si>
    <t>Basant Agro Tech (India) Ltd</t>
  </si>
  <si>
    <t>BASANTGL</t>
  </si>
  <si>
    <t>Ovobel Foods Ltd</t>
  </si>
  <si>
    <t>OVOBELE</t>
  </si>
  <si>
    <t>Odyssey Technologies Ltd</t>
  </si>
  <si>
    <t>ODYSSEY</t>
  </si>
  <si>
    <t>Keynote Financial Services Ltd</t>
  </si>
  <si>
    <t>KEYFINSERV</t>
  </si>
  <si>
    <t>Indian Infotech and Software Ltd</t>
  </si>
  <si>
    <t>INDINFO</t>
  </si>
  <si>
    <t>B &amp; A Ltd</t>
  </si>
  <si>
    <t>BNALTD</t>
  </si>
  <si>
    <t>Oxygenta Pharmaceutical Ltd</t>
  </si>
  <si>
    <t>OXYGENTAPH</t>
  </si>
  <si>
    <t>Shradha AI Technologies Ltd</t>
  </si>
  <si>
    <t>SHRAAITECH</t>
  </si>
  <si>
    <t>Oil &amp; Gas Drilling</t>
  </si>
  <si>
    <t>Globe International Carriers Ltd</t>
  </si>
  <si>
    <t>GICL</t>
  </si>
  <si>
    <t>Atam Valves Ltd</t>
  </si>
  <si>
    <t>ATAM</t>
  </si>
  <si>
    <t>Polson Ltd</t>
  </si>
  <si>
    <t>POLSON</t>
  </si>
  <si>
    <t>Genpharmasec Ltd</t>
  </si>
  <si>
    <t>GENPHARMA</t>
  </si>
  <si>
    <t>Gayatri Projects Ltd</t>
  </si>
  <si>
    <t>GAYAPROJ</t>
  </si>
  <si>
    <t>Mahalaxmi Rubtech Ltd</t>
  </si>
  <si>
    <t>MHLXMIRU</t>
  </si>
  <si>
    <t>Hilton Metal Forging Ltd</t>
  </si>
  <si>
    <t>HILTON</t>
  </si>
  <si>
    <t>Xelpmoc Design and Tech Ltd</t>
  </si>
  <si>
    <t>XELPMOC</t>
  </si>
  <si>
    <t>Standard Industries Ltd</t>
  </si>
  <si>
    <t>SIL</t>
  </si>
  <si>
    <t>ATV Projects India Ltd</t>
  </si>
  <si>
    <t>ATVPR</t>
  </si>
  <si>
    <t>Kaira Can Co Ltd</t>
  </si>
  <si>
    <t>KAIRA</t>
  </si>
  <si>
    <t>Kalyani Forge Ltd</t>
  </si>
  <si>
    <t>KALYANIFRG</t>
  </si>
  <si>
    <t>Mukta Arts Ltd</t>
  </si>
  <si>
    <t>MUKTAARTS</t>
  </si>
  <si>
    <t>Gujarat Natural Resources Ltd</t>
  </si>
  <si>
    <t>GNRL</t>
  </si>
  <si>
    <t>Salasar Exteriors and Contour Ltd</t>
  </si>
  <si>
    <t>SECL</t>
  </si>
  <si>
    <t>Gillanders Arbuthnot &amp; Co Ltd</t>
  </si>
  <si>
    <t>GILLANDERS</t>
  </si>
  <si>
    <t>Bright Brothers Ltd</t>
  </si>
  <si>
    <t>BRIGHTBR</t>
  </si>
  <si>
    <t>Avance Technologies Ltd</t>
  </si>
  <si>
    <t>AVANCE</t>
  </si>
  <si>
    <t>Samor Reality Ltd</t>
  </si>
  <si>
    <t>SAMOR</t>
  </si>
  <si>
    <t>Sal Automotive Ltd</t>
  </si>
  <si>
    <t>SALAUTO</t>
  </si>
  <si>
    <t>Indian Acrylics Ltd</t>
  </si>
  <si>
    <t>INDIANACRY</t>
  </si>
  <si>
    <t>Eyantra Ventures Ltd</t>
  </si>
  <si>
    <t>EY</t>
  </si>
  <si>
    <t>Gokak Textiles Ltd</t>
  </si>
  <si>
    <t>GOKAKTEX</t>
  </si>
  <si>
    <t>SPL Industries Ltd</t>
  </si>
  <si>
    <t>SPLIL</t>
  </si>
  <si>
    <t>Samrat Forgings Ltd</t>
  </si>
  <si>
    <t>SAMRATFORG</t>
  </si>
  <si>
    <t>Rulka Electricals Ltd</t>
  </si>
  <si>
    <t>RULKA</t>
  </si>
  <si>
    <t>Nagpur Power and Industries Ltd</t>
  </si>
  <si>
    <t>NAGPI</t>
  </si>
  <si>
    <t>Ekansh Concepts Ltd</t>
  </si>
  <si>
    <t>EKANSH</t>
  </si>
  <si>
    <t>SunGarner Energies Ltd</t>
  </si>
  <si>
    <t>SEL</t>
  </si>
  <si>
    <t>Key Corp Ltd</t>
  </si>
  <si>
    <t>KEYCORP</t>
  </si>
  <si>
    <t>Sunlite Recycling Industries Ltd</t>
  </si>
  <si>
    <t>SUNLITE</t>
  </si>
  <si>
    <t>7Seas Entertainment Ltd</t>
  </si>
  <si>
    <t>7SEASL</t>
  </si>
  <si>
    <t>Interactive Home Entertainment</t>
  </si>
  <si>
    <t>Ecoplast Ltd</t>
  </si>
  <si>
    <t>ECOPLAST</t>
  </si>
  <si>
    <t>De Neers Tools Ltd</t>
  </si>
  <si>
    <t>DENEERS</t>
  </si>
  <si>
    <t>Haryana Capfin Ltd</t>
  </si>
  <si>
    <t>HARYNACAP</t>
  </si>
  <si>
    <t>Divine Power Energy Ltd</t>
  </si>
  <si>
    <t>DPEL</t>
  </si>
  <si>
    <t>Kakatiya Cement Sugar and Industries Ltd</t>
  </si>
  <si>
    <t>KAKATCEM</t>
  </si>
  <si>
    <t>Reliance Chemotex Industries Ltd</t>
  </si>
  <si>
    <t>RELCHEMQ</t>
  </si>
  <si>
    <t>Anmol India Ltd</t>
  </si>
  <si>
    <t>ANMOL</t>
  </si>
  <si>
    <t>Eros International Media Ltd</t>
  </si>
  <si>
    <t>EROSMEDIA</t>
  </si>
  <si>
    <t>Raja Bahadur International Ltd</t>
  </si>
  <si>
    <t>RAJABAH</t>
  </si>
  <si>
    <t>Suryalata Spinning Mills Ltd</t>
  </si>
  <si>
    <t>SURYALA</t>
  </si>
  <si>
    <t>Rishiroop Ltd</t>
  </si>
  <si>
    <t>RISHIROOP</t>
  </si>
  <si>
    <t>Calcom Vision Ltd</t>
  </si>
  <si>
    <t>CALCOM</t>
  </si>
  <si>
    <t>Prizor Viztech Ltd</t>
  </si>
  <si>
    <t>PRIZOR</t>
  </si>
  <si>
    <t>AKI India Ltd</t>
  </si>
  <si>
    <t>AKI</t>
  </si>
  <si>
    <t>DIGJAM Ltd</t>
  </si>
  <si>
    <t>DIGJAMLMTD</t>
  </si>
  <si>
    <t>Dcm Ltd</t>
  </si>
  <si>
    <t>DCM</t>
  </si>
  <si>
    <t>Bhandari Hosiery Exports Ltd</t>
  </si>
  <si>
    <t>BHANDARI</t>
  </si>
  <si>
    <t>Electro Force (India) Ltd</t>
  </si>
  <si>
    <t>EFORCE</t>
  </si>
  <si>
    <t>Electronic Equipment &amp; Parts</t>
  </si>
  <si>
    <t>Vibrant Global Capital Ltd</t>
  </si>
  <si>
    <t>VGCL</t>
  </si>
  <si>
    <t>Ashapura Logistics Ltd</t>
  </si>
  <si>
    <t>ASHALOG</t>
  </si>
  <si>
    <t>Reliance Naval and Engineering Ltd</t>
  </si>
  <si>
    <t>RNAVAL</t>
  </si>
  <si>
    <t>Flex Foods Ltd</t>
  </si>
  <si>
    <t>FLEXFO</t>
  </si>
  <si>
    <t>Smruthi Organics Ltd</t>
  </si>
  <si>
    <t>SMRUTHIORG</t>
  </si>
  <si>
    <t>Beardsell Ltd</t>
  </si>
  <si>
    <t>BEARDSELL</t>
  </si>
  <si>
    <t>Western India Plywoods Ltd</t>
  </si>
  <si>
    <t>WIPL</t>
  </si>
  <si>
    <t>BN Rathi Securities Ltd</t>
  </si>
  <si>
    <t>BNRSEC</t>
  </si>
  <si>
    <t>Forcas Studio Ltd</t>
  </si>
  <si>
    <t>FORCAS</t>
  </si>
  <si>
    <t>Shreeji Translogistics Ltd</t>
  </si>
  <si>
    <t>STL</t>
  </si>
  <si>
    <t>Ganges Securities Ltd</t>
  </si>
  <si>
    <t>GANGESSECU</t>
  </si>
  <si>
    <t>Kohinoor Foods Ltd</t>
  </si>
  <si>
    <t>KOHINOOR</t>
  </si>
  <si>
    <t>Hindprakash Industries Ltd</t>
  </si>
  <si>
    <t>HPIL</t>
  </si>
  <si>
    <t>Homesfy Realty Ltd</t>
  </si>
  <si>
    <t>HOMESFY</t>
  </si>
  <si>
    <t>Patel Integrated Logistics Ltd</t>
  </si>
  <si>
    <t>PATINTLOG</t>
  </si>
  <si>
    <t>MPS Infotecnics Ltd</t>
  </si>
  <si>
    <t>VISESHINFO</t>
  </si>
  <si>
    <t>Piccadily Sugar and Allied Industries Ltd</t>
  </si>
  <si>
    <t>PICCASUG</t>
  </si>
  <si>
    <t>Hindustan Appliances Ltd</t>
  </si>
  <si>
    <t>HINDAPL</t>
  </si>
  <si>
    <t>Sotac Pharmaceuticals Ltd</t>
  </si>
  <si>
    <t>SOTAC</t>
  </si>
  <si>
    <t>Avro India Ltd</t>
  </si>
  <si>
    <t>AVROIND</t>
  </si>
  <si>
    <t>BCPL Railway Infrastructure Ltd</t>
  </si>
  <si>
    <t>BCPL</t>
  </si>
  <si>
    <t>Zeal Aqua Ltd</t>
  </si>
  <si>
    <t>Yogi Ltd</t>
  </si>
  <si>
    <t>YOGI</t>
  </si>
  <si>
    <t>Shri Techtex Ltd</t>
  </si>
  <si>
    <t>SHRITECH</t>
  </si>
  <si>
    <t>Pramara Promotions Ltd</t>
  </si>
  <si>
    <t>PRAMARA</t>
  </si>
  <si>
    <t>Garg Furnace Ltd</t>
  </si>
  <si>
    <t>GARGFUR</t>
  </si>
  <si>
    <t>Nippon India ETF Nifty PSU Bank BeES</t>
  </si>
  <si>
    <t>PSUBNKBEES</t>
  </si>
  <si>
    <t>Swati Projects Ltd</t>
  </si>
  <si>
    <t>SWATIPRO</t>
  </si>
  <si>
    <t>DB (International) Stock Brokers Ltd</t>
  </si>
  <si>
    <t>DBSTOCKBRO</t>
  </si>
  <si>
    <t>Ultracab (India) Ltd</t>
  </si>
  <si>
    <t>ULTRACAB</t>
  </si>
  <si>
    <t>Motor and General Finance Ltd</t>
  </si>
  <si>
    <t>MOTOGENFIN</t>
  </si>
  <si>
    <t>ITL Industries Ltd</t>
  </si>
  <si>
    <t>ITL</t>
  </si>
  <si>
    <t>Surya Lakshmi Cotton Mills Ltd</t>
  </si>
  <si>
    <t>SURYALAXMI</t>
  </si>
  <si>
    <t>Indian Card Clothing Company Ltd</t>
  </si>
  <si>
    <t>INDIANCARD</t>
  </si>
  <si>
    <t>Bharat Gears Ltd</t>
  </si>
  <si>
    <t>BHARATGEAR</t>
  </si>
  <si>
    <t>Machino Plastics Ltd</t>
  </si>
  <si>
    <t>MACPLASQ</t>
  </si>
  <si>
    <t>Narbada Gems and Jewellery Ltd</t>
  </si>
  <si>
    <t>NARBADA</t>
  </si>
  <si>
    <t>Shah Alloys Ltd</t>
  </si>
  <si>
    <t>SHAHALLOYS</t>
  </si>
  <si>
    <t>Indsil Hydro Power and Manganese Ltd</t>
  </si>
  <si>
    <t>INDSILHYD</t>
  </si>
  <si>
    <t>Manas Properties Ltd</t>
  </si>
  <si>
    <t>MANAS</t>
  </si>
  <si>
    <t>Integrated Personnel Services Ltd</t>
  </si>
  <si>
    <t>IPSL</t>
  </si>
  <si>
    <t>Globe Textiles (India) Ltd</t>
  </si>
  <si>
    <t>GLOBE</t>
  </si>
  <si>
    <t>Ansal Housing Ltd</t>
  </si>
  <si>
    <t>ANSALHSG</t>
  </si>
  <si>
    <t>Pioneer Embroideries Ltd</t>
  </si>
  <si>
    <t>PIONEEREMB</t>
  </si>
  <si>
    <t>Ambey Laboratories Ltd</t>
  </si>
  <si>
    <t>AMBEY</t>
  </si>
  <si>
    <t>Vedavaag Systems Ltd</t>
  </si>
  <si>
    <t>VEDAVAAG</t>
  </si>
  <si>
    <t>SNL Bearings Ltd</t>
  </si>
  <si>
    <t>SNL</t>
  </si>
  <si>
    <t>Tamboli Industries Ltd</t>
  </si>
  <si>
    <t>TAMBOLIIN</t>
  </si>
  <si>
    <t>Kovilpatti Lakshmi Roller Flour Mills Ltd</t>
  </si>
  <si>
    <t>KLRFM</t>
  </si>
  <si>
    <t>Setco Automotive Ltd</t>
  </si>
  <si>
    <t>SETCO</t>
  </si>
  <si>
    <t>Zenith Steel Pipes &amp; Industries Ltd</t>
  </si>
  <si>
    <t>ZENITHSTL</t>
  </si>
  <si>
    <t>Art Nirman Ltd</t>
  </si>
  <si>
    <t>ARTNIRMAN</t>
  </si>
  <si>
    <t>Jamshri Realty Ltd</t>
  </si>
  <si>
    <t>JAMSHRI</t>
  </si>
  <si>
    <t>Real Estate Operating Companies</t>
  </si>
  <si>
    <t>Kesar Enterprises Ltd</t>
  </si>
  <si>
    <t>KESARENT</t>
  </si>
  <si>
    <t>Constronics Infra Ltd</t>
  </si>
  <si>
    <t>CONSTRONIC</t>
  </si>
  <si>
    <t>Teamo Productions HQ Ltd</t>
  </si>
  <si>
    <t>TPHQ</t>
  </si>
  <si>
    <t>Latteys Industries Ltd</t>
  </si>
  <si>
    <t>LATTEYS</t>
  </si>
  <si>
    <t>Cerebra Integrated Technologies Ltd</t>
  </si>
  <si>
    <t>CEREBRAINT</t>
  </si>
  <si>
    <t>Raghuvansh Agrofarms Ltd</t>
  </si>
  <si>
    <t>RAFL</t>
  </si>
  <si>
    <t>Saumya Consultants Ltd</t>
  </si>
  <si>
    <t>SAUMYA</t>
  </si>
  <si>
    <t>Aluwind Architectural Ltd</t>
  </si>
  <si>
    <t>ALUWIND</t>
  </si>
  <si>
    <t>Hemant Surgical Industries Ltd</t>
  </si>
  <si>
    <t>HSIL</t>
  </si>
  <si>
    <t>Health Care Distributors</t>
  </si>
  <si>
    <t>Radhe Developers (India) Ltd</t>
  </si>
  <si>
    <t>RADHEDE</t>
  </si>
  <si>
    <t>Premco Global Ltd</t>
  </si>
  <si>
    <t>PREMCO</t>
  </si>
  <si>
    <t>Parvati Sweetners and Power Ltd</t>
  </si>
  <si>
    <t>PARVATI</t>
  </si>
  <si>
    <t>Vaidya Sane Ayurved Laboratories Ltd</t>
  </si>
  <si>
    <t>MADHAVBAUG</t>
  </si>
  <si>
    <t>Sizemasters Technology Ltd</t>
  </si>
  <si>
    <t>SIZEMASTER</t>
  </si>
  <si>
    <t>Prakash Steelage Ltd</t>
  </si>
  <si>
    <t>PRAKASHSTL</t>
  </si>
  <si>
    <t>CNI Research Ltd</t>
  </si>
  <si>
    <t>CNIRESLTD</t>
  </si>
  <si>
    <t>Jainam Ferro Alloys (I) Ltd</t>
  </si>
  <si>
    <t>JAINAM</t>
  </si>
  <si>
    <t>Deepak Spinners Ltd</t>
  </si>
  <si>
    <t>DEEPAKSP</t>
  </si>
  <si>
    <t>Munoth Capital Market Ltd</t>
  </si>
  <si>
    <t>MUNCAPM</t>
  </si>
  <si>
    <t>CG VAK Software and Exports Ltd</t>
  </si>
  <si>
    <t>CGVAK</t>
  </si>
  <si>
    <t>Dhruva Capital Services Ltd</t>
  </si>
  <si>
    <t>DHRUVCA</t>
  </si>
  <si>
    <t>Active Clothing Co Ltd</t>
  </si>
  <si>
    <t>ACTIVE</t>
  </si>
  <si>
    <t>Winsome Breweries Ltd</t>
  </si>
  <si>
    <t>WINSOMBR</t>
  </si>
  <si>
    <t>Brewers</t>
  </si>
  <si>
    <t>Relicab Cable Manufacturing Ltd</t>
  </si>
  <si>
    <t>RELICAB</t>
  </si>
  <si>
    <t>Salona Cotspin Ltd</t>
  </si>
  <si>
    <t>SALONA</t>
  </si>
  <si>
    <t>Krishanveer Forge Ltd</t>
  </si>
  <si>
    <t>KVFORGE</t>
  </si>
  <si>
    <t>Aditya Ultra Steel Ltd</t>
  </si>
  <si>
    <t>AUSL</t>
  </si>
  <si>
    <t>K I C Metaliks Ltd</t>
  </si>
  <si>
    <t>KAJARIR</t>
  </si>
  <si>
    <t>Steelman Telecom Ltd</t>
  </si>
  <si>
    <t>STML</t>
  </si>
  <si>
    <t>Integrated Telecommunication Services</t>
  </si>
  <si>
    <t>Steel City Securities Ltd</t>
  </si>
  <si>
    <t>STEELCITY</t>
  </si>
  <si>
    <t>Arvind and Company Shipping Agencies Ltd</t>
  </si>
  <si>
    <t>ACSAL</t>
  </si>
  <si>
    <t>Mysore Petro Chemicals Ltd</t>
  </si>
  <si>
    <t>MYSORPETRO</t>
  </si>
  <si>
    <t>Prudential Sugar Corp Ltd</t>
  </si>
  <si>
    <t>PRUDMOULI</t>
  </si>
  <si>
    <t>Lotus Eye Hospital and Institute Ltd</t>
  </si>
  <si>
    <t>LOTUSEYE</t>
  </si>
  <si>
    <t>BN Holdings Ltd</t>
  </si>
  <si>
    <t>BNHOLDINGS</t>
  </si>
  <si>
    <t>India Steel Works Ltd</t>
  </si>
  <si>
    <t>ISWL</t>
  </si>
  <si>
    <t>Destiny Logistics &amp; Infra Ltd</t>
  </si>
  <si>
    <t>DESTINY</t>
  </si>
  <si>
    <t>WSFx Global Pay Ltd</t>
  </si>
  <si>
    <t>WSFX</t>
  </si>
  <si>
    <t>Bodhi Tree Multimedia Ltd</t>
  </si>
  <si>
    <t>BTML</t>
  </si>
  <si>
    <t>Kundan Edifice Ltd</t>
  </si>
  <si>
    <t>KEL</t>
  </si>
  <si>
    <t>Amarjothi Spinning Mills Ltd</t>
  </si>
  <si>
    <t>AMARJOTHI</t>
  </si>
  <si>
    <t>Ajooni Biotech Ltd</t>
  </si>
  <si>
    <t>AJOONI</t>
  </si>
  <si>
    <t>Rudra Gas Enterprise Ltd</t>
  </si>
  <si>
    <t>RUDRAGAS</t>
  </si>
  <si>
    <t>Tirupati Starch &amp; Chemicals Ltd</t>
  </si>
  <si>
    <t>TIRUSTA</t>
  </si>
  <si>
    <t>Credent Global Finance Ltd</t>
  </si>
  <si>
    <t>CGFL</t>
  </si>
  <si>
    <t>Zenith Exports Ltd</t>
  </si>
  <si>
    <t>ZENITHEXPO</t>
  </si>
  <si>
    <t>Total Transport Systems Ltd</t>
  </si>
  <si>
    <t>TOTAL</t>
  </si>
  <si>
    <t>Enfuse Solutions Ltd</t>
  </si>
  <si>
    <t>ENFUSE</t>
  </si>
  <si>
    <t>Healthy Life Agritec Ltd</t>
  </si>
  <si>
    <t>HEALTHYLIFE</t>
  </si>
  <si>
    <t>Food Distributors</t>
  </si>
  <si>
    <t>Bilcare Ltd</t>
  </si>
  <si>
    <t>BI</t>
  </si>
  <si>
    <t>Modulex Construction Technologies Ltd</t>
  </si>
  <si>
    <t>MODULEX</t>
  </si>
  <si>
    <t>Vaswani Industries Ltd</t>
  </si>
  <si>
    <t>VASWANI</t>
  </si>
  <si>
    <t>Bhilwara Spinners Ltd</t>
  </si>
  <si>
    <t>BHILSPIN</t>
  </si>
  <si>
    <t>Swastik Pipe Ltd</t>
  </si>
  <si>
    <t>SWASTIK</t>
  </si>
  <si>
    <t>Marble City India Ltd</t>
  </si>
  <si>
    <t>MARBLE</t>
  </si>
  <si>
    <t>Construction Materials</t>
  </si>
  <si>
    <t>Bhagwati Autocast Ltd</t>
  </si>
  <si>
    <t>BGWTATO</t>
  </si>
  <si>
    <t>COSCO (India) Ltd</t>
  </si>
  <si>
    <t>COSCO</t>
  </si>
  <si>
    <t>Athena Global Technologies Ltd</t>
  </si>
  <si>
    <t>ATHENAGLO</t>
  </si>
  <si>
    <t>Sumuka Agro Industries Ltd</t>
  </si>
  <si>
    <t>SUMUKA</t>
  </si>
  <si>
    <t>Accel Ltd</t>
  </si>
  <si>
    <t>ACCEL</t>
  </si>
  <si>
    <t>Sprayking Ltd</t>
  </si>
  <si>
    <t>SPRAYKING</t>
  </si>
  <si>
    <t>Unifinz Capital India Ltd</t>
  </si>
  <si>
    <t>UCIL</t>
  </si>
  <si>
    <t>Scanpoint Geomatics Ltd</t>
  </si>
  <si>
    <t>SCANPGEOM</t>
  </si>
  <si>
    <t>Rungta Irrigation Ltd</t>
  </si>
  <si>
    <t>RUNGTAIR</t>
  </si>
  <si>
    <t>Raaj Medisafe India Ltd</t>
  </si>
  <si>
    <t>RAAJMEDI</t>
  </si>
  <si>
    <t>3rd Rock Multimedia Ltd</t>
  </si>
  <si>
    <t>3RDROCK</t>
  </si>
  <si>
    <t>GV Films Ltd</t>
  </si>
  <si>
    <t>GVFILM</t>
  </si>
  <si>
    <t>Diensten Tech Ltd</t>
  </si>
  <si>
    <t>DTL</t>
  </si>
  <si>
    <t>Simmonds Marshall Ltd</t>
  </si>
  <si>
    <t>SIMMOND</t>
  </si>
  <si>
    <t>Dynavision Ltd</t>
  </si>
  <si>
    <t>DYNAVSN</t>
  </si>
  <si>
    <t>Ascom Leasing &amp; Investments Ltd</t>
  </si>
  <si>
    <t>ASCOM</t>
  </si>
  <si>
    <t>Accuracy Shipping Ltd</t>
  </si>
  <si>
    <t>ACCURACY</t>
  </si>
  <si>
    <t>Precision Metaliks Ltd</t>
  </si>
  <si>
    <t>PRECISION</t>
  </si>
  <si>
    <t>Ganga Papers India Ltd</t>
  </si>
  <si>
    <t>GANGAPA</t>
  </si>
  <si>
    <t>Shervani Industrial Syndicate Ltd</t>
  </si>
  <si>
    <t>SHERVANI</t>
  </si>
  <si>
    <t>BITS Ltd</t>
  </si>
  <si>
    <t>BITS</t>
  </si>
  <si>
    <t>Bengal Tea &amp; Fabrics Ltd</t>
  </si>
  <si>
    <t>BENGALT</t>
  </si>
  <si>
    <t>Kotak S&amp;P BSE Sensex ETF</t>
  </si>
  <si>
    <t>SENSEX1</t>
  </si>
  <si>
    <t>Gujchem Distillers India Ltd</t>
  </si>
  <si>
    <t>GUJCMDS</t>
  </si>
  <si>
    <t>New Swan Multitech Ltd</t>
  </si>
  <si>
    <t>SWANAGRO</t>
  </si>
  <si>
    <t>Virat Crane Industries Ltd</t>
  </si>
  <si>
    <t>VIRATCRA</t>
  </si>
  <si>
    <t>HB Portfolio Ltd</t>
  </si>
  <si>
    <t>HBPOR</t>
  </si>
  <si>
    <t>Ansal Buildwell Ltd</t>
  </si>
  <si>
    <t>ANSALBU</t>
  </si>
  <si>
    <t>Palash Securities Ltd</t>
  </si>
  <si>
    <t>PALASHSECU</t>
  </si>
  <si>
    <t>Dhatre Udyog Ltd</t>
  </si>
  <si>
    <t>DHATRE</t>
  </si>
  <si>
    <t>Arnold Holdings Ltd</t>
  </si>
  <si>
    <t>ARNOLD</t>
  </si>
  <si>
    <t>Atishay Ltd</t>
  </si>
  <si>
    <t>ATISHAY</t>
  </si>
  <si>
    <t>Rexnord Electronics and Controls Ltd</t>
  </si>
  <si>
    <t>REXNORD</t>
  </si>
  <si>
    <t>United Van Der Horst Ltd</t>
  </si>
  <si>
    <t>UVDRHOR</t>
  </si>
  <si>
    <t>ICICI Prudential Nifty Next 50 ETF</t>
  </si>
  <si>
    <t>NEXT50IETF</t>
  </si>
  <si>
    <t>Srestha Finvest Ltd</t>
  </si>
  <si>
    <t>SRESTHA</t>
  </si>
  <si>
    <t>AMD Industries Ltd</t>
  </si>
  <si>
    <t>AMDIND</t>
  </si>
  <si>
    <t>Ai Champdany Industries Ltd</t>
  </si>
  <si>
    <t>AICHAMP</t>
  </si>
  <si>
    <t>Ahlada Engineers Ltd</t>
  </si>
  <si>
    <t>AHLADA</t>
  </si>
  <si>
    <t>Panyam Cements And Mineral Industrties Ltd</t>
  </si>
  <si>
    <t>PANCM</t>
  </si>
  <si>
    <t>Sayaji Industries Ltd</t>
  </si>
  <si>
    <t>SAYAJIIND</t>
  </si>
  <si>
    <t>Srivasavi Adhesive Tapes Ltd</t>
  </si>
  <si>
    <t>SRIVASAVI</t>
  </si>
  <si>
    <t>Baweja Studios Ltd</t>
  </si>
  <si>
    <t>BAWEJA</t>
  </si>
  <si>
    <t>Shristi Infrastructure Development Corporation Ltd</t>
  </si>
  <si>
    <t>SHRISTI</t>
  </si>
  <si>
    <t>Apis India Ltd</t>
  </si>
  <si>
    <t>APIS</t>
  </si>
  <si>
    <t>Wallfort Financial Services Ltd</t>
  </si>
  <si>
    <t>WALLFORT</t>
  </si>
  <si>
    <t>Pharmaids Pharmaceuticals Ltd</t>
  </si>
  <si>
    <t>PHARMAID</t>
  </si>
  <si>
    <t>Shri Gang Industries and Allied Products Ltd</t>
  </si>
  <si>
    <t>SHRIGANG</t>
  </si>
  <si>
    <t>GTV Engineering Ltd</t>
  </si>
  <si>
    <t>GTV</t>
  </si>
  <si>
    <t>Goyal Aluminiums Ltd</t>
  </si>
  <si>
    <t>GOYALALUM</t>
  </si>
  <si>
    <t>Sharp Chucks and Machines Ltd</t>
  </si>
  <si>
    <t>SCML</t>
  </si>
  <si>
    <t>Sagarsoft (India) Ltd</t>
  </si>
  <si>
    <t>SAGARSOFT</t>
  </si>
  <si>
    <t>Swashthik Plascon Ltd</t>
  </si>
  <si>
    <t>SPL</t>
  </si>
  <si>
    <t>Colab Cloud Platforms Ltd</t>
  </si>
  <si>
    <t>COLABCLOUD</t>
  </si>
  <si>
    <t>Gayatri Sugars Ltd</t>
  </si>
  <si>
    <t>GAYATRI</t>
  </si>
  <si>
    <t>Polychem Ltd</t>
  </si>
  <si>
    <t>POLYCHEM</t>
  </si>
  <si>
    <t>Kothari Fermentation and Biochem Ltd</t>
  </si>
  <si>
    <t>KFBL</t>
  </si>
  <si>
    <t>Transteel Seating Technologies Ltd</t>
  </si>
  <si>
    <t>TRANSTEEL</t>
  </si>
  <si>
    <t>Cubex Tubings Ltd</t>
  </si>
  <si>
    <t>CUBEXTUB</t>
  </si>
  <si>
    <t>Rishi Laser Ltd</t>
  </si>
  <si>
    <t>RISHILASE</t>
  </si>
  <si>
    <t>Semac Consultants Ltd</t>
  </si>
  <si>
    <t>SEMAC</t>
  </si>
  <si>
    <t>WeP Solutions Ltd</t>
  </si>
  <si>
    <t>WEPSOLN</t>
  </si>
  <si>
    <t>Super Tannery Ltd</t>
  </si>
  <si>
    <t>SUPTANERY</t>
  </si>
  <si>
    <t>Nath Industries Ltd</t>
  </si>
  <si>
    <t>NATHIND</t>
  </si>
  <si>
    <t>Jhandewalas Foods Ltd</t>
  </si>
  <si>
    <t>JFL</t>
  </si>
  <si>
    <t>Biofil Chemicals and Pharmaceuticals Ltd</t>
  </si>
  <si>
    <t>BIOFILCHEM</t>
  </si>
  <si>
    <t>Lahoti Overseas Ltd</t>
  </si>
  <si>
    <t>LAHOTIOV</t>
  </si>
  <si>
    <t>Parnax Lab Ltd</t>
  </si>
  <si>
    <t>PARNAXLAB</t>
  </si>
  <si>
    <t>Aksh Optifibre Ltd</t>
  </si>
  <si>
    <t>AKSHOPTFBR</t>
  </si>
  <si>
    <t>Asit C Mehta Financial Services Ltd</t>
  </si>
  <si>
    <t>ASITCFIN</t>
  </si>
  <si>
    <t>Bhagyanagar Properties Ltd</t>
  </si>
  <si>
    <t>BHAGYAPROP</t>
  </si>
  <si>
    <t>Promax Power Ltd</t>
  </si>
  <si>
    <t>PROMAX</t>
  </si>
  <si>
    <t>Gujarat Toolroom Ltd</t>
  </si>
  <si>
    <t>GUJTLRM</t>
  </si>
  <si>
    <t>Macobs Technologies Ltd</t>
  </si>
  <si>
    <t>MACOBSTECH</t>
  </si>
  <si>
    <t>Aesthetik Engineers Ltd</t>
  </si>
  <si>
    <t>AESTHETIK</t>
  </si>
  <si>
    <t>VMS Industries Ltd</t>
  </si>
  <si>
    <t>VMS</t>
  </si>
  <si>
    <t>Akshar Spintex Ltd</t>
  </si>
  <si>
    <t>AKSHAR</t>
  </si>
  <si>
    <t>Veekayem Fashion &amp; Apparels Ltd</t>
  </si>
  <si>
    <t>VEEKAYEM</t>
  </si>
  <si>
    <t>Sundaram Multi Pap Ltd</t>
  </si>
  <si>
    <t>SUNDARAM</t>
  </si>
  <si>
    <t>Aztec Fluids &amp; Machinery Ltd</t>
  </si>
  <si>
    <t>AZTEC</t>
  </si>
  <si>
    <t>Bansal Roofing Products Ltd</t>
  </si>
  <si>
    <t>BRPL</t>
  </si>
  <si>
    <t>Thacker and Company Ltd</t>
  </si>
  <si>
    <t>THACKER</t>
  </si>
  <si>
    <t>Landmark Property Development Co Ltd</t>
  </si>
  <si>
    <t>LPDC</t>
  </si>
  <si>
    <t>Nidhi Granites Ltd</t>
  </si>
  <si>
    <t>NIDHGRN</t>
  </si>
  <si>
    <t>DRS Dilip Roadlines Ltd</t>
  </si>
  <si>
    <t>DRSDILIP</t>
  </si>
  <si>
    <t>National Fittings Ltd</t>
  </si>
  <si>
    <t>NATFIT</t>
  </si>
  <si>
    <t>Vishal Bearings Ltd</t>
  </si>
  <si>
    <t>VISHALBL</t>
  </si>
  <si>
    <t>Dangee Dums Ltd</t>
  </si>
  <si>
    <t>DANGEE</t>
  </si>
  <si>
    <t>Agri-Tech (India) Ltd</t>
  </si>
  <si>
    <t>AGRITECH</t>
  </si>
  <si>
    <t>Fiberweb (India) Ltd</t>
  </si>
  <si>
    <t>FIBERWEB</t>
  </si>
  <si>
    <t>Himalaya Food International Ltd</t>
  </si>
  <si>
    <t>HFIL</t>
  </si>
  <si>
    <t>Kemp and Company Ltd</t>
  </si>
  <si>
    <t>KEMP</t>
  </si>
  <si>
    <t>Sanco Trans Ltd</t>
  </si>
  <si>
    <t>SANCTRN</t>
  </si>
  <si>
    <t>Lasa Supergenerics Ltd</t>
  </si>
  <si>
    <t>LASA</t>
  </si>
  <si>
    <t>Cravatex Ltd</t>
  </si>
  <si>
    <t>CRAVATEX</t>
  </si>
  <si>
    <t>Marco Cables &amp; Conductors Ltd</t>
  </si>
  <si>
    <t>MARCO</t>
  </si>
  <si>
    <t>Barak Valley Cements Ltd</t>
  </si>
  <si>
    <t>BVCL</t>
  </si>
  <si>
    <t>Banka BioLoo Ltd</t>
  </si>
  <si>
    <t>BANKA</t>
  </si>
  <si>
    <t>Modern Dairies Ltd</t>
  </si>
  <si>
    <t>MODAIRY</t>
  </si>
  <si>
    <t>Terai Tea Co Ltd</t>
  </si>
  <si>
    <t>TERAI</t>
  </si>
  <si>
    <t>Binayak Tex Processors Ltd</t>
  </si>
  <si>
    <t>ZBINTXPP</t>
  </si>
  <si>
    <t>Nagreeka Exports Ltd</t>
  </si>
  <si>
    <t>NAGREEKEXP</t>
  </si>
  <si>
    <t>Peria Karamalai Tea and Produce Company Ltd</t>
  </si>
  <si>
    <t>PKTEA</t>
  </si>
  <si>
    <t>Quantum Gold Fund</t>
  </si>
  <si>
    <t>QGOLDHALF</t>
  </si>
  <si>
    <t>Expo Gas Containers Ltd</t>
  </si>
  <si>
    <t>EXPOGAS</t>
  </si>
  <si>
    <t>Sameera Agro and Infra Ltd</t>
  </si>
  <si>
    <t>SAIFL</t>
  </si>
  <si>
    <t>Homebuilding</t>
  </si>
  <si>
    <t>HDFC S&amp;P BSE Sensex ETF</t>
  </si>
  <si>
    <t>HDFCSENSEX</t>
  </si>
  <si>
    <t>Graphisads Ltd</t>
  </si>
  <si>
    <t>GRAPHISAD</t>
  </si>
  <si>
    <t>B C C Fuba India Ltd</t>
  </si>
  <si>
    <t>BCCFUBA</t>
  </si>
  <si>
    <t>Phoenix International Ltd</t>
  </si>
  <si>
    <t>PHOENXINTL</t>
  </si>
  <si>
    <t>ARC Finance Ltd</t>
  </si>
  <si>
    <t>ARCFIN</t>
  </si>
  <si>
    <t>Party Cruisers Ltd</t>
  </si>
  <si>
    <t>PARTYCRUS</t>
  </si>
  <si>
    <t>Ausom Enterprise Ltd</t>
  </si>
  <si>
    <t>AUSOMENT</t>
  </si>
  <si>
    <t>Prerna Infrabuild Ltd</t>
  </si>
  <si>
    <t>PRERINFRA</t>
  </si>
  <si>
    <t>Ind Swift Ltd</t>
  </si>
  <si>
    <t>INDSWFTLTD</t>
  </si>
  <si>
    <t>Shalimar Wires Industries Ltd</t>
  </si>
  <si>
    <t>SHALIWIR</t>
  </si>
  <si>
    <t>Saptarishi Agro Industries Ltd</t>
  </si>
  <si>
    <t>SPTRSHI</t>
  </si>
  <si>
    <t>Maiden Forgings Ltd</t>
  </si>
  <si>
    <t>MAIDEN</t>
  </si>
  <si>
    <t>Money Masters Leasing and Finance Ltd</t>
  </si>
  <si>
    <t>MMLF</t>
  </si>
  <si>
    <t>Alkali Metals Ltd</t>
  </si>
  <si>
    <t>ALKALI</t>
  </si>
  <si>
    <t>Twentyfirst Century Management Services Ltd</t>
  </si>
  <si>
    <t>21STCENMGM</t>
  </si>
  <si>
    <t>Dhariwalcorp Ltd</t>
  </si>
  <si>
    <t>DHARIWAL</t>
  </si>
  <si>
    <t>Sampann Utpadan India Ltd</t>
  </si>
  <si>
    <t>SAMPANN</t>
  </si>
  <si>
    <t>Omnitex Industries (India) Ltd</t>
  </si>
  <si>
    <t>OMNITEX</t>
  </si>
  <si>
    <t>Bharat Immunologicals and Biologicals Corporation Ltd</t>
  </si>
  <si>
    <t>BIBCL</t>
  </si>
  <si>
    <t>Paras Petrofils Ltd</t>
  </si>
  <si>
    <t>PARASPETRO</t>
  </si>
  <si>
    <t>G. G. Automotive Gears Ltd</t>
  </si>
  <si>
    <t>GGAUTO</t>
  </si>
  <si>
    <t>Suraj Industries Ltd</t>
  </si>
  <si>
    <t>SURJIND</t>
  </si>
  <si>
    <t>Palred Technologies Ltd</t>
  </si>
  <si>
    <t>PALREDTEC</t>
  </si>
  <si>
    <t>Asarfi Hospital Ltd</t>
  </si>
  <si>
    <t>ASARFI</t>
  </si>
  <si>
    <t>Oriental Trimex Ltd</t>
  </si>
  <si>
    <t>ORIENTALTL</t>
  </si>
  <si>
    <t>Mercury Laboratories Ltd</t>
  </si>
  <si>
    <t>MERCURYLAB</t>
  </si>
  <si>
    <t>Master Components Ltd</t>
  </si>
  <si>
    <t>MASTER</t>
  </si>
  <si>
    <t>Future Consumer Ltd</t>
  </si>
  <si>
    <t>FCONSUMER</t>
  </si>
  <si>
    <t>BSEL Algo Ltd</t>
  </si>
  <si>
    <t>BSELALGO</t>
  </si>
  <si>
    <t>Aakash Exploration Services Ltd</t>
  </si>
  <si>
    <t>AAKASH</t>
  </si>
  <si>
    <t>My Mudra Fincorp Ltd</t>
  </si>
  <si>
    <t>MYMUDRA</t>
  </si>
  <si>
    <t>VL Infraprojects Ltd</t>
  </si>
  <si>
    <t>VLINFRA</t>
  </si>
  <si>
    <t>Quadrant Televentures Ltd</t>
  </si>
  <si>
    <t>QUADRANT</t>
  </si>
  <si>
    <t>Shanti Spintex Ltd</t>
  </si>
  <si>
    <t>SHANTIDENM</t>
  </si>
  <si>
    <t>Shubhshree Biofuels Energy Ltd</t>
  </si>
  <si>
    <t>SHUBHSHREE</t>
  </si>
  <si>
    <t>APM Industries Ltd</t>
  </si>
  <si>
    <t>APMIN</t>
  </si>
  <si>
    <t>Paramatrix Technologies Ltd</t>
  </si>
  <si>
    <t>PARAMATRIX</t>
  </si>
  <si>
    <t>Womancart Ltd</t>
  </si>
  <si>
    <t>WOMANCART</t>
  </si>
  <si>
    <t>Ishan Dyes and Chemicals Ltd</t>
  </si>
  <si>
    <t>ISHANCH</t>
  </si>
  <si>
    <t>Saboo Sodium Chloro Ltd</t>
  </si>
  <si>
    <t>SABOOSOD</t>
  </si>
  <si>
    <t>Travels &amp; Rentals Ltd</t>
  </si>
  <si>
    <t>TRAVELS</t>
  </si>
  <si>
    <t>Arshiya Ltd</t>
  </si>
  <si>
    <t>ARSHIYA</t>
  </si>
  <si>
    <t>MRP Agro Ltd</t>
  </si>
  <si>
    <t>MRP</t>
  </si>
  <si>
    <t>Cinevista Ltd</t>
  </si>
  <si>
    <t>CINEVISTA</t>
  </si>
  <si>
    <t>Facor Alloys Ltd</t>
  </si>
  <si>
    <t>FACORALL</t>
  </si>
  <si>
    <t>Holmarc Opto-Mechatronics Ltd</t>
  </si>
  <si>
    <t>HOLMARC</t>
  </si>
  <si>
    <t>Manglam Infra &amp; Engineering Ltd</t>
  </si>
  <si>
    <t>MIEL</t>
  </si>
  <si>
    <t>Sattrix Information Security Ltd</t>
  </si>
  <si>
    <t>SATTRIX</t>
  </si>
  <si>
    <t>Source Natural Foods and Herbal Supplements Ltd</t>
  </si>
  <si>
    <t>SOURCENTRL</t>
  </si>
  <si>
    <t>Orissa Bengal Carrier Ltd</t>
  </si>
  <si>
    <t>OBCL</t>
  </si>
  <si>
    <t>AK Spintex Ltd</t>
  </si>
  <si>
    <t>AKSPINTEX</t>
  </si>
  <si>
    <t>Auro Laboratories Ltd</t>
  </si>
  <si>
    <t>AUROLAB</t>
  </si>
  <si>
    <t>Akar Auto Industries Ltd</t>
  </si>
  <si>
    <t>AAIL</t>
  </si>
  <si>
    <t>TCI Industries Ltd</t>
  </si>
  <si>
    <t>TCIIND</t>
  </si>
  <si>
    <t>Tokyo Plast International Ltd</t>
  </si>
  <si>
    <t>TOKYOPLAST</t>
  </si>
  <si>
    <t>MEP Infrastructure Developers Ltd</t>
  </si>
  <si>
    <t>MEP</t>
  </si>
  <si>
    <t>Yarn Syndicate Ltd</t>
  </si>
  <si>
    <t>YARNSYN</t>
  </si>
  <si>
    <t>Alfred Herbert (India) Ltd</t>
  </si>
  <si>
    <t>ALFREDHE</t>
  </si>
  <si>
    <t>Soma Textiles &amp; Industries Ltd</t>
  </si>
  <si>
    <t>SOMATEX</t>
  </si>
  <si>
    <t>Abhinav Capital Services Ltd</t>
  </si>
  <si>
    <t>ABHICAP</t>
  </si>
  <si>
    <t>Rasi Electrodes Ltd</t>
  </si>
  <si>
    <t>RASIELEC</t>
  </si>
  <si>
    <t>Sangam Finserv Ltd</t>
  </si>
  <si>
    <t>SANGAMFIN</t>
  </si>
  <si>
    <t>Aspire &amp; Innovative Advertising Ltd</t>
  </si>
  <si>
    <t>ASPIRE</t>
  </si>
  <si>
    <t>Yaari Digital Integrated Services Ltd</t>
  </si>
  <si>
    <t>YAARI</t>
  </si>
  <si>
    <t>Three M Paper Boards Ltd</t>
  </si>
  <si>
    <t>THREEMPAPE</t>
  </si>
  <si>
    <t>Freshtrop Fruits Ltd</t>
  </si>
  <si>
    <t>FRSHTRP</t>
  </si>
  <si>
    <t>D &amp; H India Ltd</t>
  </si>
  <si>
    <t>DHINDIA</t>
  </si>
  <si>
    <t>Royal Cushion Vinyl Products Ltd</t>
  </si>
  <si>
    <t>ROYALCU</t>
  </si>
  <si>
    <t>Jasch Industries Ltd</t>
  </si>
  <si>
    <t>JASCH</t>
  </si>
  <si>
    <t>Resonance Specialties Ltd</t>
  </si>
  <si>
    <t>RESONANCE</t>
  </si>
  <si>
    <t>Brace Port Logistics Ltd</t>
  </si>
  <si>
    <t>BRACEPORT</t>
  </si>
  <si>
    <t>Energy Development Company Ltd</t>
  </si>
  <si>
    <t>ENERGYDEV</t>
  </si>
  <si>
    <t>Softrak Venture Investment Limited</t>
  </si>
  <si>
    <t>SOFTRAKV</t>
  </si>
  <si>
    <t>Mohite Industries Ltd</t>
  </si>
  <si>
    <t>MOHITE</t>
  </si>
  <si>
    <t>Ganesha Ecoverse Ltd</t>
  </si>
  <si>
    <t>GANVERSE</t>
  </si>
  <si>
    <t>Transcorp International Ltd</t>
  </si>
  <si>
    <t>TRANSCOR</t>
  </si>
  <si>
    <t>Ganga Forging Ltd</t>
  </si>
  <si>
    <t>GANGAFORGE</t>
  </si>
  <si>
    <t>Mayank Cattle Food Ltd</t>
  </si>
  <si>
    <t>MCFL</t>
  </si>
  <si>
    <t>Tanvi Foods (India) Ltd</t>
  </si>
  <si>
    <t>TANVI</t>
  </si>
  <si>
    <t>Jayant Infratech Ltd</t>
  </si>
  <si>
    <t>JAYANT</t>
  </si>
  <si>
    <t>Blue Pebble Ltd</t>
  </si>
  <si>
    <t>BLUEPEBBLE</t>
  </si>
  <si>
    <t>Creative Castings Ltd</t>
  </si>
  <si>
    <t>Sambhaav Media Ltd</t>
  </si>
  <si>
    <t>SAMBHAAV</t>
  </si>
  <si>
    <t>DRS Cargo Movers Ltd</t>
  </si>
  <si>
    <t>DRSCARGO</t>
  </si>
  <si>
    <t>Popees Cares Ltd</t>
  </si>
  <si>
    <t>POPEES</t>
  </si>
  <si>
    <t>Rachana Infrastructure Ltd</t>
  </si>
  <si>
    <t>RILINFRA</t>
  </si>
  <si>
    <t>Arabian Petroleum Ltd</t>
  </si>
  <si>
    <t>ARABIAN</t>
  </si>
  <si>
    <t>Silkflex Polymers (India) Ltd</t>
  </si>
  <si>
    <t>SILKFLEX</t>
  </si>
  <si>
    <t>Skil Infrastructure Ltd</t>
  </si>
  <si>
    <t>SKIL</t>
  </si>
  <si>
    <t>Balgopal Commercial Ltd</t>
  </si>
  <si>
    <t>BALGOPAL</t>
  </si>
  <si>
    <t>Olatech Solutions Ltd</t>
  </si>
  <si>
    <t>OLATECH</t>
  </si>
  <si>
    <t>Shetron Ltd</t>
  </si>
  <si>
    <t>SHETR</t>
  </si>
  <si>
    <t>Rainbow Foundations Ltd</t>
  </si>
  <si>
    <t>RAINBOWF</t>
  </si>
  <si>
    <t>Suvidhaa Infoserve Ltd</t>
  </si>
  <si>
    <t>SUVIDHAA</t>
  </si>
  <si>
    <t>Aprameya Engineering Ltd</t>
  </si>
  <si>
    <t>APRAMEYA</t>
  </si>
  <si>
    <t>Securekloud Technologies Ltd</t>
  </si>
  <si>
    <t>SECURKLOUD</t>
  </si>
  <si>
    <t>Fortis Malar Hospitals Ltd</t>
  </si>
  <si>
    <t>FORTISMLR</t>
  </si>
  <si>
    <t>Maruti Interior Products Ltd</t>
  </si>
  <si>
    <t>SPITZE</t>
  </si>
  <si>
    <t>Home Furnishings</t>
  </si>
  <si>
    <t>Mcon Rasayan India Ltd</t>
  </si>
  <si>
    <t>MCON</t>
  </si>
  <si>
    <t>Damodar Industries Ltd</t>
  </si>
  <si>
    <t>DAMODARIND</t>
  </si>
  <si>
    <t>Aarvee Denims and Exports Ltd</t>
  </si>
  <si>
    <t>AARVEEDEN</t>
  </si>
  <si>
    <t>Grob Tea Co Ltd</t>
  </si>
  <si>
    <t>GROBTEA</t>
  </si>
  <si>
    <t>James Warren Tea Ltd</t>
  </si>
  <si>
    <t>JAMESWARREN</t>
  </si>
  <si>
    <t>Moksh Ornaments Ltd</t>
  </si>
  <si>
    <t>MOKSH</t>
  </si>
  <si>
    <t>Som Datt Finance Corporation Ltd</t>
  </si>
  <si>
    <t>SODFC</t>
  </si>
  <si>
    <t>Aditya BSL Nifty Next 50 ETF</t>
  </si>
  <si>
    <t>ABSLNN50ET</t>
  </si>
  <si>
    <t>KG Petrochem Ltd</t>
  </si>
  <si>
    <t>KGPETRO</t>
  </si>
  <si>
    <t>Patdiam Jewellery Ltd</t>
  </si>
  <si>
    <t>PJL</t>
  </si>
  <si>
    <t>Aditya Consumer Marketing Ltd</t>
  </si>
  <si>
    <t>ACML</t>
  </si>
  <si>
    <t>Virya Resources Ltd</t>
  </si>
  <si>
    <t>VIRYA</t>
  </si>
  <si>
    <t>Modern Engineering and Projects Ltd</t>
  </si>
  <si>
    <t>MEAPL</t>
  </si>
  <si>
    <t>Shri Krishna Devcon Ltd</t>
  </si>
  <si>
    <t>SHRIKRISH</t>
  </si>
  <si>
    <t>Rama Vision Ltd</t>
  </si>
  <si>
    <t>RAMAVISION</t>
  </si>
  <si>
    <t>T &amp; I Global Ltd</t>
  </si>
  <si>
    <t>TIGLOB</t>
  </si>
  <si>
    <t>Inter Globe Finance Ltd</t>
  </si>
  <si>
    <t>INTRGLB</t>
  </si>
  <si>
    <t>Yamini Investments Company Ltd</t>
  </si>
  <si>
    <t>YAMNINV</t>
  </si>
  <si>
    <t>Arihant Academy Ltd</t>
  </si>
  <si>
    <t>ARIHANTACA</t>
  </si>
  <si>
    <t>Sky Industries Ltd</t>
  </si>
  <si>
    <t>SKYIND</t>
  </si>
  <si>
    <t>Everest Organics Ltd</t>
  </si>
  <si>
    <t>EVERESTO</t>
  </si>
  <si>
    <t>Bhatia Colour Chem Ltd</t>
  </si>
  <si>
    <t>BCCL</t>
  </si>
  <si>
    <t>Unique Organics Ltd</t>
  </si>
  <si>
    <t>UNIQUEO</t>
  </si>
  <si>
    <t>Delta Manufacturing Ltd</t>
  </si>
  <si>
    <t>DELTAMAGNT</t>
  </si>
  <si>
    <t>Astal Laboratories Ltd</t>
  </si>
  <si>
    <t>ASTALLTD</t>
  </si>
  <si>
    <t>Kiduja India Ltd</t>
  </si>
  <si>
    <t>KIDUJA</t>
  </si>
  <si>
    <t>Astron Paper &amp; Board Mill Ltd</t>
  </si>
  <si>
    <t>ASTRON</t>
  </si>
  <si>
    <t>Swarnsarita Jewels India Ltd</t>
  </si>
  <si>
    <t>SWARNSAR</t>
  </si>
  <si>
    <t>Harshdeep Hortico Ltd</t>
  </si>
  <si>
    <t>HARSHDEEP</t>
  </si>
  <si>
    <t>Dhanashree Electronics Ltd</t>
  </si>
  <si>
    <t>DEL</t>
  </si>
  <si>
    <t>Candour Techtex Ltd</t>
  </si>
  <si>
    <t>CANDOUR</t>
  </si>
  <si>
    <t>Hindustan Hardy Ltd</t>
  </si>
  <si>
    <t>HINDHARD</t>
  </si>
  <si>
    <t>Ahasolar Technologies Ltd</t>
  </si>
  <si>
    <t>AHASOLAR</t>
  </si>
  <si>
    <t>Home Improvement Retail</t>
  </si>
  <si>
    <t>Titan Securities Ltd</t>
  </si>
  <si>
    <t>TITANSEC</t>
  </si>
  <si>
    <t>Mohini Health &amp; Hygiene Ltd</t>
  </si>
  <si>
    <t>MHHL</t>
  </si>
  <si>
    <t>Vidli Restaurants Ltd</t>
  </si>
  <si>
    <t>VIDLI</t>
  </si>
  <si>
    <t>Chartered Logistics Ltd</t>
  </si>
  <si>
    <t>CHLOGIST</t>
  </si>
  <si>
    <t>Varanium Cloud Ltd</t>
  </si>
  <si>
    <t>CLOUD</t>
  </si>
  <si>
    <t>Acknit Industries Ltd</t>
  </si>
  <si>
    <t>ACKNIT</t>
  </si>
  <si>
    <t>Vippy Spinpro Ltd</t>
  </si>
  <si>
    <t>VIPPYSP</t>
  </si>
  <si>
    <t>Times Guaranty Ltd</t>
  </si>
  <si>
    <t>TIMESGTY</t>
  </si>
  <si>
    <t>Durlax Top Surface Ltd</t>
  </si>
  <si>
    <t>DURLAX</t>
  </si>
  <si>
    <t>Retina Paints Ltd</t>
  </si>
  <si>
    <t>RETINA</t>
  </si>
  <si>
    <t>ICICI Prudential Silver ETF</t>
  </si>
  <si>
    <t>SILVERIETF</t>
  </si>
  <si>
    <t>Simbhaoli Sugars Ltd</t>
  </si>
  <si>
    <t>SIMBHALS</t>
  </si>
  <si>
    <t>DSJ Keep Learning Ltd</t>
  </si>
  <si>
    <t>KEEPLEARN</t>
  </si>
  <si>
    <t>Trescon Ltd</t>
  </si>
  <si>
    <t>TRESCON</t>
  </si>
  <si>
    <t>Srei Infrastructure Finance Ltd</t>
  </si>
  <si>
    <t>SREINFRA</t>
  </si>
  <si>
    <t>Synoptics Technologies Ltd</t>
  </si>
  <si>
    <t>SYNOPTICS</t>
  </si>
  <si>
    <t>Kesar Terminals &amp; Infrastructure Ltd</t>
  </si>
  <si>
    <t>KTIL</t>
  </si>
  <si>
    <t>Ambar Protein Industries Ltd</t>
  </si>
  <si>
    <t>AMBARPIL</t>
  </si>
  <si>
    <t>GSM Foils Ltd</t>
  </si>
  <si>
    <t>GSMFOILS</t>
  </si>
  <si>
    <t>Gujarat Containers Ltd</t>
  </si>
  <si>
    <t>GUJCONT</t>
  </si>
  <si>
    <t>SKP Securities Ltd</t>
  </si>
  <si>
    <t>SKPSEC</t>
  </si>
  <si>
    <t>Orient Press Ltd</t>
  </si>
  <si>
    <t>ORIENTLTD</t>
  </si>
  <si>
    <t>Kothari Industrial Corp Ltd</t>
  </si>
  <si>
    <t>KOTIC</t>
  </si>
  <si>
    <t>HOV Services Ltd</t>
  </si>
  <si>
    <t>HOVS</t>
  </si>
  <si>
    <t>AVSL Industries Ltd</t>
  </si>
  <si>
    <t>AVSL</t>
  </si>
  <si>
    <t>Titan Intech Ltd</t>
  </si>
  <si>
    <t>TITANIN</t>
  </si>
  <si>
    <t>Southern Magnesium and Chemicals Ltd</t>
  </si>
  <si>
    <t>SOUTHMG</t>
  </si>
  <si>
    <t>Pulsar International Ltd</t>
  </si>
  <si>
    <t>PULSRIN</t>
  </si>
  <si>
    <t>LCC Infotech Ltd</t>
  </si>
  <si>
    <t>LCCINFOTEC</t>
  </si>
  <si>
    <t>BLB Ltd</t>
  </si>
  <si>
    <t>BLBLIMITED</t>
  </si>
  <si>
    <t>Ahmedabad Steel Craft Ltd</t>
  </si>
  <si>
    <t>AHMDSTE</t>
  </si>
  <si>
    <t>Deepak Chemtex Ltd</t>
  </si>
  <si>
    <t>DEEPAKCHEM</t>
  </si>
  <si>
    <t>Dollex Agrotech Ltd</t>
  </si>
  <si>
    <t>DOLLEX</t>
  </si>
  <si>
    <t>Anjani Foods Ltd</t>
  </si>
  <si>
    <t>ANJANIFOODS</t>
  </si>
  <si>
    <t>Shine Fashions (India) Ltd</t>
  </si>
  <si>
    <t>SHINEFASH</t>
  </si>
  <si>
    <t>Excel Realty N Infra Ltd</t>
  </si>
  <si>
    <t>EXCEL</t>
  </si>
  <si>
    <t>Cranex Ltd</t>
  </si>
  <si>
    <t>CRANEX</t>
  </si>
  <si>
    <t>Construction Machinery &amp; Heavy Transportation Equipment</t>
  </si>
  <si>
    <t>Innovatus Entertainment Networks Ltd</t>
  </si>
  <si>
    <t>INNOVATUS</t>
  </si>
  <si>
    <t>Sati Poly Plast Ltd</t>
  </si>
  <si>
    <t>SATIPOLY</t>
  </si>
  <si>
    <t>Shilp Gravures Ltd</t>
  </si>
  <si>
    <t>SHILGRAVQ</t>
  </si>
  <si>
    <t>Hisar Metal Industries Ltd</t>
  </si>
  <si>
    <t>HISARMETAL</t>
  </si>
  <si>
    <t>Hrh Next Services Ltd</t>
  </si>
  <si>
    <t>HRHNEXT</t>
  </si>
  <si>
    <t>Call Center Services</t>
  </si>
  <si>
    <t>Future Enterprises Ltd</t>
  </si>
  <si>
    <t>FELDVR</t>
  </si>
  <si>
    <t>Dutron Polymers Ltd</t>
  </si>
  <si>
    <t>DUTRON</t>
  </si>
  <si>
    <t>MKP Mobility Ltd</t>
  </si>
  <si>
    <t>MKPMOB</t>
  </si>
  <si>
    <t>Global Pet Industries Ltd</t>
  </si>
  <si>
    <t>GLOBALPET</t>
  </si>
  <si>
    <t>Archit Organosys Ltd</t>
  </si>
  <si>
    <t>ARCHITORG</t>
  </si>
  <si>
    <t>Picturepost Studios Ltd</t>
  </si>
  <si>
    <t>PPSL</t>
  </si>
  <si>
    <t>Mangalam Alloys Ltd</t>
  </si>
  <si>
    <t>MAL</t>
  </si>
  <si>
    <t>Quicktouch Technologies Ltd</t>
  </si>
  <si>
    <t>QUICKTOUCH</t>
  </si>
  <si>
    <t>HEC Infra Projects Ltd</t>
  </si>
  <si>
    <t>HECPROJECT</t>
  </si>
  <si>
    <t>Madhav Copper Ltd</t>
  </si>
  <si>
    <t>MCL</t>
  </si>
  <si>
    <t>Archies Ltd</t>
  </si>
  <si>
    <t>ARCHIES</t>
  </si>
  <si>
    <t>Vasudhagama Enterprises Ltd</t>
  </si>
  <si>
    <t>VASUDHAGAM</t>
  </si>
  <si>
    <t>Capfin India Ltd</t>
  </si>
  <si>
    <t>CAPFIN</t>
  </si>
  <si>
    <t>Nilachal Refractories Ltd</t>
  </si>
  <si>
    <t>NILACHAL</t>
  </si>
  <si>
    <t>One Global Service Provider Ltd</t>
  </si>
  <si>
    <t>ONEGLOBAL</t>
  </si>
  <si>
    <t>Goel Food Products Ltd</t>
  </si>
  <si>
    <t>GOEL</t>
  </si>
  <si>
    <t>Tulive Developers Ltd</t>
  </si>
  <si>
    <t>TULIVE</t>
  </si>
  <si>
    <t>McNally Bharat Engg Co Ltd</t>
  </si>
  <si>
    <t>MBECL</t>
  </si>
  <si>
    <t>KBS India Ltd</t>
  </si>
  <si>
    <t>KBSINDIA</t>
  </si>
  <si>
    <t>Adtech Systems Ltd</t>
  </si>
  <si>
    <t>ADTECH</t>
  </si>
  <si>
    <t>Auro Impex &amp; Chemicals Ltd</t>
  </si>
  <si>
    <t>AUROIMPEX</t>
  </si>
  <si>
    <t>Makers Laboratories Ltd</t>
  </si>
  <si>
    <t>MAKERSL</t>
  </si>
  <si>
    <t>HB Stockholdings Ltd</t>
  </si>
  <si>
    <t>HBSL</t>
  </si>
  <si>
    <t>Cadsys (India) Ltd</t>
  </si>
  <si>
    <t>CADSYS</t>
  </si>
  <si>
    <t>Gujarat Poly Electronics Ltd</t>
  </si>
  <si>
    <t>GUJARATPOLY</t>
  </si>
  <si>
    <t>Vasundhara Rasayans Ltd</t>
  </si>
  <si>
    <t>VRL</t>
  </si>
  <si>
    <t>Optimus Finance Ltd</t>
  </si>
  <si>
    <t>OPTIFIN</t>
  </si>
  <si>
    <t>Debock Industries Ltd</t>
  </si>
  <si>
    <t>DIL</t>
  </si>
  <si>
    <t>Mefcom Capital Markets Ltd</t>
  </si>
  <si>
    <t>MEFCOMCAP</t>
  </si>
  <si>
    <t>Comrade Appliances Ltd</t>
  </si>
  <si>
    <t>COMRADE</t>
  </si>
  <si>
    <t>Chowgule Steamships Ltd</t>
  </si>
  <si>
    <t>CHOWGULSTM</t>
  </si>
  <si>
    <t>Kontor Space Ltd</t>
  </si>
  <si>
    <t>KONTOR</t>
  </si>
  <si>
    <t>Alstone Textiles (India) Ltd</t>
  </si>
  <si>
    <t>ALSTONE</t>
  </si>
  <si>
    <t>Godavari Drugs Ltd</t>
  </si>
  <si>
    <t>GODAVARI</t>
  </si>
  <si>
    <t>Celebrity Fashions Ltd</t>
  </si>
  <si>
    <t>CELEBRITY</t>
  </si>
  <si>
    <t>Crop Life Science Ltd</t>
  </si>
  <si>
    <t>CLSL</t>
  </si>
  <si>
    <t>Ambo Agritec Ltd</t>
  </si>
  <si>
    <t>AMBOAGRI</t>
  </si>
  <si>
    <t>Pritish Nandy Communications Ltd</t>
  </si>
  <si>
    <t>PNC</t>
  </si>
  <si>
    <t>Scoobee Day Garments (India) Ltd</t>
  </si>
  <si>
    <t>SCOOBEEDAY</t>
  </si>
  <si>
    <t>LIC MF Nifty 8-13 yr G-Sec ETF</t>
  </si>
  <si>
    <t>LICNETFGSC</t>
  </si>
  <si>
    <t>IDBI Gold Exchange Traded Fund</t>
  </si>
  <si>
    <t>LICMFGOLD</t>
  </si>
  <si>
    <t>Porwal Auto Components Ltd</t>
  </si>
  <si>
    <t>PORWAL</t>
  </si>
  <si>
    <t>Sakthi Finance Ltd</t>
  </si>
  <si>
    <t>SAKTHIFIN</t>
  </si>
  <si>
    <t>East West Freight Carriers Ltd</t>
  </si>
  <si>
    <t>EASTWEST</t>
  </si>
  <si>
    <t>SVC Industries Ltd</t>
  </si>
  <si>
    <t>SVCIND</t>
  </si>
  <si>
    <t>Aimco Pesticides Ltd</t>
  </si>
  <si>
    <t>AIMCOPEST</t>
  </si>
  <si>
    <t>SecMark Consultancy Ltd</t>
  </si>
  <si>
    <t>SECMARK</t>
  </si>
  <si>
    <t>Krypton Industries Ltd</t>
  </si>
  <si>
    <t>KRYPTONQ</t>
  </si>
  <si>
    <t>Kay Power and Paper Ltd</t>
  </si>
  <si>
    <t>KAYPOWR</t>
  </si>
  <si>
    <t>Kaizen Agro Infrabuild Ltd</t>
  </si>
  <si>
    <t>KAIZENAGRO</t>
  </si>
  <si>
    <t>Riddhi Corporate Services Ltd</t>
  </si>
  <si>
    <t>RIDDHICORP</t>
  </si>
  <si>
    <t>Mukesh Babu Financial Services Ltd</t>
  </si>
  <si>
    <t>MUKESHB</t>
  </si>
  <si>
    <t>Nimbus Projects Ltd</t>
  </si>
  <si>
    <t>NIMBSPROJ</t>
  </si>
  <si>
    <t>Mahickra Chemicals Ltd</t>
  </si>
  <si>
    <t>MAHICKRA</t>
  </si>
  <si>
    <t>Tayo Rolls Ltd</t>
  </si>
  <si>
    <t>TATAYODOGA</t>
  </si>
  <si>
    <t>Shree Krishna Infrastructure Ltd</t>
  </si>
  <si>
    <t>SKIFL</t>
  </si>
  <si>
    <t>Sunil Healthcare Ltd</t>
  </si>
  <si>
    <t>SUNLOC</t>
  </si>
  <si>
    <t>United Cotfab Ltd</t>
  </si>
  <si>
    <t>COTFAB</t>
  </si>
  <si>
    <t>Madhucon Projects Ltd</t>
  </si>
  <si>
    <t>MADHUCON</t>
  </si>
  <si>
    <t>Aplab Ltd</t>
  </si>
  <si>
    <t>APLAB</t>
  </si>
  <si>
    <t>Service Care Ltd</t>
  </si>
  <si>
    <t>SERVICE</t>
  </si>
  <si>
    <t>Filtra Consultants and Engineers Ltd</t>
  </si>
  <si>
    <t>FILTRA</t>
  </si>
  <si>
    <t>Sharika Enterprises Ltd</t>
  </si>
  <si>
    <t>SHARIKA</t>
  </si>
  <si>
    <t>NAM Securities Ltd</t>
  </si>
  <si>
    <t>NAM</t>
  </si>
  <si>
    <t>Dhanalaxmi Roto Spinners Ltd</t>
  </si>
  <si>
    <t>DHANROTO</t>
  </si>
  <si>
    <t>Presstonic Engineering Ltd</t>
  </si>
  <si>
    <t>PRESSTONIC</t>
  </si>
  <si>
    <t>Locomotive Engines &amp; Rolling Stock</t>
  </si>
  <si>
    <t>Kanishk Steel Industries Ltd</t>
  </si>
  <si>
    <t>KANSHST</t>
  </si>
  <si>
    <t>Remi Edelstahl Tubulars Ltd</t>
  </si>
  <si>
    <t>REMIEDEL</t>
  </si>
  <si>
    <t>Le Lavoir Ltd</t>
  </si>
  <si>
    <t>LELAVOIR</t>
  </si>
  <si>
    <t>Minal Industries Ltd</t>
  </si>
  <si>
    <t>MINALIND</t>
  </si>
  <si>
    <t>Murae Organisor Ltd</t>
  </si>
  <si>
    <t>MURAE</t>
  </si>
  <si>
    <t>Kemistar Corporation Ltd</t>
  </si>
  <si>
    <t>KEMISTAR</t>
  </si>
  <si>
    <t>Baba Food Processing (India) Ltd</t>
  </si>
  <si>
    <t>BABAFP</t>
  </si>
  <si>
    <t>Mirae Asset S&amp;P 500 Top 50 ETF</t>
  </si>
  <si>
    <t>MASPTOP50</t>
  </si>
  <si>
    <t>TPI India Ltd</t>
  </si>
  <si>
    <t>TPINDIA</t>
  </si>
  <si>
    <t>Tera Software Ltd</t>
  </si>
  <si>
    <t>TERASOFT</t>
  </si>
  <si>
    <t>Daikaffil Chemicals India Ltd</t>
  </si>
  <si>
    <t>DAIKAFFI</t>
  </si>
  <si>
    <t>Atal Realtech Ltd</t>
  </si>
  <si>
    <t>ATALREAL</t>
  </si>
  <si>
    <t>SRU Steels Ltd</t>
  </si>
  <si>
    <t>SRUSTEELS</t>
  </si>
  <si>
    <t>Lykis Ltd</t>
  </si>
  <si>
    <t>LYKISLTD</t>
  </si>
  <si>
    <t>Acme Resources Ltd</t>
  </si>
  <si>
    <t>ACME</t>
  </si>
  <si>
    <t>Dharni Capital Services Ltd</t>
  </si>
  <si>
    <t>DHARNI</t>
  </si>
  <si>
    <t>Prolife Industries Ltd</t>
  </si>
  <si>
    <t>PROLIFE</t>
  </si>
  <si>
    <t>F Mec International Financial Services Ltd</t>
  </si>
  <si>
    <t>FMEC</t>
  </si>
  <si>
    <t>Ceejay Finance Ltd</t>
  </si>
  <si>
    <t>CEEJAY</t>
  </si>
  <si>
    <t>Banas Finance Ltd</t>
  </si>
  <si>
    <t>BANASFN</t>
  </si>
  <si>
    <t>Shivam Chemicals Ltd</t>
  </si>
  <si>
    <t>SHIVAM</t>
  </si>
  <si>
    <t>Krishna Ventures Ltd</t>
  </si>
  <si>
    <t>KRISHNA</t>
  </si>
  <si>
    <t>AD- Manum Finance Ltd</t>
  </si>
  <si>
    <t>ADMANUM</t>
  </si>
  <si>
    <t>Elixir Capital Ltd</t>
  </si>
  <si>
    <t>ELIXIR</t>
  </si>
  <si>
    <t>Alkosign Ltd</t>
  </si>
  <si>
    <t>ALKOSIGN</t>
  </si>
  <si>
    <t>Pressure Sensitive Systems (India) Ltd</t>
  </si>
  <si>
    <t>PRESSURS</t>
  </si>
  <si>
    <t>Karma Energy Ltd</t>
  </si>
  <si>
    <t>KARMAENG</t>
  </si>
  <si>
    <t>Raminfo Ltd</t>
  </si>
  <si>
    <t>RAMINFO</t>
  </si>
  <si>
    <t>SVP Global Textiles Ltd</t>
  </si>
  <si>
    <t>SVPGLOB</t>
  </si>
  <si>
    <t>The Victoria Mills Ltd</t>
  </si>
  <si>
    <t>VICTMILL</t>
  </si>
  <si>
    <t>Perfectpac Ltd</t>
  </si>
  <si>
    <t>PERFEPA</t>
  </si>
  <si>
    <t>Slone Infosystems Ltd</t>
  </si>
  <si>
    <t>SLONE</t>
  </si>
  <si>
    <t>ARCL Organics Ltd</t>
  </si>
  <si>
    <t>ARCL</t>
  </si>
  <si>
    <t>Mirae Asset NYSE FANG+ ETF</t>
  </si>
  <si>
    <t>MAFANG</t>
  </si>
  <si>
    <t>Deem Roll Tech Ltd</t>
  </si>
  <si>
    <t>DEEM</t>
  </si>
  <si>
    <t>Gujarat Hotels Ltd</t>
  </si>
  <si>
    <t>GUJHOTE</t>
  </si>
  <si>
    <t>Jeevan Scientific Technology Ltd</t>
  </si>
  <si>
    <t>JSTL</t>
  </si>
  <si>
    <t>Bombay Metrics Supply Chain Ltd</t>
  </si>
  <si>
    <t>BMETRICS</t>
  </si>
  <si>
    <t>Share Samadhan Ltd</t>
  </si>
  <si>
    <t>SSL</t>
  </si>
  <si>
    <t>AmpVolts Ltd</t>
  </si>
  <si>
    <t>AMPVOLTS</t>
  </si>
  <si>
    <t>Aro Granite Industries Ltd</t>
  </si>
  <si>
    <t>AROGRANITE</t>
  </si>
  <si>
    <t>IFL Enterprises Ltd</t>
  </si>
  <si>
    <t>IFL</t>
  </si>
  <si>
    <t>Mishka Exim Ltd</t>
  </si>
  <si>
    <t>MISHKA</t>
  </si>
  <si>
    <t>AIK Pipes and Polymers Ltd</t>
  </si>
  <si>
    <t>AIKPIPES</t>
  </si>
  <si>
    <t>Welcast Steels Ltd</t>
  </si>
  <si>
    <t>ZWELCAST</t>
  </si>
  <si>
    <t>Radiowalla Network Ltd</t>
  </si>
  <si>
    <t>RADIOWALLA</t>
  </si>
  <si>
    <t>Akiko Global Services Ltd</t>
  </si>
  <si>
    <t>AKIKO</t>
  </si>
  <si>
    <t>Superior Industrial Enterprises Ltd</t>
  </si>
  <si>
    <t>SIEL</t>
  </si>
  <si>
    <t>Aditya BSL Nifty Bank ETF</t>
  </si>
  <si>
    <t>ABSLBANETF</t>
  </si>
  <si>
    <t>Agro Phos (India) Ltd</t>
  </si>
  <si>
    <t>AGROPHOS</t>
  </si>
  <si>
    <t>Nrb Industrial Bearings Ltd</t>
  </si>
  <si>
    <t>NIBL</t>
  </si>
  <si>
    <t>Balkrishna Paper Mills Ltd</t>
  </si>
  <si>
    <t>BALKRISHNA</t>
  </si>
  <si>
    <t>Vadivarhe Speciality Chemicals Ltd</t>
  </si>
  <si>
    <t>VSCL</t>
  </si>
  <si>
    <t>ICICI Prudential S&amp;P BSE Liquid Rate ETF</t>
  </si>
  <si>
    <t>LIQUIDIETF</t>
  </si>
  <si>
    <t>Marshall Machines Ltd</t>
  </si>
  <si>
    <t>MARSHALL</t>
  </si>
  <si>
    <t>Luharuka Media &amp; Infra Ltd</t>
  </si>
  <si>
    <t>LUHARUKA</t>
  </si>
  <si>
    <t>AccelerateBS India Ltd</t>
  </si>
  <si>
    <t>ACCELERATE</t>
  </si>
  <si>
    <t>Achyut Healthcare Ltd</t>
  </si>
  <si>
    <t>ACHYUT</t>
  </si>
  <si>
    <t>Joindre Capital Services Ltd</t>
  </si>
  <si>
    <t>JOINDRE</t>
  </si>
  <si>
    <t>Restile Ceramics Ltd</t>
  </si>
  <si>
    <t>RESTILE</t>
  </si>
  <si>
    <t>Everlon Financials Ltd</t>
  </si>
  <si>
    <t>EVERFIN</t>
  </si>
  <si>
    <t>Real Eco Energy Ltd</t>
  </si>
  <si>
    <t>REALECO</t>
  </si>
  <si>
    <t>Keerthi Industries Ltd</t>
  </si>
  <si>
    <t>KEERTHI</t>
  </si>
  <si>
    <t>Manoj Ceramic Ltd</t>
  </si>
  <si>
    <t>MCPL</t>
  </si>
  <si>
    <t>Biogen Pharmachem Industries Ltd</t>
  </si>
  <si>
    <t>BIOGEN</t>
  </si>
  <si>
    <t>Independent Power Producers &amp; Energy Traders</t>
  </si>
  <si>
    <t>Skyline Millars Ltd</t>
  </si>
  <si>
    <t>SKYLMILAR</t>
  </si>
  <si>
    <t>Polylink Polymers (India) Ltd</t>
  </si>
  <si>
    <t>POLYLINK</t>
  </si>
  <si>
    <t>Futuristic Solutions Ltd</t>
  </si>
  <si>
    <t>FUTSOL</t>
  </si>
  <si>
    <t>Royale Manor Hotels and Industries Ltd</t>
  </si>
  <si>
    <t>RAYALEMA</t>
  </si>
  <si>
    <t>Pattech Fitwell Tube Components Ltd</t>
  </si>
  <si>
    <t>PATTECH</t>
  </si>
  <si>
    <t>Agni Green Power Ltd</t>
  </si>
  <si>
    <t>AGNI</t>
  </si>
  <si>
    <t>Reliable Data Services Ltd</t>
  </si>
  <si>
    <t>RELIABLE</t>
  </si>
  <si>
    <t>Pioneer Investcorp Ltd</t>
  </si>
  <si>
    <t>PIONRINV</t>
  </si>
  <si>
    <t>CMX Holdings Ltd</t>
  </si>
  <si>
    <t>SIELFNS</t>
  </si>
  <si>
    <t>Cranes Software International Ltd</t>
  </si>
  <si>
    <t>CRANESSOFT</t>
  </si>
  <si>
    <t>NCL Research and Financial Services Ltd</t>
  </si>
  <si>
    <t>NCLRESE</t>
  </si>
  <si>
    <t>Innovative Tech Pack Ltd</t>
  </si>
  <si>
    <t>INNOVTEC</t>
  </si>
  <si>
    <t>Riddhi Steel and Tube Ltd</t>
  </si>
  <si>
    <t>RSTL</t>
  </si>
  <si>
    <t>Sam Industries Ltd</t>
  </si>
  <si>
    <t>SAMINDUS</t>
  </si>
  <si>
    <t>Supra Pacific Financial Services Ltd</t>
  </si>
  <si>
    <t>SUPRAPFSL</t>
  </si>
  <si>
    <t>Hariyana Ship Breakers Ltd</t>
  </si>
  <si>
    <t>HRYNSHP</t>
  </si>
  <si>
    <t>Rex Pipes and Cables Industries Ltd</t>
  </si>
  <si>
    <t>REXPIPES</t>
  </si>
  <si>
    <t>Chandrima Mercantiles Ltd</t>
  </si>
  <si>
    <t>CHANDRIMA</t>
  </si>
  <si>
    <t>Amrapali Industries Ltd</t>
  </si>
  <si>
    <t>AMRAPLIN</t>
  </si>
  <si>
    <t>Rajgor Castor Derivatives Ltd</t>
  </si>
  <si>
    <t>RCDL</t>
  </si>
  <si>
    <t>Raj Oil Mills Ltd</t>
  </si>
  <si>
    <t>ROML</t>
  </si>
  <si>
    <t>Simran Farms Ltd</t>
  </si>
  <si>
    <t>SIMRAN</t>
  </si>
  <si>
    <t>Pentagon Rubber Ltd</t>
  </si>
  <si>
    <t>PENTAGON</t>
  </si>
  <si>
    <t>Nova Iron and Steel Ltd</t>
  </si>
  <si>
    <t>NOVIS</t>
  </si>
  <si>
    <t>Jet Freight Logistics Ltd</t>
  </si>
  <si>
    <t>JETFREIGHT</t>
  </si>
  <si>
    <t>Silgo Retail Ltd</t>
  </si>
  <si>
    <t>SILGO</t>
  </si>
  <si>
    <t>Milgrey Finance and Investments Ltd</t>
  </si>
  <si>
    <t>ZMILGFIN</t>
  </si>
  <si>
    <t>Vista Pharmaceuticals Ltd</t>
  </si>
  <si>
    <t>VISTAPH</t>
  </si>
  <si>
    <t>Malu Paper Mills Ltd</t>
  </si>
  <si>
    <t>MALUPAPER</t>
  </si>
  <si>
    <t>Austin Engineering Company Ltd</t>
  </si>
  <si>
    <t>AUSTENG</t>
  </si>
  <si>
    <t>Tree House Education and Accessories Ltd</t>
  </si>
  <si>
    <t>TREEHOUSE</t>
  </si>
  <si>
    <t>Vishwas Agri Seeds Ltd</t>
  </si>
  <si>
    <t>VISHWAS</t>
  </si>
  <si>
    <t>Lexus Granito (India) Ltd</t>
  </si>
  <si>
    <t>LEXUS</t>
  </si>
  <si>
    <t>Kabsons Industries Ltd</t>
  </si>
  <si>
    <t>KABSON</t>
  </si>
  <si>
    <t>Rapicut Carbides Ltd</t>
  </si>
  <si>
    <t>RAPICUT</t>
  </si>
  <si>
    <t>Ashnoor Textile Mills Ltd</t>
  </si>
  <si>
    <t>ASHNOOR</t>
  </si>
  <si>
    <t>Shiva Mills Ltd</t>
  </si>
  <si>
    <t>SHIVAMILLS</t>
  </si>
  <si>
    <t>Siddhika Coatings Ltd</t>
  </si>
  <si>
    <t>SIDDHIKA</t>
  </si>
  <si>
    <t>UMA Converter Ltd</t>
  </si>
  <si>
    <t>UMA</t>
  </si>
  <si>
    <t>Odyssey Corporation Ltd</t>
  </si>
  <si>
    <t>ODYCORP</t>
  </si>
  <si>
    <t>Magson Retail and Distribution Ltd</t>
  </si>
  <si>
    <t>MAGSON</t>
  </si>
  <si>
    <t>Texel Industries Ltd</t>
  </si>
  <si>
    <t>TEXELIN</t>
  </si>
  <si>
    <t>Evans Electric Ltd</t>
  </si>
  <si>
    <t>EVANS</t>
  </si>
  <si>
    <t>GACM Technologies Ltd</t>
  </si>
  <si>
    <t>GATECH</t>
  </si>
  <si>
    <t>Thinkink Picturez Ltd</t>
  </si>
  <si>
    <t>THINKINK</t>
  </si>
  <si>
    <t>Supreme Engineering Ltd</t>
  </si>
  <si>
    <t>SUPREMEENG</t>
  </si>
  <si>
    <t>Ameya Precision Engineers Ltd</t>
  </si>
  <si>
    <t>AMEYA</t>
  </si>
  <si>
    <t>Swasti Vinayaka Synthetics Ltd</t>
  </si>
  <si>
    <t>SWASTIVI</t>
  </si>
  <si>
    <t>SPP Polymer Ltd</t>
  </si>
  <si>
    <t>SPPPOLY</t>
  </si>
  <si>
    <t>Nhc Foods Ltd</t>
  </si>
  <si>
    <t>NHCFOODS</t>
  </si>
  <si>
    <t>M V K Agro Food Product Ltd</t>
  </si>
  <si>
    <t>MVKAGRO</t>
  </si>
  <si>
    <t>S V J Enterprises Ltd</t>
  </si>
  <si>
    <t>SVJ</t>
  </si>
  <si>
    <t>MY Money Securities Ltd</t>
  </si>
  <si>
    <t>MYMONEY</t>
  </si>
  <si>
    <t>Kranti Industries Ltd</t>
  </si>
  <si>
    <t>KRANTI</t>
  </si>
  <si>
    <t>Emerald Leisures Ltd</t>
  </si>
  <si>
    <t>EMERALL</t>
  </si>
  <si>
    <t>Lead Reclaim and Rubber Products Ltd</t>
  </si>
  <si>
    <t>LRRPL</t>
  </si>
  <si>
    <t>Bang Overseas Ltd</t>
  </si>
  <si>
    <t>BANG</t>
  </si>
  <si>
    <t>Alfa Transformers Ltd</t>
  </si>
  <si>
    <t>ALFATRAN</t>
  </si>
  <si>
    <t>Veeram Securities Ltd</t>
  </si>
  <si>
    <t>VSL</t>
  </si>
  <si>
    <t>Anand Rayons Ltd</t>
  </si>
  <si>
    <t>ARL</t>
  </si>
  <si>
    <t>Eiko Lifesciences Ltd</t>
  </si>
  <si>
    <t>EIKO</t>
  </si>
  <si>
    <t>Kavveri Telecom Products Ltd</t>
  </si>
  <si>
    <t>KAVVERITEL</t>
  </si>
  <si>
    <t>Medicamen Organics Ltd</t>
  </si>
  <si>
    <t>MEDIORG</t>
  </si>
  <si>
    <t>Rathi Bars Ltd</t>
  </si>
  <si>
    <t>RATHIBAR</t>
  </si>
  <si>
    <t>Shri Vasuprada Plantations Ltd</t>
  </si>
  <si>
    <t>VASUPRADA</t>
  </si>
  <si>
    <t>Motilal Oswal Midcap 100 ETF</t>
  </si>
  <si>
    <t>MOM100</t>
  </si>
  <si>
    <t>Kalyan Capitals Ltd</t>
  </si>
  <si>
    <t>KALYANCAP</t>
  </si>
  <si>
    <t>Virat Industries Ltd</t>
  </si>
  <si>
    <t>VIRAT</t>
  </si>
  <si>
    <t>Apoorva Leasing Finance and Investment Company Ltd</t>
  </si>
  <si>
    <t>APOORVA</t>
  </si>
  <si>
    <t>Elegant Marbles and Grani Industries Ltd</t>
  </si>
  <si>
    <t>ELEMARB</t>
  </si>
  <si>
    <t>Maestros Electronics &amp; Telecommunications Systems Ltd</t>
  </si>
  <si>
    <t>METSL</t>
  </si>
  <si>
    <t>Tridhya Tech Ltd</t>
  </si>
  <si>
    <t>TRIDHYA</t>
  </si>
  <si>
    <t>Manugraph India Ltd</t>
  </si>
  <si>
    <t>MANUGRAPH</t>
  </si>
  <si>
    <t>Dev Labtech Venture Ltd</t>
  </si>
  <si>
    <t>DEVLAB</t>
  </si>
  <si>
    <t>Growington Ventures India Ltd</t>
  </si>
  <si>
    <t>GROWINGTON</t>
  </si>
  <si>
    <t>Sheetal Universal Ltd</t>
  </si>
  <si>
    <t>SHEETAL</t>
  </si>
  <si>
    <t>Kreon Finnancial Services Ltd</t>
  </si>
  <si>
    <t>KREONFIN</t>
  </si>
  <si>
    <t>Bulkcorp International Ltd</t>
  </si>
  <si>
    <t>BULKCORP</t>
  </si>
  <si>
    <t>Royal Sense Ltd</t>
  </si>
  <si>
    <t>ROYAL</t>
  </si>
  <si>
    <t>Rasandik Engineering Industries India Ltd</t>
  </si>
  <si>
    <t>RASANDIK</t>
  </si>
  <si>
    <t>Sanrhea Technical Textiles Ltd</t>
  </si>
  <si>
    <t>SANTETX</t>
  </si>
  <si>
    <t>TCFC Finance Ltd</t>
  </si>
  <si>
    <t>TCFCFINQ</t>
  </si>
  <si>
    <t>Riba Textiles Ltd</t>
  </si>
  <si>
    <t>RIBATEX</t>
  </si>
  <si>
    <t>Orient Beverages Ltd</t>
  </si>
  <si>
    <t>ORIBEVER</t>
  </si>
  <si>
    <t>Kotak Nifty PSU Bank ETF</t>
  </si>
  <si>
    <t>PSUBANK</t>
  </si>
  <si>
    <t>Golden Tobacco Ltd</t>
  </si>
  <si>
    <t>GOLDENTOBC</t>
  </si>
  <si>
    <t>Universal Starch Chem Allied Ltd</t>
  </si>
  <si>
    <t>UNIVSTAR</t>
  </si>
  <si>
    <t>Jindal Hotels Ltd</t>
  </si>
  <si>
    <t>JINDHOT</t>
  </si>
  <si>
    <t>Lakshmi Finance and Industrial Corp Ltd</t>
  </si>
  <si>
    <t>LFIC</t>
  </si>
  <si>
    <t>Harshil Agrotech Ltd</t>
  </si>
  <si>
    <t>HARSHILAGR</t>
  </si>
  <si>
    <t>Assam Entrade Ltd</t>
  </si>
  <si>
    <t>ASSAMENT</t>
  </si>
  <si>
    <t>Diversified Financial Services</t>
  </si>
  <si>
    <t>Divyashakti Ltd</t>
  </si>
  <si>
    <t>DIVSHKT</t>
  </si>
  <si>
    <t>Invesco India Gold Exchange Traded Fund</t>
  </si>
  <si>
    <t>IVZINGOLD</t>
  </si>
  <si>
    <t>Aristo Bio-Tech and Lifescience Ltd</t>
  </si>
  <si>
    <t>ARISTO</t>
  </si>
  <si>
    <t>Bombay Cycle and Motor Agency Ltd</t>
  </si>
  <si>
    <t>BOMBCYC</t>
  </si>
  <si>
    <t>Getalong Enterprise Ltd</t>
  </si>
  <si>
    <t>GETALONG</t>
  </si>
  <si>
    <t>Narmada Agrobase Ltd</t>
  </si>
  <si>
    <t>NARMADA</t>
  </si>
  <si>
    <t>Isl Consulting Ltd</t>
  </si>
  <si>
    <t>ISLCONSUL</t>
  </si>
  <si>
    <t>Satchmo Holdings Ltd</t>
  </si>
  <si>
    <t>SATCH</t>
  </si>
  <si>
    <t>Hardcastle and Waud Manufacturing Co Ltd</t>
  </si>
  <si>
    <t>HARDCAS</t>
  </si>
  <si>
    <t>Diligent Media Corporation Ltd</t>
  </si>
  <si>
    <t>DNAMEDIA</t>
  </si>
  <si>
    <t>Trans India House Impex Ltd</t>
  </si>
  <si>
    <t>TIHIL</t>
  </si>
  <si>
    <t>Shreyas Intermediates Ltd</t>
  </si>
  <si>
    <t>SHREYASI</t>
  </si>
  <si>
    <t>JFL Life Sciences Ltd</t>
  </si>
  <si>
    <t>JFLLIFE</t>
  </si>
  <si>
    <t>Pradhin Ltd</t>
  </si>
  <si>
    <t>PRADHIN</t>
  </si>
  <si>
    <t>Mehta Housing Finance Ltd</t>
  </si>
  <si>
    <t>MEHTAHG</t>
  </si>
  <si>
    <t>Arex Industries Ltd</t>
  </si>
  <si>
    <t>AREXMIS</t>
  </si>
  <si>
    <t>Siti Networks Ltd</t>
  </si>
  <si>
    <t>SITINET</t>
  </si>
  <si>
    <t>Real Touch Finance Ltd</t>
  </si>
  <si>
    <t>RTFL</t>
  </si>
  <si>
    <t>Crestchem Ltd</t>
  </si>
  <si>
    <t>CRSTCHM</t>
  </si>
  <si>
    <t>3P Land Holdings Ltd</t>
  </si>
  <si>
    <t>3PLAND</t>
  </si>
  <si>
    <t>Seya Industries Ltd</t>
  </si>
  <si>
    <t>SEYAIND</t>
  </si>
  <si>
    <t>Wires and Fabriks (SA) Ltd</t>
  </si>
  <si>
    <t>WIREFABR</t>
  </si>
  <si>
    <t>Rolcon Engineering Company Ltd</t>
  </si>
  <si>
    <t>ROLCOEN</t>
  </si>
  <si>
    <t>Modipon Ltd</t>
  </si>
  <si>
    <t>MODIPON</t>
  </si>
  <si>
    <t>Omfurn India Ltd</t>
  </si>
  <si>
    <t>OMFURN</t>
  </si>
  <si>
    <t>Nandani Creation Ltd</t>
  </si>
  <si>
    <t>JAIPURKURT</t>
  </si>
  <si>
    <t>Milton Industries Ltd</t>
  </si>
  <si>
    <t>MILTON</t>
  </si>
  <si>
    <t>Envair Electrodyne Ltd</t>
  </si>
  <si>
    <t>ENVAIREL</t>
  </si>
  <si>
    <t>Ravi Kumar Distilleries Ltd</t>
  </si>
  <si>
    <t>RKDL</t>
  </si>
  <si>
    <t>Morarka Finance Ltd</t>
  </si>
  <si>
    <t>MORARKFI</t>
  </si>
  <si>
    <t>Max Heights Infrastructure Ltd</t>
  </si>
  <si>
    <t>MAXHEIGHTS</t>
  </si>
  <si>
    <t>ABC India Ltd</t>
  </si>
  <si>
    <t>ABCINDQ</t>
  </si>
  <si>
    <t>Vertexplus Technologies Ltd</t>
  </si>
  <si>
    <t>VERTEXPLUS</t>
  </si>
  <si>
    <t>We Win Ltd</t>
  </si>
  <si>
    <t>WEWIN</t>
  </si>
  <si>
    <t>National Oxygen Ltd</t>
  </si>
  <si>
    <t>NOL</t>
  </si>
  <si>
    <t>Pearl Polymers Ltd</t>
  </si>
  <si>
    <t>PEARLPOLY</t>
  </si>
  <si>
    <t>Mirae Asset Nifty Financial Services ETF</t>
  </si>
  <si>
    <t>BFSI</t>
  </si>
  <si>
    <t>Warren Tea Ltd</t>
  </si>
  <si>
    <t>WARRENTEA</t>
  </si>
  <si>
    <t>Inland Printers Ltd</t>
  </si>
  <si>
    <t>INLANPR</t>
  </si>
  <si>
    <t>Sobhaygya Mercantile Ltd</t>
  </si>
  <si>
    <t>SOBME</t>
  </si>
  <si>
    <t>Agarwal Float Glass India Ltd</t>
  </si>
  <si>
    <t>AGARWALFT</t>
  </si>
  <si>
    <t>Sampre Nutritions Ltd</t>
  </si>
  <si>
    <t>SAMPRE</t>
  </si>
  <si>
    <t>Sambandam Spinning Mills Ltd</t>
  </si>
  <si>
    <t>SAMBANDAM</t>
  </si>
  <si>
    <t>Sri KPR Industries Ltd</t>
  </si>
  <si>
    <t>SRIKPRIND</t>
  </si>
  <si>
    <t>Shree Marutinandan Tubes Ltd</t>
  </si>
  <si>
    <t>SHREE</t>
  </si>
  <si>
    <t>Kenvi Jewels Ltd</t>
  </si>
  <si>
    <t>KENVI</t>
  </si>
  <si>
    <t>Prospect Commodities Ltd</t>
  </si>
  <si>
    <t>PCL</t>
  </si>
  <si>
    <t>Globesecure Technologies Ltd</t>
  </si>
  <si>
    <t>GSTL</t>
  </si>
  <si>
    <t>Jagan Lamps Ltd</t>
  </si>
  <si>
    <t>JAGANLAM</t>
  </si>
  <si>
    <t>SM Auto Stamping Ltd</t>
  </si>
  <si>
    <t>SMAUTO</t>
  </si>
  <si>
    <t>Golden Crest Education &amp; Services Ltd</t>
  </si>
  <si>
    <t>GOLDENCREST</t>
  </si>
  <si>
    <t>Containe Technologies Ltd</t>
  </si>
  <si>
    <t>CONTAINE</t>
  </si>
  <si>
    <t>Starlog Enterprises Ltd</t>
  </si>
  <si>
    <t>STARLOG</t>
  </si>
  <si>
    <t>Gini Silk Mills Ltd</t>
  </si>
  <si>
    <t>GINISILK</t>
  </si>
  <si>
    <t>QVC Exports Ltd</t>
  </si>
  <si>
    <t>QVCEL</t>
  </si>
  <si>
    <t>C P S Shapers Ltd</t>
  </si>
  <si>
    <t>CPS</t>
  </si>
  <si>
    <t>ANG Lifesciences India Ltd</t>
  </si>
  <si>
    <t>ANG</t>
  </si>
  <si>
    <t>Smiths &amp; Founders (India) Ltd</t>
  </si>
  <si>
    <t>SMFIL</t>
  </si>
  <si>
    <t>Techindia Nirman Ltd</t>
  </si>
  <si>
    <t>TECHIN</t>
  </si>
  <si>
    <t>Ravalgaon Sugar Farm Ltd</t>
  </si>
  <si>
    <t>RAVALSUGAR</t>
  </si>
  <si>
    <t>Regency Fincorp Ltd</t>
  </si>
  <si>
    <t>REGENCY</t>
  </si>
  <si>
    <t>Signoria Creation Ltd</t>
  </si>
  <si>
    <t>SIGNORIA</t>
  </si>
  <si>
    <t>Dhampure Speciality Sugars Ltd</t>
  </si>
  <si>
    <t>DHAMPURE</t>
  </si>
  <si>
    <t>Shreeshay Engineers Ltd</t>
  </si>
  <si>
    <t>SHREESHAY</t>
  </si>
  <si>
    <t>G.S. Auto International Ltd</t>
  </si>
  <si>
    <t>GSAUTO</t>
  </si>
  <si>
    <t>Chartered Capital and Investment Ltd</t>
  </si>
  <si>
    <t>CHRTEDCA</t>
  </si>
  <si>
    <t>Escorp Asset Management Ltd</t>
  </si>
  <si>
    <t>ESCORP</t>
  </si>
  <si>
    <t>K G Denim Ltd</t>
  </si>
  <si>
    <t>KGDENIM</t>
  </si>
  <si>
    <t>Fundviser Capital (India) Ltd</t>
  </si>
  <si>
    <t>FUNDVISER</t>
  </si>
  <si>
    <t>Punjab Communications Ltd</t>
  </si>
  <si>
    <t>PUNJCOMMU</t>
  </si>
  <si>
    <t>Archidply Decor Ltd</t>
  </si>
  <si>
    <t>ADL</t>
  </si>
  <si>
    <t>Vdeal System Ltd</t>
  </si>
  <si>
    <t>VDEAL</t>
  </si>
  <si>
    <t>Diligent Industries Ltd</t>
  </si>
  <si>
    <t>DILIGENT</t>
  </si>
  <si>
    <t>Ultra Wiring Connectivity System Ltd</t>
  </si>
  <si>
    <t>UWCSL</t>
  </si>
  <si>
    <t>Vels Film International Ltd</t>
  </si>
  <si>
    <t>VELS</t>
  </si>
  <si>
    <t>Ushanti Colour Chem Ltd</t>
  </si>
  <si>
    <t>UCL</t>
  </si>
  <si>
    <t>Italian Edibles Ltd</t>
  </si>
  <si>
    <t>ITALIANE</t>
  </si>
  <si>
    <t>Vivid Mercantile Ltd</t>
  </si>
  <si>
    <t>VIVIDM</t>
  </si>
  <si>
    <t>Mena Mani Industries Ltd</t>
  </si>
  <si>
    <t>MENAMANI</t>
  </si>
  <si>
    <t>Transvoy Logistics India Ltd</t>
  </si>
  <si>
    <t>TRANSVOY</t>
  </si>
  <si>
    <t>Air Freight &amp; Logistics</t>
  </si>
  <si>
    <t>Simplex Realty Ltd</t>
  </si>
  <si>
    <t>SIMPLXREA</t>
  </si>
  <si>
    <t>Vandana Knitwear Ltd</t>
  </si>
  <si>
    <t>VANDANA</t>
  </si>
  <si>
    <t>Meera Industries Ltd</t>
  </si>
  <si>
    <t>MEERA</t>
  </si>
  <si>
    <t>Baba Arts Ltd</t>
  </si>
  <si>
    <t>BABA</t>
  </si>
  <si>
    <t>Adroit Infotech Ltd</t>
  </si>
  <si>
    <t>ADROITINFO</t>
  </si>
  <si>
    <t>AJR Infra and Tolling Ltd</t>
  </si>
  <si>
    <t>AJRINFRA</t>
  </si>
  <si>
    <t>Silverline Technologies Ltd</t>
  </si>
  <si>
    <t>SILVERLINE</t>
  </si>
  <si>
    <t>Contil India Ltd</t>
  </si>
  <si>
    <t>CONTILI</t>
  </si>
  <si>
    <t>AKG Exim Ltd</t>
  </si>
  <si>
    <t>AKG</t>
  </si>
  <si>
    <t>Roopa Industries Ltd</t>
  </si>
  <si>
    <t>ROOPAIND</t>
  </si>
  <si>
    <t>Monotype India Ltd</t>
  </si>
  <si>
    <t>MONOT</t>
  </si>
  <si>
    <t>Garnet Construction Ltd</t>
  </si>
  <si>
    <t>GARNET</t>
  </si>
  <si>
    <t>Diversified Real Estate Activities</t>
  </si>
  <si>
    <t>P B M Polytex Ltd</t>
  </si>
  <si>
    <t>PBMPOLY</t>
  </si>
  <si>
    <t>Super Spinning Mills Ltd</t>
  </si>
  <si>
    <t>SUPERSPIN</t>
  </si>
  <si>
    <t>Sacheta Metals Ltd</t>
  </si>
  <si>
    <t>SACHEMT</t>
  </si>
  <si>
    <t>Banaras Beads Ltd</t>
  </si>
  <si>
    <t>BANARBEADS</t>
  </si>
  <si>
    <t>E-Land Apparel Ltd</t>
  </si>
  <si>
    <t>ELAND</t>
  </si>
  <si>
    <t>Ambani Orgochem Ltd</t>
  </si>
  <si>
    <t>AMBANIORGO</t>
  </si>
  <si>
    <t>Dmr Hydroengineering &amp; Infrastructures Ltd</t>
  </si>
  <si>
    <t>DMR</t>
  </si>
  <si>
    <t>Ishan International Ltd</t>
  </si>
  <si>
    <t>ISHAN</t>
  </si>
  <si>
    <t>Laxmi Cotspin Ltd</t>
  </si>
  <si>
    <t>LAXMICOT</t>
  </si>
  <si>
    <t>Super Crop Safe Ltd</t>
  </si>
  <si>
    <t>SUCROSA</t>
  </si>
  <si>
    <t>Lesha Industries Ltd</t>
  </si>
  <si>
    <t>LESHAIND</t>
  </si>
  <si>
    <t>Globalspace Technologies Ltd</t>
  </si>
  <si>
    <t>Gujarat Craft Industries Ltd</t>
  </si>
  <si>
    <t>GUJCRAFT</t>
  </si>
  <si>
    <t>Future Market Networks Ltd</t>
  </si>
  <si>
    <t>FMNL</t>
  </si>
  <si>
    <t>Katare Spinning Mills Ltd</t>
  </si>
  <si>
    <t>KATRSPG</t>
  </si>
  <si>
    <t>Gita Renewable Energy Ltd</t>
  </si>
  <si>
    <t>GITARENEW</t>
  </si>
  <si>
    <t>Clara Industries Ltd</t>
  </si>
  <si>
    <t>CLARA</t>
  </si>
  <si>
    <t>Medi-Caps Ltd</t>
  </si>
  <si>
    <t>MEDICAPQ</t>
  </si>
  <si>
    <t>G G Dandekar Properties Ltd</t>
  </si>
  <si>
    <t>GGDPROP</t>
  </si>
  <si>
    <t>Metal Coatings (India) Ltd</t>
  </si>
  <si>
    <t>METALCO</t>
  </si>
  <si>
    <t>Integra Switchgear Ltd</t>
  </si>
  <si>
    <t>INTEGSW</t>
  </si>
  <si>
    <t>Jigar Cables Ltd</t>
  </si>
  <si>
    <t>JIGAR</t>
  </si>
  <si>
    <t>Viaz Tyres Ltd</t>
  </si>
  <si>
    <t>VIAZ</t>
  </si>
  <si>
    <t>Comfort Fincap Ltd</t>
  </si>
  <si>
    <t>COMFINCAP</t>
  </si>
  <si>
    <t>Beekay Niryat Ltd</t>
  </si>
  <si>
    <t>BNL</t>
  </si>
  <si>
    <t>Sunrise Efficient Marketing Ltd</t>
  </si>
  <si>
    <t>SEML</t>
  </si>
  <si>
    <t>PCS Technology Ltd</t>
  </si>
  <si>
    <t>PCS</t>
  </si>
  <si>
    <t>Technology Hardware, Storage &amp; Peripherals</t>
  </si>
  <si>
    <t>Mish Designs Ltd</t>
  </si>
  <si>
    <t>MISHDESIGN</t>
  </si>
  <si>
    <t>Aeonx Digital Technology Ltd</t>
  </si>
  <si>
    <t>AEONXDIGI</t>
  </si>
  <si>
    <t>GTN Industries Ltd</t>
  </si>
  <si>
    <t>GTNINDS</t>
  </si>
  <si>
    <t>Akash Infra-Projects Ltd</t>
  </si>
  <si>
    <t>AKASH</t>
  </si>
  <si>
    <t>Rollatainers Ltd</t>
  </si>
  <si>
    <t>ROLLT</t>
  </si>
  <si>
    <t>Rolta India Ltd</t>
  </si>
  <si>
    <t>ROLTA</t>
  </si>
  <si>
    <t>Lee &amp; Nee Softwares (Exports) Ltd</t>
  </si>
  <si>
    <t>LEENEE</t>
  </si>
  <si>
    <t>Advance Metering Technology Ltd</t>
  </si>
  <si>
    <t>AMTL</t>
  </si>
  <si>
    <t>Associated Ceramics Ltd</t>
  </si>
  <si>
    <t>ASSOCER</t>
  </si>
  <si>
    <t>Chrome Silicon Ltd</t>
  </si>
  <si>
    <t>CHROME</t>
  </si>
  <si>
    <t>Kalahridhaan Trendz Ltd</t>
  </si>
  <si>
    <t>KTL</t>
  </si>
  <si>
    <t>Yudiz Solutions Ltd</t>
  </si>
  <si>
    <t>YUDIZ</t>
  </si>
  <si>
    <t>Mono Pharmacare Ltd</t>
  </si>
  <si>
    <t>MONOPHARMA</t>
  </si>
  <si>
    <t>Ceeta Industries Ltd</t>
  </si>
  <si>
    <t>CEETAIN</t>
  </si>
  <si>
    <t>National Plastic Industries Ltd</t>
  </si>
  <si>
    <t>NATPLAS</t>
  </si>
  <si>
    <t>Anjani Synthetics Ltd</t>
  </si>
  <si>
    <t>ANJANI</t>
  </si>
  <si>
    <t>Zodiac Ventures Ltd</t>
  </si>
  <si>
    <t>ZODIACVEN</t>
  </si>
  <si>
    <t>Continental Seeds and Chemicals Ltd</t>
  </si>
  <si>
    <t>CONTI</t>
  </si>
  <si>
    <t>Gajanand International Ltd</t>
  </si>
  <si>
    <t>GAJANAND</t>
  </si>
  <si>
    <t>Binani Industries Ltd</t>
  </si>
  <si>
    <t>BINANIIND</t>
  </si>
  <si>
    <t>Aatmaj Healthcare Ltd</t>
  </si>
  <si>
    <t>AATMAJ</t>
  </si>
  <si>
    <t>VSF Projects Ltd</t>
  </si>
  <si>
    <t>VSFPROJ</t>
  </si>
  <si>
    <t>Committed Cargo Care Ltd</t>
  </si>
  <si>
    <t>COMMITTED</t>
  </si>
  <si>
    <t>Vruddhi Engineering Works Ltd</t>
  </si>
  <si>
    <t>VRUDDHI</t>
  </si>
  <si>
    <t>Shalimar Productions Ltd</t>
  </si>
  <si>
    <t>SHALPRO</t>
  </si>
  <si>
    <t>SPS Finquest Ltd</t>
  </si>
  <si>
    <t>SPS</t>
  </si>
  <si>
    <t>Micropro Software Solutions Ltd</t>
  </si>
  <si>
    <t>MICROPRO</t>
  </si>
  <si>
    <t>Morgan Ventures Ltd</t>
  </si>
  <si>
    <t>MORGAN</t>
  </si>
  <si>
    <t>Palco Metals Ltd</t>
  </si>
  <si>
    <t>PALCO</t>
  </si>
  <si>
    <t>Sandu Pharmaceuticals Ltd</t>
  </si>
  <si>
    <t>SANDUPHQ</t>
  </si>
  <si>
    <t>Salem Erode Investments Ltd</t>
  </si>
  <si>
    <t>SALEM</t>
  </si>
  <si>
    <t>Humming Bird Education Ltd</t>
  </si>
  <si>
    <t>HBEL</t>
  </si>
  <si>
    <t>MM Rubber Company Ltd</t>
  </si>
  <si>
    <t>MMRUBBR-B</t>
  </si>
  <si>
    <t>Sintex Plastics Technology Ltd</t>
  </si>
  <si>
    <t>SPTL</t>
  </si>
  <si>
    <t>Cell Point (India) Ltd</t>
  </si>
  <si>
    <t>CELLPOINT</t>
  </si>
  <si>
    <t>Mediaone Global Entertainment Ltd</t>
  </si>
  <si>
    <t>MEDIAONE</t>
  </si>
  <si>
    <t>Saven Technologies Ltd</t>
  </si>
  <si>
    <t>7TEC</t>
  </si>
  <si>
    <t>G-Tec Jainx Education Ltd</t>
  </si>
  <si>
    <t>GTECJAINX</t>
  </si>
  <si>
    <t>P H Capital Ltd</t>
  </si>
  <si>
    <t>PHCAP</t>
  </si>
  <si>
    <t>N G Industries Ltd</t>
  </si>
  <si>
    <t>NGIND</t>
  </si>
  <si>
    <t>H P Cotton Textile Mills Ltd</t>
  </si>
  <si>
    <t>HPCOTTON</t>
  </si>
  <si>
    <t>Burnpur Cement Ltd</t>
  </si>
  <si>
    <t>BURNPUR</t>
  </si>
  <si>
    <t>Misquita Engineering Ltd</t>
  </si>
  <si>
    <t>MISQUITA</t>
  </si>
  <si>
    <t>Starcom Information Technology Ltd</t>
  </si>
  <si>
    <t>STARCOM</t>
  </si>
  <si>
    <t>Kshitij Polyline Ltd</t>
  </si>
  <si>
    <t>KSHITIJPOL</t>
  </si>
  <si>
    <t>Johnson Pharmacare Ltd</t>
  </si>
  <si>
    <t>JOHNPHARMA</t>
  </si>
  <si>
    <t>Visaman Global Sales Ltd</t>
  </si>
  <si>
    <t>VISAMAN</t>
  </si>
  <si>
    <t>Response Informatics Ltd</t>
  </si>
  <si>
    <t>RESPONSINF</t>
  </si>
  <si>
    <t>Tirupati Sarjan Ltd</t>
  </si>
  <si>
    <t>TIRSARJ</t>
  </si>
  <si>
    <t>Transgene Biotek Ltd</t>
  </si>
  <si>
    <t>TRABI</t>
  </si>
  <si>
    <t>Prime Property Development Corp Ltd</t>
  </si>
  <si>
    <t>PRIMEPRO</t>
  </si>
  <si>
    <t>CCL International Ltd</t>
  </si>
  <si>
    <t>CCLINTER</t>
  </si>
  <si>
    <t>Mittal Life Style Ltd</t>
  </si>
  <si>
    <t>MITTAL</t>
  </si>
  <si>
    <t>Vivo Bio Tech Ltd</t>
  </si>
  <si>
    <t>VIVOBIOT</t>
  </si>
  <si>
    <t>Haryana Leather Chemicals Ltd</t>
  </si>
  <si>
    <t>HARLETH</t>
  </si>
  <si>
    <t>Inani Marbles and Industries Ltd</t>
  </si>
  <si>
    <t>INANI</t>
  </si>
  <si>
    <t>FEL</t>
  </si>
  <si>
    <t>BDR Buildcon Ltd</t>
  </si>
  <si>
    <t>BDR</t>
  </si>
  <si>
    <t>E L Forge Ltd</t>
  </si>
  <si>
    <t>ELFORGE</t>
  </si>
  <si>
    <t>Mahalaxmi Fabric Mills Pvt Ltd</t>
  </si>
  <si>
    <t>MFML</t>
  </si>
  <si>
    <t>Quality RO Industries Ltd</t>
  </si>
  <si>
    <t>QRIL</t>
  </si>
  <si>
    <t>Shree Pacetronix Ltd</t>
  </si>
  <si>
    <t>SHREEPAC</t>
  </si>
  <si>
    <t>Standard Surfactants Ltd</t>
  </si>
  <si>
    <t>STDSFAC</t>
  </si>
  <si>
    <t>Household Products</t>
  </si>
  <si>
    <t>Artefact Projects Ltd</t>
  </si>
  <si>
    <t>ARTEFACT</t>
  </si>
  <si>
    <t>Dhanlaxmi Fabrics Ltd</t>
  </si>
  <si>
    <t>DHANFAB</t>
  </si>
  <si>
    <t>Telogica Ltd</t>
  </si>
  <si>
    <t>TELOGICA</t>
  </si>
  <si>
    <t>Communications Equipment</t>
  </si>
  <si>
    <t>Abhishek Integrations Ltd</t>
  </si>
  <si>
    <t>AILIMITED</t>
  </si>
  <si>
    <t>Ladderup Finance Ltd</t>
  </si>
  <si>
    <t>LADDERUP</t>
  </si>
  <si>
    <t>Orchasp Ltd</t>
  </si>
  <si>
    <t>ORCHASP</t>
  </si>
  <si>
    <t>Deccan Health Care Ltd</t>
  </si>
  <si>
    <t>DECCAN</t>
  </si>
  <si>
    <t>Winny Immigration &amp; Education Services Ltd</t>
  </si>
  <si>
    <t>WINNY</t>
  </si>
  <si>
    <t>Academic &amp; Educational Services</t>
  </si>
  <si>
    <t>Garment Mantra Lifestyle Ltd</t>
  </si>
  <si>
    <t>GARMNTMNTR</t>
  </si>
  <si>
    <t>Walchand Peoplefirst Ltd</t>
  </si>
  <si>
    <t>WALCHPF</t>
  </si>
  <si>
    <t>Pan India Corp Ltd</t>
  </si>
  <si>
    <t>PANINDIAC</t>
  </si>
  <si>
    <t>Shrydus Industries Ltd</t>
  </si>
  <si>
    <t>SHRYDUS</t>
  </si>
  <si>
    <t>Franklin Industries Ltd</t>
  </si>
  <si>
    <t>FRANKLININD</t>
  </si>
  <si>
    <t>Ecoboard Industries Ltd</t>
  </si>
  <si>
    <t>ECOBOAR</t>
  </si>
  <si>
    <t>Prismx Global Ventures Ltd</t>
  </si>
  <si>
    <t>PRISMX</t>
  </si>
  <si>
    <t>DRA Consultants Ltd</t>
  </si>
  <si>
    <t>DRA</t>
  </si>
  <si>
    <t>Betex India Ltd</t>
  </si>
  <si>
    <t>BETXIND</t>
  </si>
  <si>
    <t>Gorani Industries Ltd</t>
  </si>
  <si>
    <t>GORANIN</t>
  </si>
  <si>
    <t>Tirupati Foam Ltd</t>
  </si>
  <si>
    <t>TIRUFOAM</t>
  </si>
  <si>
    <t>Hawa Engineers Ltd</t>
  </si>
  <si>
    <t>HAWAENG</t>
  </si>
  <si>
    <t>Naapbooks Ltd</t>
  </si>
  <si>
    <t>NBL</t>
  </si>
  <si>
    <t>Phosphate Company Ltd</t>
  </si>
  <si>
    <t>PHOSPHATE</t>
  </si>
  <si>
    <t>Sangani Hospitals Ltd</t>
  </si>
  <si>
    <t>SANGANI</t>
  </si>
  <si>
    <t>Kanani Industries Ltd</t>
  </si>
  <si>
    <t>KANANIIND</t>
  </si>
  <si>
    <t>Sellwin Traders Ltd</t>
  </si>
  <si>
    <t>SELLWIN</t>
  </si>
  <si>
    <t>Gujrat Credit Corporation Ltd</t>
  </si>
  <si>
    <t>GUJCRED</t>
  </si>
  <si>
    <t>Choksi Laboratories Ltd</t>
  </si>
  <si>
    <t>CHOKSILA</t>
  </si>
  <si>
    <t>Galactico Corporate Services Ltd</t>
  </si>
  <si>
    <t>GALACTICO</t>
  </si>
  <si>
    <t>GKB Ophthalmics Ltd</t>
  </si>
  <si>
    <t>GKB</t>
  </si>
  <si>
    <t>Shelter Pharma Ltd</t>
  </si>
  <si>
    <t>SHELTER</t>
  </si>
  <si>
    <t>Addi Industries Ltd</t>
  </si>
  <si>
    <t>ADDIND</t>
  </si>
  <si>
    <t>Nakoda Group of Industries Ltd</t>
  </si>
  <si>
    <t>NGIL</t>
  </si>
  <si>
    <t>Duropack Ltd</t>
  </si>
  <si>
    <t>DUROPACK</t>
  </si>
  <si>
    <t>Shree Krishna Paper Mills &amp; Industries Ltd</t>
  </si>
  <si>
    <t>SKPMIL</t>
  </si>
  <si>
    <t>Fervent Synergies Ltd</t>
  </si>
  <si>
    <t>FERVENTSYN</t>
  </si>
  <si>
    <t>Mega Flex Plastics Ltd</t>
  </si>
  <si>
    <t>MEGAFLEX</t>
  </si>
  <si>
    <t>Vistar Amar Ltd</t>
  </si>
  <si>
    <t>VISTARAMAR</t>
  </si>
  <si>
    <t>Godha Cabcon &amp; Insulation Ltd</t>
  </si>
  <si>
    <t>GODHA</t>
  </si>
  <si>
    <t>Ashoka Metcast Ltd</t>
  </si>
  <si>
    <t>ASHOKAMET</t>
  </si>
  <si>
    <t>ASL Industries Ltd</t>
  </si>
  <si>
    <t>ASLIND</t>
  </si>
  <si>
    <t>Axel Polymers Ltd</t>
  </si>
  <si>
    <t>AXELPOLY</t>
  </si>
  <si>
    <t>Yash Chemex Ltd</t>
  </si>
  <si>
    <t>YASHCHEM</t>
  </si>
  <si>
    <t>Alfavision Overseas (India) Ltd</t>
  </si>
  <si>
    <t>ALFAVIO</t>
  </si>
  <si>
    <t>JMD Ventures Ltd</t>
  </si>
  <si>
    <t>JMDVL</t>
  </si>
  <si>
    <t>Chandra Bhagat Pharma Ltd</t>
  </si>
  <si>
    <t>CBPL</t>
  </si>
  <si>
    <t>Hemadri Cements Ltd</t>
  </si>
  <si>
    <t>HEMACEM</t>
  </si>
  <si>
    <t>Axis NIFTY IT ETF</t>
  </si>
  <si>
    <t>AXISTECETF</t>
  </si>
  <si>
    <t>UR Sugar Industries Ltd</t>
  </si>
  <si>
    <t>URSUGAR</t>
  </si>
  <si>
    <t>Pace E-Commerce Ventures Ltd</t>
  </si>
  <si>
    <t>PACE</t>
  </si>
  <si>
    <t>Homefurnishing Retail</t>
  </si>
  <si>
    <t>Poddar Housing and Development Ltd</t>
  </si>
  <si>
    <t>PODDARHOUS</t>
  </si>
  <si>
    <t>Continental Petroleums Ltd</t>
  </si>
  <si>
    <t>CONTPTR</t>
  </si>
  <si>
    <t>Teesta Agro Industries Ltd</t>
  </si>
  <si>
    <t>TEEAI</t>
  </si>
  <si>
    <t>STL Global Ltd</t>
  </si>
  <si>
    <t>SGL</t>
  </si>
  <si>
    <t>Mohit Paper Mills Ltd</t>
  </si>
  <si>
    <t>MOHITPPR</t>
  </si>
  <si>
    <t>Camex Ltd</t>
  </si>
  <si>
    <t>CAMEXLTD</t>
  </si>
  <si>
    <t>HOAC Foods India Ltd</t>
  </si>
  <si>
    <t>HOACFOODS</t>
  </si>
  <si>
    <t>Vineet Laboratories Ltd</t>
  </si>
  <si>
    <t>VINEETLAB</t>
  </si>
  <si>
    <t>Sulabh Engineers and Services Ltd</t>
  </si>
  <si>
    <t>SULABEN</t>
  </si>
  <si>
    <t>Timescan Logistics (India) Ltd</t>
  </si>
  <si>
    <t>TIMESCAN</t>
  </si>
  <si>
    <t>Tejnaksh Healthcare Ltd</t>
  </si>
  <si>
    <t>TEJNAKSH</t>
  </si>
  <si>
    <t>Ashnisha Industries Ltd</t>
  </si>
  <si>
    <t>ASHNI</t>
  </si>
  <si>
    <t>Dynamic Portfolio Management &amp; Services Ltd</t>
  </si>
  <si>
    <t>DYNAMICP</t>
  </si>
  <si>
    <t>S &amp; T Corporation Ltd</t>
  </si>
  <si>
    <t>STCORP</t>
  </si>
  <si>
    <t>RRP Semiconductor Ltd</t>
  </si>
  <si>
    <t>RRP</t>
  </si>
  <si>
    <t>SMIFS Capital Markets Ltd</t>
  </si>
  <si>
    <t>SMIFS</t>
  </si>
  <si>
    <t>ICDS Ltd</t>
  </si>
  <si>
    <t>ICDSLTD</t>
  </si>
  <si>
    <t>Eighty Jewellers Ltd</t>
  </si>
  <si>
    <t>EIGHTY</t>
  </si>
  <si>
    <t>ICICI Prudential S&amp;P BSE Sensex ETF</t>
  </si>
  <si>
    <t>SENSEXIETF</t>
  </si>
  <si>
    <t>Bandaram Pharma Packtech Ltd</t>
  </si>
  <si>
    <t>BANDARAM</t>
  </si>
  <si>
    <t>Oceanic Foods Ltd</t>
  </si>
  <si>
    <t>OCEANIC</t>
  </si>
  <si>
    <t>Salora International Ltd</t>
  </si>
  <si>
    <t>SALORAINTL</t>
  </si>
  <si>
    <t>Sylph Technologies Ltd</t>
  </si>
  <si>
    <t>SYLPH</t>
  </si>
  <si>
    <t>Manjeera Constructions Ltd</t>
  </si>
  <si>
    <t>MANJEERA</t>
  </si>
  <si>
    <t>Sri Ramakrishna Mills (Coimbatore) Ltd</t>
  </si>
  <si>
    <t>SRMCL</t>
  </si>
  <si>
    <t>Kapil Raj Finance Ltd</t>
  </si>
  <si>
    <t>KAPILRAJ</t>
  </si>
  <si>
    <t>Abm International Ltd</t>
  </si>
  <si>
    <t>ABMINTLLTD</t>
  </si>
  <si>
    <t>Amkay Products Ltd</t>
  </si>
  <si>
    <t>AMKAY</t>
  </si>
  <si>
    <t>Medico Intercontinental Ltd</t>
  </si>
  <si>
    <t>MIL</t>
  </si>
  <si>
    <t>Kwality Ltd</t>
  </si>
  <si>
    <t>KWALITY</t>
  </si>
  <si>
    <t>Arigato Universe Ltd</t>
  </si>
  <si>
    <t>ARIGATO</t>
  </si>
  <si>
    <t>AA Plus Tradelink Ltd</t>
  </si>
  <si>
    <t>AAPLUSTRAD</t>
  </si>
  <si>
    <t>Grovy India Ltd</t>
  </si>
  <si>
    <t>GROVY</t>
  </si>
  <si>
    <t>KJMC Financial Services Ltd</t>
  </si>
  <si>
    <t>KJMCFIN</t>
  </si>
  <si>
    <t>Angel Fibers Ltd</t>
  </si>
  <si>
    <t>ANGEL</t>
  </si>
  <si>
    <t>Julien Agro Infratech Ltd</t>
  </si>
  <si>
    <t>JULIEN</t>
  </si>
  <si>
    <t>Suditi Industries Ltd</t>
  </si>
  <si>
    <t>SUDTIND-B</t>
  </si>
  <si>
    <t>Poona Dal and Oil Industries Ltd</t>
  </si>
  <si>
    <t>POONADAL</t>
  </si>
  <si>
    <t>Pecos Hotels and Pubs Ltd</t>
  </si>
  <si>
    <t>PECOS</t>
  </si>
  <si>
    <t>Perfect Infraengineers Ltd</t>
  </si>
  <si>
    <t>PERFECT</t>
  </si>
  <si>
    <t>Country Condo's Ltd</t>
  </si>
  <si>
    <t>COUNCODOS</t>
  </si>
  <si>
    <t>Transchem Ltd</t>
  </si>
  <si>
    <t>TRANSCHEM</t>
  </si>
  <si>
    <t>Rex Sealing &amp; Packing Industries Ltd</t>
  </si>
  <si>
    <t>REXSEAL</t>
  </si>
  <si>
    <t>Ind Bank Housing Ltd</t>
  </si>
  <si>
    <t>INDBNK</t>
  </si>
  <si>
    <t>Maharashtra Corp Ltd</t>
  </si>
  <si>
    <t>MAHACORP</t>
  </si>
  <si>
    <t>India Home Loan Ltd</t>
  </si>
  <si>
    <t>INDIAHOME</t>
  </si>
  <si>
    <t>Shrenik Ltd</t>
  </si>
  <si>
    <t>SHRENIK</t>
  </si>
  <si>
    <t>Chandra Prabhu International Ltd</t>
  </si>
  <si>
    <t>CHANDRAP</t>
  </si>
  <si>
    <t>Libas Consumer Products Ltd</t>
  </si>
  <si>
    <t>LIBAS</t>
  </si>
  <si>
    <t>Emergent Industrial Solutions Ltd</t>
  </si>
  <si>
    <t>EMERGENT</t>
  </si>
  <si>
    <t>RR Metalmakers India Ltd</t>
  </si>
  <si>
    <t>RRMETAL</t>
  </si>
  <si>
    <t>Ankit Metal &amp; Power Ltd</t>
  </si>
  <si>
    <t>ANKITMETAL</t>
  </si>
  <si>
    <t>Rose Merc Ltd</t>
  </si>
  <si>
    <t>ROSEMER</t>
  </si>
  <si>
    <t>Richirich Inventures Ltd</t>
  </si>
  <si>
    <t>KISAAN</t>
  </si>
  <si>
    <t>Next Mediaworks Ltd</t>
  </si>
  <si>
    <t>NEXTMEDIA</t>
  </si>
  <si>
    <t>Acrow India Ltd</t>
  </si>
  <si>
    <t>ACROW</t>
  </si>
  <si>
    <t>Jet Knitwears Ltd</t>
  </si>
  <si>
    <t>JETKNIT</t>
  </si>
  <si>
    <t>Greenhitech Ventures Ltd</t>
  </si>
  <si>
    <t>GVL</t>
  </si>
  <si>
    <t>West Leisure Resorts Ltd</t>
  </si>
  <si>
    <t>WESTLEIRES</t>
  </si>
  <si>
    <t>Gogia Capital Services Ltd</t>
  </si>
  <si>
    <t>GOGIACAP</t>
  </si>
  <si>
    <t>Kamadgiri Fashion Ltd</t>
  </si>
  <si>
    <t>KAMADGIRI</t>
  </si>
  <si>
    <t>Ambica Agarbathies Aroma &amp; Industries Ltd</t>
  </si>
  <si>
    <t>AMBICAAGAR</t>
  </si>
  <si>
    <t>Tatia Global Vennture Ltd</t>
  </si>
  <si>
    <t>TATIAGLOB</t>
  </si>
  <si>
    <t>Prabhhans Industries Ltd</t>
  </si>
  <si>
    <t>PRABHHANS</t>
  </si>
  <si>
    <t>Indianivesh Ltd</t>
  </si>
  <si>
    <t>INDIANVSH</t>
  </si>
  <si>
    <t>Sai Capital Ltd</t>
  </si>
  <si>
    <t>SAICAPI</t>
  </si>
  <si>
    <t>Flomic Global Logistics Ltd</t>
  </si>
  <si>
    <t>FLOMIC</t>
  </si>
  <si>
    <t>Infronics Systems Ltd</t>
  </si>
  <si>
    <t>INFRONICS</t>
  </si>
  <si>
    <t>TV Vision Ltd</t>
  </si>
  <si>
    <t>TVVISION</t>
  </si>
  <si>
    <t>Fortune International Ltd</t>
  </si>
  <si>
    <t>FORINTL</t>
  </si>
  <si>
    <t>Cospower Engineering Ltd</t>
  </si>
  <si>
    <t>COSPOWER</t>
  </si>
  <si>
    <t>Ideal Technoplast Industries Ltd</t>
  </si>
  <si>
    <t>IDEALTECHO</t>
  </si>
  <si>
    <t>Citadel Realty and Developers Ltd</t>
  </si>
  <si>
    <t>CITADEL</t>
  </si>
  <si>
    <t>Shreeram Proteins Ltd</t>
  </si>
  <si>
    <t>SRPL</t>
  </si>
  <si>
    <t>Conart Engineers Ltd</t>
  </si>
  <si>
    <t>CONART</t>
  </si>
  <si>
    <t>Shree Rajasthan Syntex Ltd</t>
  </si>
  <si>
    <t>SHRAJSYNQ</t>
  </si>
  <si>
    <t>Chennai Ferrous Industries Ltd</t>
  </si>
  <si>
    <t>CHENFERRO</t>
  </si>
  <si>
    <t>MSR India Ltd</t>
  </si>
  <si>
    <t>MSRINDIA</t>
  </si>
  <si>
    <t>Laxmipati Engineering Works Ltd</t>
  </si>
  <si>
    <t>LAXMIPATI</t>
  </si>
  <si>
    <t>Flora Textiles Ltd</t>
  </si>
  <si>
    <t>FLORATX</t>
  </si>
  <si>
    <t>Uttam Galva Steels Ltd</t>
  </si>
  <si>
    <t>UTTAMSTL</t>
  </si>
  <si>
    <t>Goblin India Ltd</t>
  </si>
  <si>
    <t>GOBLIN</t>
  </si>
  <si>
    <t>Gujarat Terce Laboratories Ltd</t>
  </si>
  <si>
    <t>GUJTERC</t>
  </si>
  <si>
    <t>DK Enterprises Global Ltd</t>
  </si>
  <si>
    <t>DKEGL</t>
  </si>
  <si>
    <t>Mandeep Auto Industries Ltd</t>
  </si>
  <si>
    <t>MANDEEP</t>
  </si>
  <si>
    <t>Diana Tea Co Ltd</t>
  </si>
  <si>
    <t>DIANATEA</t>
  </si>
  <si>
    <t>Madhav Marbles and Granites Ltd</t>
  </si>
  <si>
    <t>MADHAV</t>
  </si>
  <si>
    <t>Shantidoot Infra Services Ltd</t>
  </si>
  <si>
    <t>SISL</t>
  </si>
  <si>
    <t>Tamilnadu Telecommunication Ltd</t>
  </si>
  <si>
    <t>TNTELE</t>
  </si>
  <si>
    <t>Gayatri BioOrganics Ltd</t>
  </si>
  <si>
    <t>GAYATRIBI</t>
  </si>
  <si>
    <t>Earthstahl &amp; Alloys Ltd</t>
  </si>
  <si>
    <t>EARTH</t>
  </si>
  <si>
    <t>Pearl Green Clubs and Resorts Ltd</t>
  </si>
  <si>
    <t>PGCRL</t>
  </si>
  <si>
    <t>Cybele Industries Ltd</t>
  </si>
  <si>
    <t>CYBELEIND</t>
  </si>
  <si>
    <t>Vivanta Industries Ltd</t>
  </si>
  <si>
    <t>VIVANTA</t>
  </si>
  <si>
    <t>Gautam Gems Ltd</t>
  </si>
  <si>
    <t>GGL</t>
  </si>
  <si>
    <t>Deep Diamond India Ltd</t>
  </si>
  <si>
    <t>DDIL</t>
  </si>
  <si>
    <t>USG Tech Solutions Ltd</t>
  </si>
  <si>
    <t>USGTECH</t>
  </si>
  <si>
    <t>Ashirwad Steels And Industries Ltd</t>
  </si>
  <si>
    <t>ASHSI</t>
  </si>
  <si>
    <t>Centenial Surgical Suture Ltd</t>
  </si>
  <si>
    <t>CSURGSU</t>
  </si>
  <si>
    <t>Sagardeep Alloys Ltd</t>
  </si>
  <si>
    <t>SAGARDEEP</t>
  </si>
  <si>
    <t>Jindal Capital Ltd</t>
  </si>
  <si>
    <t>JINDCAP</t>
  </si>
  <si>
    <t>Tirupati Tyres Ltd</t>
  </si>
  <si>
    <t>TTIL</t>
  </si>
  <si>
    <t>Veerhealth Care Ltd</t>
  </si>
  <si>
    <t>VEERHEALTH</t>
  </si>
  <si>
    <t>Khandwala Securities Ltd</t>
  </si>
  <si>
    <t>KHANDSE</t>
  </si>
  <si>
    <t>Trident Texofab Ltd</t>
  </si>
  <si>
    <t>TTFL</t>
  </si>
  <si>
    <t>New Light Apparels Ltd</t>
  </si>
  <si>
    <t>NEWLIGHT</t>
  </si>
  <si>
    <t>Bizotic Commercial Ltd</t>
  </si>
  <si>
    <t>BIZOTIC</t>
  </si>
  <si>
    <t>VAMA Industries Ltd</t>
  </si>
  <si>
    <t>VAMA</t>
  </si>
  <si>
    <t>Balurghat Technologies Ltd</t>
  </si>
  <si>
    <t>BALTE</t>
  </si>
  <si>
    <t>Tapi Fruit Processing Ltd</t>
  </si>
  <si>
    <t>TAPIFRUIT</t>
  </si>
  <si>
    <t>Nidan Laboratories and Healthcare Ltd</t>
  </si>
  <si>
    <t>NIDAN</t>
  </si>
  <si>
    <t>Suryaamba Spinning Mills Ltd</t>
  </si>
  <si>
    <t>SURYAAMBA</t>
  </si>
  <si>
    <t>Hindoostan Mills Ltd</t>
  </si>
  <si>
    <t>HINDMILL</t>
  </si>
  <si>
    <t>Faalcon Concepts Ltd</t>
  </si>
  <si>
    <t>FAALCON</t>
  </si>
  <si>
    <t>Walpar Nutritions Ltd</t>
  </si>
  <si>
    <t>WALPAR</t>
  </si>
  <si>
    <t>Hind Aluminium Industries Ltd</t>
  </si>
  <si>
    <t>HINDALUMI</t>
  </si>
  <si>
    <t>Sudal Industries Ltd</t>
  </si>
  <si>
    <t>SUDAI</t>
  </si>
  <si>
    <t>Aluminum</t>
  </si>
  <si>
    <t>Varyaa Creations Ltd</t>
  </si>
  <si>
    <t>VARYAA</t>
  </si>
  <si>
    <t>City Crops Agro Ltd</t>
  </si>
  <si>
    <t>CCAL</t>
  </si>
  <si>
    <t>Zodiac-JRD-MKJ Ltd</t>
  </si>
  <si>
    <t>ZODJRDMKJ</t>
  </si>
  <si>
    <t>Kaiser Corporation Ltd</t>
  </si>
  <si>
    <t>KACL</t>
  </si>
  <si>
    <t>Gajanan Securities Services Ltd</t>
  </si>
  <si>
    <t>GAJANANSEC</t>
  </si>
  <si>
    <t>Visagar Financial Services Ltd</t>
  </si>
  <si>
    <t>VISAGAR</t>
  </si>
  <si>
    <t>Bonlon Industries Ltd</t>
  </si>
  <si>
    <t>BONLON</t>
  </si>
  <si>
    <t>Copper</t>
  </si>
  <si>
    <t>Naturite Agro Products Ltd</t>
  </si>
  <si>
    <t>NAPL</t>
  </si>
  <si>
    <t>Inspire Films Ltd</t>
  </si>
  <si>
    <t>INSPIRE</t>
  </si>
  <si>
    <t>Morarjee Textiles Ltd</t>
  </si>
  <si>
    <t>MORARJEE</t>
  </si>
  <si>
    <t>Khaitan (India) Ltd</t>
  </si>
  <si>
    <t>KHAITANLTD</t>
  </si>
  <si>
    <t>Yasons Chemex Care Ltd</t>
  </si>
  <si>
    <t>YCCL</t>
  </si>
  <si>
    <t>APT Packaging Ltd</t>
  </si>
  <si>
    <t>APTPACK</t>
  </si>
  <si>
    <t>Associated Coaters Ltd</t>
  </si>
  <si>
    <t>ASSOCIATED</t>
  </si>
  <si>
    <t>Diversified Metals &amp; Mining</t>
  </si>
  <si>
    <t>Alan Scott Enterprises Ltd</t>
  </si>
  <si>
    <t>ALAN SCOTT</t>
  </si>
  <si>
    <t>Polyspin Exports Ltd</t>
  </si>
  <si>
    <t>POLYSPIN</t>
  </si>
  <si>
    <t>Ashirwad Capital Ltd</t>
  </si>
  <si>
    <t>ASHCAP</t>
  </si>
  <si>
    <t>Jiwanram Sheoduttrai Industries Ltd</t>
  </si>
  <si>
    <t>JIWANRAM</t>
  </si>
  <si>
    <t>Khoobsurat Ltd</t>
  </si>
  <si>
    <t>KHOOBSURAT</t>
  </si>
  <si>
    <t>Erp Soft Systems Ltd</t>
  </si>
  <si>
    <t>ERPSOFT</t>
  </si>
  <si>
    <t>HCKK Ventures Ltd</t>
  </si>
  <si>
    <t>HCKKVENTURE</t>
  </si>
  <si>
    <t>Dhanlaxmi Cotex Ltd</t>
  </si>
  <si>
    <t>DHANCOT</t>
  </si>
  <si>
    <t>Nippon India Nifty Pharma ETF</t>
  </si>
  <si>
    <t>PHARMABEES</t>
  </si>
  <si>
    <t>Picturehouse Media Ltd</t>
  </si>
  <si>
    <t>PICTUREHS</t>
  </si>
  <si>
    <t>Add-Shop E-Retail Ltd</t>
  </si>
  <si>
    <t>ASRL</t>
  </si>
  <si>
    <t>India Cements Capital Ltd</t>
  </si>
  <si>
    <t>INDCEMCAP</t>
  </si>
  <si>
    <t>Sonu Infratech Ltd</t>
  </si>
  <si>
    <t>SONUINFRA</t>
  </si>
  <si>
    <t>Tecil Chemicals and Hydro Power Ltd</t>
  </si>
  <si>
    <t>TECILCHEM</t>
  </si>
  <si>
    <t>Solitaire Machine Tools Ltd</t>
  </si>
  <si>
    <t>SOLIMAC</t>
  </si>
  <si>
    <t>Bervin Investment and Leasing Ltd</t>
  </si>
  <si>
    <t>BERVINL</t>
  </si>
  <si>
    <t>Innokaiz India Ltd</t>
  </si>
  <si>
    <t>INNOKAIZ</t>
  </si>
  <si>
    <t>TGB Banquets and Hotels Ltd</t>
  </si>
  <si>
    <t>TGBHOTELS</t>
  </si>
  <si>
    <t>Indong Tea Company Ltd</t>
  </si>
  <si>
    <t>INDONG</t>
  </si>
  <si>
    <t>Rishi Techtex Ltd</t>
  </si>
  <si>
    <t>RISHITECH</t>
  </si>
  <si>
    <t>Sunil Agro Foods Ltd</t>
  </si>
  <si>
    <t>SUNILAGR</t>
  </si>
  <si>
    <t>Sainik Finance &amp; Industries Ltd</t>
  </si>
  <si>
    <t>SAINIK</t>
  </si>
  <si>
    <t>Kridhan Infra Ltd</t>
  </si>
  <si>
    <t>KRIDHANINF</t>
  </si>
  <si>
    <t>Qgo Finance Ltd</t>
  </si>
  <si>
    <t>QGO</t>
  </si>
  <si>
    <t>Gothi Plascon (India) Ltd</t>
  </si>
  <si>
    <t>GOTHIPL</t>
  </si>
  <si>
    <t>Aditya Spinners Ltd</t>
  </si>
  <si>
    <t>ADITYASP</t>
  </si>
  <si>
    <t>Grill Splendour Services Ltd</t>
  </si>
  <si>
    <t>BIRDYS</t>
  </si>
  <si>
    <t>Aspira Pathlab &amp; Diagnostics Ltd</t>
  </si>
  <si>
    <t>ASPIRA</t>
  </si>
  <si>
    <t>Sumedha Fiscal Services Ltd</t>
  </si>
  <si>
    <t>SUMEDHA</t>
  </si>
  <si>
    <t>Vinyoflex Ltd</t>
  </si>
  <si>
    <t>VINYOFL</t>
  </si>
  <si>
    <t>Family Care Hospitals Ltd</t>
  </si>
  <si>
    <t>FAMILYCARE</t>
  </si>
  <si>
    <t>Health Care  Services</t>
  </si>
  <si>
    <t>Venlon Enterprises Ltd</t>
  </si>
  <si>
    <t>VENLONENT</t>
  </si>
  <si>
    <t>Ravileela Granites Ltd</t>
  </si>
  <si>
    <t>RALEGRA</t>
  </si>
  <si>
    <t>Swasti Vinayaka Art and Heritage Corporation Ltd</t>
  </si>
  <si>
    <t>SVARTCORP</t>
  </si>
  <si>
    <t>Tarapur Transformers Ltd</t>
  </si>
  <si>
    <t>TARAPUR</t>
  </si>
  <si>
    <t>Dhyaani Tradeventtures Ltd</t>
  </si>
  <si>
    <t>DHYAANITR</t>
  </si>
  <si>
    <t>Focus Business Solution Ltd</t>
  </si>
  <si>
    <t>Diversified Support Services</t>
  </si>
  <si>
    <t>B2B Software Technologies Ltd</t>
  </si>
  <si>
    <t>B2BSOFT</t>
  </si>
  <si>
    <t>Shree Hari Chemicals Export Ltd</t>
  </si>
  <si>
    <t>SHHARICH</t>
  </si>
  <si>
    <t>SBEC Systems (India) Ltd</t>
  </si>
  <si>
    <t>SBECSYS</t>
  </si>
  <si>
    <t>Kandarp Digi Smart Bpo Ltd</t>
  </si>
  <si>
    <t>KANDARP</t>
  </si>
  <si>
    <t>Shree Ganesh Bio-Tech (India) Ltd</t>
  </si>
  <si>
    <t>SHREEGANES</t>
  </si>
  <si>
    <t>Nippon India Silver ETF</t>
  </si>
  <si>
    <t>SILVERBEES</t>
  </si>
  <si>
    <t>Vera Synthetic Ltd</t>
  </si>
  <si>
    <t>VERA</t>
  </si>
  <si>
    <t>Arman Holdings Ltd</t>
  </si>
  <si>
    <t>ARMAN</t>
  </si>
  <si>
    <t>Goenka Diamond And Jewels Ltd</t>
  </si>
  <si>
    <t>GOENKA</t>
  </si>
  <si>
    <t>Yug Decor Ltd</t>
  </si>
  <si>
    <t>YUG</t>
  </si>
  <si>
    <t>Smart Finsec Ltd</t>
  </si>
  <si>
    <t>SMARTFIN</t>
  </si>
  <si>
    <t>Sonal Adhesives Ltd</t>
  </si>
  <si>
    <t>SONALAD</t>
  </si>
  <si>
    <t>ARSS Infrastructure Projects Ltd</t>
  </si>
  <si>
    <t>ARSSINFRA</t>
  </si>
  <si>
    <t>Kanco Tea &amp; Industries Ltd</t>
  </si>
  <si>
    <t>KANCOTEA</t>
  </si>
  <si>
    <t>Hemang Resources Ltd</t>
  </si>
  <si>
    <t>HEMANG</t>
  </si>
  <si>
    <t>Unick Fix-A-Form And Printers Ltd</t>
  </si>
  <si>
    <t>UNICK</t>
  </si>
  <si>
    <t>J Taparia Projects Ltd</t>
  </si>
  <si>
    <t>JTAPARIA</t>
  </si>
  <si>
    <t>Standard Batteries Ltd</t>
  </si>
  <si>
    <t>STDBAT</t>
  </si>
  <si>
    <t>PVV Infra Ltd</t>
  </si>
  <si>
    <t>PVVINFRA</t>
  </si>
  <si>
    <t>Future Lifestyle Fashions Ltd</t>
  </si>
  <si>
    <t>FLFL</t>
  </si>
  <si>
    <t>Shiva Global Agro Industries Ltd</t>
  </si>
  <si>
    <t>SHIVAAGRO</t>
  </si>
  <si>
    <t>Unison Metals Ltd</t>
  </si>
  <si>
    <t>UNISON</t>
  </si>
  <si>
    <t>Phaarmasia Ltd</t>
  </si>
  <si>
    <t>PHRMASI</t>
  </si>
  <si>
    <t>Sanginita Chemicals Ltd</t>
  </si>
  <si>
    <t>SANGINITA</t>
  </si>
  <si>
    <t>Nippon India ETF Nifty 50 Value 20</t>
  </si>
  <si>
    <t>NV20BEES</t>
  </si>
  <si>
    <t>Pratik Panels Ltd</t>
  </si>
  <si>
    <t>PRATIK</t>
  </si>
  <si>
    <t>SVS Ventures Ltd</t>
  </si>
  <si>
    <t>SVS</t>
  </si>
  <si>
    <t>Uniinfo Telecom Services Ltd</t>
  </si>
  <si>
    <t>UNIINFO</t>
  </si>
  <si>
    <t>Poojawestern Metaliks Ltd</t>
  </si>
  <si>
    <t>POOJA</t>
  </si>
  <si>
    <t>Tyroon Tea Co Ltd</t>
  </si>
  <si>
    <t>TYROON</t>
  </si>
  <si>
    <t>KMS Medisurgi Ltd</t>
  </si>
  <si>
    <t>KMSMEDI</t>
  </si>
  <si>
    <t>Jupiter Infomedia Ltd</t>
  </si>
  <si>
    <t>JUPITERIN</t>
  </si>
  <si>
    <t>Nivaka Fashions Ltd</t>
  </si>
  <si>
    <t>NIVAKA</t>
  </si>
  <si>
    <t>Veritaas Advertising Ltd</t>
  </si>
  <si>
    <t>VERITAAS</t>
  </si>
  <si>
    <t>Patspin India Ltd</t>
  </si>
  <si>
    <t>PATSPINLTD</t>
  </si>
  <si>
    <t>Cochin Malabar Estates and Industries Ltd</t>
  </si>
  <si>
    <t>COCHMAL</t>
  </si>
  <si>
    <t>Utique Enterprises Ltd</t>
  </si>
  <si>
    <t>UTIQUE</t>
  </si>
  <si>
    <t>Williamson Magor and Co Ltd</t>
  </si>
  <si>
    <t>WILLAMAGOR</t>
  </si>
  <si>
    <t>Mohit Industries Ltd</t>
  </si>
  <si>
    <t>MOHITIND</t>
  </si>
  <si>
    <t>Silver Oak (India) Ltd</t>
  </si>
  <si>
    <t>SILVOAK</t>
  </si>
  <si>
    <t>Paos Industries Ltd</t>
  </si>
  <si>
    <t>PAOS</t>
  </si>
  <si>
    <t>Aruna Hotels Ltd</t>
  </si>
  <si>
    <t>ARUNAHTEL</t>
  </si>
  <si>
    <t>Samyak International Ltd</t>
  </si>
  <si>
    <t>SAMYAKINT</t>
  </si>
  <si>
    <t>Incap Ltd</t>
  </si>
  <si>
    <t>INCAP</t>
  </si>
  <si>
    <t>Ascensive Educare Ltd</t>
  </si>
  <si>
    <t>ASCENSIVE</t>
  </si>
  <si>
    <t>Sugal and Damani Share Brokers Ltd</t>
  </si>
  <si>
    <t>SUGALDAM</t>
  </si>
  <si>
    <t>Samsrita Labs Ltd</t>
  </si>
  <si>
    <t>SAMSRITA</t>
  </si>
  <si>
    <t>Life Sciences Tools &amp; Services</t>
  </si>
  <si>
    <t>Nyssa Corporation Ltd</t>
  </si>
  <si>
    <t>NYSSACORP</t>
  </si>
  <si>
    <t>Gujarat Petrosynthese Ltd</t>
  </si>
  <si>
    <t>GUJPETR</t>
  </si>
  <si>
    <t>Five Core Electronics Ltd</t>
  </si>
  <si>
    <t>FIVECORE</t>
  </si>
  <si>
    <t>Cyber Media (India) Ltd</t>
  </si>
  <si>
    <t>CYBERMEDIA</t>
  </si>
  <si>
    <t>Tijaria Polypipes Ltd</t>
  </si>
  <si>
    <t>TIJARIA</t>
  </si>
  <si>
    <t>J A Finance Ltd</t>
  </si>
  <si>
    <t>JAFINANCE</t>
  </si>
  <si>
    <t>Sumeet Industries Ltd</t>
  </si>
  <si>
    <t>SUMEETINDS</t>
  </si>
  <si>
    <t>Thakral Services (India) Ltd</t>
  </si>
  <si>
    <t>THAKRAL</t>
  </si>
  <si>
    <t>Electronic Equipment &amp; Instruments</t>
  </si>
  <si>
    <t>UTI Nifty Bank ETF</t>
  </si>
  <si>
    <t>UTIBANKETF</t>
  </si>
  <si>
    <t>Kallam Textiles Ltd</t>
  </si>
  <si>
    <t>KALLAM</t>
  </si>
  <si>
    <t>Hipolin Ltd</t>
  </si>
  <si>
    <t>HIPOLIN</t>
  </si>
  <si>
    <t>JMJ Fintech Ltd</t>
  </si>
  <si>
    <t>JMJFIN</t>
  </si>
  <si>
    <t>Shanthala FMCG Products Ltd</t>
  </si>
  <si>
    <t>SHANTHALA</t>
  </si>
  <si>
    <t>Raw Edge Industrial Solutions Ltd</t>
  </si>
  <si>
    <t>RAWEDGE</t>
  </si>
  <si>
    <t>Vapi Enterprise Ltd</t>
  </si>
  <si>
    <t>VAPIENTER</t>
  </si>
  <si>
    <t>Mukand Engineers Ltd</t>
  </si>
  <si>
    <t>MUKANDENGG</t>
  </si>
  <si>
    <t>Mirae Asset Nifty India Manufacturing ETF</t>
  </si>
  <si>
    <t>MAKEINDIA</t>
  </si>
  <si>
    <t>SPA Capital Advisors Limited</t>
  </si>
  <si>
    <t>SPACAPS</t>
  </si>
  <si>
    <t>Mirae Asset Nifty Midcap 150 ETF</t>
  </si>
  <si>
    <t>MIDCAPETF</t>
  </si>
  <si>
    <t>Padam Cotton Yarns Ltd</t>
  </si>
  <si>
    <t>PADAMCO</t>
  </si>
  <si>
    <t>VERTEX Securities Ltd</t>
  </si>
  <si>
    <t>VERTEX</t>
  </si>
  <si>
    <t>Hybrid Financial Services Ltd</t>
  </si>
  <si>
    <t>HYBRIDFIN</t>
  </si>
  <si>
    <t>Oasis Securities Ltd</t>
  </si>
  <si>
    <t>OASISEC</t>
  </si>
  <si>
    <t>Challani Capital Ltd</t>
  </si>
  <si>
    <t>CHALLANI</t>
  </si>
  <si>
    <t>Prakash Woollen &amp; Synthetic Mills Ltd</t>
  </si>
  <si>
    <t>PWASML</t>
  </si>
  <si>
    <t>Genus Prime Infra Ltd</t>
  </si>
  <si>
    <t>GENUSPRIME</t>
  </si>
  <si>
    <t>Ashiana Ispat Ltd</t>
  </si>
  <si>
    <t>ASHIS</t>
  </si>
  <si>
    <t>Valson Industries Ltd</t>
  </si>
  <si>
    <t>VALSONQ</t>
  </si>
  <si>
    <t>Jetking Infotrain Ltd</t>
  </si>
  <si>
    <t>JETKINGQ</t>
  </si>
  <si>
    <t>Megri Soft Ltd</t>
  </si>
  <si>
    <t>MEGRISOFT</t>
  </si>
  <si>
    <t>Manbro Industries Ltd</t>
  </si>
  <si>
    <t>MANBRO</t>
  </si>
  <si>
    <t>Medinova Diagnostic Services Ltd</t>
  </si>
  <si>
    <t>MEDINOV</t>
  </si>
  <si>
    <t>Pro Fin Capital Services Ltd</t>
  </si>
  <si>
    <t>PROFINC</t>
  </si>
  <si>
    <t>Adeshwar Meditex Ltd</t>
  </si>
  <si>
    <t>ADESHWAR</t>
  </si>
  <si>
    <t>Popular Estate Management Ltd</t>
  </si>
  <si>
    <t>POPULARES</t>
  </si>
  <si>
    <t>Netlink Solutions (India) Ltd</t>
  </si>
  <si>
    <t>NETLINK</t>
  </si>
  <si>
    <t>Orient Tradelink Ltd</t>
  </si>
  <si>
    <t>ORIENTTR</t>
  </si>
  <si>
    <t>Axis Nifty 50 ETF</t>
  </si>
  <si>
    <t>AXISNIFTY</t>
  </si>
  <si>
    <t>Anuroop Packaging Ltd</t>
  </si>
  <si>
    <t>ANUROOP</t>
  </si>
  <si>
    <t>Sangal Papers Ltd</t>
  </si>
  <si>
    <t>SANPA</t>
  </si>
  <si>
    <t>Global Longlife Hospital and Research Ltd</t>
  </si>
  <si>
    <t>GLHRL</t>
  </si>
  <si>
    <t>Bombay Wire Ropes Ltd</t>
  </si>
  <si>
    <t>BOMBWIR</t>
  </si>
  <si>
    <t>Veer Energy &amp; Infrastructure Ltd</t>
  </si>
  <si>
    <t>VEERENRGY</t>
  </si>
  <si>
    <t>Tejassvi Aaharam Ltd</t>
  </si>
  <si>
    <t>TEJASSVI</t>
  </si>
  <si>
    <t>National General Industries Ltd</t>
  </si>
  <si>
    <t>NATGENI</t>
  </si>
  <si>
    <t>Nippon India Nifty Auto ETF</t>
  </si>
  <si>
    <t>AUTOBEES</t>
  </si>
  <si>
    <t>Consecutive Investments &amp; Trading Co Ltd</t>
  </si>
  <si>
    <t>CITL</t>
  </si>
  <si>
    <t>Modern Steel Ltd</t>
  </si>
  <si>
    <t>MDRNSTL</t>
  </si>
  <si>
    <t>California Software Company Ltd</t>
  </si>
  <si>
    <t>CALSOFT</t>
  </si>
  <si>
    <t>Hindustan Fluoro Carbons Ltd</t>
  </si>
  <si>
    <t>HINFLUR</t>
  </si>
  <si>
    <t>KKV Agro Powers Limited</t>
  </si>
  <si>
    <t>KKVAPOW</t>
  </si>
  <si>
    <t>Virtual Global Education Ltd</t>
  </si>
  <si>
    <t>VIRTUALG</t>
  </si>
  <si>
    <t>COSYN Ltd</t>
  </si>
  <si>
    <t>COSYN</t>
  </si>
  <si>
    <t>DECO MICA Ltd</t>
  </si>
  <si>
    <t>DECOMIC</t>
  </si>
  <si>
    <t>Zenith Fibres Ltd</t>
  </si>
  <si>
    <t>ZENIFIB</t>
  </si>
  <si>
    <t>Informed Technologies India Ltd</t>
  </si>
  <si>
    <t>INFORTEC</t>
  </si>
  <si>
    <t>Data Processing &amp; Outsourced Services</t>
  </si>
  <si>
    <t>Accedere Ltd</t>
  </si>
  <si>
    <t>ACCEDERE</t>
  </si>
  <si>
    <t>Pan Electronics (India) Ltd</t>
  </si>
  <si>
    <t>PANELEC</t>
  </si>
  <si>
    <t>Concord Drugs Ltd</t>
  </si>
  <si>
    <t>CONCORD</t>
  </si>
  <si>
    <t>Polymechplast Machines Ltd</t>
  </si>
  <si>
    <t>POLYCHMP</t>
  </si>
  <si>
    <t>Nalin Lease Finance Ltd</t>
  </si>
  <si>
    <t>NLFL</t>
  </si>
  <si>
    <t>Sanwaria Consumer Ltd</t>
  </si>
  <si>
    <t>SANWARIA</t>
  </si>
  <si>
    <t>Sadhna Broadcast Ltd</t>
  </si>
  <si>
    <t>SADHNA</t>
  </si>
  <si>
    <t>Ace Integrated Solutions Ltd</t>
  </si>
  <si>
    <t>ACEINTEG</t>
  </si>
  <si>
    <t>Kapil Cotex Ltd</t>
  </si>
  <si>
    <t>KAPILCO</t>
  </si>
  <si>
    <t>Adcon Capital Services Ltd</t>
  </si>
  <si>
    <t>ADCON</t>
  </si>
  <si>
    <t>DSP NIFTY 1D Rate Liquid ETF</t>
  </si>
  <si>
    <t>LIQUIDETF</t>
  </si>
  <si>
    <t>Aastamangalam Finance Ltd</t>
  </si>
  <si>
    <t>AASTAFIN</t>
  </si>
  <si>
    <t>Shaival Reality Ltd</t>
  </si>
  <si>
    <t>SHAIVAL</t>
  </si>
  <si>
    <t>Sterling Powergensys Ltd</t>
  </si>
  <si>
    <t>STERPOW</t>
  </si>
  <si>
    <t>Mega Corp Ltd</t>
  </si>
  <si>
    <t>MEGACOR</t>
  </si>
  <si>
    <t>Greencrest Financial Services Ltd</t>
  </si>
  <si>
    <t>GREENCREST</t>
  </si>
  <si>
    <t>Chordia Food Products Ltd</t>
  </si>
  <si>
    <t>CHORDIA</t>
  </si>
  <si>
    <t>PlatinumOne Business Services Ltd</t>
  </si>
  <si>
    <t>POBS</t>
  </si>
  <si>
    <t>Sabar Flex India Ltd</t>
  </si>
  <si>
    <t>SABAR</t>
  </si>
  <si>
    <t>Polysil Irrigation Systems Ltd</t>
  </si>
  <si>
    <t>POLYSIL</t>
  </si>
  <si>
    <t>Mask Investments Ltd</t>
  </si>
  <si>
    <t>MASKINVEST</t>
  </si>
  <si>
    <t>MRC Agrotech Ltd</t>
  </si>
  <si>
    <t>MRCAGRO</t>
  </si>
  <si>
    <t>Tarini International Ltd</t>
  </si>
  <si>
    <t>TARINI</t>
  </si>
  <si>
    <t>Sri Havisha Hospitality and Infrastructure Ltd</t>
  </si>
  <si>
    <t>HAVISHA</t>
  </si>
  <si>
    <t>Excellent Wires and Packaging Ltd</t>
  </si>
  <si>
    <t>EXCELLENT</t>
  </si>
  <si>
    <t>Hiliks Technologies Ltd</t>
  </si>
  <si>
    <t>HILIKS</t>
  </si>
  <si>
    <t>Jaihind Synthetics Ltd</t>
  </si>
  <si>
    <t>JAIHINDS</t>
  </si>
  <si>
    <t>EPIC Energy Ltd</t>
  </si>
  <si>
    <t>EPIC</t>
  </si>
  <si>
    <t>Global Capital Markets Ltd</t>
  </si>
  <si>
    <t>GLOBALCA</t>
  </si>
  <si>
    <t>Sai Swami Metals and Alloys Ltd</t>
  </si>
  <si>
    <t>SAI</t>
  </si>
  <si>
    <t>SP Refractories Ltd</t>
  </si>
  <si>
    <t>SPRL</t>
  </si>
  <si>
    <t>Comfort Commotrade Ltd</t>
  </si>
  <si>
    <t>COMCL</t>
  </si>
  <si>
    <t>Viji Finance Ltd</t>
  </si>
  <si>
    <t>VIJIFIN</t>
  </si>
  <si>
    <t>Laffans Petrochemicals Ltd</t>
  </si>
  <si>
    <t>LAFFANSQ</t>
  </si>
  <si>
    <t>Antarctica Ltd</t>
  </si>
  <si>
    <t>ANTGRAPHIC</t>
  </si>
  <si>
    <t>Bhaskar Agro Chemicals Ltd</t>
  </si>
  <si>
    <t>BHASKAGR</t>
  </si>
  <si>
    <t>DocMode Health Technologies Ltd</t>
  </si>
  <si>
    <t>DHTL</t>
  </si>
  <si>
    <t>Lerthai Finance Ltd</t>
  </si>
  <si>
    <t>LERTHAI</t>
  </si>
  <si>
    <t>A G Universal Ltd</t>
  </si>
  <si>
    <t>AGUL</t>
  </si>
  <si>
    <t>S P Capital Financing Ltd</t>
  </si>
  <si>
    <t>SPCAPIT</t>
  </si>
  <si>
    <t>MPDLLtd</t>
  </si>
  <si>
    <t>MPDL</t>
  </si>
  <si>
    <t>KCD Industries India Ltd</t>
  </si>
  <si>
    <t>KCDGROUP</t>
  </si>
  <si>
    <t>Parabolic Drugs Ltd</t>
  </si>
  <si>
    <t>PARABDRUGS</t>
  </si>
  <si>
    <t>Maks Energy Solutions India Ltd</t>
  </si>
  <si>
    <t>MAKS</t>
  </si>
  <si>
    <t>Rithwik Facility Management Services Ltd</t>
  </si>
  <si>
    <t>RITHWIKFMS</t>
  </si>
  <si>
    <t>Stanrose Mafatlal Investments and Finance Ltd</t>
  </si>
  <si>
    <t>STANROS</t>
  </si>
  <si>
    <t>Cargosol Logistics Ltd</t>
  </si>
  <si>
    <t>CARGOSOL</t>
  </si>
  <si>
    <t>Gabriel Pet Straps Ltd</t>
  </si>
  <si>
    <t>GPSL</t>
  </si>
  <si>
    <t>Benchmark Computer Solutions Ltd</t>
  </si>
  <si>
    <t>BENCHMARK</t>
  </si>
  <si>
    <t>Blue Chip Tex Industries Ltd</t>
  </si>
  <si>
    <t>BLUECHIPT</t>
  </si>
  <si>
    <t>Spectrum Foods Ltd</t>
  </si>
  <si>
    <t>SPECFOOD</t>
  </si>
  <si>
    <t>TTI Enterprise Ltd</t>
  </si>
  <si>
    <t>TTIENT</t>
  </si>
  <si>
    <t>Pentokey Organy (India) Ltd</t>
  </si>
  <si>
    <t>PNTKYOR</t>
  </si>
  <si>
    <t>BC Power Controls Ltd</t>
  </si>
  <si>
    <t>BCP</t>
  </si>
  <si>
    <t>Suumaya Industries Ltd</t>
  </si>
  <si>
    <t>SUULD</t>
  </si>
  <si>
    <t>Epuja Spiritech Ltd</t>
  </si>
  <si>
    <t>EPUJA</t>
  </si>
  <si>
    <t>Heads UP Ventures Limited</t>
  </si>
  <si>
    <t>HEADSUP</t>
  </si>
  <si>
    <t>Markobenz Ventures Ltd</t>
  </si>
  <si>
    <t>MARKOBENZ</t>
  </si>
  <si>
    <t>Blue Chip India Ltd</t>
  </si>
  <si>
    <t>BLUECHIP</t>
  </si>
  <si>
    <t>MPIL Corporation Ltd</t>
  </si>
  <si>
    <t>MPILCORPL</t>
  </si>
  <si>
    <t>Panjon Ltd</t>
  </si>
  <si>
    <t>PANJON</t>
  </si>
  <si>
    <t>S R G Securities Finance Ltd</t>
  </si>
  <si>
    <t>SRGSFL</t>
  </si>
  <si>
    <t>Sawaca Business Machines Ltd</t>
  </si>
  <si>
    <t>SAWABUSI</t>
  </si>
  <si>
    <t>Natural Biocon (India) Ltd</t>
  </si>
  <si>
    <t>NATURAL</t>
  </si>
  <si>
    <t>Visagar Polytex Ltd</t>
  </si>
  <si>
    <t>VIVIDHA</t>
  </si>
  <si>
    <t>Gayatri Highways Ltd</t>
  </si>
  <si>
    <t>GAYAHWS</t>
  </si>
  <si>
    <t>Advance Lifestyles Ltd</t>
  </si>
  <si>
    <t>ADVLIFE</t>
  </si>
  <si>
    <t>Piotex Industries Ltd</t>
  </si>
  <si>
    <t>PIOTEX</t>
  </si>
  <si>
    <t>Vikas WSP Ltd</t>
  </si>
  <si>
    <t>VIKASWSP</t>
  </si>
  <si>
    <t>Alfa Ica (India) Ltd</t>
  </si>
  <si>
    <t>ALFAICA</t>
  </si>
  <si>
    <t>Adarsh Plant Protect Ltd</t>
  </si>
  <si>
    <t>ADARSHPL</t>
  </si>
  <si>
    <t>Purshottam Investofin Ltd</t>
  </si>
  <si>
    <t>PURSHOTTAM</t>
  </si>
  <si>
    <t>KJMC Corporate Advisors (India) Ltd</t>
  </si>
  <si>
    <t>KJMCCORP</t>
  </si>
  <si>
    <t>Infomedia Press Ltd</t>
  </si>
  <si>
    <t>INFOMEDIA</t>
  </si>
  <si>
    <t>Moxsh Overseas Educon Ltd</t>
  </si>
  <si>
    <t>MOXSH</t>
  </si>
  <si>
    <t>Net Avenue Technologies Ltd</t>
  </si>
  <si>
    <t>CBAZAAR</t>
  </si>
  <si>
    <t>Sharma East India Hospitals and Medical Research Ltd</t>
  </si>
  <si>
    <t>SHARMEH</t>
  </si>
  <si>
    <t>Nagreeka Capital &amp; Infrastructure Ltd</t>
  </si>
  <si>
    <t>NAGREEKCAP</t>
  </si>
  <si>
    <t>Rodium Realty Ltd</t>
  </si>
  <si>
    <t>RODIUM</t>
  </si>
  <si>
    <t>Jai Mata Glass Ltd</t>
  </si>
  <si>
    <t>JAIMATAG</t>
  </si>
  <si>
    <t>A F Enterprises Ltd</t>
  </si>
  <si>
    <t>AFEL</t>
  </si>
  <si>
    <t>Narendra Properties Ltd</t>
  </si>
  <si>
    <t>NARPROP</t>
  </si>
  <si>
    <t>Arrowhead Seperation Engineering Ltd</t>
  </si>
  <si>
    <t>ARROWHEAD</t>
  </si>
  <si>
    <t>Kratos Energy &amp; Infrastructure Ltd</t>
  </si>
  <si>
    <t>KRATOSENER</t>
  </si>
  <si>
    <t>Impex Ferro Tech Ltd</t>
  </si>
  <si>
    <t>IMPEXFERRO</t>
  </si>
  <si>
    <t>TCM Ltd</t>
  </si>
  <si>
    <t>TCMLMTD</t>
  </si>
  <si>
    <t>Nirav Commercials Ltd</t>
  </si>
  <si>
    <t>NIRAVCOM</t>
  </si>
  <si>
    <t>Danube Industries Ltd</t>
  </si>
  <si>
    <t>DANUBE</t>
  </si>
  <si>
    <t>S M Gold Ltd</t>
  </si>
  <si>
    <t>SMGOLD</t>
  </si>
  <si>
    <t>Amco India Ltd</t>
  </si>
  <si>
    <t>AMCOIND</t>
  </si>
  <si>
    <t>Garden Silk Mills Ltd</t>
  </si>
  <si>
    <t>GARDENSILK</t>
  </si>
  <si>
    <t>Cyber Media Research &amp; Services Ltd</t>
  </si>
  <si>
    <t>CMRSL</t>
  </si>
  <si>
    <t>DSP Nifty50 Equal weight ETF</t>
  </si>
  <si>
    <t>EQUAL50ADD</t>
  </si>
  <si>
    <t>Inditrade Capital Ltd</t>
  </si>
  <si>
    <t>INDICAP</t>
  </si>
  <si>
    <t>Spenta International Ltd</t>
  </si>
  <si>
    <t>SPENTA</t>
  </si>
  <si>
    <t>Frontier Capital Ltd</t>
  </si>
  <si>
    <t>FRONTCAP</t>
  </si>
  <si>
    <t>Munoth Financial Services Ltd</t>
  </si>
  <si>
    <t>MUNOTHFI</t>
  </si>
  <si>
    <t>SBI Nifty 200 Quality 30 ETF</t>
  </si>
  <si>
    <t>SBIETFQLTY</t>
  </si>
  <si>
    <t>Zenith Healthcare Ltd</t>
  </si>
  <si>
    <t>ZENITHHE</t>
  </si>
  <si>
    <t>Nagarjuna Agri Tech Ltd</t>
  </si>
  <si>
    <t>NAGTECH</t>
  </si>
  <si>
    <t>Swojas Energy Foods Ltd</t>
  </si>
  <si>
    <t>SWOEF</t>
  </si>
  <si>
    <t>Sinnar Bidi Udyog Ltd</t>
  </si>
  <si>
    <t>SINNAR</t>
  </si>
  <si>
    <t>Motilal Oswal M50 ETF</t>
  </si>
  <si>
    <t>MOM50</t>
  </si>
  <si>
    <t>Marinetrans India Ltd</t>
  </si>
  <si>
    <t>MARINETRAN</t>
  </si>
  <si>
    <t>BAMPSL Securities Ltd</t>
  </si>
  <si>
    <t>BAMPSL</t>
  </si>
  <si>
    <t>Olympia Industries Ltd</t>
  </si>
  <si>
    <t>OLYMPTX</t>
  </si>
  <si>
    <t>Abirami Financial Services (India) Ltd</t>
  </si>
  <si>
    <t>ABIRAFN</t>
  </si>
  <si>
    <t>KK Shah Hospitals Limited</t>
  </si>
  <si>
    <t>KKSHL</t>
  </si>
  <si>
    <t>N K Industries Ltd</t>
  </si>
  <si>
    <t>NKIND</t>
  </si>
  <si>
    <t>Chothani Foods Ltd</t>
  </si>
  <si>
    <t>CHOTHANI</t>
  </si>
  <si>
    <t>VR Films &amp; Studios Ltd</t>
  </si>
  <si>
    <t>VRFILMS</t>
  </si>
  <si>
    <t>Sagar Diamonds Ltd</t>
  </si>
  <si>
    <t>SAGAR</t>
  </si>
  <si>
    <t>Shubham Polyspin Ltd</t>
  </si>
  <si>
    <t>SHUBHAM</t>
  </si>
  <si>
    <t>Nippon India ETF Nifty 5 yr Benchmark G-Sec</t>
  </si>
  <si>
    <t>GILT5YBEES</t>
  </si>
  <si>
    <t>Colorchips New Media Ltd</t>
  </si>
  <si>
    <t>COLORCHIPS</t>
  </si>
  <si>
    <t>Shahi Shipping Ltd</t>
  </si>
  <si>
    <t>SHAHISHIP</t>
  </si>
  <si>
    <t>Dynamic Industries Ltd</t>
  </si>
  <si>
    <t>DYNAMIND</t>
  </si>
  <si>
    <t>Lex Nimble Solutions Ltd</t>
  </si>
  <si>
    <t>LEX</t>
  </si>
  <si>
    <t>Kaushalya Infrastructure Development Corporation Ltd</t>
  </si>
  <si>
    <t>KAUSHALYA</t>
  </si>
  <si>
    <t>Cargotrans Maritime Ltd</t>
  </si>
  <si>
    <t>CARGOTRANS</t>
  </si>
  <si>
    <t>Chennai Meenakshi Multispeciality Hospital Ltd</t>
  </si>
  <si>
    <t>CMMHOSP</t>
  </si>
  <si>
    <t>Roni Households Ltd</t>
  </si>
  <si>
    <t>RONI</t>
  </si>
  <si>
    <t>Libord Finance Ltd</t>
  </si>
  <si>
    <t>LIBORDFIN</t>
  </si>
  <si>
    <t>Brandbucket Media &amp; Technology Ltd</t>
  </si>
  <si>
    <t>BRANDBUCKT</t>
  </si>
  <si>
    <t>Winro Commercial (India) Ltd</t>
  </si>
  <si>
    <t>WINROC</t>
  </si>
  <si>
    <t>Best Eastern Hotels Ltd</t>
  </si>
  <si>
    <t>BESTEAST</t>
  </si>
  <si>
    <t>Technopack Polymers Ltd</t>
  </si>
  <si>
    <t>TECHNOPACK</t>
  </si>
  <si>
    <t>Quality Foils (India) Ltd</t>
  </si>
  <si>
    <t>QFIL</t>
  </si>
  <si>
    <t>Jay Kailash Namkeen Ltd</t>
  </si>
  <si>
    <t>JAYKAILASH</t>
  </si>
  <si>
    <t>Tasty Dairy Specialities Ltd</t>
  </si>
  <si>
    <t>TDSL</t>
  </si>
  <si>
    <t>Gconnect Logitech and Supply Chain Ltd</t>
  </si>
  <si>
    <t>GCONNECT</t>
  </si>
  <si>
    <t>Cargo Ground Transportation</t>
  </si>
  <si>
    <t>Kcl Infra Projects Ltd</t>
  </si>
  <si>
    <t>KCLINFRA</t>
  </si>
  <si>
    <t>Norben Tea and Exports Ltd</t>
  </si>
  <si>
    <t>NORBTEAEXP</t>
  </si>
  <si>
    <t>RKD Agri &amp; Retail Ltd</t>
  </si>
  <si>
    <t>RKDAGRRTL</t>
  </si>
  <si>
    <t>Garware Marine Industries Ltd</t>
  </si>
  <si>
    <t>GARWAMAR</t>
  </si>
  <si>
    <t>Madhusudan Industries Ltd</t>
  </si>
  <si>
    <t>MADHUDIN</t>
  </si>
  <si>
    <t>Castex Technologies Ltd</t>
  </si>
  <si>
    <t>CASTEXTECH</t>
  </si>
  <si>
    <t>Jainex Aamcol Ltd</t>
  </si>
  <si>
    <t>JAINEX</t>
  </si>
  <si>
    <t>Maris Spinners Ltd</t>
  </si>
  <si>
    <t>MARIS</t>
  </si>
  <si>
    <t>Karnavati Finance Ltd</t>
  </si>
  <si>
    <t>KARNAVATI</t>
  </si>
  <si>
    <t>Shubhlaxmi Jewel Art Ltd</t>
  </si>
  <si>
    <t>SHUBHLAXMI</t>
  </si>
  <si>
    <t>CIL Securities Ltd</t>
  </si>
  <si>
    <t>CILSEC</t>
  </si>
  <si>
    <t>Asian Tea &amp; Exports Ltd</t>
  </si>
  <si>
    <t>ASIANTNE</t>
  </si>
  <si>
    <t>Miven Machine Tools Ltd</t>
  </si>
  <si>
    <t>MIVENMACH</t>
  </si>
  <si>
    <t>Vedant Asset Ltd</t>
  </si>
  <si>
    <t>VEDANTASSET</t>
  </si>
  <si>
    <t>Choksi Imaging Ltd</t>
  </si>
  <si>
    <t>CHOKSI</t>
  </si>
  <si>
    <t>Veejay Lakshmi Engineering Works Ltd</t>
  </si>
  <si>
    <t>VJLAXMIE</t>
  </si>
  <si>
    <t>Mindpool Technologies Ltd</t>
  </si>
  <si>
    <t>MINDPOOL</t>
  </si>
  <si>
    <t>Sunil Industries Ltd</t>
  </si>
  <si>
    <t>SUNILTX</t>
  </si>
  <si>
    <t>Aditya BSL Nifty IT ETF</t>
  </si>
  <si>
    <t>TECH</t>
  </si>
  <si>
    <t>Intec Capital Ltd</t>
  </si>
  <si>
    <t>INTECCAP</t>
  </si>
  <si>
    <t>MT Educare Ltd</t>
  </si>
  <si>
    <t>MTEDUCARE</t>
  </si>
  <si>
    <t>Duke Offshore Ltd</t>
  </si>
  <si>
    <t>DUKEOFS</t>
  </si>
  <si>
    <t>Konark Synthetic Ltd</t>
  </si>
  <si>
    <t>KONARKSY</t>
  </si>
  <si>
    <t>Pasupati Spinning and Weaving Mills Ltd</t>
  </si>
  <si>
    <t>PASUSPG</t>
  </si>
  <si>
    <t>ICICI Prudential S&amp;P BSE Midcap Select ETF</t>
  </si>
  <si>
    <t>MIDSELIETF</t>
  </si>
  <si>
    <t>Winsome Yarns Ltd</t>
  </si>
  <si>
    <t>WINSOME</t>
  </si>
  <si>
    <t>Steel Strips Infrastructures Ltd</t>
  </si>
  <si>
    <t>STLSTRINF</t>
  </si>
  <si>
    <t>Machhar Industries Ltd</t>
  </si>
  <si>
    <t>MACIND</t>
  </si>
  <si>
    <t>H S India Ltd</t>
  </si>
  <si>
    <t>HOTLSILV</t>
  </si>
  <si>
    <t>Neil Industries Ltd</t>
  </si>
  <si>
    <t>NEIL</t>
  </si>
  <si>
    <t>Ventura Textiles Ltd</t>
  </si>
  <si>
    <t>VENTURA</t>
  </si>
  <si>
    <t>Educomp Solutions Ltd</t>
  </si>
  <si>
    <t>EDUCOMP</t>
  </si>
  <si>
    <t>Safa Systems &amp; Technologies Ltd</t>
  </si>
  <si>
    <t>SSTL</t>
  </si>
  <si>
    <t>Boss Packaging Solutions Ltd</t>
  </si>
  <si>
    <t>BOSS</t>
  </si>
  <si>
    <t>Octaware Technologies Ltd</t>
  </si>
  <si>
    <t>OCTAWARE</t>
  </si>
  <si>
    <t>Vanta Bioscience Ltd</t>
  </si>
  <si>
    <t>VANTABIO</t>
  </si>
  <si>
    <t>Sparc Electrex Ltd</t>
  </si>
  <si>
    <t>SPAR</t>
  </si>
  <si>
    <t>SBI Nifty 10 yr Benchmark G-Sec ETF</t>
  </si>
  <si>
    <t>SETF10GILT</t>
  </si>
  <si>
    <t>Quadpro Ites Ltd</t>
  </si>
  <si>
    <t>QUADPRO</t>
  </si>
  <si>
    <t>Indo Cotspin Ltd</t>
  </si>
  <si>
    <t>ICL</t>
  </si>
  <si>
    <t>JHS Svendgaard Retail Ventures Ltd</t>
  </si>
  <si>
    <t>RETAIL</t>
  </si>
  <si>
    <t>Groarc Industries India Ltd</t>
  </si>
  <si>
    <t>TELESYS</t>
  </si>
  <si>
    <t>Rajkamal Synthetics Ltd</t>
  </si>
  <si>
    <t>RAJKSYN</t>
  </si>
  <si>
    <t>Shree Securities Ltd</t>
  </si>
  <si>
    <t>SHREESEC</t>
  </si>
  <si>
    <t>EP Biocomposites Ltd</t>
  </si>
  <si>
    <t>EPBIO</t>
  </si>
  <si>
    <t>Parshwanath Corp Ltd</t>
  </si>
  <si>
    <t>PARSHWANA</t>
  </si>
  <si>
    <t>Kotak Nifty IT ETF</t>
  </si>
  <si>
    <t>IT</t>
  </si>
  <si>
    <t>Sancode Technologies Ltd</t>
  </si>
  <si>
    <t>SANCODE</t>
  </si>
  <si>
    <t>Paragon Finance Ltd</t>
  </si>
  <si>
    <t>PARAGONF</t>
  </si>
  <si>
    <t>Command Polymers Ltd</t>
  </si>
  <si>
    <t>COMMAND</t>
  </si>
  <si>
    <t>Madhusudan Securities Ltd</t>
  </si>
  <si>
    <t>MADHUSE</t>
  </si>
  <si>
    <t>Roselabs Finance Ltd</t>
  </si>
  <si>
    <t>ROSELABS</t>
  </si>
  <si>
    <t>Daulat Securities Ltd</t>
  </si>
  <si>
    <t>DAULAT</t>
  </si>
  <si>
    <t>Ecs Biztech Ltd</t>
  </si>
  <si>
    <t>ECS</t>
  </si>
  <si>
    <t>Franklin Leasing and Finance Ltd</t>
  </si>
  <si>
    <t>FRANKLIN</t>
  </si>
  <si>
    <t>Martin Burn Ltd</t>
  </si>
  <si>
    <t>MARBU</t>
  </si>
  <si>
    <t>Onelife Capital Advisors Ltd</t>
  </si>
  <si>
    <t>ONELIFECAP</t>
  </si>
  <si>
    <t>Jayshree Chemicals Ltd</t>
  </si>
  <si>
    <t>JAYCH</t>
  </si>
  <si>
    <t>Oneclick Logistics India Ltd</t>
  </si>
  <si>
    <t>OLIL</t>
  </si>
  <si>
    <t>Benara Bearings and Pistons Ltd</t>
  </si>
  <si>
    <t>BENARA</t>
  </si>
  <si>
    <t>Zenlabs Ethica Ltd</t>
  </si>
  <si>
    <t>ZENLABS</t>
  </si>
  <si>
    <t>Sanblue Corporation Ltd</t>
  </si>
  <si>
    <t>SANBLUE</t>
  </si>
  <si>
    <t>Nirmitee Robotics India Ltd</t>
  </si>
  <si>
    <t>NIRMITEE</t>
  </si>
  <si>
    <t>Sahara Housingfina Corporation Ltd</t>
  </si>
  <si>
    <t>SAHARAHOUS</t>
  </si>
  <si>
    <t>Falcon Technoprojects India Ltd</t>
  </si>
  <si>
    <t>FALCONTECH</t>
  </si>
  <si>
    <t>Brisk Technovision Ltd</t>
  </si>
  <si>
    <t>BRISK</t>
  </si>
  <si>
    <t>SSPDL Ltd</t>
  </si>
  <si>
    <t>SSPDL</t>
  </si>
  <si>
    <t>Apex Capital and Finance Ltd</t>
  </si>
  <si>
    <t>ACFL</t>
  </si>
  <si>
    <t>Axis NIFTY Healthcare ETF</t>
  </si>
  <si>
    <t>AXISHCETF</t>
  </si>
  <si>
    <t>Mihika Industries Ltd</t>
  </si>
  <si>
    <t>MIHIKA</t>
  </si>
  <si>
    <t>Margo Finance Ltd</t>
  </si>
  <si>
    <t>MARGOFIN</t>
  </si>
  <si>
    <t>HDFC Nifty IT ETF</t>
  </si>
  <si>
    <t>HDFCNIFIT</t>
  </si>
  <si>
    <t>Croissance Ltd</t>
  </si>
  <si>
    <t>CROISSANCE</t>
  </si>
  <si>
    <t>Roopshri Resorts Ltd</t>
  </si>
  <si>
    <t>ROOPSHRI</t>
  </si>
  <si>
    <t>Elnet Technologies Ltd</t>
  </si>
  <si>
    <t>ELNET</t>
  </si>
  <si>
    <t>Solve Plastic Products Ltd</t>
  </si>
  <si>
    <t>BALCO</t>
  </si>
  <si>
    <t>Bhakti Gems and Jewellery Ltd</t>
  </si>
  <si>
    <t>BGJL</t>
  </si>
  <si>
    <t>Shricon Industries Ltd</t>
  </si>
  <si>
    <t>SHRICON</t>
  </si>
  <si>
    <t>Prime Urban Development India Ltd</t>
  </si>
  <si>
    <t>PRIMEURB</t>
  </si>
  <si>
    <t>Sreechem Resins Ltd</t>
  </si>
  <si>
    <t>SRECR</t>
  </si>
  <si>
    <t>Inducto Steels Ltd</t>
  </si>
  <si>
    <t>INDCTST</t>
  </si>
  <si>
    <t>Suncare Traders Ltd</t>
  </si>
  <si>
    <t>SCTL</t>
  </si>
  <si>
    <t>PBA Infrastructure Ltd</t>
  </si>
  <si>
    <t>PBAINFRA</t>
  </si>
  <si>
    <t>Hindustan Agrigentics Ltd</t>
  </si>
  <si>
    <t>HINDUST</t>
  </si>
  <si>
    <t>Amalgamated Electricity Company Ltd</t>
  </si>
  <si>
    <t>AMALGAM</t>
  </si>
  <si>
    <t>Rishab Special Yarns Ltd</t>
  </si>
  <si>
    <t>RISHYRN</t>
  </si>
  <si>
    <t>Risa International Ltd</t>
  </si>
  <si>
    <t>RISAINTL</t>
  </si>
  <si>
    <t>Reliable Ventures India Ltd</t>
  </si>
  <si>
    <t>RELIABVEN</t>
  </si>
  <si>
    <t>Frontline corporation Ltd</t>
  </si>
  <si>
    <t>FRONTCORP</t>
  </si>
  <si>
    <t>Vikas Proppant &amp; Granite Ltd</t>
  </si>
  <si>
    <t>VIKASPROP</t>
  </si>
  <si>
    <t>Lypsa Gems &amp; Jewellery Ltd</t>
  </si>
  <si>
    <t>LYPSAGEMS</t>
  </si>
  <si>
    <t>Lakhotia Polyesters (India) Ltd</t>
  </si>
  <si>
    <t>LAKHOTIA</t>
  </si>
  <si>
    <t>Jyotirgamya Enterprises Ltd</t>
  </si>
  <si>
    <t>JEL</t>
  </si>
  <si>
    <t>Vrundavan Plantation Ltd</t>
  </si>
  <si>
    <t>VPL</t>
  </si>
  <si>
    <t>MFL India Ltd</t>
  </si>
  <si>
    <t>MFLINDIA</t>
  </si>
  <si>
    <t>Amin Tannery Ltd</t>
  </si>
  <si>
    <t>AMINTAN</t>
  </si>
  <si>
    <t>NIKS Technology Ltd</t>
  </si>
  <si>
    <t>NIKSTECH</t>
  </si>
  <si>
    <t>Osiajee Texfab Ltd</t>
  </si>
  <si>
    <t>OSIAJEE</t>
  </si>
  <si>
    <t>Sunrest Lifescience Ltd</t>
  </si>
  <si>
    <t>SUNREST</t>
  </si>
  <si>
    <t>Palm Jewels Limited</t>
  </si>
  <si>
    <t>PALMJEWELS</t>
  </si>
  <si>
    <t>Yash Innoventures Ltd</t>
  </si>
  <si>
    <t>YASHINNO</t>
  </si>
  <si>
    <t>Tradewell Holdings Ltd</t>
  </si>
  <si>
    <t>TRADEWELL</t>
  </si>
  <si>
    <t>White Organic Agro Ltd</t>
  </si>
  <si>
    <t>WHITEORG</t>
  </si>
  <si>
    <t>Kizi Apparels Ltd</t>
  </si>
  <si>
    <t>KIZI</t>
  </si>
  <si>
    <t>Manraj Housing Finance Ltd</t>
  </si>
  <si>
    <t>MANRAJH</t>
  </si>
  <si>
    <t>Adhbhut Infrastructure Ltd</t>
  </si>
  <si>
    <t>ADHBHUTIN</t>
  </si>
  <si>
    <t>Veerkrupa Jewellers Ltd</t>
  </si>
  <si>
    <t>VEERKRUPA</t>
  </si>
  <si>
    <t>Gem Spinners India Ltd</t>
  </si>
  <si>
    <t>GEMSPIN</t>
  </si>
  <si>
    <t>Novateor Research Laboratories Ltd</t>
  </si>
  <si>
    <t>NOVATEOR</t>
  </si>
  <si>
    <t>NMS Global Ltd</t>
  </si>
  <si>
    <t>NMSRESRC</t>
  </si>
  <si>
    <t>RTCL Ltd</t>
  </si>
  <si>
    <t>RAGHUTOB</t>
  </si>
  <si>
    <t>Vilin Bio Med Ltd</t>
  </si>
  <si>
    <t>VILINBIO</t>
  </si>
  <si>
    <t>Nanavati Ventures Ltd</t>
  </si>
  <si>
    <t>NVENTURES</t>
  </si>
  <si>
    <t>Plada Infotech Services Ltd</t>
  </si>
  <si>
    <t>PLADAINFO</t>
  </si>
  <si>
    <t>Trustwave Securities Ltd</t>
  </si>
  <si>
    <t>STRLGUA</t>
  </si>
  <si>
    <t>Yuranus Infrastructure Ltd</t>
  </si>
  <si>
    <t>YURANUS</t>
  </si>
  <si>
    <t>Glance Finance Ltd</t>
  </si>
  <si>
    <t>GLANCE</t>
  </si>
  <si>
    <t>ACI Infocom Ltd</t>
  </si>
  <si>
    <t>ACIIN</t>
  </si>
  <si>
    <t>Gujarat Raffia Industries Ltd</t>
  </si>
  <si>
    <t>GUJRAFFIA</t>
  </si>
  <si>
    <t>Cityman Ltd</t>
  </si>
  <si>
    <t>CITYMAN</t>
  </si>
  <si>
    <t>Gemstone Investments Ltd</t>
  </si>
  <si>
    <t>GEMSI</t>
  </si>
  <si>
    <t>SBI Nifty Next 50 ETF</t>
  </si>
  <si>
    <t>SETFNN50</t>
  </si>
  <si>
    <t>Triliance Polymers Ltd</t>
  </si>
  <si>
    <t>TRILIANCE</t>
  </si>
  <si>
    <t>Triveni Glass Ltd</t>
  </si>
  <si>
    <t>TRIVENIGQ</t>
  </si>
  <si>
    <t>Aditya BSL Nifty Healthcare ETF</t>
  </si>
  <si>
    <t>HEALTHY</t>
  </si>
  <si>
    <t>Ajcon Global Services Ltd</t>
  </si>
  <si>
    <t>AJCON</t>
  </si>
  <si>
    <t>Scarnose International Ltd</t>
  </si>
  <si>
    <t>SCARNOSE</t>
  </si>
  <si>
    <t>Jattashankar Industries Ltd</t>
  </si>
  <si>
    <t>JATTAINDUS</t>
  </si>
  <si>
    <t>Kamanwala Housing Construction Ltd</t>
  </si>
  <si>
    <t>KAMANWALA</t>
  </si>
  <si>
    <t>Anupam Finserv Ltd</t>
  </si>
  <si>
    <t>ANUPAM</t>
  </si>
  <si>
    <t>Mahaan Foods Ltd</t>
  </si>
  <si>
    <t>MAHAANF</t>
  </si>
  <si>
    <t>Darshan Orna Ltd</t>
  </si>
  <si>
    <t>DARSHANORNA</t>
  </si>
  <si>
    <t>Genomic Valley Biotech Ltd</t>
  </si>
  <si>
    <t>GVBL</t>
  </si>
  <si>
    <t>Sanghvi Forging and Engineering Ltd</t>
  </si>
  <si>
    <t>SANGHVIFOR</t>
  </si>
  <si>
    <t>Howard Hotels Ltd</t>
  </si>
  <si>
    <t>HOWARHO</t>
  </si>
  <si>
    <t>Continental Securities Ltd</t>
  </si>
  <si>
    <t>CSL</t>
  </si>
  <si>
    <t>Prag Bosimi Synthetics Ltd</t>
  </si>
  <si>
    <t>PRAGBOS</t>
  </si>
  <si>
    <t>Caprolactam Chemicals Ltd</t>
  </si>
  <si>
    <t>CAPRO</t>
  </si>
  <si>
    <t>TGIF Agribusiness Ltd</t>
  </si>
  <si>
    <t>TGIF</t>
  </si>
  <si>
    <t>Tuni Textile Mills Ltd</t>
  </si>
  <si>
    <t>TUNITEX</t>
  </si>
  <si>
    <t>Marg Techno-Projects Ltd</t>
  </si>
  <si>
    <t>MTPL</t>
  </si>
  <si>
    <t>Square Four Projects India Ltd</t>
  </si>
  <si>
    <t>SFPIL</t>
  </si>
  <si>
    <t>Easy Fincorp Ltd</t>
  </si>
  <si>
    <t>EASYFIN</t>
  </si>
  <si>
    <t>Shreevatsaa Finance and Leasing Ltd</t>
  </si>
  <si>
    <t>SHVFL</t>
  </si>
  <si>
    <t>Silly Monks Entertainment Ltd</t>
  </si>
  <si>
    <t>SILLYMONKS</t>
  </si>
  <si>
    <t>N D A Securities Ltd</t>
  </si>
  <si>
    <t>NDASEC</t>
  </si>
  <si>
    <t>IB Infotech Enterprises Ltd</t>
  </si>
  <si>
    <t>IBINFO</t>
  </si>
  <si>
    <t>BNR Udyog Ltd</t>
  </si>
  <si>
    <t>BNRUDY</t>
  </si>
  <si>
    <t>Suvidha Infraestate Corporation Ltd</t>
  </si>
  <si>
    <t>SICL</t>
  </si>
  <si>
    <t>Eastern Treads Ltd</t>
  </si>
  <si>
    <t>EASTRED</t>
  </si>
  <si>
    <t>Yash Management &amp; Satellite Ltd.</t>
  </si>
  <si>
    <t>YASHMGM</t>
  </si>
  <si>
    <t>Mukat Pipes Ltd</t>
  </si>
  <si>
    <t>MUKATPIP</t>
  </si>
  <si>
    <t>Dynamic Archistructures Ltd</t>
  </si>
  <si>
    <t>DAL</t>
  </si>
  <si>
    <t>Paramount Cosmetics (India) Ltd</t>
  </si>
  <si>
    <t>PARMCOS-B</t>
  </si>
  <si>
    <t>Cella Space Ltd</t>
  </si>
  <si>
    <t>CELLA</t>
  </si>
  <si>
    <t>Samtex Fashions Ltd</t>
  </si>
  <si>
    <t>SAMTEX</t>
  </si>
  <si>
    <t>Shanti Guru Industries Ltd</t>
  </si>
  <si>
    <t>SHANTIGURU</t>
  </si>
  <si>
    <t>Food Retail</t>
  </si>
  <si>
    <t>Sahaj Fashions Ltd</t>
  </si>
  <si>
    <t>SAHAJ</t>
  </si>
  <si>
    <t>Prima Industries Ltd</t>
  </si>
  <si>
    <t>PRIMAIN</t>
  </si>
  <si>
    <t>Indifra Ltd</t>
  </si>
  <si>
    <t>INDIFRA</t>
  </si>
  <si>
    <t>Bhudevi Infra Projects Ltd</t>
  </si>
  <si>
    <t>BHUDEVI</t>
  </si>
  <si>
    <t>Saroja Pharma Industries India Ltd</t>
  </si>
  <si>
    <t>SAROJA</t>
  </si>
  <si>
    <t>Ishita Drugs and Industries Ltd</t>
  </si>
  <si>
    <t>ISHITADR</t>
  </si>
  <si>
    <t>Shree Karthik Papers Ltd</t>
  </si>
  <si>
    <t>SHKARTP</t>
  </si>
  <si>
    <t>Meyer Apparel Ltd</t>
  </si>
  <si>
    <t>Anka India Ltd</t>
  </si>
  <si>
    <t>ANKIN</t>
  </si>
  <si>
    <t>Naturo Indiabull Ltd</t>
  </si>
  <si>
    <t>NATURO</t>
  </si>
  <si>
    <t>PS IT Infrastructure &amp; Services Ltd</t>
  </si>
  <si>
    <t>PSITINFRA</t>
  </si>
  <si>
    <t>HDFC Silver ETF</t>
  </si>
  <si>
    <t>HDFCSILVER</t>
  </si>
  <si>
    <t>Tai Industries Ltd</t>
  </si>
  <si>
    <t>TAIIND</t>
  </si>
  <si>
    <t>Rishabh Digha Steel and Allied Products Ltd</t>
  </si>
  <si>
    <t>RISHDIGA</t>
  </si>
  <si>
    <t>Ironwood Education Ltd</t>
  </si>
  <si>
    <t>IRONWOOD</t>
  </si>
  <si>
    <t>WINPRO INDUSTRIES LIMITED</t>
  </si>
  <si>
    <t>WINPRO</t>
  </si>
  <si>
    <t>Shree Bhavya Fabrics Ltd</t>
  </si>
  <si>
    <t>SBFL</t>
  </si>
  <si>
    <t>RAP Media Ltd</t>
  </si>
  <si>
    <t>RAP</t>
  </si>
  <si>
    <t>Ritesh International Ltd</t>
  </si>
  <si>
    <t>RITESHIN</t>
  </si>
  <si>
    <t>Compuage Infocom Ltd</t>
  </si>
  <si>
    <t>COMPINFO</t>
  </si>
  <si>
    <t>Gian Life Care Ltd</t>
  </si>
  <si>
    <t>GIANLIFE</t>
  </si>
  <si>
    <t>Titaanium Ten Enterprise Ltd</t>
  </si>
  <si>
    <t>TITAANIUM</t>
  </si>
  <si>
    <t>Secur Credentials Ltd</t>
  </si>
  <si>
    <t>SECURCRED</t>
  </si>
  <si>
    <t>Grand Foundry Ltd</t>
  </si>
  <si>
    <t>GFSTEELS</t>
  </si>
  <si>
    <t>Ecofinity Atomix Ltd</t>
  </si>
  <si>
    <t>ARYAVAN</t>
  </si>
  <si>
    <t>Octavius Plantations Ltd</t>
  </si>
  <si>
    <t>OCTAVIUSPL</t>
  </si>
  <si>
    <t>Finelistings Technologies Ltd</t>
  </si>
  <si>
    <t>FTL</t>
  </si>
  <si>
    <t>Automotive Retail</t>
  </si>
  <si>
    <t>Gujarat Hy Spin Ltd</t>
  </si>
  <si>
    <t>GUJHYSPIN</t>
  </si>
  <si>
    <t>Easun Capital Markets Ltd</t>
  </si>
  <si>
    <t>EASUN</t>
  </si>
  <si>
    <t>Axis NIFTY India Consumption ETF</t>
  </si>
  <si>
    <t>AXISCETF</t>
  </si>
  <si>
    <t>Trans Freight Containers Ltd</t>
  </si>
  <si>
    <t>TRANSFRE</t>
  </si>
  <si>
    <t>Labelkraft Technologies Ltd</t>
  </si>
  <si>
    <t>LABELKRAFT</t>
  </si>
  <si>
    <t>Polo Hotels Ltd</t>
  </si>
  <si>
    <t>POLOHOT</t>
  </si>
  <si>
    <t>R R Financial Consultants Ltd</t>
  </si>
  <si>
    <t>RRFIN</t>
  </si>
  <si>
    <t>Sarthak Industries Ltd</t>
  </si>
  <si>
    <t>SARTHAKIND</t>
  </si>
  <si>
    <t>Uniroyal Industries Ltd</t>
  </si>
  <si>
    <t>UNIROYAL</t>
  </si>
  <si>
    <t>Lime Chemicals Ltd</t>
  </si>
  <si>
    <t>LIMECHM</t>
  </si>
  <si>
    <t>Innovative Ideals and Services (India) Ltd</t>
  </si>
  <si>
    <t>INNOVATIVE</t>
  </si>
  <si>
    <t>Globe Multi Ventures Ltd</t>
  </si>
  <si>
    <t>GLCL</t>
  </si>
  <si>
    <t>Hisar Spinning Mills Ltd</t>
  </si>
  <si>
    <t>HISARSP</t>
  </si>
  <si>
    <t>Jackson Investments Ltd</t>
  </si>
  <si>
    <t>JACKSON</t>
  </si>
  <si>
    <t>Midwest Gold Ltd</t>
  </si>
  <si>
    <t>MIDWEST</t>
  </si>
  <si>
    <t>EVOQ Remedies Ltd</t>
  </si>
  <si>
    <t>EVOQ</t>
  </si>
  <si>
    <t>ICICI Pru Nifty 5 yr Benchmark G-SEC ETF</t>
  </si>
  <si>
    <t>GSEC5IETF</t>
  </si>
  <si>
    <t>CRP Risk Management Ltd</t>
  </si>
  <si>
    <t>CRPRISK</t>
  </si>
  <si>
    <t>Billwin Industries Ltd</t>
  </si>
  <si>
    <t>BILLWIN</t>
  </si>
  <si>
    <t>Neeraj Paper Marketing Ltd</t>
  </si>
  <si>
    <t>NEERAJ</t>
  </si>
  <si>
    <t>Jaipan Industries Ltd</t>
  </si>
  <si>
    <t>JAIPAN</t>
  </si>
  <si>
    <t>3C IT Solutions &amp; Telecoms (India) Ltd</t>
  </si>
  <si>
    <t>3CIT</t>
  </si>
  <si>
    <t>Internet Services &amp; Infrastructure</t>
  </si>
  <si>
    <t>Sibar Auto Parts Ltd</t>
  </si>
  <si>
    <t>SIBARAUT</t>
  </si>
  <si>
    <t>Artificial Electronics Intelligent Material Ltd</t>
  </si>
  <si>
    <t>AEIM</t>
  </si>
  <si>
    <t>Bhanderi Infracon Ltd</t>
  </si>
  <si>
    <t>BHANDERI</t>
  </si>
  <si>
    <t>India Lease Development Ltd</t>
  </si>
  <si>
    <t>INDLEASE</t>
  </si>
  <si>
    <t>Nippon India ETF Nifty IT</t>
  </si>
  <si>
    <t>ITBEES</t>
  </si>
  <si>
    <t>O P Chains Ltd</t>
  </si>
  <si>
    <t>OPCHAINS</t>
  </si>
  <si>
    <t>Yaan Enterprises Ltd</t>
  </si>
  <si>
    <t>YAANENT</t>
  </si>
  <si>
    <t>Bothra Metals and Alloys Ltd</t>
  </si>
  <si>
    <t>BMAL</t>
  </si>
  <si>
    <t>Gautam Exim Ltd</t>
  </si>
  <si>
    <t>GEL</t>
  </si>
  <si>
    <t>Regent Enterprises Ltd</t>
  </si>
  <si>
    <t>REGENTRP</t>
  </si>
  <si>
    <t>Helpage Finlease Ltd</t>
  </si>
  <si>
    <t>HELPAGE</t>
  </si>
  <si>
    <t>BFL Asset Finvest Ltd</t>
  </si>
  <si>
    <t>BFLAFL</t>
  </si>
  <si>
    <t>Rita Finance and Leasing Ltd</t>
  </si>
  <si>
    <t>RFLL</t>
  </si>
  <si>
    <t>Sarvottam Finvest Ltd</t>
  </si>
  <si>
    <t>SARVOTTAM</t>
  </si>
  <si>
    <t>Kunststoffe Industries Ltd</t>
  </si>
  <si>
    <t>KUNSTOFF</t>
  </si>
  <si>
    <t>Fruition venture Ltd</t>
  </si>
  <si>
    <t>FRUTION</t>
  </si>
  <si>
    <t>Chandni Machines Ltd</t>
  </si>
  <si>
    <t>CHANDNIMACH</t>
  </si>
  <si>
    <t>Nippon India ETF Nifty India Consumption</t>
  </si>
  <si>
    <t>CONSUMBEES</t>
  </si>
  <si>
    <t>Ras Resorts and Apart Hotels Ltd</t>
  </si>
  <si>
    <t>RASRESOR</t>
  </si>
  <si>
    <t>Cindrella Hotels Ltd</t>
  </si>
  <si>
    <t>CINDHO</t>
  </si>
  <si>
    <t>Southern Latex Ltd</t>
  </si>
  <si>
    <t>SOUTLAT</t>
  </si>
  <si>
    <t>Jagsonpal Finance and Leasing Ltd</t>
  </si>
  <si>
    <t>JAGSONFI</t>
  </si>
  <si>
    <t>Sovereign Diamonds Ltd</t>
  </si>
  <si>
    <t>SOVERDIA</t>
  </si>
  <si>
    <t>DSP Silver ETF</t>
  </si>
  <si>
    <t>SILVERADD</t>
  </si>
  <si>
    <t>Kahan Packaging Ltd</t>
  </si>
  <si>
    <t>KAHAN</t>
  </si>
  <si>
    <t>Stampede Capital Ltd</t>
  </si>
  <si>
    <t>GATECHDVR</t>
  </si>
  <si>
    <t>Vamshi Rubber Ltd</t>
  </si>
  <si>
    <t>VAMSHIRU</t>
  </si>
  <si>
    <t>Spice Islands Industries Ltd</t>
  </si>
  <si>
    <t>SPICEISLIN</t>
  </si>
  <si>
    <t>Richfield Financial Services Ltd</t>
  </si>
  <si>
    <t>RFSL</t>
  </si>
  <si>
    <t>Janus Corporation Ltd</t>
  </si>
  <si>
    <t>JANUSCORP</t>
  </si>
  <si>
    <t>Kotia Enterprises Ltd</t>
  </si>
  <si>
    <t>Indus Finance Ltd</t>
  </si>
  <si>
    <t>INDUSFINL</t>
  </si>
  <si>
    <t>RICHA INFO SYSTEMS LIMITED</t>
  </si>
  <si>
    <t>RICHA</t>
  </si>
  <si>
    <t>Computer Point Ltd</t>
  </si>
  <si>
    <t>COMPUPN</t>
  </si>
  <si>
    <t>Mayukh Dealtrade Ltd</t>
  </si>
  <si>
    <t>MAYUKH</t>
  </si>
  <si>
    <t>Magenta Lifecare Ltd</t>
  </si>
  <si>
    <t>MAGENTA</t>
  </si>
  <si>
    <t>Patron Exim Ltd</t>
  </si>
  <si>
    <t>PATRON</t>
  </si>
  <si>
    <t>LWS Knitwear Ltd</t>
  </si>
  <si>
    <t>LWSKNIT</t>
  </si>
  <si>
    <t>Shree Metalloys Ltd</t>
  </si>
  <si>
    <t>SHREMETAL</t>
  </si>
  <si>
    <t>Containerway International Ltd</t>
  </si>
  <si>
    <t>CONTAINER</t>
  </si>
  <si>
    <t>Bloom Industries Ltd</t>
  </si>
  <si>
    <t>BLOIN</t>
  </si>
  <si>
    <t>Indiabulls NIFTY50 Exchange Traded Fund</t>
  </si>
  <si>
    <t>IBMFNIFTY</t>
  </si>
  <si>
    <t>Harish Textile Engineers Ltd</t>
  </si>
  <si>
    <t>HARISH</t>
  </si>
  <si>
    <t>Adinath Textiles Ltd</t>
  </si>
  <si>
    <t>ADINATH</t>
  </si>
  <si>
    <t>Interstate Oil Carrier Ltd</t>
  </si>
  <si>
    <t>INTSTOIL</t>
  </si>
  <si>
    <t>Nippon India ETF S&amp;P BSE Sensex Next 50</t>
  </si>
  <si>
    <t>SNXT50BEES</t>
  </si>
  <si>
    <t>Golechha Global Finance Ltd</t>
  </si>
  <si>
    <t>GOLECHA</t>
  </si>
  <si>
    <t>Sujala Trading &amp; Holdings Ltd</t>
  </si>
  <si>
    <t>SUJALA</t>
  </si>
  <si>
    <t>IEL Ltd</t>
  </si>
  <si>
    <t>INDXTRA</t>
  </si>
  <si>
    <t>Sungold Media and Entertainment Ltd</t>
  </si>
  <si>
    <t>SMEL</t>
  </si>
  <si>
    <t>Mehta Integrated Finance Ltd</t>
  </si>
  <si>
    <t>MEHIF</t>
  </si>
  <si>
    <t>BKV Industries Ltd</t>
  </si>
  <si>
    <t>BKV</t>
  </si>
  <si>
    <t>G K P Printing &amp; Packaging Ltd</t>
  </si>
  <si>
    <t>GKP</t>
  </si>
  <si>
    <t>Ajel Ltd</t>
  </si>
  <si>
    <t>AJEL</t>
  </si>
  <si>
    <t>ICICI Prudential Nifty FMCG ETF</t>
  </si>
  <si>
    <t>FMCGIETF</t>
  </si>
  <si>
    <t>Sita Enterprises Ltd</t>
  </si>
  <si>
    <t>SITAENT</t>
  </si>
  <si>
    <t>Ace men engg works Ltd</t>
  </si>
  <si>
    <t>ACEMEN</t>
  </si>
  <si>
    <t>Bohra Industries Ltd</t>
  </si>
  <si>
    <t>BOHRAIND</t>
  </si>
  <si>
    <t>Hira Automobiles Ltd</t>
  </si>
  <si>
    <t>HIRAUTO</t>
  </si>
  <si>
    <t>Euphoria Infotech (India) Ltd</t>
  </si>
  <si>
    <t>EUPHORIAIT</t>
  </si>
  <si>
    <t>Velan Hotels Ltd</t>
  </si>
  <si>
    <t>VELHO</t>
  </si>
  <si>
    <t>United Interactive Ltd</t>
  </si>
  <si>
    <t>UNITEDINT</t>
  </si>
  <si>
    <t>Gujarat Lease Financing Ltd</t>
  </si>
  <si>
    <t>GLFL</t>
  </si>
  <si>
    <t>DCM Financial Services Ltd</t>
  </si>
  <si>
    <t>DCMFINSERV</t>
  </si>
  <si>
    <t>Ashish Polyplast Ltd</t>
  </si>
  <si>
    <t>ASHISHPO</t>
  </si>
  <si>
    <t>Dipna Pharmachem Ltd</t>
  </si>
  <si>
    <t>DPL</t>
  </si>
  <si>
    <t>Husys Consulting Ltd</t>
  </si>
  <si>
    <t>HUSYSLTD</t>
  </si>
  <si>
    <t>Prism Medico and Pharmacy Ltd</t>
  </si>
  <si>
    <t>PRISMMEDI</t>
  </si>
  <si>
    <t>NCC Blue Water Products Ltd</t>
  </si>
  <si>
    <t>NCCBLUE</t>
  </si>
  <si>
    <t>SI Capital &amp; Financial Services Ltd</t>
  </si>
  <si>
    <t>SICAPIT</t>
  </si>
  <si>
    <t>Resourceful Automobile Ltd</t>
  </si>
  <si>
    <t>RAL</t>
  </si>
  <si>
    <t>Emmessar Biotech and Nutrition Ltd</t>
  </si>
  <si>
    <t>EMMESSA</t>
  </si>
  <si>
    <t>ICICI Prudential Nifty 100 ETF</t>
  </si>
  <si>
    <t>NIF100IETF</t>
  </si>
  <si>
    <t>Ramsons Projects Ltd</t>
  </si>
  <si>
    <t>RAMSONS</t>
  </si>
  <si>
    <t>NB Footwear Ltd</t>
  </si>
  <si>
    <t>NBFOOT</t>
  </si>
  <si>
    <t>Garbi Finvest Ltd</t>
  </si>
  <si>
    <t>GARBIFIN</t>
  </si>
  <si>
    <t>Crane Infrastructure Ltd</t>
  </si>
  <si>
    <t>CRANEINFRA</t>
  </si>
  <si>
    <t>Reetech International Cargo and Courier Ltd</t>
  </si>
  <si>
    <t>REETECH</t>
  </si>
  <si>
    <t>Simplex Mills Company Ltd</t>
  </si>
  <si>
    <t>SIMPLXMIL</t>
  </si>
  <si>
    <t>Omkar Speciality Chemicals Ltd</t>
  </si>
  <si>
    <t>OMKARCHEM</t>
  </si>
  <si>
    <t>Asian Petro Products and Exports Ltd</t>
  </si>
  <si>
    <t>ASINPET</t>
  </si>
  <si>
    <t>Sahara Maritime Ltd</t>
  </si>
  <si>
    <t>SMARITIME</t>
  </si>
  <si>
    <t>Jagjanani Textiles Ltd</t>
  </si>
  <si>
    <t>JAGJANANI</t>
  </si>
  <si>
    <t>Link Pharmachem Ltd</t>
  </si>
  <si>
    <t>LINKPH</t>
  </si>
  <si>
    <t>NatureWings Holidays Ltd</t>
  </si>
  <si>
    <t>NHL</t>
  </si>
  <si>
    <t>Ranjeet Mechatronics Ltd</t>
  </si>
  <si>
    <t>RANJEET</t>
  </si>
  <si>
    <t>Tci Finance Ltd</t>
  </si>
  <si>
    <t>TCIFINANCE</t>
  </si>
  <si>
    <t>HB Leasing and Finance Co Ltd</t>
  </si>
  <si>
    <t>HBLEAS</t>
  </si>
  <si>
    <t>Yunik Managing Advisors Ltd</t>
  </si>
  <si>
    <t>YUNIKM</t>
  </si>
  <si>
    <t>Sanghvi Brands Ltd</t>
  </si>
  <si>
    <t>SBRANDS</t>
  </si>
  <si>
    <t>Shanti Overseas (India) Ltd</t>
  </si>
  <si>
    <t>SHANTI</t>
  </si>
  <si>
    <t>Shiva Granito Export Ltd</t>
  </si>
  <si>
    <t>SHIVAEXPO</t>
  </si>
  <si>
    <t>Perfect-Octave Media Projects Ltd</t>
  </si>
  <si>
    <t>OCTAVE</t>
  </si>
  <si>
    <t>Solid Stone Co Ltd</t>
  </si>
  <si>
    <t>SOLIDSTON</t>
  </si>
  <si>
    <t>Vivaa Tradecom Ltd</t>
  </si>
  <si>
    <t>VIVAA</t>
  </si>
  <si>
    <t>Yogi Infra Projects Ltd</t>
  </si>
  <si>
    <t>YOGISUNG</t>
  </si>
  <si>
    <t>Shashijit Infraprojects Ltd</t>
  </si>
  <si>
    <t>SHASHIJIT</t>
  </si>
  <si>
    <t>U H Zaveri Ltd</t>
  </si>
  <si>
    <t>UHZAVERI</t>
  </si>
  <si>
    <t>Scan Projects Ltd</t>
  </si>
  <si>
    <t>SCANPRO</t>
  </si>
  <si>
    <t>Gilada Finance and Investments Ltd</t>
  </si>
  <si>
    <t>GILADAFINS</t>
  </si>
  <si>
    <t>Navigant Corporate Advisors Ltd</t>
  </si>
  <si>
    <t>NAVIGANT</t>
  </si>
  <si>
    <t>Bazel International Ltd</t>
  </si>
  <si>
    <t>BAZELINTER</t>
  </si>
  <si>
    <t>Kretto Syscon Ltd</t>
  </si>
  <si>
    <t>KRETTOSYS</t>
  </si>
  <si>
    <t>ETT Ltd</t>
  </si>
  <si>
    <t>ETT</t>
  </si>
  <si>
    <t>Rapid Multimodal Logistics Ltd</t>
  </si>
  <si>
    <t>RAPID</t>
  </si>
  <si>
    <t>Market Creators Ltd</t>
  </si>
  <si>
    <t>MKTCREAT</t>
  </si>
  <si>
    <t>Bright Solar Ltd</t>
  </si>
  <si>
    <t>Nippon India ETF Nifty Infrastructure BeES</t>
  </si>
  <si>
    <t>INFRABEES</t>
  </si>
  <si>
    <t>MPL Plastics Ltd</t>
  </si>
  <si>
    <t>MPL</t>
  </si>
  <si>
    <t>Mansi Finance (Chennai) Ltd</t>
  </si>
  <si>
    <t>MANSIFIN</t>
  </si>
  <si>
    <t>Moongipa Capital Finance Ltd</t>
  </si>
  <si>
    <t>MONGIPA</t>
  </si>
  <si>
    <t>Mid India Industries Ltd</t>
  </si>
  <si>
    <t>MIDINDIA</t>
  </si>
  <si>
    <t>Natraj Proteins Ltd</t>
  </si>
  <si>
    <t>NATRAJPR</t>
  </si>
  <si>
    <t>Coastal Roadways Ltd</t>
  </si>
  <si>
    <t>COARO</t>
  </si>
  <si>
    <t>Rite Zone Chemcon India Ltd</t>
  </si>
  <si>
    <t>RITEZONE</t>
  </si>
  <si>
    <t>Beryl Drugs Ltd</t>
  </si>
  <si>
    <t>BERLDRG</t>
  </si>
  <si>
    <t>Premier Capital Services Ltd</t>
  </si>
  <si>
    <t>PREMCAP</t>
  </si>
  <si>
    <t>Norris Medicines Ltd</t>
  </si>
  <si>
    <t>NORRIS</t>
  </si>
  <si>
    <t>Ind Renewable Energy Ltd</t>
  </si>
  <si>
    <t>INDRENEW</t>
  </si>
  <si>
    <t>Clinitech Laboratory Ltd</t>
  </si>
  <si>
    <t>CTLLAB</t>
  </si>
  <si>
    <t>Indergiri Finance Ltd</t>
  </si>
  <si>
    <t>INDERGR</t>
  </si>
  <si>
    <t>Amrapali Capital and Finance Services Ltd</t>
  </si>
  <si>
    <t>ACFSL</t>
  </si>
  <si>
    <t>ISF Ltd</t>
  </si>
  <si>
    <t>ISFL</t>
  </si>
  <si>
    <t>Synthiko Foils Ltd</t>
  </si>
  <si>
    <t>SYNTHFO</t>
  </si>
  <si>
    <t>Prism Finance Ltd</t>
  </si>
  <si>
    <t>PRISMFN</t>
  </si>
  <si>
    <t>Diggi Multitrade Ltd</t>
  </si>
  <si>
    <t>DML</t>
  </si>
  <si>
    <t>Shree Ganesh Elastoplast Ltd</t>
  </si>
  <si>
    <t>SHGANEL</t>
  </si>
  <si>
    <t>GCM Securities Ltd</t>
  </si>
  <si>
    <t>GCMSECU</t>
  </si>
  <si>
    <t>Metalyst Forgings Ltd</t>
  </si>
  <si>
    <t>METALFORGE</t>
  </si>
  <si>
    <t>Jindal Leasefin Ltd</t>
  </si>
  <si>
    <t>JLL</t>
  </si>
  <si>
    <t>Rajasthan Tube Manufacturing Co Ltd</t>
  </si>
  <si>
    <t>RAJTUBE</t>
  </si>
  <si>
    <t>Gala Global Products Ltd</t>
  </si>
  <si>
    <t>GGPL</t>
  </si>
  <si>
    <t>Abhishek Finlease Ltd</t>
  </si>
  <si>
    <t>ABHIFIN</t>
  </si>
  <si>
    <t>RO Jewels Ltd</t>
  </si>
  <si>
    <t>ROJL</t>
  </si>
  <si>
    <t>United Credit Ltd</t>
  </si>
  <si>
    <t>UNITDCR</t>
  </si>
  <si>
    <t>Asian Warehousing Ltd</t>
  </si>
  <si>
    <t>ASIAN</t>
  </si>
  <si>
    <t>Garware Synthetics Ltd</t>
  </si>
  <si>
    <t>GARWSYN</t>
  </si>
  <si>
    <t>Orosil Smiths India Ltd</t>
  </si>
  <si>
    <t>OROSMITHS</t>
  </si>
  <si>
    <t>Oswal Yarns Ltd</t>
  </si>
  <si>
    <t>OSWAYRN</t>
  </si>
  <si>
    <t>Tirth Plastic Ltd</t>
  </si>
  <si>
    <t>TIRTPLS</t>
  </si>
  <si>
    <t>Classic Filaments Ltd</t>
  </si>
  <si>
    <t>CFL</t>
  </si>
  <si>
    <t>Aditya BSL Silver ETF</t>
  </si>
  <si>
    <t>SILVER</t>
  </si>
  <si>
    <t>York Exports Ltd</t>
  </si>
  <si>
    <t>YORKEXP</t>
  </si>
  <si>
    <t>Usha Martin Education And Solutions Ltd</t>
  </si>
  <si>
    <t>UMESLTD</t>
  </si>
  <si>
    <t>IITL Projects Ltd</t>
  </si>
  <si>
    <t>IITLPROJ</t>
  </si>
  <si>
    <t>ICICI Prudential Nifty Healthcare ETF</t>
  </si>
  <si>
    <t>HEALTHIETF</t>
  </si>
  <si>
    <t>Madhya Pradesh Today Media Ltd</t>
  </si>
  <si>
    <t>MPTODAY</t>
  </si>
  <si>
    <t>Amrapali Fincap Ltd</t>
  </si>
  <si>
    <t>AMRAFIN</t>
  </si>
  <si>
    <t>First Custodian Fund (India) Ltd</t>
  </si>
  <si>
    <t>1STCUS</t>
  </si>
  <si>
    <t>Sterling Greenwoods Ltd</t>
  </si>
  <si>
    <t>STRGRENWO</t>
  </si>
  <si>
    <t>Decipher Labs Ltd</t>
  </si>
  <si>
    <t>DECIPHER</t>
  </si>
  <si>
    <t>Ador Multi Products Ltd</t>
  </si>
  <si>
    <t>ADORMUL</t>
  </si>
  <si>
    <t>ICICI Prudential Nifty Auto ETF</t>
  </si>
  <si>
    <t>AUTOIETF</t>
  </si>
  <si>
    <t>Tarai Foods Ltd</t>
  </si>
  <si>
    <t>TARAI</t>
  </si>
  <si>
    <t>Econo Trade (India) Ltd</t>
  </si>
  <si>
    <t>ETIL</t>
  </si>
  <si>
    <t>KMG Milk Food Ltd</t>
  </si>
  <si>
    <t>KMGMILK</t>
  </si>
  <si>
    <t>Ortin Global Ltd</t>
  </si>
  <si>
    <t>ORTINGLOBE</t>
  </si>
  <si>
    <t>Dalal Street Investments Ltd</t>
  </si>
  <si>
    <t>DSINVEST</t>
  </si>
  <si>
    <t>Continental Chemicals Ltd</t>
  </si>
  <si>
    <t>CONTCHM</t>
  </si>
  <si>
    <t>Bharat Bhushan Finance &amp; Commodity Brokers Limited</t>
  </si>
  <si>
    <t>BHARAT</t>
  </si>
  <si>
    <t>Kush Industries Ltd</t>
  </si>
  <si>
    <t>KUSHIND</t>
  </si>
  <si>
    <t>Enbee Trade and Finance Ltd</t>
  </si>
  <si>
    <t>ENBETRD</t>
  </si>
  <si>
    <t>Swarna Securities Ltd</t>
  </si>
  <si>
    <t>SWRNASE</t>
  </si>
  <si>
    <t>Radaan Media Works India Ltd</t>
  </si>
  <si>
    <t>RADAAN</t>
  </si>
  <si>
    <t>Kuwer Industries Ltd</t>
  </si>
  <si>
    <t>KUWERIN</t>
  </si>
  <si>
    <t>Octal Credit Capital Ltd</t>
  </si>
  <si>
    <t>OCTAL</t>
  </si>
  <si>
    <t>Broach Lifecare Hospital Ltd</t>
  </si>
  <si>
    <t>BROACH</t>
  </si>
  <si>
    <t>Muller and Phipps (India) Ltd</t>
  </si>
  <si>
    <t>MULLER</t>
  </si>
  <si>
    <t>Rapid Investments Ltd</t>
  </si>
  <si>
    <t>RAPIDIN</t>
  </si>
  <si>
    <t>Gowra Leasing and Finance Ltd</t>
  </si>
  <si>
    <t>GOWRALE</t>
  </si>
  <si>
    <t>Sri Nachammai Cotton Mills Ltd</t>
  </si>
  <si>
    <t>SRINACHA</t>
  </si>
  <si>
    <t>Alexander Stamps and Coin Ltd</t>
  </si>
  <si>
    <t>ALEXANDER</t>
  </si>
  <si>
    <t>Milestone Global Limited</t>
  </si>
  <si>
    <t>MILESTONE</t>
  </si>
  <si>
    <t>Parmax Pharma Ltd</t>
  </si>
  <si>
    <t>PARMAX</t>
  </si>
  <si>
    <t>Indo-City Infotech Ltd</t>
  </si>
  <si>
    <t>INDOCITY</t>
  </si>
  <si>
    <t>Neelkanth Ltd</t>
  </si>
  <si>
    <t>NEELKANTH</t>
  </si>
  <si>
    <t>Sonalis Consumer Products Ltd</t>
  </si>
  <si>
    <t>SONALIS</t>
  </si>
  <si>
    <t>SBI Nifty Consumption ETF</t>
  </si>
  <si>
    <t>SBIETFCON</t>
  </si>
  <si>
    <t>Amforge Industries Ltd</t>
  </si>
  <si>
    <t>AMFORG</t>
  </si>
  <si>
    <t>Ajwa Fun World and Resort Ltd</t>
  </si>
  <si>
    <t>AJWAFUN</t>
  </si>
  <si>
    <t>Asia Pack Ltd</t>
  </si>
  <si>
    <t>ASIAPAK</t>
  </si>
  <si>
    <t>DSP Nifty Midcap 150 Quality 50 ETF</t>
  </si>
  <si>
    <t>MIDQ50ADD</t>
  </si>
  <si>
    <t>7NR Retail Ltd</t>
  </si>
  <si>
    <t>7NR</t>
  </si>
  <si>
    <t>Switching Technologies Gunther Ltd</t>
  </si>
  <si>
    <t>SWITCHTE</t>
  </si>
  <si>
    <t>SOFCOM Systems Ltd</t>
  </si>
  <si>
    <t>SOFCOM</t>
  </si>
  <si>
    <t>Vishvprabha Ventures Ltd</t>
  </si>
  <si>
    <t>VISVEN</t>
  </si>
  <si>
    <t>Panabyte Technologies Ltd</t>
  </si>
  <si>
    <t>PANABYTE</t>
  </si>
  <si>
    <t>Tokyo Finance Ltd</t>
  </si>
  <si>
    <t>TOKYOFIN</t>
  </si>
  <si>
    <t>Polycon International Ltd</t>
  </si>
  <si>
    <t>POLYCON</t>
  </si>
  <si>
    <t>Shyam Telecom Ltd</t>
  </si>
  <si>
    <t>SHYAMTEL</t>
  </si>
  <si>
    <t>Galaxy Agrico Exports Ltd</t>
  </si>
  <si>
    <t>GALAGEX</t>
  </si>
  <si>
    <t>HDFC Nifty50 Value 20 ETF</t>
  </si>
  <si>
    <t>HDFCVALUE</t>
  </si>
  <si>
    <t>Manav Infra Projects Ltd</t>
  </si>
  <si>
    <t>MANAV</t>
  </si>
  <si>
    <t>Anna Infrastructures Ltd</t>
  </si>
  <si>
    <t>ANNAINFRA</t>
  </si>
  <si>
    <t>Raama Paper Mills Ltd</t>
  </si>
  <si>
    <t>RAMAPPR-B</t>
  </si>
  <si>
    <t>Super Fine Knitters Ltd</t>
  </si>
  <si>
    <t>SKL</t>
  </si>
  <si>
    <t>Seasons Textiles Ltd</t>
  </si>
  <si>
    <t>SEASONST</t>
  </si>
  <si>
    <t>SRM Energy Ltd</t>
  </si>
  <si>
    <t>SRMENERGY</t>
  </si>
  <si>
    <t>DAPS Advertising Ltd</t>
  </si>
  <si>
    <t>DAPS</t>
  </si>
  <si>
    <t>Arihant's Securities Ltd</t>
  </si>
  <si>
    <t>ARISE</t>
  </si>
  <si>
    <t>Step Two Corporation Ltd</t>
  </si>
  <si>
    <t>STEP2COR</t>
  </si>
  <si>
    <t>Tata Nifty India Digital Exchange Traded Fund</t>
  </si>
  <si>
    <t>TNIDETF</t>
  </si>
  <si>
    <t>Kachchh Minerals Ltd</t>
  </si>
  <si>
    <t>KACHCHH</t>
  </si>
  <si>
    <t>Neueon Towers Ltd</t>
  </si>
  <si>
    <t>NTL</t>
  </si>
  <si>
    <t>NPR Finance Ltd</t>
  </si>
  <si>
    <t>NPRFIN</t>
  </si>
  <si>
    <t>Hathway Bhawani Cabletel and Datacom Ltd</t>
  </si>
  <si>
    <t>HATHWAYB</t>
  </si>
  <si>
    <t>South Asian Enterprises Ltd</t>
  </si>
  <si>
    <t>SAENTER</t>
  </si>
  <si>
    <t>Mitshi India Ltd</t>
  </si>
  <si>
    <t>MITSHI</t>
  </si>
  <si>
    <t>Grandma Trading and Agencies Ltd</t>
  </si>
  <si>
    <t>GRANDMA</t>
  </si>
  <si>
    <t>Harmony Capital Services Ltd</t>
  </si>
  <si>
    <t>HRMNYCP</t>
  </si>
  <si>
    <t>HDFC Nifty 100 ETF</t>
  </si>
  <si>
    <t>HDFCNIF100</t>
  </si>
  <si>
    <t>Vivanza Biosciences Ltd</t>
  </si>
  <si>
    <t>VIVANZA</t>
  </si>
  <si>
    <t>Shyamkamal Investments Ltd</t>
  </si>
  <si>
    <t>SHYMINV</t>
  </si>
  <si>
    <t>Kotak Nifty Midcap 50 ETF</t>
  </si>
  <si>
    <t>MIDCAP</t>
  </si>
  <si>
    <t>Skyline Ventures India Ltd</t>
  </si>
  <si>
    <t>SKILVEN</t>
  </si>
  <si>
    <t>A and M Jumbo Bags Ltd</t>
  </si>
  <si>
    <t>AMJUMBO</t>
  </si>
  <si>
    <t>Rajdarshan Industries Ltd</t>
  </si>
  <si>
    <t>ARENTERP</t>
  </si>
  <si>
    <t>Pasari Spinning Mills Ltd</t>
  </si>
  <si>
    <t>PASARI</t>
  </si>
  <si>
    <t>Bacil Pharma Ltd</t>
  </si>
  <si>
    <t>BACPHAR</t>
  </si>
  <si>
    <t>Integrated Capital Services Ltd</t>
  </si>
  <si>
    <t>ICSL</t>
  </si>
  <si>
    <t>Amiable Logistics (India) Ltd</t>
  </si>
  <si>
    <t>AMIABLE</t>
  </si>
  <si>
    <t>Transwind Infrastructures Ltd</t>
  </si>
  <si>
    <t>TRANSWIND</t>
  </si>
  <si>
    <t>Modern Shares and Stockbrokers Ltd</t>
  </si>
  <si>
    <t>MODRNSH</t>
  </si>
  <si>
    <t>GTN Textiles Ltd</t>
  </si>
  <si>
    <t>GTNTEX</t>
  </si>
  <si>
    <t>Photoquip India Ltd</t>
  </si>
  <si>
    <t>PHOTOQUP</t>
  </si>
  <si>
    <t>Cubical Financial Services Ltd</t>
  </si>
  <si>
    <t>CUBIFIN</t>
  </si>
  <si>
    <t>Bridge Securities Ltd</t>
  </si>
  <si>
    <t>BRIDGESE</t>
  </si>
  <si>
    <t>Colinz Laboratories Ltd</t>
  </si>
  <si>
    <t>COLINZ</t>
  </si>
  <si>
    <t>Seven Hill Industries Ltd</t>
  </si>
  <si>
    <t>SEVENHILL</t>
  </si>
  <si>
    <t>Vikalp Securities Ltd</t>
  </si>
  <si>
    <t>VIKALPS</t>
  </si>
  <si>
    <t>Yashraj Containeurs Ltd</t>
  </si>
  <si>
    <t>YASHRAJC</t>
  </si>
  <si>
    <t>Raj Packaging Industries Ltd</t>
  </si>
  <si>
    <t>RAJPACK</t>
  </si>
  <si>
    <t>Svaraj Trading and Agencies Ltd</t>
  </si>
  <si>
    <t>ZSVARAJT</t>
  </si>
  <si>
    <t>Premier Ltd</t>
  </si>
  <si>
    <t>PREMIER</t>
  </si>
  <si>
    <t>Vaxtex Cotfab Ltd</t>
  </si>
  <si>
    <t>VCL</t>
  </si>
  <si>
    <t>SMVD Poly Pack Ltd</t>
  </si>
  <si>
    <t>SMVD</t>
  </si>
  <si>
    <t>Stellar Capital Services Ltd</t>
  </si>
  <si>
    <t>STELLAR</t>
  </si>
  <si>
    <t>GCM Capital Advisors Ltd</t>
  </si>
  <si>
    <t>GCMCAPI</t>
  </si>
  <si>
    <t>Vivo Collaboration Solutions Ltd</t>
  </si>
  <si>
    <t>VIVO</t>
  </si>
  <si>
    <t>Sumeru Industries Ltd</t>
  </si>
  <si>
    <t>SUMERUIND</t>
  </si>
  <si>
    <t>Opal Luxury Time Products Ltd</t>
  </si>
  <si>
    <t>OPAL</t>
  </si>
  <si>
    <t>Bhagawati Oxygen Ltd</t>
  </si>
  <si>
    <t>BHAGWOX</t>
  </si>
  <si>
    <t>Mirae Asset Hang Seng TECH ETF</t>
  </si>
  <si>
    <t>MAHKTECH</t>
  </si>
  <si>
    <t>Prima Agro Ltd</t>
  </si>
  <si>
    <t>PRIMAGR</t>
  </si>
  <si>
    <t>Lords Ishwar Hotels Ltd</t>
  </si>
  <si>
    <t>LORDSHOTL</t>
  </si>
  <si>
    <t>Times Green Energy (India) Ltd</t>
  </si>
  <si>
    <t>TIMESGREEN</t>
  </si>
  <si>
    <t>R J Shah and Company Ltd</t>
  </si>
  <si>
    <t>RJSHAH</t>
  </si>
  <si>
    <t>White Organic Retail Ltd</t>
  </si>
  <si>
    <t>WORL</t>
  </si>
  <si>
    <t>Catvision Ltd</t>
  </si>
  <si>
    <t>CATVISION</t>
  </si>
  <si>
    <t>Lippi Systems Ltd</t>
  </si>
  <si>
    <t>LIPPISYS</t>
  </si>
  <si>
    <t>Koura Fine Diamond Jewelry Ltd</t>
  </si>
  <si>
    <t>KOURA</t>
  </si>
  <si>
    <t>National Plywood Industries Ltd</t>
  </si>
  <si>
    <t>NATPLY</t>
  </si>
  <si>
    <t>Mercury Trade Links Ltd</t>
  </si>
  <si>
    <t>MERCTRD</t>
  </si>
  <si>
    <t>Alps Industries Ltd</t>
  </si>
  <si>
    <t>ALPSINDUS</t>
  </si>
  <si>
    <t>Supreme (India) Impex Ltd</t>
  </si>
  <si>
    <t>SIIL</t>
  </si>
  <si>
    <t>Soni Medicare Ltd</t>
  </si>
  <si>
    <t>SML</t>
  </si>
  <si>
    <t>Cian Healthcare Ltd</t>
  </si>
  <si>
    <t>CHCL</t>
  </si>
  <si>
    <t>Integrated Proteins Ltd</t>
  </si>
  <si>
    <t>INTEGFD</t>
  </si>
  <si>
    <t>Beryl Securities Ltd</t>
  </si>
  <si>
    <t>BERYLSE</t>
  </si>
  <si>
    <t>Organic Coatings Ltd</t>
  </si>
  <si>
    <t>ORGCOAT</t>
  </si>
  <si>
    <t>ICICI Prudential Nifty50 Value 20 ETF</t>
  </si>
  <si>
    <t>NV20IETF</t>
  </si>
  <si>
    <t>Ekennis Software Service Ltd</t>
  </si>
  <si>
    <t>EKENNIS</t>
  </si>
  <si>
    <t>Shree Hanuman Sugar &amp; Industries Ltd</t>
  </si>
  <si>
    <t>HANSUGAR</t>
  </si>
  <si>
    <t>Phyto Chem (India) Ltd</t>
  </si>
  <si>
    <t>PHYTO</t>
  </si>
  <si>
    <t>Radha Madhav Corp Ltd</t>
  </si>
  <si>
    <t>RMCL</t>
  </si>
  <si>
    <t>Libord Securities Ltd</t>
  </si>
  <si>
    <t>LIBORD</t>
  </si>
  <si>
    <t>Longview Tea Co Ltd</t>
  </si>
  <si>
    <t>LONTE</t>
  </si>
  <si>
    <t>IEC Education Ltd</t>
  </si>
  <si>
    <t>IECEDU</t>
  </si>
  <si>
    <t>Sea TV Network Ltd</t>
  </si>
  <si>
    <t>SEATV</t>
  </si>
  <si>
    <t>Velox Industries Ltd</t>
  </si>
  <si>
    <t>VELOXIND</t>
  </si>
  <si>
    <t>Kashyap Tele-Medicines Ltd</t>
  </si>
  <si>
    <t>KASHYAP</t>
  </si>
  <si>
    <t>Rajputana Investment &amp; Finance Ltd</t>
  </si>
  <si>
    <t>RAJPUTANA</t>
  </si>
  <si>
    <t>Disha Resources Ltd</t>
  </si>
  <si>
    <t>DRL</t>
  </si>
  <si>
    <t>Sri Lakshmi Saraswathi Textiles (Arni) Ltd</t>
  </si>
  <si>
    <t>SLSTLQ</t>
  </si>
  <si>
    <t>Sree Jayalakshmi Autospin Ltd</t>
  </si>
  <si>
    <t>SREEJAYA</t>
  </si>
  <si>
    <t>Anjani Finance Ltd</t>
  </si>
  <si>
    <t>ANJANIFIN</t>
  </si>
  <si>
    <t>Unistar Multimedia Ltd</t>
  </si>
  <si>
    <t>UNISTRMU</t>
  </si>
  <si>
    <t>Amraworld Agrico Ltd</t>
  </si>
  <si>
    <t>AMRAAGRI</t>
  </si>
  <si>
    <t>Pratiksha Chemicals Ltd</t>
  </si>
  <si>
    <t>PRATIKSH</t>
  </si>
  <si>
    <t>Blue Coast Hotels Ltd</t>
  </si>
  <si>
    <t>BLUECOAST</t>
  </si>
  <si>
    <t>Triveni Enterprises Ltd</t>
  </si>
  <si>
    <t>TRIVENIENT</t>
  </si>
  <si>
    <t>Gujarat Cotex Ltd</t>
  </si>
  <si>
    <t>GUJCOTEX</t>
  </si>
  <si>
    <t>Eurotex Industries and Exports Ltd</t>
  </si>
  <si>
    <t>EUROTEXIND</t>
  </si>
  <si>
    <t>Indo Euro Indchem Ltd</t>
  </si>
  <si>
    <t>INDOEURO</t>
  </si>
  <si>
    <t>Shakti Press Ltd</t>
  </si>
  <si>
    <t>SHAKTIPR</t>
  </si>
  <si>
    <t>SK International Export Ltd</t>
  </si>
  <si>
    <t>SKIEL</t>
  </si>
  <si>
    <t>Padmanabh Alloys and Polymers Ltd</t>
  </si>
  <si>
    <t>PADALPO</t>
  </si>
  <si>
    <t>Sharpline Broadcast Ltd</t>
  </si>
  <si>
    <t>SHARPLINE</t>
  </si>
  <si>
    <t>Omega Interactive Technologies Ltd</t>
  </si>
  <si>
    <t>OMEGAIN</t>
  </si>
  <si>
    <t>UTL Industries Ltd</t>
  </si>
  <si>
    <t>UTLINDS</t>
  </si>
  <si>
    <t>Sanathnagar Enterprises Ltd</t>
  </si>
  <si>
    <t>ICICI Prudential Nifty India Consumption ETF</t>
  </si>
  <si>
    <t>CONSUMIETF</t>
  </si>
  <si>
    <t>F G P Ltd</t>
  </si>
  <si>
    <t>FGP</t>
  </si>
  <si>
    <t>Prabhat Dairy Ltd</t>
  </si>
  <si>
    <t>PRABHAT</t>
  </si>
  <si>
    <t>Vani Commercials Ltd</t>
  </si>
  <si>
    <t>VANICOM</t>
  </si>
  <si>
    <t>Olympic Oil Industries Ltd</t>
  </si>
  <si>
    <t>OLYOI</t>
  </si>
  <si>
    <t>Kakatiya Textiles Ltd</t>
  </si>
  <si>
    <t>KAKTEX</t>
  </si>
  <si>
    <t>Premier Synthetics Ltd</t>
  </si>
  <si>
    <t>PREMSYN</t>
  </si>
  <si>
    <t>Elegant Floriculture &amp; Agrotech (India) Ltd</t>
  </si>
  <si>
    <t>ELEFLOR</t>
  </si>
  <si>
    <t>J J Finance Corporation Ltd</t>
  </si>
  <si>
    <t>JJFINCOR</t>
  </si>
  <si>
    <t>Photon Capital Advisors Ltd</t>
  </si>
  <si>
    <t>PHOTON</t>
  </si>
  <si>
    <t>Aanchal Ispat Ltd</t>
  </si>
  <si>
    <t>AANCHALISP</t>
  </si>
  <si>
    <t>Fone4 Communications(India) Ltd</t>
  </si>
  <si>
    <t>FONE4</t>
  </si>
  <si>
    <t>Southern Infosys Ltd</t>
  </si>
  <si>
    <t>SOUTHERNIN</t>
  </si>
  <si>
    <t>Suryavanshi Spinning Mills Ltd</t>
  </si>
  <si>
    <t>SURYVANSP</t>
  </si>
  <si>
    <t>Jakharia Fabric Ltd</t>
  </si>
  <si>
    <t>JAKHARIA</t>
  </si>
  <si>
    <t>DSP Nifty 50 ETF</t>
  </si>
  <si>
    <t>NIFTY50ADD</t>
  </si>
  <si>
    <t>HDFC Nifty Private Bank ETF</t>
  </si>
  <si>
    <t>HDFCPVTBAN</t>
  </si>
  <si>
    <t>Ashtasidhhi Industries Ltd</t>
  </si>
  <si>
    <t>GUJINV</t>
  </si>
  <si>
    <t>Rajasthan Cylinders and Containers Ltd</t>
  </si>
  <si>
    <t>RCCL</t>
  </si>
  <si>
    <t>Surya India Ltd</t>
  </si>
  <si>
    <t>SURYAINDIA</t>
  </si>
  <si>
    <t>Shree Steel Wire Ropes Ltd</t>
  </si>
  <si>
    <t>SSWRL</t>
  </si>
  <si>
    <t>Aditya BSL S&amp;P BSE Sensex ETF</t>
  </si>
  <si>
    <t>BSLSENETFG</t>
  </si>
  <si>
    <t>Quasar India Ltd</t>
  </si>
  <si>
    <t>QUASAR</t>
  </si>
  <si>
    <t>Supertex Industries Ltd</t>
  </si>
  <si>
    <t>SUPERTEX</t>
  </si>
  <si>
    <t>Kairosoft AI Solutions Ltd</t>
  </si>
  <si>
    <t>VOLKAI</t>
  </si>
  <si>
    <t>Munoth Communication Ltd</t>
  </si>
  <si>
    <t>MCLTD</t>
  </si>
  <si>
    <t>Nippon IN ETF Nifty 8-13 yr G-Sec Long Term Gilt</t>
  </si>
  <si>
    <t>LTGILTBEES</t>
  </si>
  <si>
    <t>Univa Foods Ltd</t>
  </si>
  <si>
    <t>UNIVAFOODS</t>
  </si>
  <si>
    <t>S V Trading and Agencies Ltd</t>
  </si>
  <si>
    <t>ZSVTRADI</t>
  </si>
  <si>
    <t>Mystic Electronics Ltd</t>
  </si>
  <si>
    <t>MYSTICELE</t>
  </si>
  <si>
    <t>Neo Infracon Ltd</t>
  </si>
  <si>
    <t>NEOINFRA</t>
  </si>
  <si>
    <t>Creative Eye Ltd</t>
  </si>
  <si>
    <t>CREATIVEYE</t>
  </si>
  <si>
    <t>Sun Retail Ltd</t>
  </si>
  <si>
    <t>SUNRETAIL</t>
  </si>
  <si>
    <t>Panth Infinity Ltd</t>
  </si>
  <si>
    <t>PANTH</t>
  </si>
  <si>
    <t>Interactive Financial Services Ltd</t>
  </si>
  <si>
    <t>IFINSER</t>
  </si>
  <si>
    <t>Narmada Macplast Drip Irrigation Systems Ltd</t>
  </si>
  <si>
    <t>NARMP</t>
  </si>
  <si>
    <t>Sirohia &amp; Sons Ltd</t>
  </si>
  <si>
    <t>SIROHIA</t>
  </si>
  <si>
    <t>Unjha Formulations Ltd</t>
  </si>
  <si>
    <t>UNJHAFOR</t>
  </si>
  <si>
    <t>Quantum Nifty 50 ETF</t>
  </si>
  <si>
    <t>QNIFTY</t>
  </si>
  <si>
    <t>Shivagrico Implements Ltd</t>
  </si>
  <si>
    <t>SHIVAGR</t>
  </si>
  <si>
    <t>CDG Petchem Ltd</t>
  </si>
  <si>
    <t>CDG</t>
  </si>
  <si>
    <t>Motilal Oswal S&amp;P BSE Low Volatility ETF</t>
  </si>
  <si>
    <t>MOLOWVOL</t>
  </si>
  <si>
    <t>Mahan Industries Ltd</t>
  </si>
  <si>
    <t>MAHANIN</t>
  </si>
  <si>
    <t>Taparia Tools Ltd</t>
  </si>
  <si>
    <t>TAPARIA</t>
  </si>
  <si>
    <t>Objectone Information Systems Ltd</t>
  </si>
  <si>
    <t>OONE</t>
  </si>
  <si>
    <t>RLF Ltd</t>
  </si>
  <si>
    <t>RLF</t>
  </si>
  <si>
    <t>Sailani Tours N Travel Limited</t>
  </si>
  <si>
    <t>SAILANI</t>
  </si>
  <si>
    <t>Bisil Plast Ltd</t>
  </si>
  <si>
    <t>BISIL</t>
  </si>
  <si>
    <t>Polymac Thermoformers Ltd</t>
  </si>
  <si>
    <t>POLYMAC</t>
  </si>
  <si>
    <t>Raconteur Global Resources Ltd</t>
  </si>
  <si>
    <t>RACONTEUR</t>
  </si>
  <si>
    <t>Minaxi Textiles Ltd</t>
  </si>
  <si>
    <t>MINAXI</t>
  </si>
  <si>
    <t>Accord Synergy Ltd</t>
  </si>
  <si>
    <t>ACCORD</t>
  </si>
  <si>
    <t>Kalyani Commercials Ltd</t>
  </si>
  <si>
    <t>Bindal Exports Ltd</t>
  </si>
  <si>
    <t>BINDALEXPO</t>
  </si>
  <si>
    <t>Esaar (India) Ltd</t>
  </si>
  <si>
    <t>ESARIND</t>
  </si>
  <si>
    <t>C J Gelatine Products Ltd</t>
  </si>
  <si>
    <t>CJGEL</t>
  </si>
  <si>
    <t>Adinath Exim Resources Ltd</t>
  </si>
  <si>
    <t>ADIEXRE</t>
  </si>
  <si>
    <t>Panafic Industrials Ltd</t>
  </si>
  <si>
    <t>PANAFIC</t>
  </si>
  <si>
    <t>Adline Chem Lab Ltd</t>
  </si>
  <si>
    <t>ADLINE</t>
  </si>
  <si>
    <t>Esha Media Research Ltd</t>
  </si>
  <si>
    <t>ESHAMEDIA</t>
  </si>
  <si>
    <t>Delta Industrial Resources Ltd</t>
  </si>
  <si>
    <t>DELTA</t>
  </si>
  <si>
    <t>Trinity League India Ltd</t>
  </si>
  <si>
    <t>TRINITYLEA</t>
  </si>
  <si>
    <t>Rander Corp Ltd</t>
  </si>
  <si>
    <t>RANDER</t>
  </si>
  <si>
    <t>Sab Events &amp; Governance Now Media Ltd</t>
  </si>
  <si>
    <t>SABEVENTS</t>
  </si>
  <si>
    <t>Agio Paper &amp; Industries Ltd</t>
  </si>
  <si>
    <t>AGIOPAPER</t>
  </si>
  <si>
    <t>Vinayak Polycon International Ltd</t>
  </si>
  <si>
    <t>VINAYAKPOL</t>
  </si>
  <si>
    <t>Kotak Nifty Alpha 50 ETF</t>
  </si>
  <si>
    <t>ALPHA</t>
  </si>
  <si>
    <t>Millennium Online Solutions (India) Ltd</t>
  </si>
  <si>
    <t>MILLENNIUM</t>
  </si>
  <si>
    <t>BCL Enterprises Ltd</t>
  </si>
  <si>
    <t>BCLENTERPR</t>
  </si>
  <si>
    <t>Inani Securities Ltd</t>
  </si>
  <si>
    <t>INANISEC</t>
  </si>
  <si>
    <t>ANS Industries Ltd</t>
  </si>
  <si>
    <t>ANSINDUS</t>
  </si>
  <si>
    <t>Kotak Nifty 100 Low Volatility 30 ETF</t>
  </si>
  <si>
    <t>LOWVOL1</t>
  </si>
  <si>
    <t>Devine Impex Ltd</t>
  </si>
  <si>
    <t>DEVINE</t>
  </si>
  <si>
    <t>Nippon India ETF Nifty 100</t>
  </si>
  <si>
    <t>NIF100BEES</t>
  </si>
  <si>
    <t>Quantum Build-Tech Ltd</t>
  </si>
  <si>
    <t>QUANTBUILD</t>
  </si>
  <si>
    <t>Pyxis Finvest Ltd</t>
  </si>
  <si>
    <t>PYXISFIN</t>
  </si>
  <si>
    <t>Niraj Ispat Industries Ltd</t>
  </si>
  <si>
    <t>NIRAJISPAT</t>
  </si>
  <si>
    <t>Naksh Precious Metals Ltd</t>
  </si>
  <si>
    <t>NAKSH</t>
  </si>
  <si>
    <t>Gallops Enterprise Ltd</t>
  </si>
  <si>
    <t>GALLOPENT</t>
  </si>
  <si>
    <t>Eastcoast Steel Ltd</t>
  </si>
  <si>
    <t>ECSTSTL</t>
  </si>
  <si>
    <t>Rajasthan Petro Synthetics Ltd</t>
  </si>
  <si>
    <t>RAJSPTR</t>
  </si>
  <si>
    <t>Euro-Leder Fashion Ltd</t>
  </si>
  <si>
    <t>EUROLED</t>
  </si>
  <si>
    <t>Nippon India ETF Hang Seng BeES</t>
  </si>
  <si>
    <t>HNGSNGBEES</t>
  </si>
  <si>
    <t>Longspur International Ventures Ltd</t>
  </si>
  <si>
    <t>LONGSPUR</t>
  </si>
  <si>
    <t>Motilal Oswal Nasdaq Q50 ETF</t>
  </si>
  <si>
    <t>MONQ50</t>
  </si>
  <si>
    <t>JMG Corporation Ltd</t>
  </si>
  <si>
    <t>JMGCORP</t>
  </si>
  <si>
    <t>Kumbhat Financial Services Ltd</t>
  </si>
  <si>
    <t>KUMPFIN</t>
  </si>
  <si>
    <t>Goenka Business &amp; Finance Ltd</t>
  </si>
  <si>
    <t>GBFL</t>
  </si>
  <si>
    <t>Prime Capital Market Ltd</t>
  </si>
  <si>
    <t>PRIMECAPM</t>
  </si>
  <si>
    <t>Kandagiri Spinning Millis Ltd</t>
  </si>
  <si>
    <t>KANDAGIRI</t>
  </si>
  <si>
    <t>Future Supply Chain Solutions Ltd</t>
  </si>
  <si>
    <t>FSC</t>
  </si>
  <si>
    <t>Tulasee Bio-Ethanol Ltd</t>
  </si>
  <si>
    <t>TULASEEBIOE</t>
  </si>
  <si>
    <t>Oil &amp; Gas Refining &amp; Marketing</t>
  </si>
  <si>
    <t>Shoora Designs Ltd</t>
  </si>
  <si>
    <t>SHOORA</t>
  </si>
  <si>
    <t>RGF Capital Markets Ltd</t>
  </si>
  <si>
    <t>RGF</t>
  </si>
  <si>
    <t>Span Divergent Ltd</t>
  </si>
  <si>
    <t>SDL</t>
  </si>
  <si>
    <t>Shukra Bullions Ltd</t>
  </si>
  <si>
    <t>SKRABUL</t>
  </si>
  <si>
    <t>Subhash Silk Mills Ltd</t>
  </si>
  <si>
    <t>SUBSM</t>
  </si>
  <si>
    <t>Tamil Nadu Steel Tubes Ltd</t>
  </si>
  <si>
    <t>TNSTLTU</t>
  </si>
  <si>
    <t>HDFC Nifty100 Quality 30 ETF</t>
  </si>
  <si>
    <t>HDFCQUAL</t>
  </si>
  <si>
    <t>Setubandhan Infrastructure Ltd</t>
  </si>
  <si>
    <t>SETUINFRA</t>
  </si>
  <si>
    <t>Universal Office Automation Ltd</t>
  </si>
  <si>
    <t>UNIOFFICE</t>
  </si>
  <si>
    <t>Glittek Granites Ltd</t>
  </si>
  <si>
    <t>GLITTEKG</t>
  </si>
  <si>
    <t>Jonjua Overseas Ltd</t>
  </si>
  <si>
    <t>JONJUA</t>
  </si>
  <si>
    <t>Industrial Conglomerates</t>
  </si>
  <si>
    <t>Abhinav Leasing &amp; Finance Ltd</t>
  </si>
  <si>
    <t>ALFL</t>
  </si>
  <si>
    <t>Arunis Abode Ltd</t>
  </si>
  <si>
    <t>ARUNIS</t>
  </si>
  <si>
    <t>Chemo Pharma Laboratories Ltd</t>
  </si>
  <si>
    <t>CHEMOPH</t>
  </si>
  <si>
    <t>GSB Finance Ltd</t>
  </si>
  <si>
    <t>GSBFIN</t>
  </si>
  <si>
    <t>Shukra Jewellery Ltd</t>
  </si>
  <si>
    <t>SHUKJEW</t>
  </si>
  <si>
    <t>BKM Industries Ltd</t>
  </si>
  <si>
    <t>BKMINDST</t>
  </si>
  <si>
    <t>K Z Leasing and Finance Ltd</t>
  </si>
  <si>
    <t>KZLFIN</t>
  </si>
  <si>
    <t>Ramchandra Leasing and Finance Ltd</t>
  </si>
  <si>
    <t>RLFL</t>
  </si>
  <si>
    <t>Saianand Commercial Ltd</t>
  </si>
  <si>
    <t>SAICOM</t>
  </si>
  <si>
    <t>Nexus Surgical and Medicare Ltd</t>
  </si>
  <si>
    <t>NEXUSSURGL</t>
  </si>
  <si>
    <t>Lexoraa Industries Ltd</t>
  </si>
  <si>
    <t>SERVOTEACH</t>
  </si>
  <si>
    <t>Uniroyal Marine Exports Ltd</t>
  </si>
  <si>
    <t>UNRYLMA</t>
  </si>
  <si>
    <t>Net Pix Shorts Digital Media Ltd</t>
  </si>
  <si>
    <t>NETPIX</t>
  </si>
  <si>
    <t>Umiya Tubes Ltd</t>
  </si>
  <si>
    <t>UMIYA</t>
  </si>
  <si>
    <t>VXL Instruments Ltd</t>
  </si>
  <si>
    <t>VXLINSTR</t>
  </si>
  <si>
    <t>Ladam Affordable Housing Ltd</t>
  </si>
  <si>
    <t>LAHL</t>
  </si>
  <si>
    <t>Kuber Udyog Ltd</t>
  </si>
  <si>
    <t>KUBERJI</t>
  </si>
  <si>
    <t>Monind Ltd</t>
  </si>
  <si>
    <t>MONIND</t>
  </si>
  <si>
    <t>Mafia Trends Ltd</t>
  </si>
  <si>
    <t>MAFIA</t>
  </si>
  <si>
    <t>Gagan Gases Ltd</t>
  </si>
  <si>
    <t>GAGAN</t>
  </si>
  <si>
    <t>Siddha Ventures Ltd</t>
  </si>
  <si>
    <t>SIDDHA</t>
  </si>
  <si>
    <t>Krishna Capital and Securities Ltd</t>
  </si>
  <si>
    <t>KRISHNACAP</t>
  </si>
  <si>
    <t>Shangar Decor Ltd</t>
  </si>
  <si>
    <t>SHANGAR</t>
  </si>
  <si>
    <t>VCU Data Management Ltd</t>
  </si>
  <si>
    <t>VCU</t>
  </si>
  <si>
    <t>Jointeca Education Solutions Ltd</t>
  </si>
  <si>
    <t>JOINTECAED</t>
  </si>
  <si>
    <t>VB Industries Ltd</t>
  </si>
  <si>
    <t>VBIND</t>
  </si>
  <si>
    <t>Dhanuka Realty Ltd</t>
  </si>
  <si>
    <t>Virgo Global Ltd</t>
  </si>
  <si>
    <t>VIRGOGLOB</t>
  </si>
  <si>
    <t>Dhenu Buildcon Infra Ltd</t>
  </si>
  <si>
    <t>DHENUBUILD</t>
  </si>
  <si>
    <t>Super Bakers Ltd</t>
  </si>
  <si>
    <t>SUPERBAK</t>
  </si>
  <si>
    <t>Zinema Media and Entertainment Ltd</t>
  </si>
  <si>
    <t>ZINEMA</t>
  </si>
  <si>
    <t>Chemiesynth (Vapi) Ltd</t>
  </si>
  <si>
    <t>CHEMIESYNT</t>
  </si>
  <si>
    <t>HDFC Nifty Growth Sectors 15 ETF</t>
  </si>
  <si>
    <t>HDFCGROWTH</t>
  </si>
  <si>
    <t>Flora Corporation Ltd</t>
  </si>
  <si>
    <t>FLORACORP</t>
  </si>
  <si>
    <t>Symbiox Investment &amp; Trading Co Ltd</t>
  </si>
  <si>
    <t>SYMBIOX</t>
  </si>
  <si>
    <t>Suncity Synthetics Ltd</t>
  </si>
  <si>
    <t>SUNCITYSY</t>
  </si>
  <si>
    <t>Coral Newsprints Ltd</t>
  </si>
  <si>
    <t>CORNE</t>
  </si>
  <si>
    <t>Ganga Pharmaceuticals Ltd</t>
  </si>
  <si>
    <t>GANGAPHARM</t>
  </si>
  <si>
    <t>Sabrimala Industries India Ltd</t>
  </si>
  <si>
    <t>Amarnath Securities Ltd</t>
  </si>
  <si>
    <t>AMARSEC</t>
  </si>
  <si>
    <t>Shree Precoated Steels Ltd</t>
  </si>
  <si>
    <t>SPSL</t>
  </si>
  <si>
    <t>Peeti Securities Ltd</t>
  </si>
  <si>
    <t>PEETISEC</t>
  </si>
  <si>
    <t>Promact Impex Ltd</t>
  </si>
  <si>
    <t>PROMACT</t>
  </si>
  <si>
    <t>Sanchay Finvest Ltd</t>
  </si>
  <si>
    <t>SANCF</t>
  </si>
  <si>
    <t>Hindustan Bio Sciences Ltd</t>
  </si>
  <si>
    <t>HINDBIO</t>
  </si>
  <si>
    <t>Ambassador Intra Holdings Ltd</t>
  </si>
  <si>
    <t>AIHL</t>
  </si>
  <si>
    <t>Shashwat Furnishing Solutions Ltd</t>
  </si>
  <si>
    <t>SFSL</t>
  </si>
  <si>
    <t>Integrated Hitech Ltd</t>
  </si>
  <si>
    <t>INTEGHIT</t>
  </si>
  <si>
    <t>Rotographics India Ltd</t>
  </si>
  <si>
    <t>RGIL</t>
  </si>
  <si>
    <t>Enterprise International Ltd</t>
  </si>
  <si>
    <t>ENTRINT</t>
  </si>
  <si>
    <t>OTCO International Ltd</t>
  </si>
  <si>
    <t>OTCO</t>
  </si>
  <si>
    <t>Nouveau Global Ventures Ltd</t>
  </si>
  <si>
    <t>NOUVEAU</t>
  </si>
  <si>
    <t>Minolta Finance Ltd</t>
  </si>
  <si>
    <t>MINOLTAF</t>
  </si>
  <si>
    <t>Mount Housing and Infrastructure Ltd</t>
  </si>
  <si>
    <t>MOUNT</t>
  </si>
  <si>
    <t>KMF Builders and Developers Ltd</t>
  </si>
  <si>
    <t>KMFBLDR</t>
  </si>
  <si>
    <t>Jayatma Industries Ltd</t>
  </si>
  <si>
    <t>JAYIND</t>
  </si>
  <si>
    <t>Retro Green Revolution Ltd</t>
  </si>
  <si>
    <t>RGRL</t>
  </si>
  <si>
    <t>Filmcity Media Ltd</t>
  </si>
  <si>
    <t>FILME</t>
  </si>
  <si>
    <t>Chadha Papers Ltd</t>
  </si>
  <si>
    <t>CHADPAP</t>
  </si>
  <si>
    <t>Haria Apparels Ltd</t>
  </si>
  <si>
    <t>HARIAAPL</t>
  </si>
  <si>
    <t>SC Agrotech Ltd</t>
  </si>
  <si>
    <t>SCAGRO</t>
  </si>
  <si>
    <t>Tashi India Ltd</t>
  </si>
  <si>
    <t>TASHIND</t>
  </si>
  <si>
    <t>Worldwide Aluminium Limited</t>
  </si>
  <si>
    <t>WWALUM</t>
  </si>
  <si>
    <t>VR Woodart Ltd</t>
  </si>
  <si>
    <t>VRWODAR</t>
  </si>
  <si>
    <t>CMI Ltd</t>
  </si>
  <si>
    <t>CMICABLES</t>
  </si>
  <si>
    <t>Dr Lalchandani Labs Ltd</t>
  </si>
  <si>
    <t>DLCL</t>
  </si>
  <si>
    <t>HDFC Nifty NEXT 50 ETF</t>
  </si>
  <si>
    <t>HDFCNEXT50</t>
  </si>
  <si>
    <t>Pro Clb Global Ltd</t>
  </si>
  <si>
    <t>PROCLB</t>
  </si>
  <si>
    <t>Simplex Papers Ltd</t>
  </si>
  <si>
    <t>SIMPLXPAP</t>
  </si>
  <si>
    <t>Dhanvantri Jeevan Rekha Ltd</t>
  </si>
  <si>
    <t>ZDHJERK</t>
  </si>
  <si>
    <t>Stanpacks (India) Ltd</t>
  </si>
  <si>
    <t>STANPACK</t>
  </si>
  <si>
    <t>AMS Polymers Ltd</t>
  </si>
  <si>
    <t>AMS</t>
  </si>
  <si>
    <t>Northlink Fiscal and Capital Services Ltd</t>
  </si>
  <si>
    <t>NORTHLINK</t>
  </si>
  <si>
    <t>Silver Pearl Hospitality &amp; Luxury Spaces Ltd</t>
  </si>
  <si>
    <t>SILVERPRL</t>
  </si>
  <si>
    <t>Trio Mercantile And Trading Ltd</t>
  </si>
  <si>
    <t>TRIOMERC</t>
  </si>
  <si>
    <t>Hasti Finance Ltd</t>
  </si>
  <si>
    <t>HASTIFIN</t>
  </si>
  <si>
    <t>Goyal Associates Ltd</t>
  </si>
  <si>
    <t>GOYALASS</t>
  </si>
  <si>
    <t>UTI S&amp;P BSE Sensex Next 50 Exchange Traded Fund</t>
  </si>
  <si>
    <t>UTISXN50</t>
  </si>
  <si>
    <t>Integra Capital Ltd</t>
  </si>
  <si>
    <t>INTCAPL</t>
  </si>
  <si>
    <t>Ganon Products Ltd</t>
  </si>
  <si>
    <t>GANONPRO</t>
  </si>
  <si>
    <t>Ramgopal Polytex Ltd</t>
  </si>
  <si>
    <t>RAMGOPOLY</t>
  </si>
  <si>
    <t>Mukta Agriculture Ltd</t>
  </si>
  <si>
    <t>MUKTA</t>
  </si>
  <si>
    <t>Shree Salasar Investments Ltd</t>
  </si>
  <si>
    <t>SALSAIN</t>
  </si>
  <si>
    <t>Hittco Tools Ltd</t>
  </si>
  <si>
    <t>HITTCO</t>
  </si>
  <si>
    <t>Kore Foods Ltd</t>
  </si>
  <si>
    <t>V B Desai Financial Services Ltd</t>
  </si>
  <si>
    <t>VBDESAI</t>
  </si>
  <si>
    <t>Vision Cinemas Ltd</t>
  </si>
  <si>
    <t>VISIONCINE</t>
  </si>
  <si>
    <t>Lakshmi Precision Screws Ltd</t>
  </si>
  <si>
    <t>LAKPRE</t>
  </si>
  <si>
    <t>Thirani Projects Ltd</t>
  </si>
  <si>
    <t>TPROJECT</t>
  </si>
  <si>
    <t>Bloom Dekor Ltd</t>
  </si>
  <si>
    <t>BLOOM</t>
  </si>
  <si>
    <t>Mega Nirman &amp; Industries Ltd</t>
  </si>
  <si>
    <t>MNIL</t>
  </si>
  <si>
    <t>Jain Marmo Industries Ltd</t>
  </si>
  <si>
    <t>JAINMARMO</t>
  </si>
  <si>
    <t>S G N Telecoms Ltd</t>
  </si>
  <si>
    <t>SGNTE</t>
  </si>
  <si>
    <t>Neelkanth Rock-Minerals Ltd</t>
  </si>
  <si>
    <t>NEELKAN</t>
  </si>
  <si>
    <t>Parker Agro Chem Exports Ltd</t>
  </si>
  <si>
    <t>PARKERAC</t>
  </si>
  <si>
    <t>Citi Port Financial Services Ltd</t>
  </si>
  <si>
    <t>CITIPOR</t>
  </si>
  <si>
    <t>AVI Products India Ltd</t>
  </si>
  <si>
    <t>APIL</t>
  </si>
  <si>
    <t>Axis Silver ETF</t>
  </si>
  <si>
    <t>AXISILVER</t>
  </si>
  <si>
    <t>Ushakiran Finance Ltd</t>
  </si>
  <si>
    <t>USHAKIRA</t>
  </si>
  <si>
    <t>Ashram Online.com Ltd</t>
  </si>
  <si>
    <t>ASHRAM</t>
  </si>
  <si>
    <t>Continental Controls Ltd</t>
  </si>
  <si>
    <t>CONTICON</t>
  </si>
  <si>
    <t>Wherrelz IT Solutions Ltd</t>
  </si>
  <si>
    <t>WITS</t>
  </si>
  <si>
    <t>Sri Amarnath Finance Ltd</t>
  </si>
  <si>
    <t>AMARNATH</t>
  </si>
  <si>
    <t>Unishire Urban Infra Ltd</t>
  </si>
  <si>
    <t>UNISHIRE</t>
  </si>
  <si>
    <t>Rich Universe Network Ltd</t>
  </si>
  <si>
    <t>RICHUNV</t>
  </si>
  <si>
    <t>Suumaya Corporation Ltd</t>
  </si>
  <si>
    <t>SUUMAYA</t>
  </si>
  <si>
    <t>Clio Infotech Ltd</t>
  </si>
  <si>
    <t>CLIOINFO</t>
  </si>
  <si>
    <t>Foundry Fuel Products Ltd</t>
  </si>
  <si>
    <t>FFPL</t>
  </si>
  <si>
    <t>Vision Corporation Ltd</t>
  </si>
  <si>
    <t>VISIONCO</t>
  </si>
  <si>
    <t>Sybly Industries Ltd</t>
  </si>
  <si>
    <t>SYBLY</t>
  </si>
  <si>
    <t>Kabra Commercial Ltd</t>
  </si>
  <si>
    <t>KCL</t>
  </si>
  <si>
    <t>Brijlaxmi Leasing &amp; Finance Ltd</t>
  </si>
  <si>
    <t>BRIJLEAS</t>
  </si>
  <si>
    <t>Mayur Floorings Ltd</t>
  </si>
  <si>
    <t>MAYURFL</t>
  </si>
  <si>
    <t>Space Incubatrics Technologies Ltd</t>
  </si>
  <si>
    <t>SPACEINCUBA</t>
  </si>
  <si>
    <t>Aryan Share &amp; Stock Brokers Ltd</t>
  </si>
  <si>
    <t>ARYAN</t>
  </si>
  <si>
    <t>Shyama Infosys Ltd</t>
  </si>
  <si>
    <t>SHYAMAINFO</t>
  </si>
  <si>
    <t>Shashank Traders Ltd</t>
  </si>
  <si>
    <t>SHASHANK</t>
  </si>
  <si>
    <t>Golkonda Aluminium Extrusions Ltd</t>
  </si>
  <si>
    <t>GOLKONDA</t>
  </si>
  <si>
    <t>Lead Financial Services Ltd</t>
  </si>
  <si>
    <t>LEADFIN</t>
  </si>
  <si>
    <t>Ace Engitech Ltd</t>
  </si>
  <si>
    <t>ACEENGITEC</t>
  </si>
  <si>
    <t>TeleCanor Global Ltd</t>
  </si>
  <si>
    <t>TELECANOR</t>
  </si>
  <si>
    <t>Gleam Fabmat Ltd</t>
  </si>
  <si>
    <t>GLEAM</t>
  </si>
  <si>
    <t>SDC Techmedia Ltd</t>
  </si>
  <si>
    <t>SDC</t>
  </si>
  <si>
    <t>Milestone Furniture Ltd</t>
  </si>
  <si>
    <t>MILEFUR</t>
  </si>
  <si>
    <t>Transpact Enterprises Ltd</t>
  </si>
  <si>
    <t>TRANSPACT</t>
  </si>
  <si>
    <t>Jalan Transolutions (India) Ltd</t>
  </si>
  <si>
    <t>JALAN</t>
  </si>
  <si>
    <t>Kiran Print Pack Ltd</t>
  </si>
  <si>
    <t>KIRANPR</t>
  </si>
  <si>
    <t>Aravali Securities and Finance Ltd</t>
  </si>
  <si>
    <t>ARAVALIS</t>
  </si>
  <si>
    <t>Aris International Ltd</t>
  </si>
  <si>
    <t>ARISINT</t>
  </si>
  <si>
    <t>Sheshadri Industries Ltd</t>
  </si>
  <si>
    <t>SHESHAINDS</t>
  </si>
  <si>
    <t>Vardhman Concrete Ltd</t>
  </si>
  <si>
    <t>VARDHMAN</t>
  </si>
  <si>
    <t>Decillion Finance Ltd</t>
  </si>
  <si>
    <t>DFL</t>
  </si>
  <si>
    <t>Tridev Infraestates Ltd</t>
  </si>
  <si>
    <t>ASHUTPM</t>
  </si>
  <si>
    <t>Autoriders International Ltd</t>
  </si>
  <si>
    <t>AUTOINT</t>
  </si>
  <si>
    <t>Amit International Ltd</t>
  </si>
  <si>
    <t>AMITINT</t>
  </si>
  <si>
    <t>Vaxfab Enterprises Ltd</t>
  </si>
  <si>
    <t>VEL</t>
  </si>
  <si>
    <t>SW Investments Ltd</t>
  </si>
  <si>
    <t>SW1</t>
  </si>
  <si>
    <t>Bijoy Hans Ltd</t>
  </si>
  <si>
    <t>BIJHANS</t>
  </si>
  <si>
    <t>Ramasigns Industries Ltd</t>
  </si>
  <si>
    <t>RAMASIGNS</t>
  </si>
  <si>
    <t>Suryo Foods and Industries Ltd</t>
  </si>
  <si>
    <t>SURFI</t>
  </si>
  <si>
    <t>East Buildtech Ltd</t>
  </si>
  <si>
    <t>EASTBUILD</t>
  </si>
  <si>
    <t>Kanungo Financiers Ltd</t>
  </si>
  <si>
    <t>KANUNGO</t>
  </si>
  <si>
    <t>Mathew Easow Research Securities Ltd</t>
  </si>
  <si>
    <t>MATHEWE</t>
  </si>
  <si>
    <t>HDFC Nifty200 Momentum 30 ETF</t>
  </si>
  <si>
    <t>HDFCMOMENT</t>
  </si>
  <si>
    <t>Nutech Global Ltd</t>
  </si>
  <si>
    <t>NUTECGLOB</t>
  </si>
  <si>
    <t>Nihar Info Global Ltd</t>
  </si>
  <si>
    <t>NIHARINF</t>
  </si>
  <si>
    <t>Amanaya Ventures Ltd</t>
  </si>
  <si>
    <t>AMANAYA</t>
  </si>
  <si>
    <t>Voltaire Leasing and Finance Ltd</t>
  </si>
  <si>
    <t>VOLLF</t>
  </si>
  <si>
    <t>Eureka Industries Ltd</t>
  </si>
  <si>
    <t>EUREKAI</t>
  </si>
  <si>
    <t>Satiate Agri Ltd</t>
  </si>
  <si>
    <t>SATAGRI</t>
  </si>
  <si>
    <t>Sharanam Infraproject and Trading Ltd</t>
  </si>
  <si>
    <t>SIPTL</t>
  </si>
  <si>
    <t>Tranway Technologies Ltd</t>
  </si>
  <si>
    <t>TRANWAY</t>
  </si>
  <si>
    <t>KOBO Biotech Ltd</t>
  </si>
  <si>
    <t>KOBO</t>
  </si>
  <si>
    <t>Oswal Overseas Ltd</t>
  </si>
  <si>
    <t>OSWALOR</t>
  </si>
  <si>
    <t>Ganesh Holdings Ltd</t>
  </si>
  <si>
    <t>GANHOLD</t>
  </si>
  <si>
    <t>iStreet Network Ltd</t>
  </si>
  <si>
    <t>ISTRNETWK</t>
  </si>
  <si>
    <t>CHD Chemicals Ltd</t>
  </si>
  <si>
    <t>CHDCHEM</t>
  </si>
  <si>
    <t>Incon Engineers Ltd</t>
  </si>
  <si>
    <t>INCON</t>
  </si>
  <si>
    <t>IGC Industries Ltd</t>
  </si>
  <si>
    <t>IGCIL</t>
  </si>
  <si>
    <t>Vintage Securities Ltd</t>
  </si>
  <si>
    <t>VINTAGES</t>
  </si>
  <si>
    <t>Navoday Enterprises Ltd</t>
  </si>
  <si>
    <t>NAVODAYENT</t>
  </si>
  <si>
    <t>Wagend Infra Venture Ltd</t>
  </si>
  <si>
    <t>WAGEND</t>
  </si>
  <si>
    <t>Raghunath International Ltd</t>
  </si>
  <si>
    <t>RAGHUNAT</t>
  </si>
  <si>
    <t>Vas Infrastructure Ltd</t>
  </si>
  <si>
    <t>VASINFRA</t>
  </si>
  <si>
    <t>Agarwal Fortune India Ltd</t>
  </si>
  <si>
    <t>AGARWAL</t>
  </si>
  <si>
    <t>Brawn Biotech Ltd</t>
  </si>
  <si>
    <t>BRAWN</t>
  </si>
  <si>
    <t>Sophia Traexpo Ltd</t>
  </si>
  <si>
    <t>STRAEXPO</t>
  </si>
  <si>
    <t>Shree Manufacturing Co Ltd</t>
  </si>
  <si>
    <t>SHRMFGC</t>
  </si>
  <si>
    <t>ICICI Prudential Nifty Infrastructure ETF</t>
  </si>
  <si>
    <t>INFRAIETF</t>
  </si>
  <si>
    <t>Shri Ram Switchgears Ltd</t>
  </si>
  <si>
    <t>SRIRAM</t>
  </si>
  <si>
    <t>Gratex Industries Ltd</t>
  </si>
  <si>
    <t>GRATEXI</t>
  </si>
  <si>
    <t>Quantum Digital Vision (India) Ltd</t>
  </si>
  <si>
    <t>QUANTDIA</t>
  </si>
  <si>
    <t>Beeyu Overseas Ltd</t>
  </si>
  <si>
    <t>BEEYU</t>
  </si>
  <si>
    <t>Swagtam Trading and Services Ltd</t>
  </si>
  <si>
    <t>SWAGTAM</t>
  </si>
  <si>
    <t>Motilal Oswal S&amp;P BSE Enhanced Value ETF</t>
  </si>
  <si>
    <t>MOVALUE</t>
  </si>
  <si>
    <t>Hanman Fit Ltd</t>
  </si>
  <si>
    <t>HANMAN</t>
  </si>
  <si>
    <t>ADITYA BSL Nifty 200 Momentum 30 ETF</t>
  </si>
  <si>
    <t>MOMENTUM</t>
  </si>
  <si>
    <t>MPAgro Industries Ltd</t>
  </si>
  <si>
    <t>MPAGI</t>
  </si>
  <si>
    <t>Williamson Financial Services Ltd</t>
  </si>
  <si>
    <t>WILLIMFI</t>
  </si>
  <si>
    <t>Ortel Communications Ltd</t>
  </si>
  <si>
    <t>ORTEL</t>
  </si>
  <si>
    <t>Mahalaxmi Seamless Ltd</t>
  </si>
  <si>
    <t>MAHALXSE</t>
  </si>
  <si>
    <t>Aananda Lakshmi Spinning Mills Ltd</t>
  </si>
  <si>
    <t>AANANDALAK</t>
  </si>
  <si>
    <t>Aadi Industries Ltd</t>
  </si>
  <si>
    <t>AADIIND</t>
  </si>
  <si>
    <t>Indra Industries Ltd</t>
  </si>
  <si>
    <t>INDRAIND</t>
  </si>
  <si>
    <t>Sanco Industries Ltd</t>
  </si>
  <si>
    <t>SANCO</t>
  </si>
  <si>
    <t>Svam Software Ltd</t>
  </si>
  <si>
    <t>SVAMSOF</t>
  </si>
  <si>
    <t>Jyothi Infraventures Ltd</t>
  </si>
  <si>
    <t>JYOTHI</t>
  </si>
  <si>
    <t>Explicit Finance Ltd</t>
  </si>
  <si>
    <t>EXPLICITFIN</t>
  </si>
  <si>
    <t>Konndor Industries Ltd</t>
  </si>
  <si>
    <t>KONNDOR</t>
  </si>
  <si>
    <t>Modella Woollens Ltd</t>
  </si>
  <si>
    <t>MODWOOL</t>
  </si>
  <si>
    <t>Fabino Enterprises Ltd</t>
  </si>
  <si>
    <t>FABINO</t>
  </si>
  <si>
    <t>Cindrella Financial Services Ltd</t>
  </si>
  <si>
    <t>CINDRELL</t>
  </si>
  <si>
    <t>Aditya Ispat Ltd</t>
  </si>
  <si>
    <t>ADITYA</t>
  </si>
  <si>
    <t>Svarnim Trade Udyog Ltd</t>
  </si>
  <si>
    <t>SNIM</t>
  </si>
  <si>
    <t>Padmalaya Telefilms Ltd</t>
  </si>
  <si>
    <t>PADMALAYAT</t>
  </si>
  <si>
    <t>Mahasagar Travels Ltd</t>
  </si>
  <si>
    <t>MHSGRMS</t>
  </si>
  <si>
    <t>Dharani Finance Ltd</t>
  </si>
  <si>
    <t>DHARFIN</t>
  </si>
  <si>
    <t>Omnipotent Industries Ltd</t>
  </si>
  <si>
    <t>OMNIPOTENT</t>
  </si>
  <si>
    <t>Epsom Properties Ltd</t>
  </si>
  <si>
    <t>EPSOMPRO</t>
  </si>
  <si>
    <t>Omni AX's Software Ltd</t>
  </si>
  <si>
    <t>OMNIAX</t>
  </si>
  <si>
    <t>Classic Leasing &amp; Finance Ltd</t>
  </si>
  <si>
    <t>CLFL</t>
  </si>
  <si>
    <t>Sungold Capital Ltd</t>
  </si>
  <si>
    <t>SUNGOLD</t>
  </si>
  <si>
    <t>Motilal Oswal S&amp;P BSE Quality ETF</t>
  </si>
  <si>
    <t>MOQUALITY</t>
  </si>
  <si>
    <t>Pankaj Polymers Ltd</t>
  </si>
  <si>
    <t>PANKAJPO</t>
  </si>
  <si>
    <t>Motilal Oswal S&amp;P BSE Healthcare ETF</t>
  </si>
  <si>
    <t>MOHEALTH</t>
  </si>
  <si>
    <t>B J Duplex Boards Ltd</t>
  </si>
  <si>
    <t>BJDUP</t>
  </si>
  <si>
    <t>Jayatma Enterprises Ltd</t>
  </si>
  <si>
    <t>JAYATMA</t>
  </si>
  <si>
    <t>Typhoon Financial Services Ltd</t>
  </si>
  <si>
    <t>TFSL</t>
  </si>
  <si>
    <t>Purohit Construction Ltd</t>
  </si>
  <si>
    <t>PUROHITCON</t>
  </si>
  <si>
    <t>United Leasing &amp; Industries Ltd</t>
  </si>
  <si>
    <t>UNTTEMI</t>
  </si>
  <si>
    <t>Nutricircle Ltd</t>
  </si>
  <si>
    <t>NUTRICIRCLE</t>
  </si>
  <si>
    <t>HDFC Nifty100 Low Volatility 30 ETF</t>
  </si>
  <si>
    <t>HDFCLOWVOL</t>
  </si>
  <si>
    <t>Unitech International Ltd</t>
  </si>
  <si>
    <t>UNITINT</t>
  </si>
  <si>
    <t>Futuristic Securities Ltd</t>
  </si>
  <si>
    <t>FUTURSEC</t>
  </si>
  <si>
    <t>Ashiana Agro Industries Ltd</t>
  </si>
  <si>
    <t>ASHAI</t>
  </si>
  <si>
    <t>Olympic Cards Ltd</t>
  </si>
  <si>
    <t>OLPCL</t>
  </si>
  <si>
    <t>Commercial Printing</t>
  </si>
  <si>
    <t>Athena Constructions Ltd</t>
  </si>
  <si>
    <t>ATHCON</t>
  </si>
  <si>
    <t>Multipurpose Trading and Agencies Ltd</t>
  </si>
  <si>
    <t>ZMULTIPU</t>
  </si>
  <si>
    <t>Sunraj Diamond Exports Ltd</t>
  </si>
  <si>
    <t>SUNRAJDI</t>
  </si>
  <si>
    <t>Shamrock Industrial Company Ltd</t>
  </si>
  <si>
    <t>SHAMROIN</t>
  </si>
  <si>
    <t>Siddheswari Garments Ltd</t>
  </si>
  <si>
    <t>SIDDHEGA</t>
  </si>
  <si>
    <t>Pradip Overseas Ltd</t>
  </si>
  <si>
    <t>PRADIP</t>
  </si>
  <si>
    <t>Scintilla Commercial &amp; Credit Ltd</t>
  </si>
  <si>
    <t>SCC</t>
  </si>
  <si>
    <t>Khandelwal Extractions Ltd</t>
  </si>
  <si>
    <t>ZKHANDEN</t>
  </si>
  <si>
    <t>Amerise Biosciences Ltd</t>
  </si>
  <si>
    <t>AMERISE</t>
  </si>
  <si>
    <t>Penta Gold Ltd</t>
  </si>
  <si>
    <t>PENTAGOLD</t>
  </si>
  <si>
    <t>Bansisons Tea Industries Ltd</t>
  </si>
  <si>
    <t>BANSTEA</t>
  </si>
  <si>
    <t>Jainco Projects (India) Ltd</t>
  </si>
  <si>
    <t>JAINCO</t>
  </si>
  <si>
    <t>Jetmall Spices and Masala Ltd</t>
  </si>
  <si>
    <t>JETMALL</t>
  </si>
  <si>
    <t>Corporate Merchant Bankers Ltd</t>
  </si>
  <si>
    <t>CMBL</t>
  </si>
  <si>
    <t>P M Telelinnks Ltd</t>
  </si>
  <si>
    <t>PMTELELIN</t>
  </si>
  <si>
    <t>Kotak Nifty MNC ETF</t>
  </si>
  <si>
    <t>MNC</t>
  </si>
  <si>
    <t>Patidar Buildcon Ltd</t>
  </si>
  <si>
    <t>PATIDAR</t>
  </si>
  <si>
    <t>Relic Technologies Ltd</t>
  </si>
  <si>
    <t>RELICTEC</t>
  </si>
  <si>
    <t>Kotak Nifty India Consumption ETF</t>
  </si>
  <si>
    <t>CONS</t>
  </si>
  <si>
    <t>Priya Ltd</t>
  </si>
  <si>
    <t>PRIYALT</t>
  </si>
  <si>
    <t>Checkpoint Trends Ltd</t>
  </si>
  <si>
    <t>CHECKPOINT</t>
  </si>
  <si>
    <t>First Fintec Ltd</t>
  </si>
  <si>
    <t>FIRSTFIN</t>
  </si>
  <si>
    <t>Karnimata Cold Storage Ltd</t>
  </si>
  <si>
    <t>KCSL</t>
  </si>
  <si>
    <t>Prashant India Ltd</t>
  </si>
  <si>
    <t>PRSNTIN</t>
  </si>
  <si>
    <t>ADITYA BSL Nifty 200 Quality 30 ETF</t>
  </si>
  <si>
    <t>NIFTYQLITY</t>
  </si>
  <si>
    <t>Looks Health Services Ltd</t>
  </si>
  <si>
    <t>LOOKS</t>
  </si>
  <si>
    <t>52 Weeks Entertainment Ltd</t>
  </si>
  <si>
    <t>SHAQUAK</t>
  </si>
  <si>
    <t>Pasupati Fincap Ltd</t>
  </si>
  <si>
    <t>PASUFIN</t>
  </si>
  <si>
    <t>Chambal Breweries and Distilleries Ltd</t>
  </si>
  <si>
    <t>CHMBBRW</t>
  </si>
  <si>
    <t>BGIL Films &amp; Technologies Ltd</t>
  </si>
  <si>
    <t>BGIL</t>
  </si>
  <si>
    <t>Jayabharat Credit Ltd</t>
  </si>
  <si>
    <t>JAYBHCR</t>
  </si>
  <si>
    <t>Asia Capital Ltd</t>
  </si>
  <si>
    <t>ASIACAP</t>
  </si>
  <si>
    <t>Sashwat Technocrats Ltd</t>
  </si>
  <si>
    <t>SASHWAT</t>
  </si>
  <si>
    <t>Afloat Enterprises Ltd</t>
  </si>
  <si>
    <t>ADISHAKTI</t>
  </si>
  <si>
    <t>Vallabh Steels Ltd</t>
  </si>
  <si>
    <t>VALLABHSQ</t>
  </si>
  <si>
    <t>Innocorp Ltd</t>
  </si>
  <si>
    <t>INNOCORP</t>
  </si>
  <si>
    <t>Ahimsa Industries Ltd</t>
  </si>
  <si>
    <t>AHIMSA</t>
  </si>
  <si>
    <t>Ishaan Infrastructures and Shelters Ltd</t>
  </si>
  <si>
    <t>IISL</t>
  </si>
  <si>
    <t>Sujana Universal Industries Ltd</t>
  </si>
  <si>
    <t>SUJANAUNI</t>
  </si>
  <si>
    <t>People's Investment Ltd</t>
  </si>
  <si>
    <t>PEOPLIN</t>
  </si>
  <si>
    <t>Pushpanjali Realms and Infratech Ltd</t>
  </si>
  <si>
    <t>PUSHPREALM</t>
  </si>
  <si>
    <t>Galada Finance Ltd</t>
  </si>
  <si>
    <t>GALADAFIN</t>
  </si>
  <si>
    <t>Ken Financial Services Ltd</t>
  </si>
  <si>
    <t>KENFIN</t>
  </si>
  <si>
    <t>Gyan Developers and Builders Ltd</t>
  </si>
  <si>
    <t>GYANDEV</t>
  </si>
  <si>
    <t>Encode Packaging India Ltd</t>
  </si>
  <si>
    <t>ENCODE</t>
  </si>
  <si>
    <t>Ambitious Plastomac Company Ltd</t>
  </si>
  <si>
    <t>AMBIT</t>
  </si>
  <si>
    <t>Sikozy Realtors Ltd</t>
  </si>
  <si>
    <t>SIKOZY</t>
  </si>
  <si>
    <t>Desh Rakshak Aushdhalaya Ltd</t>
  </si>
  <si>
    <t>DESHRAK</t>
  </si>
  <si>
    <t>Datiware Maritime Infra Ltd</t>
  </si>
  <si>
    <t>DATIWARE</t>
  </si>
  <si>
    <t>Ontic Finserve Ltd</t>
  </si>
  <si>
    <t>ONTIC</t>
  </si>
  <si>
    <t>Manipal Finance Corp Ltd</t>
  </si>
  <si>
    <t>MNPLFIN</t>
  </si>
  <si>
    <t>Bharatiya Global Infomedia Ltd</t>
  </si>
  <si>
    <t>BGLOBAL</t>
  </si>
  <si>
    <t>Shiva Suitings Ltd</t>
  </si>
  <si>
    <t>SHVSUIT</t>
  </si>
  <si>
    <t>Kaarya Facilities &amp; Services Ltd</t>
  </si>
  <si>
    <t>KAARYAFSL</t>
  </si>
  <si>
    <t>Ekam Leasing and Finance Co Ltd</t>
  </si>
  <si>
    <t>EKAMLEA</t>
  </si>
  <si>
    <t>IMP Powers Ltd</t>
  </si>
  <si>
    <t>INDLMETER</t>
  </si>
  <si>
    <t>East India Drums and Barrels Manufacturing Ltd</t>
  </si>
  <si>
    <t>Atharv Enterprises Ltd</t>
  </si>
  <si>
    <t>ATHARVENT</t>
  </si>
  <si>
    <t>AVI Polymers Ltd</t>
  </si>
  <si>
    <t>AVI</t>
  </si>
  <si>
    <t>Richa Industries Ltd</t>
  </si>
  <si>
    <t>RICHAIND</t>
  </si>
  <si>
    <t>Khyati Multimedia Entertainment Ltd</t>
  </si>
  <si>
    <t>KHYATI</t>
  </si>
  <si>
    <t>Crimson Metal Engineering Company Ltd</t>
  </si>
  <si>
    <t>CRIMSON</t>
  </si>
  <si>
    <t>Gangotri Textiles Ltd</t>
  </si>
  <si>
    <t>GANGOTRI</t>
  </si>
  <si>
    <t>GSL Securities Ltd</t>
  </si>
  <si>
    <t>GSLSEC</t>
  </si>
  <si>
    <t>Shelter Infra Projects Ltd</t>
  </si>
  <si>
    <t>SIPL</t>
  </si>
  <si>
    <t>S K S Textiles Ltd</t>
  </si>
  <si>
    <t>SKSTEXTILE</t>
  </si>
  <si>
    <t>Mahaveer Infoway Ltd</t>
  </si>
  <si>
    <t>MINFY</t>
  </si>
  <si>
    <t>MFS Intercorp Ltd</t>
  </si>
  <si>
    <t>MFSINTRCRP</t>
  </si>
  <si>
    <t>Heera Ispat Ltd</t>
  </si>
  <si>
    <t>HEERAISP</t>
  </si>
  <si>
    <t>Garodia Chemicals Ltd</t>
  </si>
  <si>
    <t>GARODCH</t>
  </si>
  <si>
    <t>Ashoka Refineries Ltd</t>
  </si>
  <si>
    <t>ASHOKRE</t>
  </si>
  <si>
    <t>Elango Industries Ltd</t>
  </si>
  <si>
    <t>ELANGO</t>
  </si>
  <si>
    <t>Superior Finlease Ltd</t>
  </si>
  <si>
    <t>SUPERIOR</t>
  </si>
  <si>
    <t>Decorous Investment and Trading Co Ltd</t>
  </si>
  <si>
    <t>DITCO</t>
  </si>
  <si>
    <t>Aarcon Facilities Ltd</t>
  </si>
  <si>
    <t>RBGUPTA</t>
  </si>
  <si>
    <t>Mideast Portfolio Management Ltd</t>
  </si>
  <si>
    <t>MIDEASTP</t>
  </si>
  <si>
    <t>Purple Entertainment Ltd</t>
  </si>
  <si>
    <t>PURPLE</t>
  </si>
  <si>
    <t>GCM Commodity &amp; Derivatives Ltd</t>
  </si>
  <si>
    <t>GCMCOMM</t>
  </si>
  <si>
    <t>Regency Trust Ltd</t>
  </si>
  <si>
    <t>REGTRUS</t>
  </si>
  <si>
    <t>Universal Arts Ltd</t>
  </si>
  <si>
    <t>UNIVARTS</t>
  </si>
  <si>
    <t>Mardia Samyoung Capillary Tubes Company Ltd</t>
  </si>
  <si>
    <t>MSCTC</t>
  </si>
  <si>
    <t>Fraser and Co Ltd</t>
  </si>
  <si>
    <t>FRASER</t>
  </si>
  <si>
    <t>Rajeswari Infrastructure Ltd</t>
  </si>
  <si>
    <t>RAJINFRA</t>
  </si>
  <si>
    <t>Quintegra Solutions Ltd</t>
  </si>
  <si>
    <t>QUINTEGRA</t>
  </si>
  <si>
    <t>Globale Tessile Ltd</t>
  </si>
  <si>
    <t>GLOBALE</t>
  </si>
  <si>
    <t>Hemo Organic Ltd</t>
  </si>
  <si>
    <t>HEMORGANIC</t>
  </si>
  <si>
    <t>Krishna Filament Industries Ltd</t>
  </si>
  <si>
    <t>KRIFILIND</t>
  </si>
  <si>
    <t>Adjia Technologies Ltd</t>
  </si>
  <si>
    <t>ADJIA</t>
  </si>
  <si>
    <t>Systematix Securities Ltd</t>
  </si>
  <si>
    <t>SYTIXSE</t>
  </si>
  <si>
    <t>Gopal Iron and Steels Company (Gujarat) Ltd</t>
  </si>
  <si>
    <t>GOPAIST</t>
  </si>
  <si>
    <t>CKP Leisure Ltd</t>
  </si>
  <si>
    <t>CKPLEISURE</t>
  </si>
  <si>
    <t>Nippon India ETF Nifty 50 Shariah BeES</t>
  </si>
  <si>
    <t>SHARIABEES</t>
  </si>
  <si>
    <t>Starlit Power Systems Ltd</t>
  </si>
  <si>
    <t>STARLIT</t>
  </si>
  <si>
    <t>Gravity (India) Ltd</t>
  </si>
  <si>
    <t>GRAVITY</t>
  </si>
  <si>
    <t>Hi-Klass Trading and Investment Ltd</t>
  </si>
  <si>
    <t>HIKLASS</t>
  </si>
  <si>
    <t>CMM Infraprojects Ltd</t>
  </si>
  <si>
    <t>CMMIPL</t>
  </si>
  <si>
    <t>Kiran Syntex Ltd</t>
  </si>
  <si>
    <t>KIRANSY-B</t>
  </si>
  <si>
    <t>Vasa Retail and Overseas Ltd</t>
  </si>
  <si>
    <t>VASA</t>
  </si>
  <si>
    <t>Pagaria Energy Ltd</t>
  </si>
  <si>
    <t>WOMENNET</t>
  </si>
  <si>
    <t>SS Infrastructure Development Consultants Ltd</t>
  </si>
  <si>
    <t>SSINFRA</t>
  </si>
  <si>
    <t>Oscar Global Ltd</t>
  </si>
  <si>
    <t>OSCARGLO</t>
  </si>
  <si>
    <t>T Spiritual World Ltd</t>
  </si>
  <si>
    <t>TSPIRITUAL</t>
  </si>
  <si>
    <t>Jumbo Bag Ltd</t>
  </si>
  <si>
    <t>JUMBO</t>
  </si>
  <si>
    <t>Rajkot Investment Trust Ltd</t>
  </si>
  <si>
    <t>RAJKOTINV</t>
  </si>
  <si>
    <t>Radhagobind Commercial Ltd</t>
  </si>
  <si>
    <t>RCL</t>
  </si>
  <si>
    <t>Tiaan Consumer Ltd</t>
  </si>
  <si>
    <t>TIAANC</t>
  </si>
  <si>
    <t>Edelweiss Nifty 50 ETF</t>
  </si>
  <si>
    <t>NIFTYEES</t>
  </si>
  <si>
    <t>Diksha Greens Ltd</t>
  </si>
  <si>
    <t>DGL</t>
  </si>
  <si>
    <t>Jauss Polymers Ltd</t>
  </si>
  <si>
    <t>JAUSPOL</t>
  </si>
  <si>
    <t>Darjeeling Ropeway Co Ltd</t>
  </si>
  <si>
    <t>DARJEELING</t>
  </si>
  <si>
    <t>Adarsh Mercantile Ltd</t>
  </si>
  <si>
    <t>ADARSH</t>
  </si>
  <si>
    <t>Arcee Industries Ltd</t>
  </si>
  <si>
    <t>ARCEEIN</t>
  </si>
  <si>
    <t>Rajvir Industries Ltd</t>
  </si>
  <si>
    <t>RAJVIR</t>
  </si>
  <si>
    <t>Invesco India Nifty 50 ETF</t>
  </si>
  <si>
    <t>IVZINNIFTY</t>
  </si>
  <si>
    <t>Nikki Global Finance Ltd</t>
  </si>
  <si>
    <t>NIKKIGL</t>
  </si>
  <si>
    <t>Elitecon International Ltd</t>
  </si>
  <si>
    <t>ELITECON</t>
  </si>
  <si>
    <t>JLA Infraville Shoppers Ltd</t>
  </si>
  <si>
    <t>JSHL</t>
  </si>
  <si>
    <t>Broadline Retail</t>
  </si>
  <si>
    <t>Spectra Industries Ltd</t>
  </si>
  <si>
    <t>SPECTRA</t>
  </si>
  <si>
    <t>SSPN Finance Ltd</t>
  </si>
  <si>
    <t>SSPNFIN</t>
  </si>
  <si>
    <t>Kuberan Global Edu Solutions Ltd</t>
  </si>
  <si>
    <t>KGES</t>
  </si>
  <si>
    <t>Padmanabh Industries Ltd</t>
  </si>
  <si>
    <t>PADMAIND</t>
  </si>
  <si>
    <t>Nippon India ETF Nifty Dividend Opportunities 50</t>
  </si>
  <si>
    <t>DIVOPPBEES</t>
  </si>
  <si>
    <t>Shri Kalyan Holdings Ltd</t>
  </si>
  <si>
    <t>SHKALYN</t>
  </si>
  <si>
    <t>Saptak Chem and Business Ltd</t>
  </si>
  <si>
    <t>SCBL</t>
  </si>
  <si>
    <t>City Online Services Ltd</t>
  </si>
  <si>
    <t>CITYONLINE</t>
  </si>
  <si>
    <t>R R Securities Ltd</t>
  </si>
  <si>
    <t>RRSECUR</t>
  </si>
  <si>
    <t>Natura Hue Chem Ltd</t>
  </si>
  <si>
    <t>NATHUEC</t>
  </si>
  <si>
    <t>Euro Asia Exports Ltd</t>
  </si>
  <si>
    <t>EUROASIA</t>
  </si>
  <si>
    <t>SBL Infratech Ltd</t>
  </si>
  <si>
    <t>SBLI</t>
  </si>
  <si>
    <t>Kovalam Investment and Trading Co Ltd</t>
  </si>
  <si>
    <t>ZKOVALIN</t>
  </si>
  <si>
    <t>Tricom Fruit Products Ltd</t>
  </si>
  <si>
    <t>TRICOMFRU</t>
  </si>
  <si>
    <t>Stellant Securities (India) Ltd</t>
  </si>
  <si>
    <t>STELLANT</t>
  </si>
  <si>
    <t>Thakkers Group Limited</t>
  </si>
  <si>
    <t>THAKKERS</t>
  </si>
  <si>
    <t>EMA India Ltd</t>
  </si>
  <si>
    <t>EMAINDIA</t>
  </si>
  <si>
    <t>Kanel Industries Ltd</t>
  </si>
  <si>
    <t>KANELIND</t>
  </si>
  <si>
    <t>AAR Shyam India Investment Company Ltd</t>
  </si>
  <si>
    <t>AARSHYAM</t>
  </si>
  <si>
    <t>IDFC Nifty 50 ETF</t>
  </si>
  <si>
    <t>IDFNIFTYET</t>
  </si>
  <si>
    <t>IMEC Services Ltd</t>
  </si>
  <si>
    <t>IMEC</t>
  </si>
  <si>
    <t>SPV Global Trading Ltd</t>
  </si>
  <si>
    <t>SPVGLOBAL</t>
  </si>
  <si>
    <t>SVA India Ltd</t>
  </si>
  <si>
    <t>SVAINDIA</t>
  </si>
  <si>
    <t>Shivansh Finserve Ltd</t>
  </si>
  <si>
    <t>SHIVA</t>
  </si>
  <si>
    <t>G D L Leasing and Finance Ltd</t>
  </si>
  <si>
    <t>GDLLEAS</t>
  </si>
  <si>
    <t>Gaekwar Mills Ltd</t>
  </si>
  <si>
    <t>ZGAEKWAR</t>
  </si>
  <si>
    <t>Lyons Corporate Market Ltd</t>
  </si>
  <si>
    <t>LYONSCO</t>
  </si>
  <si>
    <t>Goldcoin Health Foods Ltd</t>
  </si>
  <si>
    <t>GOLDCOINHF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</si>
  <si>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</si>
  <si>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</si>
  <si>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</si>
  <si>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</si>
  <si>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</si>
  <si>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</si>
  <si>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</si>
  <si>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</si>
  <si>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</si>
  <si>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</si>
  <si>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</si>
  <si>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</si>
  <si>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</si>
  <si>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</si>
  <si>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Charms Industries Ltd</t>
  </si>
  <si>
    <t>CHARMS</t>
  </si>
  <si>
    <t>Mudra Financial Services Ltd</t>
  </si>
  <si>
    <t>MUDRA</t>
  </si>
  <si>
    <t>Transglobe Foods Ltd</t>
  </si>
  <si>
    <t>TRANSFD</t>
  </si>
  <si>
    <t>Surbhi Industries Ltd</t>
  </si>
  <si>
    <t>SURBHIN</t>
  </si>
  <si>
    <t>Sagar Systech Ltd</t>
  </si>
  <si>
    <t>SAGARSYST</t>
  </si>
  <si>
    <t>Powerful Technologies Ltd</t>
  </si>
  <si>
    <t>POWERFUL</t>
  </si>
  <si>
    <t>Edelweiss ETF-Nifty Bank</t>
  </si>
  <si>
    <t>EBANK</t>
  </si>
  <si>
    <t>CES Ltd</t>
  </si>
  <si>
    <t>CESL</t>
  </si>
  <si>
    <t>Blue Pearl Agriventures Ltd</t>
  </si>
  <si>
    <t>BPTEX</t>
  </si>
  <si>
    <t>Sheraton Properties and Finance Ltd</t>
  </si>
  <si>
    <t>ZSHERAPR</t>
  </si>
  <si>
    <t>Valley Magnesite Company Ltd</t>
  </si>
  <si>
    <t>VALLEY</t>
  </si>
  <si>
    <t>IDream Film Infrastructure Company Ltd</t>
  </si>
  <si>
    <t>SOFTBPO</t>
  </si>
  <si>
    <t>Sindu Valley Technologies Ltd</t>
  </si>
  <si>
    <t>SINDUVA</t>
  </si>
  <si>
    <t>Indoworth Holdings Ltd</t>
  </si>
  <si>
    <t>UNIWSEC</t>
  </si>
  <si>
    <t>Sanmitra Commercial Ltd</t>
  </si>
  <si>
    <t>ZSANMCOM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</si>
  <si>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</si>
  <si>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</si>
  <si>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</si>
  <si>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</si>
  <si>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</si>
  <si>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</si>
  <si>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</si>
  <si>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</si>
  <si>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</si>
  <si>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</si>
  <si>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</si>
  <si>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</si>
  <si>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</si>
  <si>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</si>
  <si>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</si>
  <si>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</si>
  <si>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</si>
  <si>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</si>
  <si>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</si>
  <si>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</si>
  <si>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</si>
  <si>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</si>
  <si>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</si>
  <si>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</si>
  <si>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</si>
  <si>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</si>
  <si>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</si>
  <si>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</si>
  <si>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</si>
  <si>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</si>
  <si>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</si>
  <si>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</si>
  <si>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</si>
  <si>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</si>
  <si>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</si>
  <si>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</si>
  <si>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</si>
  <si>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</si>
  <si>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PH Trading Ltd</t>
  </si>
  <si>
    <t>PHTRADING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</si>
  <si>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</si>
  <si>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</si>
  <si>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</si>
  <si>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</si>
  <si>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</si>
  <si>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</si>
  <si>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Melstar Information Technologies Ltd</t>
  </si>
  <si>
    <t>MELSTAR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</si>
  <si>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</si>
  <si>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</si>
  <si>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</si>
  <si>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</si>
  <si>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</si>
  <si>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</si>
  <si>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</si>
  <si>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</si>
  <si>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</si>
  <si>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</si>
  <si>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</si>
  <si>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</si>
  <si>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</si>
  <si>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</si>
  <si>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</si>
  <si>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</si>
  <si>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</si>
  <si>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</si>
  <si>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</si>
  <si>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</si>
  <si>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</si>
  <si>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</si>
  <si>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</si>
  <si>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</si>
  <si>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</si>
  <si>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</si>
  <si>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</si>
  <si>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</si>
  <si>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</si>
  <si>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</si>
  <si>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</si>
  <si>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</si>
  <si>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</si>
  <si>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</si>
  <si>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</si>
  <si>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</si>
  <si>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</si>
  <si>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</si>
  <si>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</si>
  <si>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</si>
  <si>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</si>
  <si>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</si>
  <si>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</si>
  <si>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</si>
  <si>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</si>
  <si>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</si>
  <si>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</si>
  <si>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</si>
  <si>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</si>
  <si>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</si>
  <si>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</si>
  <si>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</si>
  <si>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</si>
  <si>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</si>
  <si>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</si>
  <si>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</si>
  <si>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</si>
  <si>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</si>
  <si>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</si>
  <si>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</si>
  <si>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</si>
  <si>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</si>
  <si>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</si>
  <si>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</si>
  <si>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</si>
  <si>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</si>
  <si>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</si>
  <si>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</si>
  <si>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</si>
  <si>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</si>
  <si>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</si>
  <si>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</si>
  <si>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</si>
  <si>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</si>
  <si>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</si>
  <si>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</si>
  <si>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</si>
  <si>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</si>
  <si>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</si>
  <si>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</si>
  <si>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</si>
  <si>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</si>
  <si>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</si>
  <si>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</si>
  <si>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</si>
  <si>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</si>
  <si>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</si>
  <si>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</si>
  <si>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</si>
  <si>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</si>
  <si>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</si>
  <si>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</si>
  <si>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</si>
  <si>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</si>
  <si>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</si>
  <si>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</si>
  <si>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</si>
  <si>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</si>
  <si>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</si>
  <si>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</si>
  <si>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</si>
  <si>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</si>
  <si>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</si>
  <si>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</si>
  <si>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</si>
  <si>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</si>
  <si>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</si>
  <si>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</si>
  <si>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</si>
  <si>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</si>
  <si>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</si>
  <si>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</si>
  <si>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</si>
  <si>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</si>
  <si>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</si>
  <si>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</si>
  <si>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</si>
  <si>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</si>
  <si>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</si>
  <si>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</si>
  <si>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</si>
  <si>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</si>
  <si>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</si>
  <si>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</si>
  <si>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</si>
  <si>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</si>
  <si>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</si>
  <si>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</si>
  <si>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</si>
  <si>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</si>
  <si>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</si>
  <si>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</si>
  <si>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</si>
  <si>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</si>
  <si>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</si>
  <si>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</si>
  <si>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</si>
  <si>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</si>
  <si>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</si>
  <si>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</si>
  <si>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</si>
  <si>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</si>
  <si>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</si>
  <si>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</si>
  <si>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</si>
  <si>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</si>
  <si>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</si>
  <si>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</si>
  <si>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</si>
  <si>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</si>
  <si>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</si>
  <si>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</si>
  <si>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</si>
  <si>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</si>
  <si>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</si>
  <si>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</si>
  <si>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</si>
  <si>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</si>
  <si>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</si>
  <si>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</si>
  <si>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</si>
  <si>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</si>
  <si>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Omega AG Seeds Punjab Ltd</t>
  </si>
  <si>
    <t>OMEAG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</si>
  <si>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</si>
  <si>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</si>
  <si>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</si>
  <si>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</si>
  <si>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</si>
  <si>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</si>
  <si>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</si>
  <si>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</si>
  <si>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</si>
  <si>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</si>
  <si>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</si>
  <si>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</si>
  <si>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</si>
  <si>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</si>
  <si>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</si>
  <si>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</si>
  <si>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</si>
  <si>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</si>
  <si>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</si>
  <si>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</si>
  <si>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</si>
  <si>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</si>
  <si>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</si>
  <si>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</si>
  <si>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</si>
  <si>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</si>
  <si>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</si>
  <si>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</si>
  <si>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</si>
  <si>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</si>
  <si>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</si>
  <si>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</si>
  <si>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</si>
  <si>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</si>
  <si>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</si>
  <si>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</si>
  <si>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</si>
  <si>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</si>
  <si>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</si>
  <si>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</si>
  <si>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</si>
  <si>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</si>
  <si>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</si>
  <si>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</si>
  <si>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</si>
  <si>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</si>
  <si>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</si>
  <si>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</si>
  <si>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</si>
  <si>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</si>
  <si>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</si>
  <si>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</si>
  <si>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</si>
  <si>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</si>
  <si>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</si>
  <si>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</si>
  <si>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</si>
  <si>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</si>
  <si>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</si>
  <si>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</si>
  <si>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</si>
  <si>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</si>
  <si>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</si>
  <si>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</si>
  <si>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</si>
  <si>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</si>
  <si>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</si>
  <si>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</si>
  <si>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</si>
  <si>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</si>
  <si>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</si>
  <si>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</si>
  <si>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</si>
  <si>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</si>
  <si>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</si>
  <si>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</si>
  <si>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</si>
  <si>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</si>
  <si>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</si>
  <si>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</si>
  <si>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</si>
  <si>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</si>
  <si>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</si>
  <si>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</si>
  <si>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</si>
  <si>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</si>
  <si>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</si>
  <si>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</si>
  <si>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</si>
  <si>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</si>
  <si>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</si>
  <si>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</si>
  <si>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</si>
  <si>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</si>
  <si>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</si>
  <si>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</si>
  <si>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</si>
  <si>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</si>
  <si>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</si>
  <si>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</si>
  <si>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</si>
  <si>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</si>
  <si>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</si>
  <si>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</si>
  <si>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</si>
  <si>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</si>
  <si>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</si>
  <si>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</si>
  <si>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</si>
  <si>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</si>
  <si>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</si>
  <si>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</si>
  <si>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</si>
  <si>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</si>
  <si>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</si>
  <si>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</si>
  <si>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</si>
  <si>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</si>
  <si>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</si>
  <si>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</si>
  <si>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</si>
  <si>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</si>
  <si>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</si>
  <si>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</si>
  <si>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</si>
  <si>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</si>
  <si>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</si>
  <si>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</si>
  <si>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</si>
  <si>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</si>
  <si>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</si>
  <si>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</si>
  <si>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</si>
  <si>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</si>
  <si>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</si>
  <si>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</si>
  <si>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</si>
  <si>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</si>
  <si>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</si>
  <si>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</si>
  <si>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</si>
  <si>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</si>
  <si>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</si>
  <si>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</si>
  <si>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</si>
  <si>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</si>
  <si>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</si>
  <si>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</si>
  <si>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</si>
  <si>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</si>
  <si>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</si>
  <si>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</si>
  <si>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</si>
  <si>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</si>
  <si>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</si>
  <si>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</si>
  <si>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</si>
  <si>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</si>
  <si>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</si>
  <si>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</si>
  <si>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</si>
  <si>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</si>
  <si>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</si>
  <si>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</si>
  <si>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</si>
  <si>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</si>
  <si>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</si>
  <si>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</si>
  <si>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</si>
  <si>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</si>
  <si>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</si>
  <si>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</si>
  <si>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</si>
  <si>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</si>
  <si>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</si>
  <si>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</si>
  <si>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</si>
  <si>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</si>
  <si>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</si>
  <si>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</si>
  <si>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</si>
  <si>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</si>
  <si>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</si>
  <si>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</si>
  <si>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</si>
  <si>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</si>
  <si>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</si>
  <si>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Quest Softech (India) Ltd Partly Paidup</t>
  </si>
  <si>
    <t>AMPVOLTSPP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</si>
  <si>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</si>
  <si>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</si>
  <si>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</si>
  <si>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</si>
  <si>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</si>
  <si>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</si>
  <si>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</si>
  <si>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</si>
  <si>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</si>
  <si>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</si>
  <si>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</si>
  <si>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</si>
  <si>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</si>
  <si>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</si>
  <si>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</si>
  <si>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</si>
  <si>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</si>
  <si>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</si>
  <si>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</si>
  <si>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</si>
  <si>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</si>
  <si>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</si>
  <si>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</si>
  <si>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</si>
  <si>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</si>
  <si>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</si>
  <si>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</si>
  <si>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</si>
  <si>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</si>
  <si>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</si>
  <si>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</si>
  <si>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</si>
  <si>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</si>
  <si>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</si>
  <si>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</si>
  <si>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</si>
  <si>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</si>
  <si>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</si>
  <si>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</si>
  <si>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</si>
  <si>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</si>
  <si>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</si>
  <si>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</si>
  <si>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</si>
  <si>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</si>
  <si>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</si>
  <si>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</si>
  <si>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</si>
  <si>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</si>
  <si>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GROWWEV</t>
  </si>
  <si>
    <t>MITCONPP</t>
  </si>
  <si>
    <t>Aditya Birla Sun Life Crisil 10 Year Gilt ETF</t>
  </si>
  <si>
    <t>GSEC10ABSL</t>
  </si>
  <si>
    <t>ICICI Prudential Nifty Metal ETF</t>
  </si>
  <si>
    <t>METALIETF</t>
  </si>
  <si>
    <t>Sharat Industries Ltd Partly Paidup</t>
  </si>
  <si>
    <t>SHARATPP</t>
  </si>
  <si>
    <t>Motilal Oswal Nifty India Defence ETF</t>
  </si>
  <si>
    <t>MODEFENCE</t>
  </si>
  <si>
    <t>Mirae Asset Nifty 500 Multicap 50:25:25 ETF</t>
  </si>
  <si>
    <t>MULTICAP</t>
  </si>
  <si>
    <t>DSP Nifty Top 10 Equal Weight ETF</t>
  </si>
  <si>
    <t>TOP10ADD</t>
  </si>
  <si>
    <t>Edelweiss Nifty Bank ETF</t>
  </si>
  <si>
    <t>EBANKNIFTY</t>
  </si>
  <si>
    <t>A F Enterprises Ltd Partly Paidup</t>
  </si>
  <si>
    <t>AFELPP</t>
  </si>
  <si>
    <t>Sodhani Academy of Fintech Enablers Ltd</t>
  </si>
  <si>
    <t>SAFE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</si>
  <si>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</si>
  <si>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</si>
  <si>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</si>
  <si>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</si>
  <si>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</si>
  <si>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</si>
  <si>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</si>
  <si>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</si>
  <si>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</si>
  <si>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</si>
  <si>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Consumer Services</t>
  </si>
  <si>
    <t>Metals &amp; Mining</t>
  </si>
  <si>
    <t>Consumer Durables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</si>
  <si>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</si>
  <si>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</si>
  <si>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</si>
  <si>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</si>
  <si>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</si>
  <si>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</si>
  <si>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</si>
  <si>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</si>
  <si>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</si>
  <si>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</si>
  <si>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</si>
  <si>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</si>
  <si>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</si>
  <si>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</si>
  <si>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</si>
  <si>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</si>
  <si>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</si>
  <si>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</si>
  <si>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</si>
  <si>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</si>
  <si>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</si>
  <si>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</si>
  <si>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</si>
  <si>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</si>
  <si>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</si>
  <si>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</si>
  <si>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</si>
  <si>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</si>
  <si>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</si>
  <si>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</si>
  <si>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</si>
  <si>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</si>
  <si>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</si>
  <si>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</si>
  <si>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</si>
  <si>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</si>
  <si>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</si>
  <si>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</si>
  <si>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</si>
  <si>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</si>
  <si>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</si>
  <si>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</si>
  <si>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</si>
  <si>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</si>
  <si>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</si>
  <si>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</si>
  <si>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</si>
  <si>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</si>
  <si>
    <t>Positive</t>
  </si>
  <si>
    <t>Negative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</si>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</sst>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CACF01-FEB4-4EC3-A313-33B26FC7E4B4}" name="Table3" displayName="Table3" ref="A1:Z122" totalsRowShown="0">
  <autoFilter ref="A1:Z122" xr:uid="{2FCACF01-FEB4-4EC3-A313-33B26FC7E4B4}"/>
  <sortState xmlns:xlrd2="http://schemas.microsoft.com/office/spreadsheetml/2017/richdata2" ref="A2:Z122">
    <sortCondition ref="Z1:Z122"/>
  </sortState>
  <tableColumns count="26">
    <tableColumn id="1" xr3:uid="{DFD71FEF-4BAC-40CE-9E05-DDE25A1B5934}" name="Sub-Sector"/>
    <tableColumn id="2" xr3:uid="{E4565C0A-84B1-4979-A97F-B281C2240079}" name="Count" dataDxfId="48">
      <calculatedColumnFormula>COUNTIFS(Table2[Sub-Sector],Table3[[#This Row],[Sub-Sector]])</calculatedColumnFormula>
    </tableColumn>
    <tableColumn id="3" xr3:uid="{9E825516-B0A2-48F6-849B-718E33FA1D40}" name="Uptrend" dataDxfId="47">
      <calculatedColumnFormula>COUNTIFS(Table2[Sub-Sector],Table3[[#This Row],[Sub-Sector]],Table2[Uptrend],"Uptrend")/Table3[[#This Row],[Count]]</calculatedColumnFormula>
    </tableColumn>
    <tableColumn id="4" xr3:uid="{53CB4011-6E9C-47ED-B91A-FC8C313893D0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BC30CB08-CAB0-4BAB-9B6B-3A51B779D153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21EC6A09-6D71-42B5-9EF9-0D324E261C4A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FDFF3843-6D41-425A-9581-1965E0D3722E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B369659B-3E24-42D2-9589-9AD6471790D9}" name="RSI" dataDxfId="42">
      <calculatedColumnFormula>COUNTIFS(Table2[Sub-Sector],Table3[[#This Row],[Sub-Sector]],Table2[RSI Exponential â€“ 14D],"&gt;=50")/Table3[[#This Row],[Count]]</calculatedColumnFormula>
    </tableColumn>
    <tableColumn id="9" xr3:uid="{963F1D22-EB34-4386-A126-C6FD391718F9}" name="Relative Volume" dataDxfId="41">
      <calculatedColumnFormula>COUNTIFS(Table2[Sub-Sector],Table3[[#This Row],[Sub-Sector]],Table2[Relative Volume],"&gt;=1")/Table3[[#This Row],[Count]]</calculatedColumnFormula>
    </tableColumn>
    <tableColumn id="10" xr3:uid="{8F36947A-11D5-4182-8C27-F8C35DEAB557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39F4D322-462B-426C-BC92-5F2044230092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13EAA306-3B4A-490C-880B-591C8072478F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421CB299-B265-4282-9E91-719B5B51F789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76BAFB02-77CC-4D74-BB48-1529466F2656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74CB6901-D174-473C-A582-7DA8FC62ED1B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C228213A-C688-4981-A86A-3082010DD898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9F527D35-9366-46EB-AE40-70223E2E8517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AA7C5AE5-5525-4C7F-A085-BDA17989951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85764455-26AC-459D-B4B3-8BDF85ED9ADB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A7A31A2E-5A9D-4296-8437-754C180587A0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766C804F-6C22-4724-8432-6D63146B676B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A8610B3-400D-4AF5-9106-0B3C81C917CB}" name="Sharpe Ratio" dataDxfId="28">
      <calculatedColumnFormula>COUNTIFS(Table2[Sub-Sector],Table3[[#This Row],[Sub-Sector]],Table2[Sharpe Ratio],"&gt;=0.10")/Table3[[#This Row],[Count]]</calculatedColumnFormula>
    </tableColumn>
    <tableColumn id="23" xr3:uid="{F9506132-78B9-4A8E-A65F-EA742345E1D1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F57B1AAF-C826-4FAE-A861-006EBF35D733}" name="Rank" dataDxfId="26">
      <calculatedColumnFormula>_xlfn.RANK.AVG(Table3[[#This Row],[Score]],Table3[Score],1)</calculatedColumnFormula>
    </tableColumn>
    <tableColumn id="25" xr3:uid="{F82C486F-DDBD-4F97-B98C-39DE61F1B5ED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8F2C5DB6-2E02-42A5-A0D4-9ED5E1AE893D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39140-D87B-43BB-9FDD-FA36BE7D67FE}" name="Table2" displayName="Table2" ref="A1:AV742" totalsRowShown="0">
  <sortState xmlns:xlrd2="http://schemas.microsoft.com/office/spreadsheetml/2017/richdata2" ref="A2:AV742">
    <sortCondition ref="AV1:AV742"/>
  </sortState>
  <tableColumns count="48">
    <tableColumn id="1" xr3:uid="{5D3B1D32-03FE-4BB9-96C3-65C60414903B}" name="Name"/>
    <tableColumn id="2" xr3:uid="{4ED11D13-EB77-4B35-8EF6-7995EFD3B8AD}" name="Ticker"/>
    <tableColumn id="3" xr3:uid="{ECAF6CFF-3F71-428B-88F5-26DC1D31ED1B}" name="Industry"/>
    <tableColumn id="4" xr3:uid="{AA801896-020A-4458-B08D-EAEDF031578F}" name="Sub-Sector"/>
    <tableColumn id="5" xr3:uid="{719E2126-62B9-4817-9BD5-0A7297405529}" name="Market Cap"/>
    <tableColumn id="6" xr3:uid="{99D1EBF5-50CF-4C46-A697-77A0EF024B9F}" name="Close Price"/>
    <tableColumn id="7" xr3:uid="{46C22C21-BA95-4202-BC31-83692D01349E}" name="1Y Return vs Nifty"/>
    <tableColumn id="18" xr3:uid="{DD8C5EEB-24F9-4023-883F-25BFEB4B588B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66BB16B8-1DF4-4B4F-8A79-AF546E8014FD}" name="1M Return vs Nifty"/>
    <tableColumn id="19" xr3:uid="{CC39C72C-E216-4428-9731-BDA4891D541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AA8B4516-7B63-4861-86E8-B882A42D5076}" name="6M Return vs Nifty"/>
    <tableColumn id="20" xr3:uid="{EEC782A7-354E-4E74-8B96-6778C61CFC06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A9AC0BAB-5B30-49F2-8A69-4E5CDEADAB01}" name="1W Return vs Nifty"/>
    <tableColumn id="22" xr3:uid="{B78F2AE2-8C11-4891-8A5B-7FE4E72AEE04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962AFA8E-5C33-45F7-9601-E99CC18BB2A0}" name="20D EMA" dataDxfId="19"/>
    <tableColumn id="11" xr3:uid="{0647DE28-9210-467C-AB1D-EC238ABF887A}" name="50D EMA"/>
    <tableColumn id="12" xr3:uid="{E2F08FC3-C034-452A-8E14-5B5FC0860F88}" name="200D EMA"/>
    <tableColumn id="13" xr3:uid="{422FB586-FD09-4BC1-B16D-0CFE20B2C601}" name="RSI Exponential â€“ 14D"/>
    <tableColumn id="25" xr3:uid="{0F52A1DD-FBD2-4AB4-85EC-4A6EF0CF8379}" name="% Price above 20 EMA" dataDxfId="18">
      <calculatedColumnFormula>(Table2[[#This Row],[Close Price]]-Table2[[#This Row],[20D EMA]])/Table2[[#This Row],[20D EMA]]</calculatedColumnFormula>
    </tableColumn>
    <tableColumn id="24" xr3:uid="{5DE8661A-13E5-42E4-97C5-3232BE5FB296}" name="% Price above 50 EMA" dataDxfId="17">
      <calculatedColumnFormula>(Table2[[#This Row],[Close Price]]-Table2[[#This Row],[50D EMA]])/Table2[[#This Row],[50D EMA]]</calculatedColumnFormula>
    </tableColumn>
    <tableColumn id="23" xr3:uid="{BC16D4AA-422A-4EAE-87AF-31F1B1BAEE6B}" name="% Price above 200 EMA" dataDxfId="16">
      <calculatedColumnFormula>(Table2[[#This Row],[Close Price]]-Table2[[#This Row],[200D EMA]])/Table2[[#This Row],[200D EMA]]</calculatedColumnFormula>
    </tableColumn>
    <tableColumn id="14" xr3:uid="{963C889F-A960-4FCA-A980-23F2F3341A8D}" name="Relative Volume"/>
    <tableColumn id="37" xr3:uid="{9930B437-2298-4F9E-94F0-11DF11142A53}" name="Day Low" dataDxfId="15"/>
    <tableColumn id="36" xr3:uid="{1DEACA0C-C633-43B5-903A-2C439800C584}" name="Day High"/>
    <tableColumn id="35" xr3:uid="{A3148BB5-1936-4C68-89FD-0EC321134948}" name="Current Week Low"/>
    <tableColumn id="34" xr3:uid="{E4C3FD74-4C4A-449F-A8B9-A763CBD4FA92}" name="Current Week High"/>
    <tableColumn id="33" xr3:uid="{C017DF29-29AE-47A4-93F8-BA4CA8698EA6}" name="Current Month Low"/>
    <tableColumn id="32" xr3:uid="{15985EC4-4B5C-4A2B-B17D-F4B97760EEB2}" name="Current Month High"/>
    <tableColumn id="31" xr3:uid="{7C5DB7AE-1D88-4FCA-AF20-ED2A7740A621}" name="% Away From Day Low" dataDxfId="14">
      <calculatedColumnFormula>(Table2[[#This Row],[Close Price]]/Table2[[#This Row],[Day Low]])-1</calculatedColumnFormula>
    </tableColumn>
    <tableColumn id="30" xr3:uid="{DC56360D-58AB-47B8-BA01-A4F82EFC3604}" name="% Away From Day High" dataDxfId="13">
      <calculatedColumnFormula>(Table2[[#This Row],[Day High]]/Table2[[#This Row],[Close Price]])-1</calculatedColumnFormula>
    </tableColumn>
    <tableColumn id="29" xr3:uid="{C6B8F360-5D7C-4946-A0B3-D278CE161807}" name="% Away From Current Week Low" dataDxfId="12">
      <calculatedColumnFormula>(Table2[[#This Row],[Close Price]]/Table2[[#This Row],[Current Week Low]])-1</calculatedColumnFormula>
    </tableColumn>
    <tableColumn id="28" xr3:uid="{C83D6A15-DF59-466E-9300-A91EE8C5BE55}" name="% Away From Current Week High" dataDxfId="11">
      <calculatedColumnFormula>(Table2[[#This Row],[Current Week High]]/Table2[[#This Row],[Close Price]])-1</calculatedColumnFormula>
    </tableColumn>
    <tableColumn id="27" xr3:uid="{50FD3DD0-AF1F-4D26-942A-536E3005BDA8}" name="% Away From Current Month Low" dataDxfId="10">
      <calculatedColumnFormula>(Table2[[#This Row],[Close Price]]/Table2[[#This Row],[Current Month Low]])-1</calculatedColumnFormula>
    </tableColumn>
    <tableColumn id="26" xr3:uid="{385E9449-B64F-4EF2-B02B-A7C1DDA35D76}" name="% Away From Current Month High" dataDxfId="9">
      <calculatedColumnFormula>(Table2[[#This Row],[Current Month High]]/Table2[[#This Row],[Close Price]])-1</calculatedColumnFormula>
    </tableColumn>
    <tableColumn id="15" xr3:uid="{AAFF001F-2608-4A8F-AECC-3BDC7FA3B20A}" name="% Away From 52W High"/>
    <tableColumn id="16" xr3:uid="{F64FFB76-C263-4FE4-B1C0-EBE7E9420C34}" name="% Away From 52W Low"/>
    <tableColumn id="42" xr3:uid="{4521A006-D755-4D63-B6FE-11C5363DDCBD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1E3FE362-313C-421B-963B-CB078EDBFB56}" name="Relative Strength Sector Index" dataDxfId="7"/>
    <tableColumn id="40" xr3:uid="{6B0AE8D3-D570-43D9-9A4B-F48BCB9B9AB2}" name="Relative Strength Sector Index - Zone"/>
    <tableColumn id="39" xr3:uid="{CBBA984E-5F0A-406E-B04D-2F79F97B7969}" name="Rate of Change"/>
    <tableColumn id="38" xr3:uid="{210D6223-1C8C-4AAB-8EAA-319A4C1F85D5}" name="Rate of Change - Zone"/>
    <tableColumn id="17" xr3:uid="{D498C357-217E-4455-AF7B-962986133AB7}" name="Sharpe Ratio"/>
    <tableColumn id="43" xr3:uid="{E80D6087-90E1-415F-B276-23FACCA3C6FD}" name="Sharpe Ratio Z-Score" dataDxfId="6">
      <calculatedColumnFormula>(Table2[[#This Row],[Sharpe Ratio]]-AVERAGE(Table2[Sharpe Ratio]))/_xlfn.STDEV.P(Table2[Sharpe Ratio])</calculatedColumnFormula>
    </tableColumn>
    <tableColumn id="44" xr3:uid="{CDAB0474-74EC-4390-8A7D-2F4A935B053D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A173A1E0-256F-4B41-BF7C-B7309D0060DF}" name="Rank 1Y" dataDxfId="4">
      <calculatedColumnFormula>_xlfn.RANK.AVG(Table2[[#This Row],[1Y Return vs Nifty Z-Score]],Table2[1Y Return vs Nifty Z-Score])</calculatedColumnFormula>
    </tableColumn>
    <tableColumn id="46" xr3:uid="{B09B8513-1975-49DC-93F6-13FFF83F4D95}" name="Rank 6M" dataDxfId="3">
      <calculatedColumnFormula>_xlfn.RANK.AVG(Table2[[#This Row],[6M Return vs Nifty Z-Score]],Table2[6M Return vs Nifty Z-Score])</calculatedColumnFormula>
    </tableColumn>
    <tableColumn id="47" xr3:uid="{3B763525-5740-499C-A7C4-95AC0DBF39DC}" name="Rank Sharpe" dataDxfId="2">
      <calculatedColumnFormula>_xlfn.RANK.AVG(Table2[[#This Row],[Sharpe Ratio Z-Score]],Table2[Sharpe Ratio Z-Score])</calculatedColumnFormula>
    </tableColumn>
    <tableColumn id="48" xr3:uid="{C9EAE523-98AA-48EF-9F30-93F90C65D4E9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3D51ED-DB9D-444C-82C1-92C1D12C1464}" name="Table1" displayName="Table1" ref="A1:Q5076" totalsRowShown="0">
  <autoFilter ref="A1:Q5076" xr:uid="{423D51ED-DB9D-444C-82C1-92C1D12C146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56C8658A-9C30-41FB-9B55-67119CF7A3FF}" name="Name"/>
    <tableColumn id="2" xr3:uid="{08963347-B7AD-4831-8465-16799DC4914D}" name="Ticker"/>
    <tableColumn id="17" xr3:uid="{44388AB7-E54C-43B7-A661-578EA6529BE6}" name="Industry" dataDxfId="0"/>
    <tableColumn id="3" xr3:uid="{3F72C333-C048-449D-9E18-FB8F33F39C8F}" name="Sub-Sector"/>
    <tableColumn id="4" xr3:uid="{4116175E-E7AC-41B3-815F-C3E69E7F7579}" name="Market Cap"/>
    <tableColumn id="5" xr3:uid="{0E61EC98-204E-413F-BDB3-43698E7C2862}" name="Close Price"/>
    <tableColumn id="6" xr3:uid="{59A001CD-08E6-42BE-9573-89F8BA1291F5}" name="1Y Return vs Nifty"/>
    <tableColumn id="7" xr3:uid="{3958D7D8-9F42-4C73-9C95-8867E9D21CCB}" name="1M Return vs Nifty"/>
    <tableColumn id="8" xr3:uid="{5AFD5F17-0847-4827-B67B-1AEC93E3D420}" name="6M Return vs Nifty"/>
    <tableColumn id="9" xr3:uid="{E9B5C447-5CB9-4DB8-943C-8E808629FE74}" name="1W Return vs Nifty"/>
    <tableColumn id="10" xr3:uid="{33FD1F2E-7775-4F29-9FE4-2ECA8D4D36BA}" name="50D EMA"/>
    <tableColumn id="11" xr3:uid="{6864433B-E958-439D-9C15-1EFF98732FFD}" name="200D EMA"/>
    <tableColumn id="12" xr3:uid="{FBF40F79-2371-4F14-B88F-2B0346286B89}" name="RSI Exponential â€“ 14D"/>
    <tableColumn id="13" xr3:uid="{7EEE8289-8811-43D8-A722-4B1442EBFF5B}" name="Relative Volume"/>
    <tableColumn id="14" xr3:uid="{355F19D3-F1FD-4173-857D-BA4BA868BE73}" name="% Away From 52W High"/>
    <tableColumn id="15" xr3:uid="{69AE1532-383B-4C32-A50A-F58ABA4DF8FC}" name="% Away From 52W Low"/>
    <tableColumn id="16" xr3:uid="{C8ACE958-3CD6-487B-A9D0-E49EE09B10C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825F-536D-473D-9EBE-586C37340E4D}">
  <dimension ref="A1:Z122"/>
  <sheetViews>
    <sheetView topLeftCell="M1" workbookViewId="0">
      <selection activeCell="O3" sqref="O3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10434</v>
      </c>
      <c r="C1" t="s">
        <v>10423</v>
      </c>
      <c r="D1" t="s">
        <v>10435</v>
      </c>
      <c r="E1" t="s">
        <v>10436</v>
      </c>
      <c r="F1" t="s">
        <v>7</v>
      </c>
      <c r="G1" t="s">
        <v>5</v>
      </c>
      <c r="H1" t="s">
        <v>10437</v>
      </c>
      <c r="I1" t="s">
        <v>12</v>
      </c>
      <c r="J1" t="s">
        <v>10417</v>
      </c>
      <c r="K1" t="s">
        <v>10418</v>
      </c>
      <c r="L1" t="s">
        <v>10419</v>
      </c>
      <c r="M1" t="s">
        <v>10420</v>
      </c>
      <c r="N1" t="s">
        <v>10421</v>
      </c>
      <c r="O1" t="s">
        <v>10422</v>
      </c>
      <c r="P1" t="s">
        <v>13</v>
      </c>
      <c r="Q1" t="s">
        <v>14</v>
      </c>
      <c r="R1" t="s">
        <v>10438</v>
      </c>
      <c r="S1" t="s">
        <v>10409</v>
      </c>
      <c r="T1" t="s">
        <v>10410</v>
      </c>
      <c r="U1" t="s">
        <v>10427</v>
      </c>
      <c r="V1" t="s">
        <v>15</v>
      </c>
      <c r="W1" t="s">
        <v>10429</v>
      </c>
      <c r="X1" t="s">
        <v>10439</v>
      </c>
      <c r="Y1" t="s">
        <v>10440</v>
      </c>
      <c r="Z1" t="s">
        <v>10441</v>
      </c>
    </row>
    <row r="2" spans="1:26" x14ac:dyDescent="0.3">
      <c r="A2" t="s">
        <v>244</v>
      </c>
      <c r="B2">
        <f>COUNTIFS(Table2[Sub-Sector],Table3[[#This Row],[Sub-Sector]])</f>
        <v>2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0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1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0.5</v>
      </c>
      <c r="P2" s="2">
        <f>COUNTIFS(Table2[Sub-Sector],Table3[[#This Row],[Sub-Sector]],Table2[% Away From 52W High],"&lt;=10")/Table3[[#This Row],[Count]]</f>
        <v>0.5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0.5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</v>
      </c>
      <c r="X2">
        <f>_xlfn.RANK.AVG(Table3[[#This Row],[Score]],Table3[Score],1)</f>
        <v>6.5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45.5</v>
      </c>
      <c r="Z2">
        <f>_xlfn.RANK.AVG(Table3[[#This Row],[Score 2 ]],Table3[[Score 2 ]],1)</f>
        <v>1.5</v>
      </c>
    </row>
    <row r="3" spans="1:26" x14ac:dyDescent="0.3">
      <c r="A3" t="s">
        <v>1263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1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</v>
      </c>
      <c r="X3">
        <f>_xlfn.RANK.AVG(Table3[[#This Row],[Score]],Table3[Score],1)</f>
        <v>6.5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45.5</v>
      </c>
      <c r="Z3">
        <f>_xlfn.RANK.AVG(Table3[[#This Row],[Score 2 ]],Table3[[Score 2 ]],1)</f>
        <v>1.5</v>
      </c>
    </row>
    <row r="4" spans="1:26" x14ac:dyDescent="0.3">
      <c r="A4" t="s">
        <v>86</v>
      </c>
      <c r="B4">
        <f>COUNTIFS(Table2[Sub-Sector],Table3[[#This Row],[Sub-Sector]])</f>
        <v>3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0.66666666666666663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0.66666666666666663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0.66666666666666663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0.66666666666666663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147.5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53</v>
      </c>
      <c r="Z4">
        <f>_xlfn.RANK.AVG(Table3[[#This Row],[Score 2 ]],Table3[[Score 2 ]],1)</f>
        <v>3</v>
      </c>
    </row>
    <row r="5" spans="1:26" x14ac:dyDescent="0.3">
      <c r="A5" t="s">
        <v>95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0.33333333333333331</v>
      </c>
      <c r="E5" s="2">
        <f>COUNTIFS(Table2[Sub-Sector],Table3[[#This Row],[Sub-Sector]],Table2[1M Return vs Nifty],"&gt;=5")/Table3[[#This Row],[Count]]</f>
        <v>0.33333333333333331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0.33333333333333331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119</v>
      </c>
      <c r="X5">
        <f>_xlfn.RANK.AVG(Table3[[#This Row],[Score]],Table3[Score],1)</f>
        <v>1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72</v>
      </c>
      <c r="Z5">
        <f>_xlfn.RANK.AVG(Table3[[#This Row],[Score 2 ]],Table3[[Score 2 ]],1)</f>
        <v>4</v>
      </c>
    </row>
    <row r="6" spans="1:26" x14ac:dyDescent="0.3">
      <c r="A6" t="s">
        <v>982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0.5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1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1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0.5</v>
      </c>
      <c r="P6" s="2">
        <f>COUNTIFS(Table2[Sub-Sector],Table3[[#This Row],[Sub-Sector]],Table2[% Away From 52W High],"&lt;=10")/Table3[[#This Row],[Count]]</f>
        <v>0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0.5</v>
      </c>
      <c r="V6" s="2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6">
        <f>_xlfn.RANK.AVG(Table3[[#This Row],[Score]],Table3[Score],1)</f>
        <v>37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109</v>
      </c>
      <c r="Z6">
        <f>_xlfn.RANK.AVG(Table3[[#This Row],[Score 2 ]],Table3[[Score 2 ]],1)</f>
        <v>5</v>
      </c>
    </row>
    <row r="7" spans="1:26" x14ac:dyDescent="0.3">
      <c r="A7" t="s">
        <v>57</v>
      </c>
      <c r="B7">
        <f>COUNTIFS(Table2[Sub-Sector],Table3[[#This Row],[Sub-Sector]])</f>
        <v>6</v>
      </c>
      <c r="C7" s="2">
        <f>COUNTIFS(Table2[Sub-Sector],Table3[[#This Row],[Sub-Sector]],Table2[Uptrend],"Uptrend")/Table3[[#This Row],[Count]]</f>
        <v>0.66666666666666663</v>
      </c>
      <c r="D7" s="2">
        <f>COUNTIFS(Table2[Sub-Sector],Table3[[#This Row],[Sub-Sector]],Table2[1W Return vs Nifty],"&gt;=5")/Table3[[#This Row],[Count]]</f>
        <v>0.16666666666666666</v>
      </c>
      <c r="E7" s="2">
        <f>COUNTIFS(Table2[Sub-Sector],Table3[[#This Row],[Sub-Sector]],Table2[1M Return vs Nifty],"&gt;=5")/Table3[[#This Row],[Count]]</f>
        <v>0.16666666666666666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0.66666666666666663</v>
      </c>
      <c r="I7" s="2">
        <f>COUNTIFS(Table2[Sub-Sector],Table3[[#This Row],[Sub-Sector]],Table2[Relative Volume],"&gt;=1")/Table3[[#This Row],[Count]]</f>
        <v>0.33333333333333331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0.5</v>
      </c>
      <c r="M7" s="2">
        <f>COUNTIFS(Table2[Sub-Sector],Table3[[#This Row],[Sub-Sector]],Table2[% Away From Current Week High],"&lt;=0.05")/Table3[[#This Row],[Count]]</f>
        <v>0.66666666666666663</v>
      </c>
      <c r="N7" s="2">
        <f>COUNTIFS(Table2[Sub-Sector],Table3[[#This Row],[Sub-Sector]],Table2[% Away From Current Month Low],"&gt;=0.05")/Table3[[#This Row],[Count]]</f>
        <v>0.66666666666666663</v>
      </c>
      <c r="O7" s="2">
        <f>COUNTIFS(Table2[Sub-Sector],Table3[[#This Row],[Sub-Sector]],Table2[% Away From Current Month High],"&lt;=0.05")/Table3[[#This Row],[Count]]</f>
        <v>0.66666666666666663</v>
      </c>
      <c r="P7" s="2">
        <f>COUNTIFS(Table2[Sub-Sector],Table3[[#This Row],[Sub-Sector]],Table2[% Away From 52W High],"&lt;=10")/Table3[[#This Row],[Count]]</f>
        <v>0.5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0.66666666666666663</v>
      </c>
      <c r="S7" s="2">
        <f>COUNTIFS(Table2[Sub-Sector],Table3[[#This Row],[Sub-Sector]],Table2[% Price above 50 EMA],"&gt;=0")/Table3[[#This Row],[Count]]</f>
        <v>0.66666666666666663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0.66666666666666663</v>
      </c>
      <c r="V7" s="2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7">
        <f>_xlfn.RANK.AVG(Table3[[#This Row],[Score]],Table3[Score],1)</f>
        <v>8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7">
        <f>_xlfn.RANK.AVG(Table3[[#This Row],[Score 2 ]],Table3[[Score 2 ]],1)</f>
        <v>6</v>
      </c>
    </row>
    <row r="8" spans="1:26" x14ac:dyDescent="0.3">
      <c r="A8" t="s">
        <v>239</v>
      </c>
      <c r="B8">
        <f>COUNTIFS(Table2[Sub-Sector],Table3[[#This Row],[Sub-Sector]])</f>
        <v>6</v>
      </c>
      <c r="C8" s="2">
        <f>COUNTIFS(Table2[Sub-Sector],Table3[[#This Row],[Sub-Sector]],Table2[Uptrend],"Uptrend")/Table3[[#This Row],[Count]]</f>
        <v>0.83333333333333337</v>
      </c>
      <c r="D8" s="2">
        <f>COUNTIFS(Table2[Sub-Sector],Table3[[#This Row],[Sub-Sector]],Table2[1W Return vs Nifty],"&gt;=5")/Table3[[#This Row],[Count]]</f>
        <v>0.16666666666666666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0.66666666666666663</v>
      </c>
      <c r="G8" s="2">
        <f>COUNTIFS(Table2[Sub-Sector],Table3[[#This Row],[Sub-Sector]],Table2[1Y Return vs Nifty],"&gt;=10")/Table3[[#This Row],[Count]]</f>
        <v>0.66666666666666663</v>
      </c>
      <c r="H8" s="2">
        <f>COUNTIFS(Table2[Sub-Sector],Table3[[#This Row],[Sub-Sector]],Table2[RSI Exponential â€“ 14D],"&gt;=50")/Table3[[#This Row],[Count]]</f>
        <v>0.83333333333333337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0.33333333333333331</v>
      </c>
      <c r="M8" s="2">
        <f>COUNTIFS(Table2[Sub-Sector],Table3[[#This Row],[Sub-Sector]],Table2[% Away From Current Week High],"&lt;=0.05")/Table3[[#This Row],[Count]]</f>
        <v>0.66666666666666663</v>
      </c>
      <c r="N8" s="2">
        <f>COUNTIFS(Table2[Sub-Sector],Table3[[#This Row],[Sub-Sector]],Table2[% Away From Current Month Low],"&gt;=0.05")/Table3[[#This Row],[Count]]</f>
        <v>0.66666666666666663</v>
      </c>
      <c r="O8" s="2">
        <f>COUNTIFS(Table2[Sub-Sector],Table3[[#This Row],[Sub-Sector]],Table2[% Away From Current Month High],"&lt;=0.05")/Table3[[#This Row],[Count]]</f>
        <v>0.66666666666666663</v>
      </c>
      <c r="P8" s="2">
        <f>COUNTIFS(Table2[Sub-Sector],Table3[[#This Row],[Sub-Sector]],Table2[% Away From 52W High],"&lt;=10")/Table3[[#This Row],[Count]]</f>
        <v>0.83333333333333337</v>
      </c>
      <c r="Q8" s="2">
        <f>COUNTIFS(Table2[Sub-Sector],Table3[[#This Row],[Sub-Sector]],Table2[% Away From 52W Low],"&gt;=10")/Table3[[#This Row],[Count]]</f>
        <v>0.83333333333333337</v>
      </c>
      <c r="R8" s="2">
        <f>COUNTIFS(Table2[Sub-Sector],Table3[[#This Row],[Sub-Sector]],Table2[% Price above 20 EMA],"&gt;=0")/Table3[[#This Row],[Count]]</f>
        <v>0.83333333333333337</v>
      </c>
      <c r="S8" s="2">
        <f>COUNTIFS(Table2[Sub-Sector],Table3[[#This Row],[Sub-Sector]],Table2[% Price above 50 EMA],"&gt;=0")/Table3[[#This Row],[Count]]</f>
        <v>0.83333333333333337</v>
      </c>
      <c r="T8" s="2">
        <f>COUNTIFS(Table2[Sub-Sector],Table3[[#This Row],[Sub-Sector]],Table2[% Price above 200 EMA],"&gt;=0")/Table3[[#This Row],[Count]]</f>
        <v>0.83333333333333337</v>
      </c>
      <c r="U8" s="2">
        <f>COUNTIFS(Table2[Sub-Sector],Table3[[#This Row],[Sub-Sector]],Table2[Rate of Change - Zone],"Positive")/Table3[[#This Row],[Count]]</f>
        <v>0.83333333333333337</v>
      </c>
      <c r="V8" s="2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186</v>
      </c>
      <c r="X8">
        <f>_xlfn.RANK.AVG(Table3[[#This Row],[Score]],Table3[Score],1)</f>
        <v>3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127.5</v>
      </c>
      <c r="Z8">
        <f>_xlfn.RANK.AVG(Table3[[#This Row],[Score 2 ]],Table3[[Score 2 ]],1)</f>
        <v>7</v>
      </c>
    </row>
    <row r="9" spans="1:26" x14ac:dyDescent="0.3">
      <c r="A9" t="s">
        <v>924</v>
      </c>
      <c r="B9">
        <f>COUNTIFS(Table2[Sub-Sector],Table3[[#This Row],[Sub-Sector]])</f>
        <v>1</v>
      </c>
      <c r="C9" s="2">
        <f>COUNTIFS(Table2[Sub-Sector],Table3[[#This Row],[Sub-Sector]],Table2[Uptrend],"Uptrend")/Table3[[#This Row],[Count]]</f>
        <v>1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1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0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0</v>
      </c>
      <c r="P9" s="2">
        <f>COUNTIFS(Table2[Sub-Sector],Table3[[#This Row],[Sub-Sector]],Table2[% Away From 52W High],"&lt;=10")/Table3[[#This Row],[Count]]</f>
        <v>1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9">
        <f>_xlfn.RANK.AVG(Table3[[#This Row],[Score]],Table3[Score],1)</f>
        <v>28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9">
        <f>_xlfn.RANK.AVG(Table3[[#This Row],[Score 2 ]],Table3[[Score 2 ]],1)</f>
        <v>9.5</v>
      </c>
    </row>
    <row r="10" spans="1:26" x14ac:dyDescent="0.3">
      <c r="A10" t="s">
        <v>149</v>
      </c>
      <c r="B10">
        <f>COUNTIFS(Table2[Sub-Sector],Table3[[#This Row],[Sub-Sector]])</f>
        <v>1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1</v>
      </c>
      <c r="F10" s="2">
        <f>COUNTIFS(Table2[Sub-Sector],Table3[[#This Row],[Sub-Sector]],Table2[6M Return vs Nifty],"&gt;=10")/Table3[[#This Row],[Count]]</f>
        <v>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0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231.5</v>
      </c>
      <c r="X10">
        <f>_xlfn.RANK.AVG(Table3[[#This Row],[Score]],Table3[Score],1)</f>
        <v>9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0">
        <f>_xlfn.RANK.AVG(Table3[[#This Row],[Score 2 ]],Table3[[Score 2 ]],1)</f>
        <v>9.5</v>
      </c>
    </row>
    <row r="11" spans="1:26" x14ac:dyDescent="0.3">
      <c r="A11" t="s">
        <v>620</v>
      </c>
      <c r="B11">
        <f>COUNTIFS(Table2[Sub-Sector],Table3[[#This Row],[Sub-Sector]])</f>
        <v>1</v>
      </c>
      <c r="C11" s="2">
        <f>COUNTIFS(Table2[Sub-Sector],Table3[[#This Row],[Sub-Sector]],Table2[Uptrend],"Uptrend")/Table3[[#This Row],[Count]]</f>
        <v>0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1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1</v>
      </c>
      <c r="P11" s="2">
        <f>COUNTIFS(Table2[Sub-Sector],Table3[[#This Row],[Sub-Sector]],Table2[% Away From 52W High],"&lt;=10")/Table3[[#This Row],[Count]]</f>
        <v>0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1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11">
        <f>_xlfn.RANK.AVG(Table3[[#This Row],[Score]],Table3[Score],1)</f>
        <v>56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1">
        <f>_xlfn.RANK.AVG(Table3[[#This Row],[Score 2 ]],Table3[[Score 2 ]],1)</f>
        <v>9.5</v>
      </c>
    </row>
    <row r="12" spans="1:26" x14ac:dyDescent="0.3">
      <c r="A12" t="s">
        <v>171</v>
      </c>
      <c r="B12">
        <f>COUNTIFS(Table2[Sub-Sector],Table3[[#This Row],[Sub-Sector]])</f>
        <v>2</v>
      </c>
      <c r="C12" s="2">
        <f>COUNTIFS(Table2[Sub-Sector],Table3[[#This Row],[Sub-Sector]],Table2[Uptrend],"Uptrend")/Table3[[#This Row],[Count]]</f>
        <v>0.5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1</v>
      </c>
      <c r="P12" s="2">
        <f>COUNTIFS(Table2[Sub-Sector],Table3[[#This Row],[Sub-Sector]],Table2[% Away From 52W High],"&lt;=10")/Table3[[#This Row],[Count]]</f>
        <v>0.5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385.5</v>
      </c>
      <c r="X12">
        <f>_xlfn.RANK.AVG(Table3[[#This Row],[Score]],Table3[Score],1)</f>
        <v>42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2">
        <f>_xlfn.RANK.AVG(Table3[[#This Row],[Score 2 ]],Table3[[Score 2 ]],1)</f>
        <v>9.5</v>
      </c>
    </row>
    <row r="13" spans="1:26" x14ac:dyDescent="0.3">
      <c r="A13" t="s">
        <v>1364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0</v>
      </c>
      <c r="H13" s="2">
        <f>COUNTIFS(Table2[Sub-Sector],Table3[[#This Row],[Sub-Sector]],Table2[RSI Exponential â€“ 14D],"&gt;=50")/Table3[[#This Row],[Count]]</f>
        <v>1</v>
      </c>
      <c r="I13" s="2">
        <f>COUNTIFS(Table2[Sub-Sector],Table3[[#This Row],[Sub-Sector]],Table2[Relative Volume],"&gt;=1")/Table3[[#This Row],[Count]]</f>
        <v>1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1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0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13">
        <f>_xlfn.RANK.AVG(Table3[[#This Row],[Score]],Table3[Score],1)</f>
        <v>30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3">
        <f>_xlfn.RANK.AVG(Table3[[#This Row],[Score 2 ]],Table3[[Score 2 ]],1)</f>
        <v>12</v>
      </c>
    </row>
    <row r="14" spans="1:26" x14ac:dyDescent="0.3">
      <c r="A14" t="s">
        <v>74</v>
      </c>
      <c r="B14">
        <f>COUNTIFS(Table2[Sub-Sector],Table3[[#This Row],[Sub-Sector]])</f>
        <v>3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0.33333333333333331</v>
      </c>
      <c r="F14" s="2">
        <f>COUNTIFS(Table2[Sub-Sector],Table3[[#This Row],[Sub-Sector]],Table2[6M Return vs Nifty],"&gt;=10")/Table3[[#This Row],[Count]]</f>
        <v>0.66666666666666663</v>
      </c>
      <c r="G14" s="2">
        <f>COUNTIFS(Table2[Sub-Sector],Table3[[#This Row],[Sub-Sector]],Table2[1Y Return vs Nifty],"&gt;=10")/Table3[[#This Row],[Count]]</f>
        <v>0.66666666666666663</v>
      </c>
      <c r="H14" s="2">
        <f>COUNTIFS(Table2[Sub-Sector],Table3[[#This Row],[Sub-Sector]],Table2[RSI Exponential â€“ 14D],"&gt;=50")/Table3[[#This Row],[Count]]</f>
        <v>0.66666666666666663</v>
      </c>
      <c r="I14" s="2">
        <f>COUNTIFS(Table2[Sub-Sector],Table3[[#This Row],[Sub-Sector]],Table2[Relative Volume],"&gt;=1")/Table3[[#This Row],[Count]]</f>
        <v>0.33333333333333331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0.66666666666666663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0.66666666666666663</v>
      </c>
      <c r="P14" s="2">
        <f>COUNTIFS(Table2[Sub-Sector],Table3[[#This Row],[Sub-Sector]],Table2[% Away From 52W High],"&lt;=10")/Table3[[#This Row],[Count]]</f>
        <v>0.66666666666666663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257.5</v>
      </c>
      <c r="X14">
        <f>_xlfn.RANK.AVG(Table3[[#This Row],[Score]],Table3[Score],1)</f>
        <v>11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</v>
      </c>
      <c r="Z14">
        <f>_xlfn.RANK.AVG(Table3[[#This Row],[Score 2 ]],Table3[[Score 2 ]],1)</f>
        <v>13</v>
      </c>
    </row>
    <row r="15" spans="1:26" x14ac:dyDescent="0.3">
      <c r="A15" t="s">
        <v>135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0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1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15">
        <f>_xlfn.RANK.AVG(Table3[[#This Row],[Score]],Table3[Score],1)</f>
        <v>31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5">
        <f>_xlfn.RANK.AVG(Table3[[#This Row],[Score 2 ]],Table3[[Score 2 ]],1)</f>
        <v>14</v>
      </c>
    </row>
    <row r="16" spans="1:26" x14ac:dyDescent="0.3">
      <c r="A16" t="s">
        <v>436</v>
      </c>
      <c r="B16">
        <f>COUNTIFS(Table2[Sub-Sector],Table3[[#This Row],[Sub-Sector]])</f>
        <v>5</v>
      </c>
      <c r="C16" s="2">
        <f>COUNTIFS(Table2[Sub-Sector],Table3[[#This Row],[Sub-Sector]],Table2[Uptrend],"Uptrend")/Table3[[#This Row],[Count]]</f>
        <v>0.8</v>
      </c>
      <c r="D16" s="2">
        <f>COUNTIFS(Table2[Sub-Sector],Table3[[#This Row],[Sub-Sector]],Table2[1W Return vs Nifty],"&gt;=5")/Table3[[#This Row],[Count]]</f>
        <v>0.6</v>
      </c>
      <c r="E16" s="2">
        <f>COUNTIFS(Table2[Sub-Sector],Table3[[#This Row],[Sub-Sector]],Table2[1M Return vs Nifty],"&gt;=5")/Table3[[#This Row],[Count]]</f>
        <v>0.4</v>
      </c>
      <c r="F16" s="2">
        <f>COUNTIFS(Table2[Sub-Sector],Table3[[#This Row],[Sub-Sector]],Table2[6M Return vs Nifty],"&gt;=10")/Table3[[#This Row],[Count]]</f>
        <v>0.6</v>
      </c>
      <c r="G16" s="2">
        <f>COUNTIFS(Table2[Sub-Sector],Table3[[#This Row],[Sub-Sector]],Table2[1Y Return vs Nifty],"&gt;=10")/Table3[[#This Row],[Count]]</f>
        <v>0.6</v>
      </c>
      <c r="H16" s="2">
        <f>COUNTIFS(Table2[Sub-Sector],Table3[[#This Row],[Sub-Sector]],Table2[RSI Exponential â€“ 14D],"&gt;=50")/Table3[[#This Row],[Count]]</f>
        <v>0.8</v>
      </c>
      <c r="I16" s="2">
        <f>COUNTIFS(Table2[Sub-Sector],Table3[[#This Row],[Sub-Sector]],Table2[Relative Volume],"&gt;=1")/Table3[[#This Row],[Count]]</f>
        <v>0.4</v>
      </c>
      <c r="J16" s="2">
        <f>COUNTIFS(Table2[Sub-Sector],Table3[[#This Row],[Sub-Sector]],Table2[% Away From Day Low],"&gt;=0.05")/Table3[[#This Row],[Count]]</f>
        <v>0.2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0.6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0.6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0.6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0.8</v>
      </c>
      <c r="T16" s="2">
        <f>COUNTIFS(Table2[Sub-Sector],Table3[[#This Row],[Sub-Sector]],Table2[% Price above 200 EMA],"&gt;=0")/Table3[[#This Row],[Count]]</f>
        <v>0.8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0.6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210</v>
      </c>
      <c r="X16">
        <f>_xlfn.RANK.AVG(Table3[[#This Row],[Score]],Table3[Score],1)</f>
        <v>5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16">
        <f>_xlfn.RANK.AVG(Table3[[#This Row],[Score 2 ]],Table3[[Score 2 ]],1)</f>
        <v>15</v>
      </c>
    </row>
    <row r="17" spans="1:26" x14ac:dyDescent="0.3">
      <c r="A17" t="s">
        <v>144</v>
      </c>
      <c r="B17">
        <f>COUNTIFS(Table2[Sub-Sector],Table3[[#This Row],[Sub-Sector]])</f>
        <v>6</v>
      </c>
      <c r="C17" s="2">
        <f>COUNTIFS(Table2[Sub-Sector],Table3[[#This Row],[Sub-Sector]],Table2[Uptrend],"Uptrend")/Table3[[#This Row],[Count]]</f>
        <v>0.5</v>
      </c>
      <c r="D17" s="2">
        <f>COUNTIFS(Table2[Sub-Sector],Table3[[#This Row],[Sub-Sector]],Table2[1W Return vs Nifty],"&gt;=5")/Table3[[#This Row],[Count]]</f>
        <v>0.16666666666666666</v>
      </c>
      <c r="E17" s="2">
        <f>COUNTIFS(Table2[Sub-Sector],Table3[[#This Row],[Sub-Sector]],Table2[1M Return vs Nifty],"&gt;=5")/Table3[[#This Row],[Count]]</f>
        <v>0.33333333333333331</v>
      </c>
      <c r="F17" s="2">
        <f>COUNTIFS(Table2[Sub-Sector],Table3[[#This Row],[Sub-Sector]],Table2[6M Return vs Nifty],"&gt;=10")/Table3[[#This Row],[Count]]</f>
        <v>0.66666666666666663</v>
      </c>
      <c r="G17" s="2">
        <f>COUNTIFS(Table2[Sub-Sector],Table3[[#This Row],[Sub-Sector]],Table2[1Y Return vs Nifty],"&gt;=10")/Table3[[#This Row],[Count]]</f>
        <v>0.5</v>
      </c>
      <c r="H17" s="2">
        <f>COUNTIFS(Table2[Sub-Sector],Table3[[#This Row],[Sub-Sector]],Table2[RSI Exponential â€“ 14D],"&gt;=50")/Table3[[#This Row],[Count]]</f>
        <v>0.66666666666666663</v>
      </c>
      <c r="I17" s="2">
        <f>COUNTIFS(Table2[Sub-Sector],Table3[[#This Row],[Sub-Sector]],Table2[Relative Volume],"&gt;=1")/Table3[[#This Row],[Count]]</f>
        <v>0.66666666666666663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0.33333333333333331</v>
      </c>
      <c r="M17" s="2">
        <f>COUNTIFS(Table2[Sub-Sector],Table3[[#This Row],[Sub-Sector]],Table2[% Away From Current Week High],"&lt;=0.05")/Table3[[#This Row],[Count]]</f>
        <v>0.5</v>
      </c>
      <c r="N17" s="2">
        <f>COUNTIFS(Table2[Sub-Sector],Table3[[#This Row],[Sub-Sector]],Table2[% Away From Current Month Low],"&gt;=0.05")/Table3[[#This Row],[Count]]</f>
        <v>0.66666666666666663</v>
      </c>
      <c r="O17" s="2">
        <f>COUNTIFS(Table2[Sub-Sector],Table3[[#This Row],[Sub-Sector]],Table2[% Away From Current Month High],"&lt;=0.05")/Table3[[#This Row],[Count]]</f>
        <v>0.5</v>
      </c>
      <c r="P17" s="2">
        <f>COUNTIFS(Table2[Sub-Sector],Table3[[#This Row],[Sub-Sector]],Table2[% Away From 52W High],"&lt;=10")/Table3[[#This Row],[Count]]</f>
        <v>0.33333333333333331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0.66666666666666663</v>
      </c>
      <c r="S17" s="2">
        <f>COUNTIFS(Table2[Sub-Sector],Table3[[#This Row],[Sub-Sector]],Table2[% Price above 50 EMA],"&gt;=0")/Table3[[#This Row],[Count]]</f>
        <v>0.5</v>
      </c>
      <c r="T17" s="2">
        <f>COUNTIFS(Table2[Sub-Sector],Table3[[#This Row],[Sub-Sector]],Table2[% Price above 200 EMA],"&gt;=0")/Table3[[#This Row],[Count]]</f>
        <v>0.83333333333333337</v>
      </c>
      <c r="U17" s="2">
        <f>COUNTIFS(Table2[Sub-Sector],Table3[[#This Row],[Sub-Sector]],Table2[Rate of Change - Zone],"Positive")/Table3[[#This Row],[Count]]</f>
        <v>0.66666666666666663</v>
      </c>
      <c r="V17" s="2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268.5</v>
      </c>
      <c r="X17">
        <f>_xlfn.RANK.AVG(Table3[[#This Row],[Score]],Table3[Score],1)</f>
        <v>13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</v>
      </c>
      <c r="Z17">
        <f>_xlfn.RANK.AVG(Table3[[#This Row],[Score 2 ]],Table3[[Score 2 ]],1)</f>
        <v>16</v>
      </c>
    </row>
    <row r="18" spans="1:26" x14ac:dyDescent="0.3">
      <c r="A18" t="s">
        <v>114</v>
      </c>
      <c r="B18">
        <f>COUNTIFS(Table2[Sub-Sector],Table3[[#This Row],[Sub-Sector]])</f>
        <v>8</v>
      </c>
      <c r="C18" s="2">
        <f>COUNTIFS(Table2[Sub-Sector],Table3[[#This Row],[Sub-Sector]],Table2[Uptrend],"Uptrend")/Table3[[#This Row],[Count]]</f>
        <v>0.875</v>
      </c>
      <c r="D18" s="2">
        <f>COUNTIFS(Table2[Sub-Sector],Table3[[#This Row],[Sub-Sector]],Table2[1W Return vs Nifty],"&gt;=5")/Table3[[#This Row],[Count]]</f>
        <v>0.125</v>
      </c>
      <c r="E18" s="2">
        <f>COUNTIFS(Table2[Sub-Sector],Table3[[#This Row],[Sub-Sector]],Table2[1M Return vs Nifty],"&gt;=5")/Table3[[#This Row],[Count]]</f>
        <v>0.125</v>
      </c>
      <c r="F18" s="2">
        <f>COUNTIFS(Table2[Sub-Sector],Table3[[#This Row],[Sub-Sector]],Table2[6M Return vs Nifty],"&gt;=10")/Table3[[#This Row],[Count]]</f>
        <v>0.75</v>
      </c>
      <c r="G18" s="2">
        <f>COUNTIFS(Table2[Sub-Sector],Table3[[#This Row],[Sub-Sector]],Table2[1Y Return vs Nifty],"&gt;=10")/Table3[[#This Row],[Count]]</f>
        <v>0.5</v>
      </c>
      <c r="H18" s="2">
        <f>COUNTIFS(Table2[Sub-Sector],Table3[[#This Row],[Sub-Sector]],Table2[RSI Exponential â€“ 14D],"&gt;=50")/Table3[[#This Row],[Count]]</f>
        <v>0.625</v>
      </c>
      <c r="I18" s="2">
        <f>COUNTIFS(Table2[Sub-Sector],Table3[[#This Row],[Sub-Sector]],Table2[Relative Volume],"&gt;=1")/Table3[[#This Row],[Count]]</f>
        <v>0.5</v>
      </c>
      <c r="J18" s="2">
        <f>COUNTIFS(Table2[Sub-Sector],Table3[[#This Row],[Sub-Sector]],Table2[% Away From Day Low],"&gt;=0.05")/Table3[[#This Row],[Count]]</f>
        <v>0.125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0.5</v>
      </c>
      <c r="M18" s="2">
        <f>COUNTIFS(Table2[Sub-Sector],Table3[[#This Row],[Sub-Sector]],Table2[% Away From Current Week High],"&lt;=0.05")/Table3[[#This Row],[Count]]</f>
        <v>0.75</v>
      </c>
      <c r="N18" s="2">
        <f>COUNTIFS(Table2[Sub-Sector],Table3[[#This Row],[Sub-Sector]],Table2[% Away From Current Month Low],"&gt;=0.05")/Table3[[#This Row],[Count]]</f>
        <v>0.625</v>
      </c>
      <c r="O18" s="2">
        <f>COUNTIFS(Table2[Sub-Sector],Table3[[#This Row],[Sub-Sector]],Table2[% Away From Current Month High],"&lt;=0.05")/Table3[[#This Row],[Count]]</f>
        <v>0.625</v>
      </c>
      <c r="P18" s="2">
        <f>COUNTIFS(Table2[Sub-Sector],Table3[[#This Row],[Sub-Sector]],Table2[% Away From 52W High],"&lt;=10")/Table3[[#This Row],[Count]]</f>
        <v>0.5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0.625</v>
      </c>
      <c r="S18" s="2">
        <f>COUNTIFS(Table2[Sub-Sector],Table3[[#This Row],[Sub-Sector]],Table2[% Price above 50 EMA],"&gt;=0")/Table3[[#This Row],[Count]]</f>
        <v>0.75</v>
      </c>
      <c r="T18" s="2">
        <f>COUNTIFS(Table2[Sub-Sector],Table3[[#This Row],[Sub-Sector]],Table2[% Price above 200 EMA],"&gt;=0")/Table3[[#This Row],[Count]]</f>
        <v>0.875</v>
      </c>
      <c r="U18" s="2">
        <f>COUNTIFS(Table2[Sub-Sector],Table3[[#This Row],[Sub-Sector]],Table2[Rate of Change - Zone],"Positive")/Table3[[#This Row],[Count]]</f>
        <v>0.625</v>
      </c>
      <c r="V18" s="2">
        <f>COUNTIFS(Table2[Sub-Sector],Table3[[#This Row],[Sub-Sector]],Table2[Sharpe Ratio],"&gt;=0.10")/Table3[[#This Row],[Count]]</f>
        <v>0.125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</v>
      </c>
      <c r="X18">
        <f>_xlfn.RANK.AVG(Table3[[#This Row],[Score]],Table3[Score],1)</f>
        <v>12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8">
        <f>_xlfn.RANK.AVG(Table3[[#This Row],[Score 2 ]],Table3[[Score 2 ]],1)</f>
        <v>17</v>
      </c>
    </row>
    <row r="19" spans="1:26" x14ac:dyDescent="0.3">
      <c r="A19" t="s">
        <v>500</v>
      </c>
      <c r="B19">
        <f>COUNTIFS(Table2[Sub-Sector],Table3[[#This Row],[Sub-Sector]])</f>
        <v>2</v>
      </c>
      <c r="C19" s="2">
        <f>COUNTIFS(Table2[Sub-Sector],Table3[[#This Row],[Sub-Sector]],Table2[Uptrend],"Uptrend")/Table3[[#This Row],[Count]]</f>
        <v>0.5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0.5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0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0.5</v>
      </c>
      <c r="J19" s="2">
        <f>COUNTIFS(Table2[Sub-Sector],Table3[[#This Row],[Sub-Sector]],Table2[% Away From Day Low],"&gt;=0.05")/Table3[[#This Row],[Count]]</f>
        <v>0.5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0.5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322.5</v>
      </c>
      <c r="X19">
        <f>_xlfn.RANK.AVG(Table3[[#This Row],[Score]],Table3[Score],1)</f>
        <v>29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19">
        <f>_xlfn.RANK.AVG(Table3[[#This Row],[Score 2 ]],Table3[[Score 2 ]],1)</f>
        <v>18</v>
      </c>
    </row>
    <row r="20" spans="1:26" x14ac:dyDescent="0.3">
      <c r="A20" t="s">
        <v>364</v>
      </c>
      <c r="B20">
        <f>COUNTIFS(Table2[Sub-Sector],Table3[[#This Row],[Sub-Sector]])</f>
        <v>2</v>
      </c>
      <c r="C20" s="2">
        <f>COUNTIFS(Table2[Sub-Sector],Table3[[#This Row],[Sub-Sector]],Table2[Uptrend],"Uptrend")/Table3[[#This Row],[Count]]</f>
        <v>0.5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0.5</v>
      </c>
      <c r="H20" s="2">
        <f>COUNTIFS(Table2[Sub-Sector],Table3[[#This Row],[Sub-Sector]],Table2[RSI Exponential â€“ 14D],"&gt;=50")/Table3[[#This Row],[Count]]</f>
        <v>0.5</v>
      </c>
      <c r="I20" s="2">
        <f>COUNTIFS(Table2[Sub-Sector],Table3[[#This Row],[Sub-Sector]],Table2[Relative Volume],"&gt;=1")/Table3[[#This Row],[Count]]</f>
        <v>0.5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0.5</v>
      </c>
      <c r="M20" s="2">
        <f>COUNTIFS(Table2[Sub-Sector],Table3[[#This Row],[Sub-Sector]],Table2[% Away From Current Week High],"&lt;=0.05")/Table3[[#This Row],[Count]]</f>
        <v>0.5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0.5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0.5</v>
      </c>
      <c r="V20" s="2">
        <f>COUNTIFS(Table2[Sub-Sector],Table3[[#This Row],[Sub-Sector]],Table2[Sharpe Ratio],"&gt;=0.10")/Table3[[#This Row],[Count]]</f>
        <v>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</v>
      </c>
      <c r="X20">
        <f>_xlfn.RANK.AVG(Table3[[#This Row],[Score]],Table3[Score],1)</f>
        <v>50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0">
        <f>_xlfn.RANK.AVG(Table3[[#This Row],[Score 2 ]],Table3[[Score 2 ]],1)</f>
        <v>19</v>
      </c>
    </row>
    <row r="21" spans="1:26" x14ac:dyDescent="0.3">
      <c r="A21" t="s">
        <v>164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0.7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0.1</v>
      </c>
      <c r="F21" s="2">
        <f>COUNTIFS(Table2[Sub-Sector],Table3[[#This Row],[Sub-Sector]],Table2[6M Return vs Nifty],"&gt;=10")/Table3[[#This Row],[Count]]</f>
        <v>0.9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0.4</v>
      </c>
      <c r="I21" s="2">
        <f>COUNTIFS(Table2[Sub-Sector],Table3[[#This Row],[Sub-Sector]],Table2[Relative Volume],"&gt;=1")/Table3[[#This Row],[Count]]</f>
        <v>0.3</v>
      </c>
      <c r="J21" s="2">
        <f>COUNTIFS(Table2[Sub-Sector],Table3[[#This Row],[Sub-Sector]],Table2[% Away From Day Low],"&gt;=0.05")/Table3[[#This Row],[Count]]</f>
        <v>0.1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0.3</v>
      </c>
      <c r="M21" s="2">
        <f>COUNTIFS(Table2[Sub-Sector],Table3[[#This Row],[Sub-Sector]],Table2[% Away From Current Week High],"&lt;=0.05")/Table3[[#This Row],[Count]]</f>
        <v>0.6</v>
      </c>
      <c r="N21" s="2">
        <f>COUNTIFS(Table2[Sub-Sector],Table3[[#This Row],[Sub-Sector]],Table2[% Away From Current Month Low],"&gt;=0.05")/Table3[[#This Row],[Count]]</f>
        <v>0.6</v>
      </c>
      <c r="O21" s="2">
        <f>COUNTIFS(Table2[Sub-Sector],Table3[[#This Row],[Sub-Sector]],Table2[% Away From Current Month High],"&lt;=0.05")/Table3[[#This Row],[Count]]</f>
        <v>0.4</v>
      </c>
      <c r="P21" s="2">
        <f>COUNTIFS(Table2[Sub-Sector],Table3[[#This Row],[Sub-Sector]],Table2[% Away From 52W High],"&lt;=10")/Table3[[#This Row],[Count]]</f>
        <v>0.3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0.4</v>
      </c>
      <c r="S21" s="2">
        <f>COUNTIFS(Table2[Sub-Sector],Table3[[#This Row],[Sub-Sector]],Table2[% Price above 50 EMA],"&gt;=0")/Table3[[#This Row],[Count]]</f>
        <v>0.6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0.5</v>
      </c>
      <c r="V21" s="2">
        <f>COUNTIFS(Table2[Sub-Sector],Table3[[#This Row],[Sub-Sector]],Table2[Sharpe Ratio],"&gt;=0.10")/Table3[[#This Row],[Count]]</f>
        <v>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21">
        <f>_xlfn.RANK.AVG(Table3[[#This Row],[Score]],Table3[Score],1)</f>
        <v>36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</v>
      </c>
      <c r="Z21">
        <f>_xlfn.RANK.AVG(Table3[[#This Row],[Score 2 ]],Table3[[Score 2 ]],1)</f>
        <v>20</v>
      </c>
    </row>
    <row r="22" spans="1:26" x14ac:dyDescent="0.3">
      <c r="A22" t="s">
        <v>935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0.5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0.5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0.5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1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0.5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22">
        <f>_xlfn.RANK.AVG(Table3[[#This Row],[Score]],Table3[Score],1)</f>
        <v>53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2">
        <f>_xlfn.RANK.AVG(Table3[[#This Row],[Score 2 ]],Table3[[Score 2 ]],1)</f>
        <v>21</v>
      </c>
    </row>
    <row r="23" spans="1:26" x14ac:dyDescent="0.3">
      <c r="A23" t="s">
        <v>132</v>
      </c>
      <c r="B23">
        <f>COUNTIFS(Table2[Sub-Sector],Table3[[#This Row],[Sub-Sector]])</f>
        <v>20</v>
      </c>
      <c r="C23" s="2">
        <f>COUNTIFS(Table2[Sub-Sector],Table3[[#This Row],[Sub-Sector]],Table2[Uptrend],"Uptrend")/Table3[[#This Row],[Count]]</f>
        <v>0.55000000000000004</v>
      </c>
      <c r="D23" s="2">
        <f>COUNTIFS(Table2[Sub-Sector],Table3[[#This Row],[Sub-Sector]],Table2[1W Return vs Nifty],"&gt;=5")/Table3[[#This Row],[Count]]</f>
        <v>0.1</v>
      </c>
      <c r="E23" s="2">
        <f>COUNTIFS(Table2[Sub-Sector],Table3[[#This Row],[Sub-Sector]],Table2[1M Return vs Nifty],"&gt;=5")/Table3[[#This Row],[Count]]</f>
        <v>0.15</v>
      </c>
      <c r="F23" s="2">
        <f>COUNTIFS(Table2[Sub-Sector],Table3[[#This Row],[Sub-Sector]],Table2[6M Return vs Nifty],"&gt;=10")/Table3[[#This Row],[Count]]</f>
        <v>0.5</v>
      </c>
      <c r="G23" s="2">
        <f>COUNTIFS(Table2[Sub-Sector],Table3[[#This Row],[Sub-Sector]],Table2[1Y Return vs Nifty],"&gt;=10")/Table3[[#This Row],[Count]]</f>
        <v>0.75</v>
      </c>
      <c r="H23" s="2">
        <f>COUNTIFS(Table2[Sub-Sector],Table3[[#This Row],[Sub-Sector]],Table2[RSI Exponential â€“ 14D],"&gt;=50")/Table3[[#This Row],[Count]]</f>
        <v>0.85</v>
      </c>
      <c r="I23" s="2">
        <f>COUNTIFS(Table2[Sub-Sector],Table3[[#This Row],[Sub-Sector]],Table2[Relative Volume],"&gt;=1")/Table3[[#This Row],[Count]]</f>
        <v>0.4</v>
      </c>
      <c r="J23" s="2">
        <f>COUNTIFS(Table2[Sub-Sector],Table3[[#This Row],[Sub-Sector]],Table2[% Away From Day Low],"&gt;=0.05")/Table3[[#This Row],[Count]]</f>
        <v>0.3</v>
      </c>
      <c r="K23" s="2">
        <f>COUNTIFS(Table2[Sub-Sector],Table3[[#This Row],[Sub-Sector]],Table2[% Away From Day High],"&lt;=0.05")/Table3[[#This Row],[Count]]</f>
        <v>0.95</v>
      </c>
      <c r="L23" s="2">
        <f>COUNTIFS(Table2[Sub-Sector],Table3[[#This Row],[Sub-Sector]],Table2[% Away From Current Week Low],"&gt;=0.05")/Table3[[#This Row],[Count]]</f>
        <v>0.5</v>
      </c>
      <c r="M23" s="2">
        <f>COUNTIFS(Table2[Sub-Sector],Table3[[#This Row],[Sub-Sector]],Table2[% Away From Current Week High],"&lt;=0.05")/Table3[[#This Row],[Count]]</f>
        <v>0.8</v>
      </c>
      <c r="N23" s="2">
        <f>COUNTIFS(Table2[Sub-Sector],Table3[[#This Row],[Sub-Sector]],Table2[% Away From Current Month Low],"&gt;=0.05")/Table3[[#This Row],[Count]]</f>
        <v>0.85</v>
      </c>
      <c r="O23" s="2">
        <f>COUNTIFS(Table2[Sub-Sector],Table3[[#This Row],[Sub-Sector]],Table2[% Away From Current Month High],"&lt;=0.05")/Table3[[#This Row],[Count]]</f>
        <v>0.6</v>
      </c>
      <c r="P23" s="2">
        <f>COUNTIFS(Table2[Sub-Sector],Table3[[#This Row],[Sub-Sector]],Table2[% Away From 52W High],"&lt;=10")/Table3[[#This Row],[Count]]</f>
        <v>0.35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0.8</v>
      </c>
      <c r="S23" s="2">
        <f>COUNTIFS(Table2[Sub-Sector],Table3[[#This Row],[Sub-Sector]],Table2[% Price above 50 EMA],"&gt;=0")/Table3[[#This Row],[Count]]</f>
        <v>0.7</v>
      </c>
      <c r="T23" s="2">
        <f>COUNTIFS(Table2[Sub-Sector],Table3[[#This Row],[Sub-Sector]],Table2[% Price above 200 EMA],"&gt;=0")/Table3[[#This Row],[Count]]</f>
        <v>0.8</v>
      </c>
      <c r="U23" s="2">
        <f>COUNTIFS(Table2[Sub-Sector],Table3[[#This Row],[Sub-Sector]],Table2[Rate of Change - Zone],"Positive")/Table3[[#This Row],[Count]]</f>
        <v>0.7</v>
      </c>
      <c r="V23" s="2">
        <f>COUNTIFS(Table2[Sub-Sector],Table3[[#This Row],[Sub-Sector]],Table2[Sharpe Ratio],"&gt;=0.10")/Table3[[#This Row],[Count]]</f>
        <v>0.45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23">
        <f>_xlfn.RANK.AVG(Table3[[#This Row],[Score]],Table3[Score],1)</f>
        <v>20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3">
        <f>_xlfn.RANK.AVG(Table3[[#This Row],[Score 2 ]],Table3[[Score 2 ]],1)</f>
        <v>22</v>
      </c>
    </row>
    <row r="24" spans="1:26" x14ac:dyDescent="0.3">
      <c r="A24" t="s">
        <v>138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0.33333333333333331</v>
      </c>
      <c r="D24" s="2">
        <f>COUNTIFS(Table2[Sub-Sector],Table3[[#This Row],[Sub-Sector]],Table2[1W Return vs Nifty],"&gt;=5")/Table3[[#This Row],[Count]]</f>
        <v>0.33333333333333331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0.66666666666666663</v>
      </c>
      <c r="G24" s="2">
        <f>COUNTIFS(Table2[Sub-Sector],Table3[[#This Row],[Sub-Sector]],Table2[1Y Return vs Nifty],"&gt;=10")/Table3[[#This Row],[Count]]</f>
        <v>0.66666666666666663</v>
      </c>
      <c r="H24" s="2">
        <f>COUNTIFS(Table2[Sub-Sector],Table3[[#This Row],[Sub-Sector]],Table2[RSI Exponential â€“ 14D],"&gt;=50")/Table3[[#This Row],[Count]]</f>
        <v>0.66666666666666663</v>
      </c>
      <c r="I24" s="2">
        <f>COUNTIFS(Table2[Sub-Sector],Table3[[#This Row],[Sub-Sector]],Table2[Relative Volume],"&gt;=1")/Table3[[#This Row],[Count]]</f>
        <v>0.33333333333333331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0.33333333333333331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0.66666666666666663</v>
      </c>
      <c r="O24" s="2">
        <f>COUNTIFS(Table2[Sub-Sector],Table3[[#This Row],[Sub-Sector]],Table2[% Away From Current Month High],"&lt;=0.05")/Table3[[#This Row],[Count]]</f>
        <v>1</v>
      </c>
      <c r="P24" s="2">
        <f>COUNTIFS(Table2[Sub-Sector],Table3[[#This Row],[Sub-Sector]],Table2[% Away From 52W High],"&lt;=10")/Table3[[#This Row],[Count]]</f>
        <v>0.33333333333333331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0.33333333333333331</v>
      </c>
      <c r="S24" s="2">
        <f>COUNTIFS(Table2[Sub-Sector],Table3[[#This Row],[Sub-Sector]],Table2[% Price above 50 EMA],"&gt;=0")/Table3[[#This Row],[Count]]</f>
        <v>0.33333333333333331</v>
      </c>
      <c r="T24" s="2">
        <f>COUNTIFS(Table2[Sub-Sector],Table3[[#This Row],[Sub-Sector]],Table2[% Price above 200 EMA],"&gt;=0")/Table3[[#This Row],[Count]]</f>
        <v>0.66666666666666663</v>
      </c>
      <c r="U24" s="2">
        <f>COUNTIFS(Table2[Sub-Sector],Table3[[#This Row],[Sub-Sector]],Table2[Rate of Change - Zone],"Positive")/Table3[[#This Row],[Count]]</f>
        <v>0.66666666666666663</v>
      </c>
      <c r="V24" s="2">
        <f>COUNTIFS(Table2[Sub-Sector],Table3[[#This Row],[Sub-Sector]],Table2[Sharpe Ratio],"&gt;=0.10")/Table3[[#This Row],[Count]]</f>
        <v>0.66666666666666663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24">
        <f>_xlfn.RANK.AVG(Table3[[#This Row],[Score]],Table3[Score],1)</f>
        <v>19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</v>
      </c>
      <c r="Z24">
        <f>_xlfn.RANK.AVG(Table3[[#This Row],[Score 2 ]],Table3[[Score 2 ]],1)</f>
        <v>23</v>
      </c>
    </row>
    <row r="25" spans="1:26" x14ac:dyDescent="0.3">
      <c r="A25" t="s">
        <v>40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0.5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0.5</v>
      </c>
      <c r="G25" s="2">
        <f>COUNTIFS(Table2[Sub-Sector],Table3[[#This Row],[Sub-Sector]],Table2[1Y Return vs Nifty],"&gt;=10")/Table3[[#This Row],[Count]]</f>
        <v>0.5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0.5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0.5</v>
      </c>
      <c r="N25" s="2">
        <f>COUNTIFS(Table2[Sub-Sector],Table3[[#This Row],[Sub-Sector]],Table2[% Away From Current Month Low],"&gt;=0.05")/Table3[[#This Row],[Count]]</f>
        <v>0.5</v>
      </c>
      <c r="O25" s="2">
        <f>COUNTIFS(Table2[Sub-Sector],Table3[[#This Row],[Sub-Sector]],Table2[% Away From Current Month High],"&lt;=0.05")/Table3[[#This Row],[Count]]</f>
        <v>0.5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1</v>
      </c>
      <c r="V25" s="2">
        <f>COUNTIFS(Table2[Sub-Sector],Table3[[#This Row],[Sub-Sector]],Table2[Sharpe Ratio],"&gt;=0.10")/Table3[[#This Row],[Count]]</f>
        <v>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195</v>
      </c>
      <c r="X25">
        <f>_xlfn.RANK.AVG(Table3[[#This Row],[Score]],Table3[Score],1)</f>
        <v>4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5">
        <f>_xlfn.RANK.AVG(Table3[[#This Row],[Score 2 ]],Table3[[Score 2 ]],1)</f>
        <v>24</v>
      </c>
    </row>
    <row r="26" spans="1:26" x14ac:dyDescent="0.3">
      <c r="A26" t="s">
        <v>111</v>
      </c>
      <c r="B26">
        <f>COUNTIFS(Table2[Sub-Sector],Table3[[#This Row],[Sub-Sector]])</f>
        <v>3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0.66666666666666663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1</v>
      </c>
      <c r="I26" s="2">
        <f>COUNTIFS(Table2[Sub-Sector],Table3[[#This Row],[Sub-Sector]],Table2[Relative Volume],"&gt;=1")/Table3[[#This Row],[Count]]</f>
        <v>0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1</v>
      </c>
      <c r="O26" s="2">
        <f>COUNTIFS(Table2[Sub-Sector],Table3[[#This Row],[Sub-Sector]],Table2[% Away From Current Month High],"&lt;=0.05")/Table3[[#This Row],[Count]]</f>
        <v>1</v>
      </c>
      <c r="P26" s="2">
        <f>COUNTIFS(Table2[Sub-Sector],Table3[[#This Row],[Sub-Sector]],Table2[% Away From 52W High],"&lt;=10")/Table3[[#This Row],[Count]]</f>
        <v>1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1</v>
      </c>
      <c r="S26" s="2">
        <f>COUNTIFS(Table2[Sub-Sector],Table3[[#This Row],[Sub-Sector]],Table2[% Price above 50 EMA],"&gt;=0")/Table3[[#This Row],[Count]]</f>
        <v>1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1</v>
      </c>
      <c r="V26" s="2">
        <f>COUNTIFS(Table2[Sub-Sector],Table3[[#This Row],[Sub-Sector]],Table2[Sharpe Ratio],"&gt;=0.10")/Table3[[#This Row],[Count]]</f>
        <v>0.33333333333333331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26">
        <f>_xlfn.RANK.AVG(Table3[[#This Row],[Score]],Table3[Score],1)</f>
        <v>16.5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166.5</v>
      </c>
      <c r="Z26">
        <f>_xlfn.RANK.AVG(Table3[[#This Row],[Score 2 ]],Table3[[Score 2 ]],1)</f>
        <v>25</v>
      </c>
    </row>
    <row r="27" spans="1:26" x14ac:dyDescent="0.3">
      <c r="A27" t="s">
        <v>60</v>
      </c>
      <c r="B27">
        <f>COUNTIFS(Table2[Sub-Sector],Table3[[#This Row],[Sub-Sector]])</f>
        <v>3</v>
      </c>
      <c r="C27" s="2">
        <f>COUNTIFS(Table2[Sub-Sector],Table3[[#This Row],[Sub-Sector]],Table2[Uptrend],"Uptrend")/Table3[[#This Row],[Count]]</f>
        <v>0.33333333333333331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</v>
      </c>
      <c r="F27" s="2">
        <f>COUNTIFS(Table2[Sub-Sector],Table3[[#This Row],[Sub-Sector]],Table2[6M Return vs Nifty],"&gt;=10")/Table3[[#This Row],[Count]]</f>
        <v>0.33333333333333331</v>
      </c>
      <c r="G27" s="2">
        <f>COUNTIFS(Table2[Sub-Sector],Table3[[#This Row],[Sub-Sector]],Table2[1Y Return vs Nifty],"&gt;=10")/Table3[[#This Row],[Count]]</f>
        <v>0.66666666666666663</v>
      </c>
      <c r="H27" s="2">
        <f>COUNTIFS(Table2[Sub-Sector],Table3[[#This Row],[Sub-Sector]],Table2[RSI Exponential â€“ 14D],"&gt;=50")/Table3[[#This Row],[Count]]</f>
        <v>0.66666666666666663</v>
      </c>
      <c r="I27" s="2">
        <f>COUNTIFS(Table2[Sub-Sector],Table3[[#This Row],[Sub-Sector]],Table2[Relative Volume],"&gt;=1")/Table3[[#This Row],[Count]]</f>
        <v>0.66666666666666663</v>
      </c>
      <c r="J27" s="2">
        <f>COUNTIFS(Table2[Sub-Sector],Table3[[#This Row],[Sub-Sector]],Table2[% Away From Day Low],"&gt;=0.05")/Table3[[#This Row],[Count]]</f>
        <v>0.33333333333333331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0.33333333333333331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0.33333333333333331</v>
      </c>
      <c r="O27" s="2">
        <f>COUNTIFS(Table2[Sub-Sector],Table3[[#This Row],[Sub-Sector]],Table2[% Away From Current Month High],"&lt;=0.05")/Table3[[#This Row],[Count]]</f>
        <v>0.66666666666666663</v>
      </c>
      <c r="P27" s="2">
        <f>COUNTIFS(Table2[Sub-Sector],Table3[[#This Row],[Sub-Sector]],Table2[% Away From 52W High],"&lt;=10")/Table3[[#This Row],[Count]]</f>
        <v>0.66666666666666663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0.66666666666666663</v>
      </c>
      <c r="S27" s="2">
        <f>COUNTIFS(Table2[Sub-Sector],Table3[[#This Row],[Sub-Sector]],Table2[% Price above 50 EMA],"&gt;=0")/Table3[[#This Row],[Count]]</f>
        <v>0.66666666666666663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0.66666666666666663</v>
      </c>
      <c r="V27" s="2">
        <f>COUNTIFS(Table2[Sub-Sector],Table3[[#This Row],[Sub-Sector]],Table2[Sharpe Ratio],"&gt;=0.10")/Table3[[#This Row],[Count]]</f>
        <v>0.66666666666666663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27">
        <f>_xlfn.RANK.AVG(Table3[[#This Row],[Score]],Table3[Score],1)</f>
        <v>64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7">
        <f>_xlfn.RANK.AVG(Table3[[#This Row],[Score 2 ]],Table3[[Score 2 ]],1)</f>
        <v>26</v>
      </c>
    </row>
    <row r="28" spans="1:26" x14ac:dyDescent="0.3">
      <c r="A28" t="s">
        <v>215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0.66666666666666663</v>
      </c>
      <c r="D28" s="2">
        <f>COUNTIFS(Table2[Sub-Sector],Table3[[#This Row],[Sub-Sector]],Table2[1W Return vs Nifty],"&gt;=5")/Table3[[#This Row],[Count]]</f>
        <v>0.22222222222222221</v>
      </c>
      <c r="E28" s="2">
        <f>COUNTIFS(Table2[Sub-Sector],Table3[[#This Row],[Sub-Sector]],Table2[1M Return vs Nifty],"&gt;=5")/Table3[[#This Row],[Count]]</f>
        <v>0.22222222222222221</v>
      </c>
      <c r="F28" s="2">
        <f>COUNTIFS(Table2[Sub-Sector],Table3[[#This Row],[Sub-Sector]],Table2[6M Return vs Nifty],"&gt;=10")/Table3[[#This Row],[Count]]</f>
        <v>0.55555555555555558</v>
      </c>
      <c r="G28" s="2">
        <f>COUNTIFS(Table2[Sub-Sector],Table3[[#This Row],[Sub-Sector]],Table2[1Y Return vs Nifty],"&gt;=10")/Table3[[#This Row],[Count]]</f>
        <v>0.44444444444444442</v>
      </c>
      <c r="H28" s="2">
        <f>COUNTIFS(Table2[Sub-Sector],Table3[[#This Row],[Sub-Sector]],Table2[RSI Exponential â€“ 14D],"&gt;=50")/Table3[[#This Row],[Count]]</f>
        <v>0.66666666666666663</v>
      </c>
      <c r="I28" s="2">
        <f>COUNTIFS(Table2[Sub-Sector],Table3[[#This Row],[Sub-Sector]],Table2[Relative Volume],"&gt;=1")/Table3[[#This Row],[Count]]</f>
        <v>0.55555555555555558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0.44444444444444442</v>
      </c>
      <c r="M28" s="2">
        <f>COUNTIFS(Table2[Sub-Sector],Table3[[#This Row],[Sub-Sector]],Table2[% Away From Current Week High],"&lt;=0.05")/Table3[[#This Row],[Count]]</f>
        <v>0.77777777777777779</v>
      </c>
      <c r="N28" s="2">
        <f>COUNTIFS(Table2[Sub-Sector],Table3[[#This Row],[Sub-Sector]],Table2[% Away From Current Month Low],"&gt;=0.05")/Table3[[#This Row],[Count]]</f>
        <v>0.77777777777777779</v>
      </c>
      <c r="O28" s="2">
        <f>COUNTIFS(Table2[Sub-Sector],Table3[[#This Row],[Sub-Sector]],Table2[% Away From Current Month High],"&lt;=0.05")/Table3[[#This Row],[Count]]</f>
        <v>0.55555555555555558</v>
      </c>
      <c r="P28" s="2">
        <f>COUNTIFS(Table2[Sub-Sector],Table3[[#This Row],[Sub-Sector]],Table2[% Away From 52W High],"&lt;=10")/Table3[[#This Row],[Count]]</f>
        <v>0.22222222222222221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0.66666666666666663</v>
      </c>
      <c r="S28" s="2">
        <f>COUNTIFS(Table2[Sub-Sector],Table3[[#This Row],[Sub-Sector]],Table2[% Price above 50 EMA],"&gt;=0")/Table3[[#This Row],[Count]]</f>
        <v>0.77777777777777779</v>
      </c>
      <c r="T28" s="2">
        <f>COUNTIFS(Table2[Sub-Sector],Table3[[#This Row],[Sub-Sector]],Table2[% Price above 200 EMA],"&gt;=0")/Table3[[#This Row],[Count]]</f>
        <v>0.88888888888888884</v>
      </c>
      <c r="U28" s="2">
        <f>COUNTIFS(Table2[Sub-Sector],Table3[[#This Row],[Sub-Sector]],Table2[Rate of Change - Zone],"Positive")/Table3[[#This Row],[Count]]</f>
        <v>0.77777777777777779</v>
      </c>
      <c r="V28" s="2">
        <f>COUNTIFS(Table2[Sub-Sector],Table3[[#This Row],[Sub-Sector]],Table2[Sharpe Ratio],"&gt;=0.10")/Table3[[#This Row],[Count]]</f>
        <v>0.33333333333333331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28">
        <f>_xlfn.RANK.AVG(Table3[[#This Row],[Score]],Table3[Score],1)</f>
        <v>16.5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174.5</v>
      </c>
      <c r="Z28">
        <f>_xlfn.RANK.AVG(Table3[[#This Row],[Score 2 ]],Table3[[Score 2 ]],1)</f>
        <v>27</v>
      </c>
    </row>
    <row r="29" spans="1:26" x14ac:dyDescent="0.3">
      <c r="A29" t="s">
        <v>533</v>
      </c>
      <c r="B29">
        <f>COUNTIFS(Table2[Sub-Sector],Table3[[#This Row],[Sub-Sector]])</f>
        <v>9</v>
      </c>
      <c r="C29" s="2">
        <f>COUNTIFS(Table2[Sub-Sector],Table3[[#This Row],[Sub-Sector]],Table2[Uptrend],"Uptrend")/Table3[[#This Row],[Count]]</f>
        <v>0.55555555555555558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0.44444444444444442</v>
      </c>
      <c r="F29" s="2">
        <f>COUNTIFS(Table2[Sub-Sector],Table3[[#This Row],[Sub-Sector]],Table2[6M Return vs Nifty],"&gt;=10")/Table3[[#This Row],[Count]]</f>
        <v>0.66666666666666663</v>
      </c>
      <c r="G29" s="2">
        <f>COUNTIFS(Table2[Sub-Sector],Table3[[#This Row],[Sub-Sector]],Table2[1Y Return vs Nifty],"&gt;=10")/Table3[[#This Row],[Count]]</f>
        <v>0.55555555555555558</v>
      </c>
      <c r="H29" s="2">
        <f>COUNTIFS(Table2[Sub-Sector],Table3[[#This Row],[Sub-Sector]],Table2[RSI Exponential â€“ 14D],"&gt;=50")/Table3[[#This Row],[Count]]</f>
        <v>0.77777777777777779</v>
      </c>
      <c r="I29" s="2">
        <f>COUNTIFS(Table2[Sub-Sector],Table3[[#This Row],[Sub-Sector]],Table2[Relative Volume],"&gt;=1")/Table3[[#This Row],[Count]]</f>
        <v>0.33333333333333331</v>
      </c>
      <c r="J29" s="2">
        <f>COUNTIFS(Table2[Sub-Sector],Table3[[#This Row],[Sub-Sector]],Table2[% Away From Day Low],"&gt;=0.05")/Table3[[#This Row],[Count]]</f>
        <v>0.1111111111111111</v>
      </c>
      <c r="K29" s="2">
        <f>COUNTIFS(Table2[Sub-Sector],Table3[[#This Row],[Sub-Sector]],Table2[% Away From Day High],"&lt;=0.05")/Table3[[#This Row],[Count]]</f>
        <v>0.88888888888888884</v>
      </c>
      <c r="L29" s="2">
        <f>COUNTIFS(Table2[Sub-Sector],Table3[[#This Row],[Sub-Sector]],Table2[% Away From Current Week Low],"&gt;=0.05")/Table3[[#This Row],[Count]]</f>
        <v>0.55555555555555558</v>
      </c>
      <c r="M29" s="2">
        <f>COUNTIFS(Table2[Sub-Sector],Table3[[#This Row],[Sub-Sector]],Table2[% Away From Current Week High],"&lt;=0.05")/Table3[[#This Row],[Count]]</f>
        <v>0.66666666666666663</v>
      </c>
      <c r="N29" s="2">
        <f>COUNTIFS(Table2[Sub-Sector],Table3[[#This Row],[Sub-Sector]],Table2[% Away From Current Month Low],"&gt;=0.05")/Table3[[#This Row],[Count]]</f>
        <v>0.66666666666666663</v>
      </c>
      <c r="O29" s="2">
        <f>COUNTIFS(Table2[Sub-Sector],Table3[[#This Row],[Sub-Sector]],Table2[% Away From Current Month High],"&lt;=0.05")/Table3[[#This Row],[Count]]</f>
        <v>0.55555555555555558</v>
      </c>
      <c r="P29" s="2">
        <f>COUNTIFS(Table2[Sub-Sector],Table3[[#This Row],[Sub-Sector]],Table2[% Away From 52W High],"&lt;=10")/Table3[[#This Row],[Count]]</f>
        <v>0.44444444444444442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0.77777777777777779</v>
      </c>
      <c r="S29" s="2">
        <f>COUNTIFS(Table2[Sub-Sector],Table3[[#This Row],[Sub-Sector]],Table2[% Price above 50 EMA],"&gt;=0")/Table3[[#This Row],[Count]]</f>
        <v>0.88888888888888884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0.66666666666666663</v>
      </c>
      <c r="V29" s="2">
        <f>COUNTIFS(Table2[Sub-Sector],Table3[[#This Row],[Sub-Sector]],Table2[Sharpe Ratio],"&gt;=0.10")/Table3[[#This Row],[Count]]</f>
        <v>0.22222222222222221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29">
        <f>_xlfn.RANK.AVG(Table3[[#This Row],[Score]],Table3[Score],1)</f>
        <v>34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29">
        <f>_xlfn.RANK.AVG(Table3[[#This Row],[Score 2 ]],Table3[[Score 2 ]],1)</f>
        <v>28.5</v>
      </c>
    </row>
    <row r="30" spans="1:26" x14ac:dyDescent="0.3">
      <c r="A30" t="s">
        <v>266</v>
      </c>
      <c r="B30">
        <f>COUNTIFS(Table2[Sub-Sector],Table3[[#This Row],[Sub-Sector]])</f>
        <v>14</v>
      </c>
      <c r="C30" s="2">
        <f>COUNTIFS(Table2[Sub-Sector],Table3[[#This Row],[Sub-Sector]],Table2[Uptrend],"Uptrend")/Table3[[#This Row],[Count]]</f>
        <v>0.9285714285714286</v>
      </c>
      <c r="D30" s="2">
        <f>COUNTIFS(Table2[Sub-Sector],Table3[[#This Row],[Sub-Sector]],Table2[1W Return vs Nifty],"&gt;=5")/Table3[[#This Row],[Count]]</f>
        <v>7.1428571428571425E-2</v>
      </c>
      <c r="E30" s="2">
        <f>COUNTIFS(Table2[Sub-Sector],Table3[[#This Row],[Sub-Sector]],Table2[1M Return vs Nifty],"&gt;=5")/Table3[[#This Row],[Count]]</f>
        <v>0.42857142857142855</v>
      </c>
      <c r="F30" s="2">
        <f>COUNTIFS(Table2[Sub-Sector],Table3[[#This Row],[Sub-Sector]],Table2[6M Return vs Nifty],"&gt;=10")/Table3[[#This Row],[Count]]</f>
        <v>0.5714285714285714</v>
      </c>
      <c r="G30" s="2">
        <f>COUNTIFS(Table2[Sub-Sector],Table3[[#This Row],[Sub-Sector]],Table2[1Y Return vs Nifty],"&gt;=10")/Table3[[#This Row],[Count]]</f>
        <v>0.5714285714285714</v>
      </c>
      <c r="H30" s="2">
        <f>COUNTIFS(Table2[Sub-Sector],Table3[[#This Row],[Sub-Sector]],Table2[RSI Exponential â€“ 14D],"&gt;=50")/Table3[[#This Row],[Count]]</f>
        <v>0.5714285714285714</v>
      </c>
      <c r="I30" s="2">
        <f>COUNTIFS(Table2[Sub-Sector],Table3[[#This Row],[Sub-Sector]],Table2[Relative Volume],"&gt;=1")/Table3[[#This Row],[Count]]</f>
        <v>0.5</v>
      </c>
      <c r="J30" s="2">
        <f>COUNTIFS(Table2[Sub-Sector],Table3[[#This Row],[Sub-Sector]],Table2[% Away From Day Low],"&gt;=0.05")/Table3[[#This Row],[Count]]</f>
        <v>0.14285714285714285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0.42857142857142855</v>
      </c>
      <c r="M30" s="2">
        <f>COUNTIFS(Table2[Sub-Sector],Table3[[#This Row],[Sub-Sector]],Table2[% Away From Current Week High],"&lt;=0.05")/Table3[[#This Row],[Count]]</f>
        <v>0.8571428571428571</v>
      </c>
      <c r="N30" s="2">
        <f>COUNTIFS(Table2[Sub-Sector],Table3[[#This Row],[Sub-Sector]],Table2[% Away From Current Month Low],"&gt;=0.05")/Table3[[#This Row],[Count]]</f>
        <v>0.5714285714285714</v>
      </c>
      <c r="O30" s="2">
        <f>COUNTIFS(Table2[Sub-Sector],Table3[[#This Row],[Sub-Sector]],Table2[% Away From Current Month High],"&lt;=0.05")/Table3[[#This Row],[Count]]</f>
        <v>0.6428571428571429</v>
      </c>
      <c r="P30" s="2">
        <f>COUNTIFS(Table2[Sub-Sector],Table3[[#This Row],[Sub-Sector]],Table2[% Away From 52W High],"&lt;=10")/Table3[[#This Row],[Count]]</f>
        <v>0.6428571428571429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0.5714285714285714</v>
      </c>
      <c r="S30" s="2">
        <f>COUNTIFS(Table2[Sub-Sector],Table3[[#This Row],[Sub-Sector]],Table2[% Price above 50 EMA],"&gt;=0")/Table3[[#This Row],[Count]]</f>
        <v>0.8571428571428571</v>
      </c>
      <c r="T30" s="2">
        <f>COUNTIFS(Table2[Sub-Sector],Table3[[#This Row],[Sub-Sector]],Table2[% Price above 200 EMA],"&gt;=0")/Table3[[#This Row],[Count]]</f>
        <v>0.9285714285714286</v>
      </c>
      <c r="U30" s="2">
        <f>COUNTIFS(Table2[Sub-Sector],Table3[[#This Row],[Sub-Sector]],Table2[Rate of Change - Zone],"Positive")/Table3[[#This Row],[Count]]</f>
        <v>0.5714285714285714</v>
      </c>
      <c r="V30" s="2">
        <f>COUNTIFS(Table2[Sub-Sector],Table3[[#This Row],[Sub-Sector]],Table2[Sharpe Ratio],"&gt;=0.10")/Table3[[#This Row],[Count]]</f>
        <v>0.35714285714285715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248</v>
      </c>
      <c r="X30">
        <f>_xlfn.RANK.AVG(Table3[[#This Row],[Score]],Table3[Score],1)</f>
        <v>10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0">
        <f>_xlfn.RANK.AVG(Table3[[#This Row],[Score 2 ]],Table3[[Score 2 ]],1)</f>
        <v>28.5</v>
      </c>
    </row>
    <row r="31" spans="1:26" x14ac:dyDescent="0.3">
      <c r="A31" t="s">
        <v>83</v>
      </c>
      <c r="B31">
        <f>COUNTIFS(Table2[Sub-Sector],Table3[[#This Row],[Sub-Sector]])</f>
        <v>5</v>
      </c>
      <c r="C31" s="2">
        <f>COUNTIFS(Table2[Sub-Sector],Table3[[#This Row],[Sub-Sector]],Table2[Uptrend],"Uptrend")/Table3[[#This Row],[Count]]</f>
        <v>0.8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0.4</v>
      </c>
      <c r="F31" s="2">
        <f>COUNTIFS(Table2[Sub-Sector],Table3[[#This Row],[Sub-Sector]],Table2[6M Return vs Nifty],"&gt;=10")/Table3[[#This Row],[Count]]</f>
        <v>0.6</v>
      </c>
      <c r="G31" s="2">
        <f>COUNTIFS(Table2[Sub-Sector],Table3[[#This Row],[Sub-Sector]],Table2[1Y Return vs Nifty],"&gt;=10")/Table3[[#This Row],[Count]]</f>
        <v>0.6</v>
      </c>
      <c r="H31" s="2">
        <f>COUNTIFS(Table2[Sub-Sector],Table3[[#This Row],[Sub-Sector]],Table2[RSI Exponential â€“ 14D],"&gt;=50")/Table3[[#This Row],[Count]]</f>
        <v>0.6</v>
      </c>
      <c r="I31" s="2">
        <f>COUNTIFS(Table2[Sub-Sector],Table3[[#This Row],[Sub-Sector]],Table2[Relative Volume],"&gt;=1")/Table3[[#This Row],[Count]]</f>
        <v>0.4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0.2</v>
      </c>
      <c r="M31" s="2">
        <f>COUNTIFS(Table2[Sub-Sector],Table3[[#This Row],[Sub-Sector]],Table2[% Away From Current Week High],"&lt;=0.05")/Table3[[#This Row],[Count]]</f>
        <v>0.4</v>
      </c>
      <c r="N31" s="2">
        <f>COUNTIFS(Table2[Sub-Sector],Table3[[#This Row],[Sub-Sector]],Table2[% Away From Current Month Low],"&gt;=0.05")/Table3[[#This Row],[Count]]</f>
        <v>0.6</v>
      </c>
      <c r="O31" s="2">
        <f>COUNTIFS(Table2[Sub-Sector],Table3[[#This Row],[Sub-Sector]],Table2[% Away From Current Month High],"&lt;=0.05")/Table3[[#This Row],[Count]]</f>
        <v>0.4</v>
      </c>
      <c r="P31" s="2">
        <f>COUNTIFS(Table2[Sub-Sector],Table3[[#This Row],[Sub-Sector]],Table2[% Away From 52W High],"&lt;=10")/Table3[[#This Row],[Count]]</f>
        <v>0.8</v>
      </c>
      <c r="Q31" s="2">
        <f>COUNTIFS(Table2[Sub-Sector],Table3[[#This Row],[Sub-Sector]],Table2[% Away From 52W Low],"&gt;=10")/Table3[[#This Row],[Count]]</f>
        <v>0.8</v>
      </c>
      <c r="R31" s="2">
        <f>COUNTIFS(Table2[Sub-Sector],Table3[[#This Row],[Sub-Sector]],Table2[% Price above 20 EMA],"&gt;=0")/Table3[[#This Row],[Count]]</f>
        <v>0.6</v>
      </c>
      <c r="S31" s="2">
        <f>COUNTIFS(Table2[Sub-Sector],Table3[[#This Row],[Sub-Sector]],Table2[% Price above 50 EMA],"&gt;=0")/Table3[[#This Row],[Count]]</f>
        <v>0.8</v>
      </c>
      <c r="T31" s="2">
        <f>COUNTIFS(Table2[Sub-Sector],Table3[[#This Row],[Sub-Sector]],Table2[% Price above 200 EMA],"&gt;=0")/Table3[[#This Row],[Count]]</f>
        <v>0.8</v>
      </c>
      <c r="U31" s="2">
        <f>COUNTIFS(Table2[Sub-Sector],Table3[[#This Row],[Sub-Sector]],Table2[Rate of Change - Zone],"Positive")/Table3[[#This Row],[Count]]</f>
        <v>0.6</v>
      </c>
      <c r="V31" s="2">
        <f>COUNTIFS(Table2[Sub-Sector],Table3[[#This Row],[Sub-Sector]],Table2[Sharpe Ratio],"&gt;=0.10")/Table3[[#This Row],[Count]]</f>
        <v>0.4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314</v>
      </c>
      <c r="X31">
        <f>_xlfn.RANK.AVG(Table3[[#This Row],[Score]],Table3[Score],1)</f>
        <v>26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31">
        <f>_xlfn.RANK.AVG(Table3[[#This Row],[Score 2 ]],Table3[[Score 2 ]],1)</f>
        <v>30</v>
      </c>
    </row>
    <row r="32" spans="1:26" x14ac:dyDescent="0.3">
      <c r="A32" t="s">
        <v>1394</v>
      </c>
      <c r="B32">
        <f>COUNTIFS(Table2[Sub-Sector],Table3[[#This Row],[Sub-Sector]])</f>
        <v>2</v>
      </c>
      <c r="C32" s="2">
        <f>COUNTIFS(Table2[Sub-Sector],Table3[[#This Row],[Sub-Sector]],Table2[Uptrend],"Uptrend")/Table3[[#This Row],[Count]]</f>
        <v>0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</v>
      </c>
      <c r="F32" s="2">
        <f>COUNTIFS(Table2[Sub-Sector],Table3[[#This Row],[Sub-Sector]],Table2[6M Return vs Nifty],"&gt;=10")/Table3[[#This Row],[Count]]</f>
        <v>1</v>
      </c>
      <c r="G32" s="2">
        <f>COUNTIFS(Table2[Sub-Sector],Table3[[#This Row],[Sub-Sector]],Table2[1Y Return vs Nifty],"&gt;=10")/Table3[[#This Row],[Count]]</f>
        <v>1</v>
      </c>
      <c r="H32" s="2">
        <f>COUNTIFS(Table2[Sub-Sector],Table3[[#This Row],[Sub-Sector]],Table2[RSI Exponential â€“ 14D],"&gt;=50")/Table3[[#This Row],[Count]]</f>
        <v>0.5</v>
      </c>
      <c r="I32" s="2">
        <f>COUNTIFS(Table2[Sub-Sector],Table3[[#This Row],[Sub-Sector]],Table2[Relative Volume],"&gt;=1")/Table3[[#This Row],[Count]]</f>
        <v>0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0.5</v>
      </c>
      <c r="N32" s="2">
        <f>COUNTIFS(Table2[Sub-Sector],Table3[[#This Row],[Sub-Sector]],Table2[% Away From Current Month Low],"&gt;=0.05")/Table3[[#This Row],[Count]]</f>
        <v>0.5</v>
      </c>
      <c r="O32" s="2">
        <f>COUNTIFS(Table2[Sub-Sector],Table3[[#This Row],[Sub-Sector]],Table2[% Away From Current Month High],"&lt;=0.05")/Table3[[#This Row],[Count]]</f>
        <v>0.5</v>
      </c>
      <c r="P32" s="2">
        <f>COUNTIFS(Table2[Sub-Sector],Table3[[#This Row],[Sub-Sector]],Table2[% Away From 52W High],"&lt;=10")/Table3[[#This Row],[Count]]</f>
        <v>0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0.5</v>
      </c>
      <c r="S32" s="2">
        <f>COUNTIFS(Table2[Sub-Sector],Table3[[#This Row],[Sub-Sector]],Table2[% Price above 50 EMA],"&gt;=0")/Table3[[#This Row],[Count]]</f>
        <v>0</v>
      </c>
      <c r="T32" s="2">
        <f>COUNTIFS(Table2[Sub-Sector],Table3[[#This Row],[Sub-Sector]],Table2[% Price above 200 EMA],"&gt;=0")/Table3[[#This Row],[Count]]</f>
        <v>0.5</v>
      </c>
      <c r="U32" s="2">
        <f>COUNTIFS(Table2[Sub-Sector],Table3[[#This Row],[Sub-Sector]],Table2[Rate of Change - Zone],"Positive")/Table3[[#This Row],[Count]]</f>
        <v>0.5</v>
      </c>
      <c r="V32" s="2">
        <f>COUNTIFS(Table2[Sub-Sector],Table3[[#This Row],[Sub-Sector]],Table2[Sharpe Ratio],"&gt;=0.10")/Table3[[#This Row],[Count]]</f>
        <v>0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32">
        <f>_xlfn.RANK.AVG(Table3[[#This Row],[Score]],Table3[Score],1)</f>
        <v>74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2">
        <f>_xlfn.RANK.AVG(Table3[[#This Row],[Score 2 ]],Table3[[Score 2 ]],1)</f>
        <v>31</v>
      </c>
    </row>
    <row r="33" spans="1:26" x14ac:dyDescent="0.3">
      <c r="A33" t="s">
        <v>467</v>
      </c>
      <c r="B33">
        <f>COUNTIFS(Table2[Sub-Sector],Table3[[#This Row],[Sub-Sector]])</f>
        <v>10</v>
      </c>
      <c r="C33" s="2">
        <f>COUNTIFS(Table2[Sub-Sector],Table3[[#This Row],[Sub-Sector]],Table2[Uptrend],"Uptrend")/Table3[[#This Row],[Count]]</f>
        <v>0.8</v>
      </c>
      <c r="D33" s="2">
        <f>COUNTIFS(Table2[Sub-Sector],Table3[[#This Row],[Sub-Sector]],Table2[1W Return vs Nifty],"&gt;=5")/Table3[[#This Row],[Count]]</f>
        <v>0.1</v>
      </c>
      <c r="E33" s="2">
        <f>COUNTIFS(Table2[Sub-Sector],Table3[[#This Row],[Sub-Sector]],Table2[1M Return vs Nifty],"&gt;=5")/Table3[[#This Row],[Count]]</f>
        <v>0.3</v>
      </c>
      <c r="F33" s="2">
        <f>COUNTIFS(Table2[Sub-Sector],Table3[[#This Row],[Sub-Sector]],Table2[6M Return vs Nifty],"&gt;=10")/Table3[[#This Row],[Count]]</f>
        <v>0.7</v>
      </c>
      <c r="G33" s="2">
        <f>COUNTIFS(Table2[Sub-Sector],Table3[[#This Row],[Sub-Sector]],Table2[1Y Return vs Nifty],"&gt;=10")/Table3[[#This Row],[Count]]</f>
        <v>0.4</v>
      </c>
      <c r="H33" s="2">
        <f>COUNTIFS(Table2[Sub-Sector],Table3[[#This Row],[Sub-Sector]],Table2[RSI Exponential â€“ 14D],"&gt;=50")/Table3[[#This Row],[Count]]</f>
        <v>0.6</v>
      </c>
      <c r="I33" s="2">
        <f>COUNTIFS(Table2[Sub-Sector],Table3[[#This Row],[Sub-Sector]],Table2[Relative Volume],"&gt;=1")/Table3[[#This Row],[Count]]</f>
        <v>0.4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0.3</v>
      </c>
      <c r="M33" s="2">
        <f>COUNTIFS(Table2[Sub-Sector],Table3[[#This Row],[Sub-Sector]],Table2[% Away From Current Week High],"&lt;=0.05")/Table3[[#This Row],[Count]]</f>
        <v>0.7</v>
      </c>
      <c r="N33" s="2">
        <f>COUNTIFS(Table2[Sub-Sector],Table3[[#This Row],[Sub-Sector]],Table2[% Away From Current Month Low],"&gt;=0.05")/Table3[[#This Row],[Count]]</f>
        <v>0.4</v>
      </c>
      <c r="O33" s="2">
        <f>COUNTIFS(Table2[Sub-Sector],Table3[[#This Row],[Sub-Sector]],Table2[% Away From Current Month High],"&lt;=0.05")/Table3[[#This Row],[Count]]</f>
        <v>0.6</v>
      </c>
      <c r="P33" s="2">
        <f>COUNTIFS(Table2[Sub-Sector],Table3[[#This Row],[Sub-Sector]],Table2[% Away From 52W High],"&lt;=10")/Table3[[#This Row],[Count]]</f>
        <v>0.5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0.7</v>
      </c>
      <c r="S33" s="2">
        <f>COUNTIFS(Table2[Sub-Sector],Table3[[#This Row],[Sub-Sector]],Table2[% Price above 50 EMA],"&gt;=0")/Table3[[#This Row],[Count]]</f>
        <v>0.8</v>
      </c>
      <c r="T33" s="2">
        <f>COUNTIFS(Table2[Sub-Sector],Table3[[#This Row],[Sub-Sector]],Table2[% Price above 200 EMA],"&gt;=0")/Table3[[#This Row],[Count]]</f>
        <v>0.8</v>
      </c>
      <c r="U33" s="2">
        <f>COUNTIFS(Table2[Sub-Sector],Table3[[#This Row],[Sub-Sector]],Table2[Rate of Change - Zone],"Positive")/Table3[[#This Row],[Count]]</f>
        <v>0.6</v>
      </c>
      <c r="V33" s="2">
        <f>COUNTIFS(Table2[Sub-Sector],Table3[[#This Row],[Sub-Sector]],Table2[Sharpe Ratio],"&gt;=0.10")/Table3[[#This Row],[Count]]</f>
        <v>0.4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276.5</v>
      </c>
      <c r="X33">
        <f>_xlfn.RANK.AVG(Table3[[#This Row],[Score]],Table3[Score],1)</f>
        <v>15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3">
        <f>_xlfn.RANK.AVG(Table3[[#This Row],[Score 2 ]],Table3[[Score 2 ]],1)</f>
        <v>32</v>
      </c>
    </row>
    <row r="34" spans="1:26" x14ac:dyDescent="0.3">
      <c r="A34" t="s">
        <v>218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0.42857142857142855</v>
      </c>
      <c r="F34" s="2">
        <f>COUNTIFS(Table2[Sub-Sector],Table3[[#This Row],[Sub-Sector]],Table2[6M Return vs Nifty],"&gt;=10")/Table3[[#This Row],[Count]]</f>
        <v>0.5714285714285714</v>
      </c>
      <c r="G34" s="2">
        <f>COUNTIFS(Table2[Sub-Sector],Table3[[#This Row],[Sub-Sector]],Table2[1Y Return vs Nifty],"&gt;=10")/Table3[[#This Row],[Count]]</f>
        <v>1</v>
      </c>
      <c r="H34" s="2">
        <f>COUNTIFS(Table2[Sub-Sector],Table3[[#This Row],[Sub-Sector]],Table2[RSI Exponential â€“ 14D],"&gt;=50")/Table3[[#This Row],[Count]]</f>
        <v>0.5714285714285714</v>
      </c>
      <c r="I34" s="2">
        <f>COUNTIFS(Table2[Sub-Sector],Table3[[#This Row],[Sub-Sector]],Table2[Relative Volume],"&gt;=1")/Table3[[#This Row],[Count]]</f>
        <v>0.14285714285714285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0.2857142857142857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0.42857142857142855</v>
      </c>
      <c r="O34" s="2">
        <f>COUNTIFS(Table2[Sub-Sector],Table3[[#This Row],[Sub-Sector]],Table2[% Away From Current Month High],"&lt;=0.05")/Table3[[#This Row],[Count]]</f>
        <v>0.7142857142857143</v>
      </c>
      <c r="P34" s="2">
        <f>COUNTIFS(Table2[Sub-Sector],Table3[[#This Row],[Sub-Sector]],Table2[% Away From 52W High],"&lt;=10")/Table3[[#This Row],[Count]]</f>
        <v>0.5714285714285714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0.5714285714285714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0.5714285714285714</v>
      </c>
      <c r="V34" s="2">
        <f>COUNTIFS(Table2[Sub-Sector],Table3[[#This Row],[Sub-Sector]],Table2[Sharpe Ratio],"&gt;=0.10")/Table3[[#This Row],[Count]]</f>
        <v>0.42857142857142855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34">
        <f>_xlfn.RANK.AVG(Table3[[#This Row],[Score]],Table3[Score],1)</f>
        <v>21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4">
        <f>_xlfn.RANK.AVG(Table3[[#This Row],[Score 2 ]],Table3[[Score 2 ]],1)</f>
        <v>33</v>
      </c>
    </row>
    <row r="35" spans="1:26" x14ac:dyDescent="0.3">
      <c r="A35" t="s">
        <v>813</v>
      </c>
      <c r="B35">
        <f>COUNTIFS(Table2[Sub-Sector],Table3[[#This Row],[Sub-Sector]])</f>
        <v>3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0.33333333333333331</v>
      </c>
      <c r="F35" s="2">
        <f>COUNTIFS(Table2[Sub-Sector],Table3[[#This Row],[Sub-Sector]],Table2[6M Return vs Nifty],"&gt;=10")/Table3[[#This Row],[Count]]</f>
        <v>0.33333333333333331</v>
      </c>
      <c r="G35" s="2">
        <f>COUNTIFS(Table2[Sub-Sector],Table3[[#This Row],[Sub-Sector]],Table2[1Y Return vs Nifty],"&gt;=10")/Table3[[#This Row],[Count]]</f>
        <v>1</v>
      </c>
      <c r="H35" s="2">
        <f>COUNTIFS(Table2[Sub-Sector],Table3[[#This Row],[Sub-Sector]],Table2[RSI Exponential â€“ 14D],"&gt;=50")/Table3[[#This Row],[Count]]</f>
        <v>0.66666666666666663</v>
      </c>
      <c r="I35" s="2">
        <f>COUNTIFS(Table2[Sub-Sector],Table3[[#This Row],[Sub-Sector]],Table2[Relative Volume],"&gt;=1")/Table3[[#This Row],[Count]]</f>
        <v>0.66666666666666663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0.33333333333333331</v>
      </c>
      <c r="M35" s="2">
        <f>COUNTIFS(Table2[Sub-Sector],Table3[[#This Row],[Sub-Sector]],Table2[% Away From Current Week High],"&lt;=0.05")/Table3[[#This Row],[Count]]</f>
        <v>0.33333333333333331</v>
      </c>
      <c r="N35" s="2">
        <f>COUNTIFS(Table2[Sub-Sector],Table3[[#This Row],[Sub-Sector]],Table2[% Away From Current Month Low],"&gt;=0.05")/Table3[[#This Row],[Count]]</f>
        <v>0.33333333333333331</v>
      </c>
      <c r="O35" s="2">
        <f>COUNTIFS(Table2[Sub-Sector],Table3[[#This Row],[Sub-Sector]],Table2[% Away From Current Month High],"&lt;=0.05")/Table3[[#This Row],[Count]]</f>
        <v>0.33333333333333331</v>
      </c>
      <c r="P35" s="2">
        <f>COUNTIFS(Table2[Sub-Sector],Table3[[#This Row],[Sub-Sector]],Table2[% Away From 52W High],"&lt;=10")/Table3[[#This Row],[Count]]</f>
        <v>0.33333333333333331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0.66666666666666663</v>
      </c>
      <c r="S35" s="2">
        <f>COUNTIFS(Table2[Sub-Sector],Table3[[#This Row],[Sub-Sector]],Table2[% Price above 50 EMA],"&gt;=0")/Table3[[#This Row],[Count]]</f>
        <v>0.66666666666666663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0.33333333333333331</v>
      </c>
      <c r="V35" s="2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35">
        <f>_xlfn.RANK.AVG(Table3[[#This Row],[Score]],Table3[Score],1)</f>
        <v>25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35">
        <f>_xlfn.RANK.AVG(Table3[[#This Row],[Score 2 ]],Table3[[Score 2 ]],1)</f>
        <v>34</v>
      </c>
    </row>
    <row r="36" spans="1:26" x14ac:dyDescent="0.3">
      <c r="A36" t="s">
        <v>54</v>
      </c>
      <c r="B36">
        <f>COUNTIFS(Table2[Sub-Sector],Table3[[#This Row],[Sub-Sector]])</f>
        <v>44</v>
      </c>
      <c r="C36" s="2">
        <f>COUNTIFS(Table2[Sub-Sector],Table3[[#This Row],[Sub-Sector]],Table2[Uptrend],"Uptrend")/Table3[[#This Row],[Count]]</f>
        <v>0.93181818181818177</v>
      </c>
      <c r="D36" s="2">
        <f>COUNTIFS(Table2[Sub-Sector],Table3[[#This Row],[Sub-Sector]],Table2[1W Return vs Nifty],"&gt;=5")/Table3[[#This Row],[Count]]</f>
        <v>4.5454545454545456E-2</v>
      </c>
      <c r="E36" s="2">
        <f>COUNTIFS(Table2[Sub-Sector],Table3[[#This Row],[Sub-Sector]],Table2[1M Return vs Nifty],"&gt;=5")/Table3[[#This Row],[Count]]</f>
        <v>0.31818181818181818</v>
      </c>
      <c r="F36" s="2">
        <f>COUNTIFS(Table2[Sub-Sector],Table3[[#This Row],[Sub-Sector]],Table2[6M Return vs Nifty],"&gt;=10")/Table3[[#This Row],[Count]]</f>
        <v>0.65909090909090906</v>
      </c>
      <c r="G36" s="2">
        <f>COUNTIFS(Table2[Sub-Sector],Table3[[#This Row],[Sub-Sector]],Table2[1Y Return vs Nifty],"&gt;=10")/Table3[[#This Row],[Count]]</f>
        <v>0.72727272727272729</v>
      </c>
      <c r="H36" s="2">
        <f>COUNTIFS(Table2[Sub-Sector],Table3[[#This Row],[Sub-Sector]],Table2[RSI Exponential â€“ 14D],"&gt;=50")/Table3[[#This Row],[Count]]</f>
        <v>0.43181818181818182</v>
      </c>
      <c r="I36" s="2">
        <f>COUNTIFS(Table2[Sub-Sector],Table3[[#This Row],[Sub-Sector]],Table2[Relative Volume],"&gt;=1")/Table3[[#This Row],[Count]]</f>
        <v>0.38636363636363635</v>
      </c>
      <c r="J36" s="2">
        <f>COUNTIFS(Table2[Sub-Sector],Table3[[#This Row],[Sub-Sector]],Table2[% Away From Day Low],"&gt;=0.05")/Table3[[#This Row],[Count]]</f>
        <v>0.11363636363636363</v>
      </c>
      <c r="K36" s="2">
        <f>COUNTIFS(Table2[Sub-Sector],Table3[[#This Row],[Sub-Sector]],Table2[% Away From Day High],"&lt;=0.05")/Table3[[#This Row],[Count]]</f>
        <v>0.97727272727272729</v>
      </c>
      <c r="L36" s="2">
        <f>COUNTIFS(Table2[Sub-Sector],Table3[[#This Row],[Sub-Sector]],Table2[% Away From Current Week Low],"&gt;=0.05")/Table3[[#This Row],[Count]]</f>
        <v>0.25</v>
      </c>
      <c r="M36" s="2">
        <f>COUNTIFS(Table2[Sub-Sector],Table3[[#This Row],[Sub-Sector]],Table2[% Away From Current Week High],"&lt;=0.05")/Table3[[#This Row],[Count]]</f>
        <v>0.52272727272727271</v>
      </c>
      <c r="N36" s="2">
        <f>COUNTIFS(Table2[Sub-Sector],Table3[[#This Row],[Sub-Sector]],Table2[% Away From Current Month Low],"&gt;=0.05")/Table3[[#This Row],[Count]]</f>
        <v>0.47727272727272729</v>
      </c>
      <c r="O36" s="2">
        <f>COUNTIFS(Table2[Sub-Sector],Table3[[#This Row],[Sub-Sector]],Table2[% Away From Current Month High],"&lt;=0.05")/Table3[[#This Row],[Count]]</f>
        <v>0.31818181818181818</v>
      </c>
      <c r="P36" s="2">
        <f>COUNTIFS(Table2[Sub-Sector],Table3[[#This Row],[Sub-Sector]],Table2[% Away From 52W High],"&lt;=10")/Table3[[#This Row],[Count]]</f>
        <v>0.56818181818181823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0.54545454545454541</v>
      </c>
      <c r="S36" s="2">
        <f>COUNTIFS(Table2[Sub-Sector],Table3[[#This Row],[Sub-Sector]],Table2[% Price above 50 EMA],"&gt;=0")/Table3[[#This Row],[Count]]</f>
        <v>0.81818181818181823</v>
      </c>
      <c r="T36" s="2">
        <f>COUNTIFS(Table2[Sub-Sector],Table3[[#This Row],[Sub-Sector]],Table2[% Price above 200 EMA],"&gt;=0")/Table3[[#This Row],[Count]]</f>
        <v>0.95454545454545459</v>
      </c>
      <c r="U36" s="2">
        <f>COUNTIFS(Table2[Sub-Sector],Table3[[#This Row],[Sub-Sector]],Table2[Rate of Change - Zone],"Positive")/Table3[[#This Row],[Count]]</f>
        <v>0.38636363636363635</v>
      </c>
      <c r="V36" s="2">
        <f>COUNTIFS(Table2[Sub-Sector],Table3[[#This Row],[Sub-Sector]],Table2[Sharpe Ratio],"&gt;=0.10")/Table3[[#This Row],[Count]]</f>
        <v>0.13636363636363635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283</v>
      </c>
      <c r="X36">
        <f>_xlfn.RANK.AVG(Table3[[#This Row],[Score]],Table3[Score],1)</f>
        <v>18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6">
        <f>_xlfn.RANK.AVG(Table3[[#This Row],[Score 2 ]],Table3[[Score 2 ]],1)</f>
        <v>35.5</v>
      </c>
    </row>
    <row r="37" spans="1:26" x14ac:dyDescent="0.3">
      <c r="A37" t="s">
        <v>853</v>
      </c>
      <c r="B37">
        <f>COUNTIFS(Table2[Sub-Sector],Table3[[#This Row],[Sub-Sector]])</f>
        <v>2</v>
      </c>
      <c r="C37" s="2">
        <f>COUNTIFS(Table2[Sub-Sector],Table3[[#This Row],[Sub-Sector]],Table2[Uptrend],"Uptrend")/Table3[[#This Row],[Count]]</f>
        <v>0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0.5</v>
      </c>
      <c r="G37" s="2">
        <f>COUNTIFS(Table2[Sub-Sector],Table3[[#This Row],[Sub-Sector]],Table2[1Y Return vs Nifty],"&gt;=10")/Table3[[#This Row],[Count]]</f>
        <v>0.5</v>
      </c>
      <c r="H37" s="2">
        <f>COUNTIFS(Table2[Sub-Sector],Table3[[#This Row],[Sub-Sector]],Table2[RSI Exponential â€“ 14D],"&gt;=50")/Table3[[#This Row],[Count]]</f>
        <v>0.5</v>
      </c>
      <c r="I37" s="2">
        <f>COUNTIFS(Table2[Sub-Sector],Table3[[#This Row],[Sub-Sector]],Table2[Relative Volume],"&gt;=1")/Table3[[#This Row],[Count]]</f>
        <v>1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0.5</v>
      </c>
      <c r="L37" s="2">
        <f>COUNTIFS(Table2[Sub-Sector],Table3[[#This Row],[Sub-Sector]],Table2[% Away From Current Week Low],"&gt;=0.05")/Table3[[#This Row],[Count]]</f>
        <v>0</v>
      </c>
      <c r="M37" s="2">
        <f>COUNTIFS(Table2[Sub-Sector],Table3[[#This Row],[Sub-Sector]],Table2[% Away From Current Week High],"&lt;=0.05")/Table3[[#This Row],[Count]]</f>
        <v>0.5</v>
      </c>
      <c r="N37" s="2">
        <f>COUNTIFS(Table2[Sub-Sector],Table3[[#This Row],[Sub-Sector]],Table2[% Away From Current Month Low],"&gt;=0.05")/Table3[[#This Row],[Count]]</f>
        <v>0.5</v>
      </c>
      <c r="O37" s="2">
        <f>COUNTIFS(Table2[Sub-Sector],Table3[[#This Row],[Sub-Sector]],Table2[% Away From Current Month High],"&lt;=0.05")/Table3[[#This Row],[Count]]</f>
        <v>0</v>
      </c>
      <c r="P37" s="2">
        <f>COUNTIFS(Table2[Sub-Sector],Table3[[#This Row],[Sub-Sector]],Table2[% Away From 52W High],"&lt;=10")/Table3[[#This Row],[Count]]</f>
        <v>0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0.5</v>
      </c>
      <c r="S37" s="2">
        <f>COUNTIFS(Table2[Sub-Sector],Table3[[#This Row],[Sub-Sector]],Table2[% Price above 50 EMA],"&gt;=0")/Table3[[#This Row],[Count]]</f>
        <v>0.5</v>
      </c>
      <c r="T37" s="2">
        <f>COUNTIFS(Table2[Sub-Sector],Table3[[#This Row],[Sub-Sector]],Table2[% Price above 200 EMA],"&gt;=0")/Table3[[#This Row],[Count]]</f>
        <v>0.5</v>
      </c>
      <c r="U37" s="2">
        <f>COUNTIFS(Table2[Sub-Sector],Table3[[#This Row],[Sub-Sector]],Table2[Rate of Change - Zone],"Positive")/Table3[[#This Row],[Count]]</f>
        <v>0.5</v>
      </c>
      <c r="V37" s="2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37">
        <f>_xlfn.RANK.AVG(Table3[[#This Row],[Score]],Table3[Score],1)</f>
        <v>76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7">
        <f>_xlfn.RANK.AVG(Table3[[#This Row],[Score 2 ]],Table3[[Score 2 ]],1)</f>
        <v>35.5</v>
      </c>
    </row>
    <row r="38" spans="1:26" x14ac:dyDescent="0.3">
      <c r="A38" t="s">
        <v>1001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0.83333333333333337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0.16666666666666666</v>
      </c>
      <c r="F38" s="2">
        <f>COUNTIFS(Table2[Sub-Sector],Table3[[#This Row],[Sub-Sector]],Table2[6M Return vs Nifty],"&gt;=10")/Table3[[#This Row],[Count]]</f>
        <v>0.83333333333333337</v>
      </c>
      <c r="G38" s="2">
        <f>COUNTIFS(Table2[Sub-Sector],Table3[[#This Row],[Sub-Sector]],Table2[1Y Return vs Nifty],"&gt;=10")/Table3[[#This Row],[Count]]</f>
        <v>0.33333333333333331</v>
      </c>
      <c r="H38" s="2">
        <f>COUNTIFS(Table2[Sub-Sector],Table3[[#This Row],[Sub-Sector]],Table2[RSI Exponential â€“ 14D],"&gt;=50")/Table3[[#This Row],[Count]]</f>
        <v>0.83333333333333337</v>
      </c>
      <c r="I38" s="2">
        <f>COUNTIFS(Table2[Sub-Sector],Table3[[#This Row],[Sub-Sector]],Table2[Relative Volume],"&gt;=1")/Table3[[#This Row],[Count]]</f>
        <v>0.33333333333333331</v>
      </c>
      <c r="J38" s="2">
        <f>COUNTIFS(Table2[Sub-Sector],Table3[[#This Row],[Sub-Sector]],Table2[% Away From Day Low],"&gt;=0.05")/Table3[[#This Row],[Count]]</f>
        <v>0.16666666666666666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0.66666666666666663</v>
      </c>
      <c r="M38" s="2">
        <f>COUNTIFS(Table2[Sub-Sector],Table3[[#This Row],[Sub-Sector]],Table2[% Away From Current Week High],"&lt;=0.05")/Table3[[#This Row],[Count]]</f>
        <v>0.66666666666666663</v>
      </c>
      <c r="N38" s="2">
        <f>COUNTIFS(Table2[Sub-Sector],Table3[[#This Row],[Sub-Sector]],Table2[% Away From Current Month Low],"&gt;=0.05")/Table3[[#This Row],[Count]]</f>
        <v>0.66666666666666663</v>
      </c>
      <c r="O38" s="2">
        <f>COUNTIFS(Table2[Sub-Sector],Table3[[#This Row],[Sub-Sector]],Table2[% Away From Current Month High],"&lt;=0.05")/Table3[[#This Row],[Count]]</f>
        <v>0.5</v>
      </c>
      <c r="P38" s="2">
        <f>COUNTIFS(Table2[Sub-Sector],Table3[[#This Row],[Sub-Sector]],Table2[% Away From 52W High],"&lt;=10")/Table3[[#This Row],[Count]]</f>
        <v>0.66666666666666663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0.83333333333333337</v>
      </c>
      <c r="S38" s="2">
        <f>COUNTIFS(Table2[Sub-Sector],Table3[[#This Row],[Sub-Sector]],Table2[% Price above 50 EMA],"&gt;=0")/Table3[[#This Row],[Count]]</f>
        <v>0.83333333333333337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0.66666666666666663</v>
      </c>
      <c r="V38" s="2">
        <f>COUNTIFS(Table2[Sub-Sector],Table3[[#This Row],[Sub-Sector]],Table2[Sharpe Ratio],"&gt;=0.10")/Table3[[#This Row],[Count]]</f>
        <v>0.16666666666666666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38">
        <f>_xlfn.RANK.AVG(Table3[[#This Row],[Score]],Table3[Score],1)</f>
        <v>38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8">
        <f>_xlfn.RANK.AVG(Table3[[#This Row],[Score 2 ]],Table3[[Score 2 ]],1)</f>
        <v>37</v>
      </c>
    </row>
    <row r="39" spans="1:26" x14ac:dyDescent="0.3">
      <c r="A39" t="s">
        <v>407</v>
      </c>
      <c r="B39">
        <f>COUNTIFS(Table2[Sub-Sector],Table3[[#This Row],[Sub-Sector]])</f>
        <v>12</v>
      </c>
      <c r="C39" s="2">
        <f>COUNTIFS(Table2[Sub-Sector],Table3[[#This Row],[Sub-Sector]],Table2[Uptrend],"Uptrend")/Table3[[#This Row],[Count]]</f>
        <v>0.66666666666666663</v>
      </c>
      <c r="D39" s="2">
        <f>COUNTIFS(Table2[Sub-Sector],Table3[[#This Row],[Sub-Sector]],Table2[1W Return vs Nifty],"&gt;=5")/Table3[[#This Row],[Count]]</f>
        <v>8.3333333333333329E-2</v>
      </c>
      <c r="E39" s="2">
        <f>COUNTIFS(Table2[Sub-Sector],Table3[[#This Row],[Sub-Sector]],Table2[1M Return vs Nifty],"&gt;=5")/Table3[[#This Row],[Count]]</f>
        <v>0.33333333333333331</v>
      </c>
      <c r="F39" s="2">
        <f>COUNTIFS(Table2[Sub-Sector],Table3[[#This Row],[Sub-Sector]],Table2[6M Return vs Nifty],"&gt;=10")/Table3[[#This Row],[Count]]</f>
        <v>0.66666666666666663</v>
      </c>
      <c r="G39" s="2">
        <f>COUNTIFS(Table2[Sub-Sector],Table3[[#This Row],[Sub-Sector]],Table2[1Y Return vs Nifty],"&gt;=10")/Table3[[#This Row],[Count]]</f>
        <v>0.5</v>
      </c>
      <c r="H39" s="2">
        <f>COUNTIFS(Table2[Sub-Sector],Table3[[#This Row],[Sub-Sector]],Table2[RSI Exponential â€“ 14D],"&gt;=50")/Table3[[#This Row],[Count]]</f>
        <v>0.66666666666666663</v>
      </c>
      <c r="I39" s="2">
        <f>COUNTIFS(Table2[Sub-Sector],Table3[[#This Row],[Sub-Sector]],Table2[Relative Volume],"&gt;=1")/Table3[[#This Row],[Count]]</f>
        <v>0.33333333333333331</v>
      </c>
      <c r="J39" s="2">
        <f>COUNTIFS(Table2[Sub-Sector],Table3[[#This Row],[Sub-Sector]],Table2[% Away From Day Low],"&gt;=0.05")/Table3[[#This Row],[Count]]</f>
        <v>0.33333333333333331</v>
      </c>
      <c r="K39" s="2">
        <f>COUNTIFS(Table2[Sub-Sector],Table3[[#This Row],[Sub-Sector]],Table2[% Away From Day High],"&lt;=0.05")/Table3[[#This Row],[Count]]</f>
        <v>0.91666666666666663</v>
      </c>
      <c r="L39" s="2">
        <f>COUNTIFS(Table2[Sub-Sector],Table3[[#This Row],[Sub-Sector]],Table2[% Away From Current Week Low],"&gt;=0.05")/Table3[[#This Row],[Count]]</f>
        <v>0.5</v>
      </c>
      <c r="M39" s="2">
        <f>COUNTIFS(Table2[Sub-Sector],Table3[[#This Row],[Sub-Sector]],Table2[% Away From Current Week High],"&lt;=0.05")/Table3[[#This Row],[Count]]</f>
        <v>0.75</v>
      </c>
      <c r="N39" s="2">
        <f>COUNTIFS(Table2[Sub-Sector],Table3[[#This Row],[Sub-Sector]],Table2[% Away From Current Month Low],"&gt;=0.05")/Table3[[#This Row],[Count]]</f>
        <v>0.66666666666666663</v>
      </c>
      <c r="O39" s="2">
        <f>COUNTIFS(Table2[Sub-Sector],Table3[[#This Row],[Sub-Sector]],Table2[% Away From Current Month High],"&lt;=0.05")/Table3[[#This Row],[Count]]</f>
        <v>0.66666666666666663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0.75</v>
      </c>
      <c r="R39" s="2">
        <f>COUNTIFS(Table2[Sub-Sector],Table3[[#This Row],[Sub-Sector]],Table2[% Price above 20 EMA],"&gt;=0")/Table3[[#This Row],[Count]]</f>
        <v>0.66666666666666663</v>
      </c>
      <c r="S39" s="2">
        <f>COUNTIFS(Table2[Sub-Sector],Table3[[#This Row],[Sub-Sector]],Table2[% Price above 50 EMA],"&gt;=0")/Table3[[#This Row],[Count]]</f>
        <v>0.75</v>
      </c>
      <c r="T39" s="2">
        <f>COUNTIFS(Table2[Sub-Sector],Table3[[#This Row],[Sub-Sector]],Table2[% Price above 200 EMA],"&gt;=0")/Table3[[#This Row],[Count]]</f>
        <v>0.75</v>
      </c>
      <c r="U39" s="2">
        <f>COUNTIFS(Table2[Sub-Sector],Table3[[#This Row],[Sub-Sector]],Table2[Rate of Change - Zone],"Positive")/Table3[[#This Row],[Count]]</f>
        <v>0.58333333333333337</v>
      </c>
      <c r="V39" s="2">
        <f>COUNTIFS(Table2[Sub-Sector],Table3[[#This Row],[Sub-Sector]],Table2[Sharpe Ratio],"&gt;=0.10")/Table3[[#This Row],[Count]]</f>
        <v>0.41666666666666669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39">
        <f>_xlfn.RANK.AVG(Table3[[#This Row],[Score]],Table3[Score],1)</f>
        <v>22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9">
        <f>_xlfn.RANK.AVG(Table3[[#This Row],[Score 2 ]],Table3[[Score 2 ]],1)</f>
        <v>38</v>
      </c>
    </row>
    <row r="40" spans="1:26" x14ac:dyDescent="0.3">
      <c r="A40" t="s">
        <v>569</v>
      </c>
      <c r="B40">
        <f>COUNTIFS(Table2[Sub-Sector],Table3[[#This Row],[Sub-Sector]])</f>
        <v>7</v>
      </c>
      <c r="C40" s="2">
        <f>COUNTIFS(Table2[Sub-Sector],Table3[[#This Row],[Sub-Sector]],Table2[Uptrend],"Uptrend")/Table3[[#This Row],[Count]]</f>
        <v>0.7142857142857143</v>
      </c>
      <c r="D40" s="2">
        <f>COUNTIFS(Table2[Sub-Sector],Table3[[#This Row],[Sub-Sector]],Table2[1W Return vs Nifty],"&gt;=5")/Table3[[#This Row],[Count]]</f>
        <v>0.14285714285714285</v>
      </c>
      <c r="E40" s="2">
        <f>COUNTIFS(Table2[Sub-Sector],Table3[[#This Row],[Sub-Sector]],Table2[1M Return vs Nifty],"&gt;=5")/Table3[[#This Row],[Count]]</f>
        <v>0.5714285714285714</v>
      </c>
      <c r="F40" s="2">
        <f>COUNTIFS(Table2[Sub-Sector],Table3[[#This Row],[Sub-Sector]],Table2[6M Return vs Nifty],"&gt;=10")/Table3[[#This Row],[Count]]</f>
        <v>0.42857142857142855</v>
      </c>
      <c r="G40" s="2">
        <f>COUNTIFS(Table2[Sub-Sector],Table3[[#This Row],[Sub-Sector]],Table2[1Y Return vs Nifty],"&gt;=10")/Table3[[#This Row],[Count]]</f>
        <v>0.42857142857142855</v>
      </c>
      <c r="H40" s="2">
        <f>COUNTIFS(Table2[Sub-Sector],Table3[[#This Row],[Sub-Sector]],Table2[RSI Exponential â€“ 14D],"&gt;=50")/Table3[[#This Row],[Count]]</f>
        <v>0.5714285714285714</v>
      </c>
      <c r="I40" s="2">
        <f>COUNTIFS(Table2[Sub-Sector],Table3[[#This Row],[Sub-Sector]],Table2[Relative Volume],"&gt;=1")/Table3[[#This Row],[Count]]</f>
        <v>1</v>
      </c>
      <c r="J40" s="2">
        <f>COUNTIFS(Table2[Sub-Sector],Table3[[#This Row],[Sub-Sector]],Table2[% Away From Day Low],"&gt;=0.05")/Table3[[#This Row],[Count]]</f>
        <v>0.14285714285714285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0.2857142857142857</v>
      </c>
      <c r="M40" s="2">
        <f>COUNTIFS(Table2[Sub-Sector],Table3[[#This Row],[Sub-Sector]],Table2[% Away From Current Week High],"&lt;=0.05")/Table3[[#This Row],[Count]]</f>
        <v>0.5714285714285714</v>
      </c>
      <c r="N40" s="2">
        <f>COUNTIFS(Table2[Sub-Sector],Table3[[#This Row],[Sub-Sector]],Table2[% Away From Current Month Low],"&gt;=0.05")/Table3[[#This Row],[Count]]</f>
        <v>0.5714285714285714</v>
      </c>
      <c r="O40" s="2">
        <f>COUNTIFS(Table2[Sub-Sector],Table3[[#This Row],[Sub-Sector]],Table2[% Away From Current Month High],"&lt;=0.05")/Table3[[#This Row],[Count]]</f>
        <v>0.42857142857142855</v>
      </c>
      <c r="P40" s="2">
        <f>COUNTIFS(Table2[Sub-Sector],Table3[[#This Row],[Sub-Sector]],Table2[% Away From 52W High],"&lt;=10")/Table3[[#This Row],[Count]]</f>
        <v>0.42857142857142855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0.5714285714285714</v>
      </c>
      <c r="S40" s="2">
        <f>COUNTIFS(Table2[Sub-Sector],Table3[[#This Row],[Sub-Sector]],Table2[% Price above 50 EMA],"&gt;=0")/Table3[[#This Row],[Count]]</f>
        <v>0.7142857142857143</v>
      </c>
      <c r="T40" s="2">
        <f>COUNTIFS(Table2[Sub-Sector],Table3[[#This Row],[Sub-Sector]],Table2[% Price above 200 EMA],"&gt;=0")/Table3[[#This Row],[Count]]</f>
        <v>0.8571428571428571</v>
      </c>
      <c r="U40" s="2">
        <f>COUNTIFS(Table2[Sub-Sector],Table3[[#This Row],[Sub-Sector]],Table2[Rate of Change - Zone],"Positive")/Table3[[#This Row],[Count]]</f>
        <v>0.5714285714285714</v>
      </c>
      <c r="V40" s="2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40">
        <f>_xlfn.RANK.AVG(Table3[[#This Row],[Score]],Table3[Score],1)</f>
        <v>14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0">
        <f>_xlfn.RANK.AVG(Table3[[#This Row],[Score 2 ]],Table3[[Score 2 ]],1)</f>
        <v>39</v>
      </c>
    </row>
    <row r="41" spans="1:26" x14ac:dyDescent="0.3">
      <c r="A41" t="s">
        <v>642</v>
      </c>
      <c r="B41">
        <f>COUNTIFS(Table2[Sub-Sector],Table3[[#This Row],[Sub-Sector]])</f>
        <v>3</v>
      </c>
      <c r="C41" s="2">
        <f>COUNTIFS(Table2[Sub-Sector],Table3[[#This Row],[Sub-Sector]],Table2[Uptrend],"Uptrend")/Table3[[#This Row],[Count]]</f>
        <v>0.33333333333333331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0.33333333333333331</v>
      </c>
      <c r="F41" s="2">
        <f>COUNTIFS(Table2[Sub-Sector],Table3[[#This Row],[Sub-Sector]],Table2[6M Return vs Nifty],"&gt;=10")/Table3[[#This Row],[Count]]</f>
        <v>0.66666666666666663</v>
      </c>
      <c r="G41" s="2">
        <f>COUNTIFS(Table2[Sub-Sector],Table3[[#This Row],[Sub-Sector]],Table2[1Y Return vs Nifty],"&gt;=10")/Table3[[#This Row],[Count]]</f>
        <v>0.33333333333333331</v>
      </c>
      <c r="H41" s="2">
        <f>COUNTIFS(Table2[Sub-Sector],Table3[[#This Row],[Sub-Sector]],Table2[RSI Exponential â€“ 14D],"&gt;=50")/Table3[[#This Row],[Count]]</f>
        <v>0.66666666666666663</v>
      </c>
      <c r="I41" s="2">
        <f>COUNTIFS(Table2[Sub-Sector],Table3[[#This Row],[Sub-Sector]],Table2[Relative Volume],"&gt;=1")/Table3[[#This Row],[Count]]</f>
        <v>0.33333333333333331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0.66666666666666663</v>
      </c>
      <c r="N41" s="2">
        <f>COUNTIFS(Table2[Sub-Sector],Table3[[#This Row],[Sub-Sector]],Table2[% Away From Current Month Low],"&gt;=0.05")/Table3[[#This Row],[Count]]</f>
        <v>1</v>
      </c>
      <c r="O41" s="2">
        <f>COUNTIFS(Table2[Sub-Sector],Table3[[#This Row],[Sub-Sector]],Table2[% Away From Current Month High],"&lt;=0.05")/Table3[[#This Row],[Count]]</f>
        <v>0.66666666666666663</v>
      </c>
      <c r="P41" s="2">
        <f>COUNTIFS(Table2[Sub-Sector],Table3[[#This Row],[Sub-Sector]],Table2[% Away From 52W High],"&lt;=10")/Table3[[#This Row],[Count]]</f>
        <v>0.33333333333333331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0.66666666666666663</v>
      </c>
      <c r="S41" s="2">
        <f>COUNTIFS(Table2[Sub-Sector],Table3[[#This Row],[Sub-Sector]],Table2[% Price above 50 EMA],"&gt;=0")/Table3[[#This Row],[Count]]</f>
        <v>0.66666666666666663</v>
      </c>
      <c r="T41" s="2">
        <f>COUNTIFS(Table2[Sub-Sector],Table3[[#This Row],[Sub-Sector]],Table2[% Price above 200 EMA],"&gt;=0")/Table3[[#This Row],[Count]]</f>
        <v>0.66666666666666663</v>
      </c>
      <c r="U41" s="2">
        <f>COUNTIFS(Table2[Sub-Sector],Table3[[#This Row],[Sub-Sector]],Table2[Rate of Change - Zone],"Positive")/Table3[[#This Row],[Count]]</f>
        <v>0.66666666666666663</v>
      </c>
      <c r="V41" s="2">
        <f>COUNTIFS(Table2[Sub-Sector],Table3[[#This Row],[Sub-Sector]],Table2[Sharpe Ratio],"&gt;=0.10")/Table3[[#This Row],[Count]]</f>
        <v>0.66666666666666663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405.5</v>
      </c>
      <c r="X41">
        <f>_xlfn.RANK.AVG(Table3[[#This Row],[Score]],Table3[Score],1)</f>
        <v>51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1">
        <f>_xlfn.RANK.AVG(Table3[[#This Row],[Score 2 ]],Table3[[Score 2 ]],1)</f>
        <v>40</v>
      </c>
    </row>
    <row r="42" spans="1:26" x14ac:dyDescent="0.3">
      <c r="A42" t="s">
        <v>197</v>
      </c>
      <c r="B42">
        <f>COUNTIFS(Table2[Sub-Sector],Table3[[#This Row],[Sub-Sector]])</f>
        <v>26</v>
      </c>
      <c r="C42" s="2">
        <f>COUNTIFS(Table2[Sub-Sector],Table3[[#This Row],[Sub-Sector]],Table2[Uptrend],"Uptrend")/Table3[[#This Row],[Count]]</f>
        <v>0.69230769230769229</v>
      </c>
      <c r="D42" s="2">
        <f>COUNTIFS(Table2[Sub-Sector],Table3[[#This Row],[Sub-Sector]],Table2[1W Return vs Nifty],"&gt;=5")/Table3[[#This Row],[Count]]</f>
        <v>7.6923076923076927E-2</v>
      </c>
      <c r="E42" s="2">
        <f>COUNTIFS(Table2[Sub-Sector],Table3[[#This Row],[Sub-Sector]],Table2[1M Return vs Nifty],"&gt;=5")/Table3[[#This Row],[Count]]</f>
        <v>0.11538461538461539</v>
      </c>
      <c r="F42" s="2">
        <f>COUNTIFS(Table2[Sub-Sector],Table3[[#This Row],[Sub-Sector]],Table2[6M Return vs Nifty],"&gt;=10")/Table3[[#This Row],[Count]]</f>
        <v>0.65384615384615385</v>
      </c>
      <c r="G42" s="2">
        <f>COUNTIFS(Table2[Sub-Sector],Table3[[#This Row],[Sub-Sector]],Table2[1Y Return vs Nifty],"&gt;=10")/Table3[[#This Row],[Count]]</f>
        <v>0.53846153846153844</v>
      </c>
      <c r="H42" s="2">
        <f>COUNTIFS(Table2[Sub-Sector],Table3[[#This Row],[Sub-Sector]],Table2[RSI Exponential â€“ 14D],"&gt;=50")/Table3[[#This Row],[Count]]</f>
        <v>0.53846153846153844</v>
      </c>
      <c r="I42" s="2">
        <f>COUNTIFS(Table2[Sub-Sector],Table3[[#This Row],[Sub-Sector]],Table2[Relative Volume],"&gt;=1")/Table3[[#This Row],[Count]]</f>
        <v>0.38461538461538464</v>
      </c>
      <c r="J42" s="2">
        <f>COUNTIFS(Table2[Sub-Sector],Table3[[#This Row],[Sub-Sector]],Table2[% Away From Day Low],"&gt;=0.05")/Table3[[#This Row],[Count]]</f>
        <v>0.11538461538461539</v>
      </c>
      <c r="K42" s="2">
        <f>COUNTIFS(Table2[Sub-Sector],Table3[[#This Row],[Sub-Sector]],Table2[% Away From Day High],"&lt;=0.05")/Table3[[#This Row],[Count]]</f>
        <v>0.96153846153846156</v>
      </c>
      <c r="L42" s="2">
        <f>COUNTIFS(Table2[Sub-Sector],Table3[[#This Row],[Sub-Sector]],Table2[% Away From Current Week Low],"&gt;=0.05")/Table3[[#This Row],[Count]]</f>
        <v>0.42307692307692307</v>
      </c>
      <c r="M42" s="2">
        <f>COUNTIFS(Table2[Sub-Sector],Table3[[#This Row],[Sub-Sector]],Table2[% Away From Current Week High],"&lt;=0.05")/Table3[[#This Row],[Count]]</f>
        <v>0.73076923076923073</v>
      </c>
      <c r="N42" s="2">
        <f>COUNTIFS(Table2[Sub-Sector],Table3[[#This Row],[Sub-Sector]],Table2[% Away From Current Month Low],"&gt;=0.05")/Table3[[#This Row],[Count]]</f>
        <v>0.61538461538461542</v>
      </c>
      <c r="O42" s="2">
        <f>COUNTIFS(Table2[Sub-Sector],Table3[[#This Row],[Sub-Sector]],Table2[% Away From Current Month High],"&lt;=0.05")/Table3[[#This Row],[Count]]</f>
        <v>0.46153846153846156</v>
      </c>
      <c r="P42" s="2">
        <f>COUNTIFS(Table2[Sub-Sector],Table3[[#This Row],[Sub-Sector]],Table2[% Away From 52W High],"&lt;=10")/Table3[[#This Row],[Count]]</f>
        <v>0.42307692307692307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0.53846153846153844</v>
      </c>
      <c r="S42" s="2">
        <f>COUNTIFS(Table2[Sub-Sector],Table3[[#This Row],[Sub-Sector]],Table2[% Price above 50 EMA],"&gt;=0")/Table3[[#This Row],[Count]]</f>
        <v>0.69230769230769229</v>
      </c>
      <c r="T42" s="2">
        <f>COUNTIFS(Table2[Sub-Sector],Table3[[#This Row],[Sub-Sector]],Table2[% Price above 200 EMA],"&gt;=0")/Table3[[#This Row],[Count]]</f>
        <v>0.88461538461538458</v>
      </c>
      <c r="U42" s="2">
        <f>COUNTIFS(Table2[Sub-Sector],Table3[[#This Row],[Sub-Sector]],Table2[Rate of Change - Zone],"Positive")/Table3[[#This Row],[Count]]</f>
        <v>0.46153846153846156</v>
      </c>
      <c r="V42" s="2">
        <f>COUNTIFS(Table2[Sub-Sector],Table3[[#This Row],[Sub-Sector]],Table2[Sharpe Ratio],"&gt;=0.10")/Table3[[#This Row],[Count]]</f>
        <v>0.46153846153846156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42">
        <f>_xlfn.RANK.AVG(Table3[[#This Row],[Score]],Table3[Score],1)</f>
        <v>35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2">
        <f>_xlfn.RANK.AVG(Table3[[#This Row],[Score 2 ]],Table3[[Score 2 ]],1)</f>
        <v>41.5</v>
      </c>
    </row>
    <row r="43" spans="1:26" x14ac:dyDescent="0.3">
      <c r="A43" t="s">
        <v>226</v>
      </c>
      <c r="B43">
        <f>COUNTIFS(Table2[Sub-Sector],Table3[[#This Row],[Sub-Sector]])</f>
        <v>3</v>
      </c>
      <c r="C43" s="2">
        <f>COUNTIFS(Table2[Sub-Sector],Table3[[#This Row],[Sub-Sector]],Table2[Uptrend],"Uptrend")/Table3[[#This Row],[Count]]</f>
        <v>1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</v>
      </c>
      <c r="F43" s="2">
        <f>COUNTIFS(Table2[Sub-Sector],Table3[[#This Row],[Sub-Sector]],Table2[6M Return vs Nifty],"&gt;=10")/Table3[[#This Row],[Count]]</f>
        <v>0.66666666666666663</v>
      </c>
      <c r="G43" s="2">
        <f>COUNTIFS(Table2[Sub-Sector],Table3[[#This Row],[Sub-Sector]],Table2[1Y Return vs Nifty],"&gt;=10")/Table3[[#This Row],[Count]]</f>
        <v>0.66666666666666663</v>
      </c>
      <c r="H43" s="2">
        <f>COUNTIFS(Table2[Sub-Sector],Table3[[#This Row],[Sub-Sector]],Table2[RSI Exponential â€“ 14D],"&gt;=50")/Table3[[#This Row],[Count]]</f>
        <v>0.66666666666666663</v>
      </c>
      <c r="I43" s="2">
        <f>COUNTIFS(Table2[Sub-Sector],Table3[[#This Row],[Sub-Sector]],Table2[Relative Volume],"&gt;=1")/Table3[[#This Row],[Count]]</f>
        <v>0.33333333333333331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0.33333333333333331</v>
      </c>
      <c r="M43" s="2">
        <f>COUNTIFS(Table2[Sub-Sector],Table3[[#This Row],[Sub-Sector]],Table2[% Away From Current Week High],"&lt;=0.05")/Table3[[#This Row],[Count]]</f>
        <v>0.66666666666666663</v>
      </c>
      <c r="N43" s="2">
        <f>COUNTIFS(Table2[Sub-Sector],Table3[[#This Row],[Sub-Sector]],Table2[% Away From Current Month Low],"&gt;=0.05")/Table3[[#This Row],[Count]]</f>
        <v>0.66666666666666663</v>
      </c>
      <c r="O43" s="2">
        <f>COUNTIFS(Table2[Sub-Sector],Table3[[#This Row],[Sub-Sector]],Table2[% Away From Current Month High],"&lt;=0.05")/Table3[[#This Row],[Count]]</f>
        <v>0.33333333333333331</v>
      </c>
      <c r="P43" s="2">
        <f>COUNTIFS(Table2[Sub-Sector],Table3[[#This Row],[Sub-Sector]],Table2[% Away From 52W High],"&lt;=10")/Table3[[#This Row],[Count]]</f>
        <v>0.66666666666666663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0.33333333333333331</v>
      </c>
      <c r="V43" s="2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43">
        <f>_xlfn.RANK.AVG(Table3[[#This Row],[Score]],Table3[Score],1)</f>
        <v>45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3">
        <f>_xlfn.RANK.AVG(Table3[[#This Row],[Score 2 ]],Table3[[Score 2 ]],1)</f>
        <v>41.5</v>
      </c>
    </row>
    <row r="44" spans="1:26" x14ac:dyDescent="0.3">
      <c r="A44" t="s">
        <v>278</v>
      </c>
      <c r="B44">
        <f>COUNTIFS(Table2[Sub-Sector],Table3[[#This Row],[Sub-Sector]])</f>
        <v>21</v>
      </c>
      <c r="C44" s="2">
        <f>COUNTIFS(Table2[Sub-Sector],Table3[[#This Row],[Sub-Sector]],Table2[Uptrend],"Uptrend")/Table3[[#This Row],[Count]]</f>
        <v>0.8571428571428571</v>
      </c>
      <c r="D44" s="2">
        <f>COUNTIFS(Table2[Sub-Sector],Table3[[#This Row],[Sub-Sector]],Table2[1W Return vs Nifty],"&gt;=5")/Table3[[#This Row],[Count]]</f>
        <v>4.7619047619047616E-2</v>
      </c>
      <c r="E44" s="2">
        <f>COUNTIFS(Table2[Sub-Sector],Table3[[#This Row],[Sub-Sector]],Table2[1M Return vs Nifty],"&gt;=5")/Table3[[#This Row],[Count]]</f>
        <v>0.2857142857142857</v>
      </c>
      <c r="F44" s="2">
        <f>COUNTIFS(Table2[Sub-Sector],Table3[[#This Row],[Sub-Sector]],Table2[6M Return vs Nifty],"&gt;=10")/Table3[[#This Row],[Count]]</f>
        <v>0.66666666666666663</v>
      </c>
      <c r="G44" s="2">
        <f>COUNTIFS(Table2[Sub-Sector],Table3[[#This Row],[Sub-Sector]],Table2[1Y Return vs Nifty],"&gt;=10")/Table3[[#This Row],[Count]]</f>
        <v>0.52380952380952384</v>
      </c>
      <c r="H44" s="2">
        <f>COUNTIFS(Table2[Sub-Sector],Table3[[#This Row],[Sub-Sector]],Table2[RSI Exponential â€“ 14D],"&gt;=50")/Table3[[#This Row],[Count]]</f>
        <v>0.47619047619047616</v>
      </c>
      <c r="I44" s="2">
        <f>COUNTIFS(Table2[Sub-Sector],Table3[[#This Row],[Sub-Sector]],Table2[Relative Volume],"&gt;=1")/Table3[[#This Row],[Count]]</f>
        <v>0.33333333333333331</v>
      </c>
      <c r="J44" s="2">
        <f>COUNTIFS(Table2[Sub-Sector],Table3[[#This Row],[Sub-Sector]],Table2[% Away From Day Low],"&gt;=0.05")/Table3[[#This Row],[Count]]</f>
        <v>4.7619047619047616E-2</v>
      </c>
      <c r="K44" s="2">
        <f>COUNTIFS(Table2[Sub-Sector],Table3[[#This Row],[Sub-Sector]],Table2[% Away From Day High],"&lt;=0.05")/Table3[[#This Row],[Count]]</f>
        <v>0.95238095238095233</v>
      </c>
      <c r="L44" s="2">
        <f>COUNTIFS(Table2[Sub-Sector],Table3[[#This Row],[Sub-Sector]],Table2[% Away From Current Week Low],"&gt;=0.05")/Table3[[#This Row],[Count]]</f>
        <v>0.2857142857142857</v>
      </c>
      <c r="M44" s="2">
        <f>COUNTIFS(Table2[Sub-Sector],Table3[[#This Row],[Sub-Sector]],Table2[% Away From Current Week High],"&lt;=0.05")/Table3[[#This Row],[Count]]</f>
        <v>0.47619047619047616</v>
      </c>
      <c r="N44" s="2">
        <f>COUNTIFS(Table2[Sub-Sector],Table3[[#This Row],[Sub-Sector]],Table2[% Away From Current Month Low],"&gt;=0.05")/Table3[[#This Row],[Count]]</f>
        <v>0.61904761904761907</v>
      </c>
      <c r="O44" s="2">
        <f>COUNTIFS(Table2[Sub-Sector],Table3[[#This Row],[Sub-Sector]],Table2[% Away From Current Month High],"&lt;=0.05")/Table3[[#This Row],[Count]]</f>
        <v>0.14285714285714285</v>
      </c>
      <c r="P44" s="2">
        <f>COUNTIFS(Table2[Sub-Sector],Table3[[#This Row],[Sub-Sector]],Table2[% Away From 52W High],"&lt;=10")/Table3[[#This Row],[Count]]</f>
        <v>0.2857142857142857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0.52380952380952384</v>
      </c>
      <c r="S44" s="2">
        <f>COUNTIFS(Table2[Sub-Sector],Table3[[#This Row],[Sub-Sector]],Table2[% Price above 50 EMA],"&gt;=0")/Table3[[#This Row],[Count]]</f>
        <v>0.7142857142857143</v>
      </c>
      <c r="T44" s="2">
        <f>COUNTIFS(Table2[Sub-Sector],Table3[[#This Row],[Sub-Sector]],Table2[% Price above 200 EMA],"&gt;=0")/Table3[[#This Row],[Count]]</f>
        <v>0.95238095238095233</v>
      </c>
      <c r="U44" s="2">
        <f>COUNTIFS(Table2[Sub-Sector],Table3[[#This Row],[Sub-Sector]],Table2[Rate of Change - Zone],"Positive")/Table3[[#This Row],[Count]]</f>
        <v>0.47619047619047616</v>
      </c>
      <c r="V44" s="2">
        <f>COUNTIFS(Table2[Sub-Sector],Table3[[#This Row],[Sub-Sector]],Table2[Sharpe Ratio],"&gt;=0.10")/Table3[[#This Row],[Count]]</f>
        <v>0.23809523809523808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</v>
      </c>
      <c r="X44">
        <f>_xlfn.RANK.AVG(Table3[[#This Row],[Score]],Table3[Score],1)</f>
        <v>24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4">
        <f>_xlfn.RANK.AVG(Table3[[#This Row],[Score 2 ]],Table3[[Score 2 ]],1)</f>
        <v>43</v>
      </c>
    </row>
    <row r="45" spans="1:26" x14ac:dyDescent="0.3">
      <c r="A45" t="s">
        <v>119</v>
      </c>
      <c r="B45">
        <f>COUNTIFS(Table2[Sub-Sector],Table3[[#This Row],[Sub-Sector]])</f>
        <v>8</v>
      </c>
      <c r="C45" s="2">
        <f>COUNTIFS(Table2[Sub-Sector],Table3[[#This Row],[Sub-Sector]],Table2[Uptrend],"Uptrend")/Table3[[#This Row],[Count]]</f>
        <v>0.75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0.125</v>
      </c>
      <c r="F45" s="2">
        <f>COUNTIFS(Table2[Sub-Sector],Table3[[#This Row],[Sub-Sector]],Table2[6M Return vs Nifty],"&gt;=10")/Table3[[#This Row],[Count]]</f>
        <v>0.625</v>
      </c>
      <c r="G45" s="2">
        <f>COUNTIFS(Table2[Sub-Sector],Table3[[#This Row],[Sub-Sector]],Table2[1Y Return vs Nifty],"&gt;=10")/Table3[[#This Row],[Count]]</f>
        <v>0.625</v>
      </c>
      <c r="H45" s="2">
        <f>COUNTIFS(Table2[Sub-Sector],Table3[[#This Row],[Sub-Sector]],Table2[RSI Exponential â€“ 14D],"&gt;=50")/Table3[[#This Row],[Count]]</f>
        <v>0.625</v>
      </c>
      <c r="I45" s="2">
        <f>COUNTIFS(Table2[Sub-Sector],Table3[[#This Row],[Sub-Sector]],Table2[Relative Volume],"&gt;=1")/Table3[[#This Row],[Count]]</f>
        <v>0.125</v>
      </c>
      <c r="J45" s="2">
        <f>COUNTIFS(Table2[Sub-Sector],Table3[[#This Row],[Sub-Sector]],Table2[% Away From Day Low],"&gt;=0.05")/Table3[[#This Row],[Count]]</f>
        <v>0.125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0.5</v>
      </c>
      <c r="M45" s="2">
        <f>COUNTIFS(Table2[Sub-Sector],Table3[[#This Row],[Sub-Sector]],Table2[% Away From Current Week High],"&lt;=0.05")/Table3[[#This Row],[Count]]</f>
        <v>0.75</v>
      </c>
      <c r="N45" s="2">
        <f>COUNTIFS(Table2[Sub-Sector],Table3[[#This Row],[Sub-Sector]],Table2[% Away From Current Month Low],"&gt;=0.05")/Table3[[#This Row],[Count]]</f>
        <v>0.5</v>
      </c>
      <c r="O45" s="2">
        <f>COUNTIFS(Table2[Sub-Sector],Table3[[#This Row],[Sub-Sector]],Table2[% Away From Current Month High],"&lt;=0.05")/Table3[[#This Row],[Count]]</f>
        <v>0.625</v>
      </c>
      <c r="P45" s="2">
        <f>COUNTIFS(Table2[Sub-Sector],Table3[[#This Row],[Sub-Sector]],Table2[% Away From 52W High],"&lt;=10")/Table3[[#This Row],[Count]]</f>
        <v>0.625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0.625</v>
      </c>
      <c r="S45" s="2">
        <f>COUNTIFS(Table2[Sub-Sector],Table3[[#This Row],[Sub-Sector]],Table2[% Price above 50 EMA],"&gt;=0")/Table3[[#This Row],[Count]]</f>
        <v>0.625</v>
      </c>
      <c r="T45" s="2">
        <f>COUNTIFS(Table2[Sub-Sector],Table3[[#This Row],[Sub-Sector]],Table2[% Price above 200 EMA],"&gt;=0")/Table3[[#This Row],[Count]]</f>
        <v>0.75</v>
      </c>
      <c r="U45" s="2">
        <f>COUNTIFS(Table2[Sub-Sector],Table3[[#This Row],[Sub-Sector]],Table2[Rate of Change - Zone],"Positive")/Table3[[#This Row],[Count]]</f>
        <v>0.625</v>
      </c>
      <c r="V45" s="2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45">
        <f>_xlfn.RANK.AVG(Table3[[#This Row],[Score]],Table3[Score],1)</f>
        <v>44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5">
        <f>_xlfn.RANK.AVG(Table3[[#This Row],[Score 2 ]],Table3[[Score 2 ]],1)</f>
        <v>44.5</v>
      </c>
    </row>
    <row r="46" spans="1:26" x14ac:dyDescent="0.3">
      <c r="A46" t="s">
        <v>183</v>
      </c>
      <c r="B46">
        <f>COUNTIFS(Table2[Sub-Sector],Table3[[#This Row],[Sub-Sector]])</f>
        <v>4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0.5</v>
      </c>
      <c r="F46" s="2">
        <f>COUNTIFS(Table2[Sub-Sector],Table3[[#This Row],[Sub-Sector]],Table2[6M Return vs Nifty],"&gt;=10")/Table3[[#This Row],[Count]]</f>
        <v>0.75</v>
      </c>
      <c r="G46" s="2">
        <f>COUNTIFS(Table2[Sub-Sector],Table3[[#This Row],[Sub-Sector]],Table2[1Y Return vs Nifty],"&gt;=10")/Table3[[#This Row],[Count]]</f>
        <v>0.5</v>
      </c>
      <c r="H46" s="2">
        <f>COUNTIFS(Table2[Sub-Sector],Table3[[#This Row],[Sub-Sector]],Table2[RSI Exponential â€“ 14D],"&gt;=50")/Table3[[#This Row],[Count]]</f>
        <v>0.5</v>
      </c>
      <c r="I46" s="2">
        <f>COUNTIFS(Table2[Sub-Sector],Table3[[#This Row],[Sub-Sector]],Table2[Relative Volume],"&gt;=1")/Table3[[#This Row],[Count]]</f>
        <v>0.25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0.25</v>
      </c>
      <c r="M46" s="2">
        <f>COUNTIFS(Table2[Sub-Sector],Table3[[#This Row],[Sub-Sector]],Table2[% Away From Current Week High],"&lt;=0.05")/Table3[[#This Row],[Count]]</f>
        <v>0.5</v>
      </c>
      <c r="N46" s="2">
        <f>COUNTIFS(Table2[Sub-Sector],Table3[[#This Row],[Sub-Sector]],Table2[% Away From Current Month Low],"&gt;=0.05")/Table3[[#This Row],[Count]]</f>
        <v>0.75</v>
      </c>
      <c r="O46" s="2">
        <f>COUNTIFS(Table2[Sub-Sector],Table3[[#This Row],[Sub-Sector]],Table2[% Away From Current Month High],"&lt;=0.05")/Table3[[#This Row],[Count]]</f>
        <v>0.5</v>
      </c>
      <c r="P46" s="2">
        <f>COUNTIFS(Table2[Sub-Sector],Table3[[#This Row],[Sub-Sector]],Table2[% Away From 52W High],"&lt;=10")/Table3[[#This Row],[Count]]</f>
        <v>0.5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0.5</v>
      </c>
      <c r="S46" s="2">
        <f>COUNTIFS(Table2[Sub-Sector],Table3[[#This Row],[Sub-Sector]],Table2[% Price above 50 EMA],"&gt;=0")/Table3[[#This Row],[Count]]</f>
        <v>0.75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0.5</v>
      </c>
      <c r="V46" s="2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46">
        <f>_xlfn.RANK.AVG(Table3[[#This Row],[Score]],Table3[Score],1)</f>
        <v>27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6">
        <f>_xlfn.RANK.AVG(Table3[[#This Row],[Score 2 ]],Table3[[Score 2 ]],1)</f>
        <v>44.5</v>
      </c>
    </row>
    <row r="47" spans="1:26" x14ac:dyDescent="0.3">
      <c r="A47" t="s">
        <v>327</v>
      </c>
      <c r="B47">
        <f>COUNTIFS(Table2[Sub-Sector],Table3[[#This Row],[Sub-Sector]])</f>
        <v>10</v>
      </c>
      <c r="C47" s="2">
        <f>COUNTIFS(Table2[Sub-Sector],Table3[[#This Row],[Sub-Sector]],Table2[Uptrend],"Uptrend")/Table3[[#This Row],[Count]]</f>
        <v>0.8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0.1</v>
      </c>
      <c r="F47" s="2">
        <f>COUNTIFS(Table2[Sub-Sector],Table3[[#This Row],[Sub-Sector]],Table2[6M Return vs Nifty],"&gt;=10")/Table3[[#This Row],[Count]]</f>
        <v>0.8</v>
      </c>
      <c r="G47" s="2">
        <f>COUNTIFS(Table2[Sub-Sector],Table3[[#This Row],[Sub-Sector]],Table2[1Y Return vs Nifty],"&gt;=10")/Table3[[#This Row],[Count]]</f>
        <v>0.7</v>
      </c>
      <c r="H47" s="2">
        <f>COUNTIFS(Table2[Sub-Sector],Table3[[#This Row],[Sub-Sector]],Table2[RSI Exponential â€“ 14D],"&gt;=50")/Table3[[#This Row],[Count]]</f>
        <v>0.4</v>
      </c>
      <c r="I47" s="2">
        <f>COUNTIFS(Table2[Sub-Sector],Table3[[#This Row],[Sub-Sector]],Table2[Relative Volume],"&gt;=1")/Table3[[#This Row],[Count]]</f>
        <v>0.2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0.1</v>
      </c>
      <c r="M47" s="2">
        <f>COUNTIFS(Table2[Sub-Sector],Table3[[#This Row],[Sub-Sector]],Table2[% Away From Current Week High],"&lt;=0.05")/Table3[[#This Row],[Count]]</f>
        <v>0.8</v>
      </c>
      <c r="N47" s="2">
        <f>COUNTIFS(Table2[Sub-Sector],Table3[[#This Row],[Sub-Sector]],Table2[% Away From Current Month Low],"&gt;=0.05")/Table3[[#This Row],[Count]]</f>
        <v>0.4</v>
      </c>
      <c r="O47" s="2">
        <f>COUNTIFS(Table2[Sub-Sector],Table3[[#This Row],[Sub-Sector]],Table2[% Away From Current Month High],"&lt;=0.05")/Table3[[#This Row],[Count]]</f>
        <v>0.3</v>
      </c>
      <c r="P47" s="2">
        <f>COUNTIFS(Table2[Sub-Sector],Table3[[#This Row],[Sub-Sector]],Table2[% Away From 52W High],"&lt;=10")/Table3[[#This Row],[Count]]</f>
        <v>0.5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0.4</v>
      </c>
      <c r="S47" s="2">
        <f>COUNTIFS(Table2[Sub-Sector],Table3[[#This Row],[Sub-Sector]],Table2[% Price above 50 EMA],"&gt;=0")/Table3[[#This Row],[Count]]</f>
        <v>0.6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0.3</v>
      </c>
      <c r="V47" s="2">
        <f>COUNTIFS(Table2[Sub-Sector],Table3[[#This Row],[Sub-Sector]],Table2[Sharpe Ratio],"&gt;=0.10")/Table3[[#This Row],[Count]]</f>
        <v>0.2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</v>
      </c>
      <c r="X47">
        <f>_xlfn.RANK.AVG(Table3[[#This Row],[Score]],Table3[Score],1)</f>
        <v>46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7">
        <f>_xlfn.RANK.AVG(Table3[[#This Row],[Score 2 ]],Table3[[Score 2 ]],1)</f>
        <v>46</v>
      </c>
    </row>
    <row r="48" spans="1:26" x14ac:dyDescent="0.3">
      <c r="A48" t="s">
        <v>514</v>
      </c>
      <c r="B48">
        <f>COUNTIFS(Table2[Sub-Sector],Table3[[#This Row],[Sub-Sector]])</f>
        <v>4</v>
      </c>
      <c r="C48" s="2">
        <f>COUNTIFS(Table2[Sub-Sector],Table3[[#This Row],[Sub-Sector]],Table2[Uptrend],"Uptrend")/Table3[[#This Row],[Count]]</f>
        <v>0.75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0.25</v>
      </c>
      <c r="F48" s="2">
        <f>COUNTIFS(Table2[Sub-Sector],Table3[[#This Row],[Sub-Sector]],Table2[6M Return vs Nifty],"&gt;=10")/Table3[[#This Row],[Count]]</f>
        <v>0.5</v>
      </c>
      <c r="G48" s="2">
        <f>COUNTIFS(Table2[Sub-Sector],Table3[[#This Row],[Sub-Sector]],Table2[1Y Return vs Nifty],"&gt;=10")/Table3[[#This Row],[Count]]</f>
        <v>0.5</v>
      </c>
      <c r="H48" s="2">
        <f>COUNTIFS(Table2[Sub-Sector],Table3[[#This Row],[Sub-Sector]],Table2[RSI Exponential â€“ 14D],"&gt;=50")/Table3[[#This Row],[Count]]</f>
        <v>0.75</v>
      </c>
      <c r="I48" s="2">
        <f>COUNTIFS(Table2[Sub-Sector],Table3[[#This Row],[Sub-Sector]],Table2[Relative Volume],"&gt;=1")/Table3[[#This Row],[Count]]</f>
        <v>0.25</v>
      </c>
      <c r="J48" s="2">
        <f>COUNTIFS(Table2[Sub-Sector],Table3[[#This Row],[Sub-Sector]],Table2[% Away From Day Low],"&gt;=0.05")/Table3[[#This Row],[Count]]</f>
        <v>0.5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0.75</v>
      </c>
      <c r="M48" s="2">
        <f>COUNTIFS(Table2[Sub-Sector],Table3[[#This Row],[Sub-Sector]],Table2[% Away From Current Week High],"&lt;=0.05")/Table3[[#This Row],[Count]]</f>
        <v>0.75</v>
      </c>
      <c r="N48" s="2">
        <f>COUNTIFS(Table2[Sub-Sector],Table3[[#This Row],[Sub-Sector]],Table2[% Away From Current Month Low],"&gt;=0.05")/Table3[[#This Row],[Count]]</f>
        <v>0.75</v>
      </c>
      <c r="O48" s="2">
        <f>COUNTIFS(Table2[Sub-Sector],Table3[[#This Row],[Sub-Sector]],Table2[% Away From Current Month High],"&lt;=0.05")/Table3[[#This Row],[Count]]</f>
        <v>0.5</v>
      </c>
      <c r="P48" s="2">
        <f>COUNTIFS(Table2[Sub-Sector],Table3[[#This Row],[Sub-Sector]],Table2[% Away From 52W High],"&lt;=10")/Table3[[#This Row],[Count]]</f>
        <v>0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0.75</v>
      </c>
      <c r="S48" s="2">
        <f>COUNTIFS(Table2[Sub-Sector],Table3[[#This Row],[Sub-Sector]],Table2[% Price above 50 EMA],"&gt;=0")/Table3[[#This Row],[Count]]</f>
        <v>0.75</v>
      </c>
      <c r="T48" s="2">
        <f>COUNTIFS(Table2[Sub-Sector],Table3[[#This Row],[Sub-Sector]],Table2[% Price above 200 EMA],"&gt;=0")/Table3[[#This Row],[Count]]</f>
        <v>0.75</v>
      </c>
      <c r="U48" s="2">
        <f>COUNTIFS(Table2[Sub-Sector],Table3[[#This Row],[Sub-Sector]],Table2[Rate of Change - Zone],"Positive")/Table3[[#This Row],[Count]]</f>
        <v>0.75</v>
      </c>
      <c r="V48" s="2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382.5</v>
      </c>
      <c r="X48">
        <f>_xlfn.RANK.AVG(Table3[[#This Row],[Score]],Table3[Score],1)</f>
        <v>41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8">
        <f>_xlfn.RANK.AVG(Table3[[#This Row],[Score 2 ]],Table3[[Score 2 ]],1)</f>
        <v>47</v>
      </c>
    </row>
    <row r="49" spans="1:26" x14ac:dyDescent="0.3">
      <c r="A49" t="s">
        <v>125</v>
      </c>
      <c r="B49">
        <f>COUNTIFS(Table2[Sub-Sector],Table3[[#This Row],[Sub-Sector]])</f>
        <v>22</v>
      </c>
      <c r="C49" s="2">
        <f>COUNTIFS(Table2[Sub-Sector],Table3[[#This Row],[Sub-Sector]],Table2[Uptrend],"Uptrend")/Table3[[#This Row],[Count]]</f>
        <v>0.5</v>
      </c>
      <c r="D49" s="2">
        <f>COUNTIFS(Table2[Sub-Sector],Table3[[#This Row],[Sub-Sector]],Table2[1W Return vs Nifty],"&gt;=5")/Table3[[#This Row],[Count]]</f>
        <v>9.0909090909090912E-2</v>
      </c>
      <c r="E49" s="2">
        <f>COUNTIFS(Table2[Sub-Sector],Table3[[#This Row],[Sub-Sector]],Table2[1M Return vs Nifty],"&gt;=5")/Table3[[#This Row],[Count]]</f>
        <v>0.18181818181818182</v>
      </c>
      <c r="F49" s="2">
        <f>COUNTIFS(Table2[Sub-Sector],Table3[[#This Row],[Sub-Sector]],Table2[6M Return vs Nifty],"&gt;=10")/Table3[[#This Row],[Count]]</f>
        <v>0.40909090909090912</v>
      </c>
      <c r="G49" s="2">
        <f>COUNTIFS(Table2[Sub-Sector],Table3[[#This Row],[Sub-Sector]],Table2[1Y Return vs Nifty],"&gt;=10")/Table3[[#This Row],[Count]]</f>
        <v>0.54545454545454541</v>
      </c>
      <c r="H49" s="2">
        <f>COUNTIFS(Table2[Sub-Sector],Table3[[#This Row],[Sub-Sector]],Table2[RSI Exponential â€“ 14D],"&gt;=50")/Table3[[#This Row],[Count]]</f>
        <v>0.72727272727272729</v>
      </c>
      <c r="I49" s="2">
        <f>COUNTIFS(Table2[Sub-Sector],Table3[[#This Row],[Sub-Sector]],Table2[Relative Volume],"&gt;=1")/Table3[[#This Row],[Count]]</f>
        <v>0.27272727272727271</v>
      </c>
      <c r="J49" s="2">
        <f>COUNTIFS(Table2[Sub-Sector],Table3[[#This Row],[Sub-Sector]],Table2[% Away From Day Low],"&gt;=0.05")/Table3[[#This Row],[Count]]</f>
        <v>0.22727272727272727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0.40909090909090912</v>
      </c>
      <c r="M49" s="2">
        <f>COUNTIFS(Table2[Sub-Sector],Table3[[#This Row],[Sub-Sector]],Table2[% Away From Current Week High],"&lt;=0.05")/Table3[[#This Row],[Count]]</f>
        <v>0.59090909090909094</v>
      </c>
      <c r="N49" s="2">
        <f>COUNTIFS(Table2[Sub-Sector],Table3[[#This Row],[Sub-Sector]],Table2[% Away From Current Month Low],"&gt;=0.05")/Table3[[#This Row],[Count]]</f>
        <v>0.63636363636363635</v>
      </c>
      <c r="O49" s="2">
        <f>COUNTIFS(Table2[Sub-Sector],Table3[[#This Row],[Sub-Sector]],Table2[% Away From Current Month High],"&lt;=0.05")/Table3[[#This Row],[Count]]</f>
        <v>0.59090909090909094</v>
      </c>
      <c r="P49" s="2">
        <f>COUNTIFS(Table2[Sub-Sector],Table3[[#This Row],[Sub-Sector]],Table2[% Away From 52W High],"&lt;=10")/Table3[[#This Row],[Count]]</f>
        <v>0.27272727272727271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0.59090909090909094</v>
      </c>
      <c r="S49" s="2">
        <f>COUNTIFS(Table2[Sub-Sector],Table3[[#This Row],[Sub-Sector]],Table2[% Price above 50 EMA],"&gt;=0")/Table3[[#This Row],[Count]]</f>
        <v>0.54545454545454541</v>
      </c>
      <c r="T49" s="2">
        <f>COUNTIFS(Table2[Sub-Sector],Table3[[#This Row],[Sub-Sector]],Table2[% Price above 200 EMA],"&gt;=0")/Table3[[#This Row],[Count]]</f>
        <v>0.81818181818181823</v>
      </c>
      <c r="U49" s="2">
        <f>COUNTIFS(Table2[Sub-Sector],Table3[[#This Row],[Sub-Sector]],Table2[Rate of Change - Zone],"Positive")/Table3[[#This Row],[Count]]</f>
        <v>0.68181818181818177</v>
      </c>
      <c r="V49" s="2">
        <f>COUNTIFS(Table2[Sub-Sector],Table3[[#This Row],[Sub-Sector]],Table2[Sharpe Ratio],"&gt;=0.10")/Table3[[#This Row],[Count]]</f>
        <v>0.45454545454545453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49">
        <f>_xlfn.RANK.AVG(Table3[[#This Row],[Score]],Table3[Score],1)</f>
        <v>40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9">
        <f>_xlfn.RANK.AVG(Table3[[#This Row],[Score 2 ]],Table3[[Score 2 ]],1)</f>
        <v>48.5</v>
      </c>
    </row>
    <row r="50" spans="1:26" x14ac:dyDescent="0.3">
      <c r="A50" t="s">
        <v>772</v>
      </c>
      <c r="B50">
        <f>COUNTIFS(Table2[Sub-Sector],Table3[[#This Row],[Sub-Sector]])</f>
        <v>5</v>
      </c>
      <c r="C50" s="2">
        <f>COUNTIFS(Table2[Sub-Sector],Table3[[#This Row],[Sub-Sector]],Table2[Uptrend],"Uptrend")/Table3[[#This Row],[Count]]</f>
        <v>0.2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1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0.2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0.4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0.6</v>
      </c>
      <c r="M50" s="2">
        <f>COUNTIFS(Table2[Sub-Sector],Table3[[#This Row],[Sub-Sector]],Table2[% Away From Current Week High],"&lt;=0.05")/Table3[[#This Row],[Count]]</f>
        <v>0.6</v>
      </c>
      <c r="N50" s="2">
        <f>COUNTIFS(Table2[Sub-Sector],Table3[[#This Row],[Sub-Sector]],Table2[% Away From Current Month Low],"&gt;=0.05")/Table3[[#This Row],[Count]]</f>
        <v>1</v>
      </c>
      <c r="O50" s="2">
        <f>COUNTIFS(Table2[Sub-Sector],Table3[[#This Row],[Sub-Sector]],Table2[% Away From Current Month High],"&lt;=0.05")/Table3[[#This Row],[Count]]</f>
        <v>0.2</v>
      </c>
      <c r="P50" s="2">
        <f>COUNTIFS(Table2[Sub-Sector],Table3[[#This Row],[Sub-Sector]],Table2[% Away From 52W High],"&lt;=10")/Table3[[#This Row],[Count]]</f>
        <v>0.2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0.2</v>
      </c>
      <c r="S50" s="2">
        <f>COUNTIFS(Table2[Sub-Sector],Table3[[#This Row],[Sub-Sector]],Table2[% Price above 50 EMA],"&gt;=0")/Table3[[#This Row],[Count]]</f>
        <v>0.2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0.2</v>
      </c>
      <c r="V50" s="2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50">
        <f>_xlfn.RANK.AVG(Table3[[#This Row],[Score]],Table3[Score],1)</f>
        <v>80.5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50">
        <f>_xlfn.RANK.AVG(Table3[[#This Row],[Score 2 ]],Table3[[Score 2 ]],1)</f>
        <v>48.5</v>
      </c>
    </row>
    <row r="51" spans="1:26" x14ac:dyDescent="0.3">
      <c r="A51" t="s">
        <v>180</v>
      </c>
      <c r="B51">
        <f>COUNTIFS(Table2[Sub-Sector],Table3[[#This Row],[Sub-Sector]])</f>
        <v>9</v>
      </c>
      <c r="C51" s="2">
        <f>COUNTIFS(Table2[Sub-Sector],Table3[[#This Row],[Sub-Sector]],Table2[Uptrend],"Uptrend")/Table3[[#This Row],[Count]]</f>
        <v>0.77777777777777779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0.1111111111111111</v>
      </c>
      <c r="F51" s="2">
        <f>COUNTIFS(Table2[Sub-Sector],Table3[[#This Row],[Sub-Sector]],Table2[6M Return vs Nifty],"&gt;=10")/Table3[[#This Row],[Count]]</f>
        <v>0.66666666666666663</v>
      </c>
      <c r="G51" s="2">
        <f>COUNTIFS(Table2[Sub-Sector],Table3[[#This Row],[Sub-Sector]],Table2[1Y Return vs Nifty],"&gt;=10")/Table3[[#This Row],[Count]]</f>
        <v>0.44444444444444442</v>
      </c>
      <c r="H51" s="2">
        <f>COUNTIFS(Table2[Sub-Sector],Table3[[#This Row],[Sub-Sector]],Table2[RSI Exponential â€“ 14D],"&gt;=50")/Table3[[#This Row],[Count]]</f>
        <v>0.44444444444444442</v>
      </c>
      <c r="I51" s="2">
        <f>COUNTIFS(Table2[Sub-Sector],Table3[[#This Row],[Sub-Sector]],Table2[Relative Volume],"&gt;=1")/Table3[[#This Row],[Count]]</f>
        <v>0.44444444444444442</v>
      </c>
      <c r="J51" s="2">
        <f>COUNTIFS(Table2[Sub-Sector],Table3[[#This Row],[Sub-Sector]],Table2[% Away From Day Low],"&gt;=0.05")/Table3[[#This Row],[Count]]</f>
        <v>0.1111111111111111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0.22222222222222221</v>
      </c>
      <c r="M51" s="2">
        <f>COUNTIFS(Table2[Sub-Sector],Table3[[#This Row],[Sub-Sector]],Table2[% Away From Current Week High],"&lt;=0.05")/Table3[[#This Row],[Count]]</f>
        <v>0.77777777777777779</v>
      </c>
      <c r="N51" s="2">
        <f>COUNTIFS(Table2[Sub-Sector],Table3[[#This Row],[Sub-Sector]],Table2[% Away From Current Month Low],"&gt;=0.05")/Table3[[#This Row],[Count]]</f>
        <v>0.44444444444444442</v>
      </c>
      <c r="O51" s="2">
        <f>COUNTIFS(Table2[Sub-Sector],Table3[[#This Row],[Sub-Sector]],Table2[% Away From Current Month High],"&lt;=0.05")/Table3[[#This Row],[Count]]</f>
        <v>0.44444444444444442</v>
      </c>
      <c r="P51" s="2">
        <f>COUNTIFS(Table2[Sub-Sector],Table3[[#This Row],[Sub-Sector]],Table2[% Away From 52W High],"&lt;=10")/Table3[[#This Row],[Count]]</f>
        <v>0.55555555555555558</v>
      </c>
      <c r="Q51" s="2">
        <f>COUNTIFS(Table2[Sub-Sector],Table3[[#This Row],[Sub-Sector]],Table2[% Away From 52W Low],"&gt;=10")/Table3[[#This Row],[Count]]</f>
        <v>0.88888888888888884</v>
      </c>
      <c r="R51" s="2">
        <f>COUNTIFS(Table2[Sub-Sector],Table3[[#This Row],[Sub-Sector]],Table2[% Price above 20 EMA],"&gt;=0")/Table3[[#This Row],[Count]]</f>
        <v>0.44444444444444442</v>
      </c>
      <c r="S51" s="2">
        <f>COUNTIFS(Table2[Sub-Sector],Table3[[#This Row],[Sub-Sector]],Table2[% Price above 50 EMA],"&gt;=0")/Table3[[#This Row],[Count]]</f>
        <v>0.55555555555555558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0.33333333333333331</v>
      </c>
      <c r="V51" s="2">
        <f>COUNTIFS(Table2[Sub-Sector],Table3[[#This Row],[Sub-Sector]],Table2[Sharpe Ratio],"&gt;=0.10")/Table3[[#This Row],[Count]]</f>
        <v>0.1111111111111111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</v>
      </c>
      <c r="X51">
        <f>_xlfn.RANK.AVG(Table3[[#This Row],[Score]],Table3[Score],1)</f>
        <v>49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51">
        <f>_xlfn.RANK.AVG(Table3[[#This Row],[Score 2 ]],Table3[[Score 2 ]],1)</f>
        <v>50</v>
      </c>
    </row>
    <row r="52" spans="1:26" x14ac:dyDescent="0.3">
      <c r="A52" t="s">
        <v>98</v>
      </c>
      <c r="B52">
        <f>COUNTIFS(Table2[Sub-Sector],Table3[[#This Row],[Sub-Sector]])</f>
        <v>3</v>
      </c>
      <c r="C52" s="2">
        <f>COUNTIFS(Table2[Sub-Sector],Table3[[#This Row],[Sub-Sector]],Table2[Uptrend],"Uptrend")/Table3[[#This Row],[Count]]</f>
        <v>0.66666666666666663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0.33333333333333331</v>
      </c>
      <c r="G52" s="2">
        <f>COUNTIFS(Table2[Sub-Sector],Table3[[#This Row],[Sub-Sector]],Table2[1Y Return vs Nifty],"&gt;=10")/Table3[[#This Row],[Count]]</f>
        <v>1</v>
      </c>
      <c r="H52" s="2">
        <f>COUNTIFS(Table2[Sub-Sector],Table3[[#This Row],[Sub-Sector]],Table2[RSI Exponential â€“ 14D],"&gt;=50")/Table3[[#This Row],[Count]]</f>
        <v>0.33333333333333331</v>
      </c>
      <c r="I52" s="2">
        <f>COUNTIFS(Table2[Sub-Sector],Table3[[#This Row],[Sub-Sector]],Table2[Relative Volume],"&gt;=1")/Table3[[#This Row],[Count]]</f>
        <v>0.33333333333333331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0.66666666666666663</v>
      </c>
      <c r="N52" s="2">
        <f>COUNTIFS(Table2[Sub-Sector],Table3[[#This Row],[Sub-Sector]],Table2[% Away From Current Month Low],"&gt;=0.05")/Table3[[#This Row],[Count]]</f>
        <v>0.33333333333333331</v>
      </c>
      <c r="O52" s="2">
        <f>COUNTIFS(Table2[Sub-Sector],Table3[[#This Row],[Sub-Sector]],Table2[% Away From Current Month High],"&lt;=0.05")/Table3[[#This Row],[Count]]</f>
        <v>0.66666666666666663</v>
      </c>
      <c r="P52" s="2">
        <f>COUNTIFS(Table2[Sub-Sector],Table3[[#This Row],[Sub-Sector]],Table2[% Away From 52W High],"&lt;=10")/Table3[[#This Row],[Count]]</f>
        <v>0.33333333333333331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0.33333333333333331</v>
      </c>
      <c r="S52" s="2">
        <f>COUNTIFS(Table2[Sub-Sector],Table3[[#This Row],[Sub-Sector]],Table2[% Price above 50 EMA],"&gt;=0")/Table3[[#This Row],[Count]]</f>
        <v>0.33333333333333331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0.33333333333333331</v>
      </c>
      <c r="V52" s="2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456.5</v>
      </c>
      <c r="X52">
        <f>_xlfn.RANK.AVG(Table3[[#This Row],[Score]],Table3[Score],1)</f>
        <v>72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2">
        <f>_xlfn.RANK.AVG(Table3[[#This Row],[Score 2 ]],Table3[[Score 2 ]],1)</f>
        <v>51</v>
      </c>
    </row>
    <row r="53" spans="1:26" x14ac:dyDescent="0.3">
      <c r="A53" t="s">
        <v>955</v>
      </c>
      <c r="B53">
        <f>COUNTIFS(Table2[Sub-Sector],Table3[[#This Row],[Sub-Sector]])</f>
        <v>1</v>
      </c>
      <c r="C53" s="2">
        <f>COUNTIFS(Table2[Sub-Sector],Table3[[#This Row],[Sub-Sector]],Table2[Uptrend],"Uptrend")/Table3[[#This Row],[Count]]</f>
        <v>1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1</v>
      </c>
      <c r="F53" s="2">
        <f>COUNTIFS(Table2[Sub-Sector],Table3[[#This Row],[Sub-Sector]],Table2[6M Return vs Nifty],"&gt;=10")/Table3[[#This Row],[Count]]</f>
        <v>1</v>
      </c>
      <c r="G53" s="2">
        <f>COUNTIFS(Table2[Sub-Sector],Table3[[#This Row],[Sub-Sector]],Table2[1Y Return vs Nifty],"&gt;=10")/Table3[[#This Row],[Count]]</f>
        <v>0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Volume],"&gt;=1")/Table3[[#This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1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1</v>
      </c>
      <c r="S53" s="2">
        <f>COUNTIFS(Table2[Sub-Sector],Table3[[#This Row],[Sub-Sector]],Table2[% Price above 50 EMA],"&gt;=0")/Table3[[#This Row],[Count]]</f>
        <v>1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1</v>
      </c>
      <c r="V53" s="2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53">
        <f>_xlfn.RANK.AVG(Table3[[#This Row],[Score]],Table3[Score],1)</f>
        <v>32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3">
        <f>_xlfn.RANK.AVG(Table3[[#This Row],[Score 2 ]],Table3[[Score 2 ]],1)</f>
        <v>52</v>
      </c>
    </row>
    <row r="54" spans="1:26" x14ac:dyDescent="0.3">
      <c r="A54" t="s">
        <v>204</v>
      </c>
      <c r="B54">
        <f>COUNTIFS(Table2[Sub-Sector],Table3[[#This Row],[Sub-Sector]])</f>
        <v>2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1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0.5</v>
      </c>
      <c r="I54" s="2">
        <f>COUNTIFS(Table2[Sub-Sector],Table3[[#This Row],[Sub-Sector]],Table2[Relative Volume],"&gt;=1")/Table3[[#This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0.5</v>
      </c>
      <c r="O54" s="2">
        <f>COUNTIFS(Table2[Sub-Sector],Table3[[#This Row],[Sub-Sector]],Table2[% Away From Current Month High],"&lt;=0.05")/Table3[[#This Row],[Count]]</f>
        <v>0.5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0.5</v>
      </c>
      <c r="S54" s="2">
        <f>COUNTIFS(Table2[Sub-Sector],Table3[[#This Row],[Sub-Sector]],Table2[% Price above 50 EMA],"&gt;=0")/Table3[[#This Row],[Count]]</f>
        <v>0.5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0.5</v>
      </c>
      <c r="V54" s="2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418</v>
      </c>
      <c r="X54">
        <f>_xlfn.RANK.AVG(Table3[[#This Row],[Score]],Table3[Score],1)</f>
        <v>55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4">
        <f>_xlfn.RANK.AVG(Table3[[#This Row],[Score 2 ]],Table3[[Score 2 ]],1)</f>
        <v>53</v>
      </c>
    </row>
    <row r="55" spans="1:26" x14ac:dyDescent="0.3">
      <c r="A55" t="s">
        <v>472</v>
      </c>
      <c r="B55">
        <f>COUNTIFS(Table2[Sub-Sector],Table3[[#This Row],[Sub-Sector]])</f>
        <v>17</v>
      </c>
      <c r="C55" s="2">
        <f>COUNTIFS(Table2[Sub-Sector],Table3[[#This Row],[Sub-Sector]],Table2[Uptrend],"Uptrend")/Table3[[#This Row],[Count]]</f>
        <v>0.70588235294117652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0.29411764705882354</v>
      </c>
      <c r="F55" s="2">
        <f>COUNTIFS(Table2[Sub-Sector],Table3[[#This Row],[Sub-Sector]],Table2[6M Return vs Nifty],"&gt;=10")/Table3[[#This Row],[Count]]</f>
        <v>0.47058823529411764</v>
      </c>
      <c r="G55" s="2">
        <f>COUNTIFS(Table2[Sub-Sector],Table3[[#This Row],[Sub-Sector]],Table2[1Y Return vs Nifty],"&gt;=10")/Table3[[#This Row],[Count]]</f>
        <v>0.23529411764705882</v>
      </c>
      <c r="H55" s="2">
        <f>COUNTIFS(Table2[Sub-Sector],Table3[[#This Row],[Sub-Sector]],Table2[RSI Exponential â€“ 14D],"&gt;=50")/Table3[[#This Row],[Count]]</f>
        <v>0.58823529411764708</v>
      </c>
      <c r="I55" s="2">
        <f>COUNTIFS(Table2[Sub-Sector],Table3[[#This Row],[Sub-Sector]],Table2[Relative Volume],"&gt;=1")/Table3[[#This Row],[Count]]</f>
        <v>0.47058823529411764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0.94117647058823528</v>
      </c>
      <c r="L55" s="2">
        <f>COUNTIFS(Table2[Sub-Sector],Table3[[#This Row],[Sub-Sector]],Table2[% Away From Current Week Low],"&gt;=0.05")/Table3[[#This Row],[Count]]</f>
        <v>0.23529411764705882</v>
      </c>
      <c r="M55" s="2">
        <f>COUNTIFS(Table2[Sub-Sector],Table3[[#This Row],[Sub-Sector]],Table2[% Away From Current Week High],"&lt;=0.05")/Table3[[#This Row],[Count]]</f>
        <v>0.47058823529411764</v>
      </c>
      <c r="N55" s="2">
        <f>COUNTIFS(Table2[Sub-Sector],Table3[[#This Row],[Sub-Sector]],Table2[% Away From Current Month Low],"&gt;=0.05")/Table3[[#This Row],[Count]]</f>
        <v>0.58823529411764708</v>
      </c>
      <c r="O55" s="2">
        <f>COUNTIFS(Table2[Sub-Sector],Table3[[#This Row],[Sub-Sector]],Table2[% Away From Current Month High],"&lt;=0.05")/Table3[[#This Row],[Count]]</f>
        <v>0.35294117647058826</v>
      </c>
      <c r="P55" s="2">
        <f>COUNTIFS(Table2[Sub-Sector],Table3[[#This Row],[Sub-Sector]],Table2[% Away From 52W High],"&lt;=10")/Table3[[#This Row],[Count]]</f>
        <v>0.41176470588235292</v>
      </c>
      <c r="Q55" s="2">
        <f>COUNTIFS(Table2[Sub-Sector],Table3[[#This Row],[Sub-Sector]],Table2[% Away From 52W Low],"&gt;=10")/Table3[[#This Row],[Count]]</f>
        <v>0.94117647058823528</v>
      </c>
      <c r="R55" s="2">
        <f>COUNTIFS(Table2[Sub-Sector],Table3[[#This Row],[Sub-Sector]],Table2[% Price above 20 EMA],"&gt;=0")/Table3[[#This Row],[Count]]</f>
        <v>0.58823529411764708</v>
      </c>
      <c r="S55" s="2">
        <f>COUNTIFS(Table2[Sub-Sector],Table3[[#This Row],[Sub-Sector]],Table2[% Price above 50 EMA],"&gt;=0")/Table3[[#This Row],[Count]]</f>
        <v>0.76470588235294112</v>
      </c>
      <c r="T55" s="2">
        <f>COUNTIFS(Table2[Sub-Sector],Table3[[#This Row],[Sub-Sector]],Table2[% Price above 200 EMA],"&gt;=0")/Table3[[#This Row],[Count]]</f>
        <v>0.76470588235294112</v>
      </c>
      <c r="U55" s="2">
        <f>COUNTIFS(Table2[Sub-Sector],Table3[[#This Row],[Sub-Sector]],Table2[Rate of Change - Zone],"Positive")/Table3[[#This Row],[Count]]</f>
        <v>0.6470588235294118</v>
      </c>
      <c r="V55" s="2">
        <f>COUNTIFS(Table2[Sub-Sector],Table3[[#This Row],[Sub-Sector]],Table2[Sharpe Ratio],"&gt;=0.10")/Table3[[#This Row],[Count]]</f>
        <v>0.11764705882352941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55">
        <f>_xlfn.RANK.AVG(Table3[[#This Row],[Score]],Table3[Score],1)</f>
        <v>47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55">
        <f>_xlfn.RANK.AVG(Table3[[#This Row],[Score 2 ]],Table3[[Score 2 ]],1)</f>
        <v>54</v>
      </c>
    </row>
    <row r="56" spans="1:26" x14ac:dyDescent="0.3">
      <c r="A56" t="s">
        <v>46</v>
      </c>
      <c r="B56">
        <f>COUNTIFS(Table2[Sub-Sector],Table3[[#This Row],[Sub-Sector]])</f>
        <v>27</v>
      </c>
      <c r="C56" s="2">
        <f>COUNTIFS(Table2[Sub-Sector],Table3[[#This Row],[Sub-Sector]],Table2[Uptrend],"Uptrend")/Table3[[#This Row],[Count]]</f>
        <v>0.51851851851851849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3.7037037037037035E-2</v>
      </c>
      <c r="F56" s="2">
        <f>COUNTIFS(Table2[Sub-Sector],Table3[[#This Row],[Sub-Sector]],Table2[6M Return vs Nifty],"&gt;=10")/Table3[[#This Row],[Count]]</f>
        <v>0.55555555555555558</v>
      </c>
      <c r="G56" s="2">
        <f>COUNTIFS(Table2[Sub-Sector],Table3[[#This Row],[Sub-Sector]],Table2[1Y Return vs Nifty],"&gt;=10")/Table3[[#This Row],[Count]]</f>
        <v>0.62962962962962965</v>
      </c>
      <c r="H56" s="2">
        <f>COUNTIFS(Table2[Sub-Sector],Table3[[#This Row],[Sub-Sector]],Table2[RSI Exponential â€“ 14D],"&gt;=50")/Table3[[#This Row],[Count]]</f>
        <v>0.37037037037037035</v>
      </c>
      <c r="I56" s="2">
        <f>COUNTIFS(Table2[Sub-Sector],Table3[[#This Row],[Sub-Sector]],Table2[Relative Volume],"&gt;=1")/Table3[[#This Row],[Count]]</f>
        <v>0.29629629629629628</v>
      </c>
      <c r="J56" s="2">
        <f>COUNTIFS(Table2[Sub-Sector],Table3[[#This Row],[Sub-Sector]],Table2[% Away From Day Low],"&gt;=0.05")/Table3[[#This Row],[Count]]</f>
        <v>0.14814814814814814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0.33333333333333331</v>
      </c>
      <c r="M56" s="2">
        <f>COUNTIFS(Table2[Sub-Sector],Table3[[#This Row],[Sub-Sector]],Table2[% Away From Current Week High],"&lt;=0.05")/Table3[[#This Row],[Count]]</f>
        <v>0.51851851851851849</v>
      </c>
      <c r="N56" s="2">
        <f>COUNTIFS(Table2[Sub-Sector],Table3[[#This Row],[Sub-Sector]],Table2[% Away From Current Month Low],"&gt;=0.05")/Table3[[#This Row],[Count]]</f>
        <v>0.51851851851851849</v>
      </c>
      <c r="O56" s="2">
        <f>COUNTIFS(Table2[Sub-Sector],Table3[[#This Row],[Sub-Sector]],Table2[% Away From Current Month High],"&lt;=0.05")/Table3[[#This Row],[Count]]</f>
        <v>0.33333333333333331</v>
      </c>
      <c r="P56" s="2">
        <f>COUNTIFS(Table2[Sub-Sector],Table3[[#This Row],[Sub-Sector]],Table2[% Away From 52W High],"&lt;=10")/Table3[[#This Row],[Count]]</f>
        <v>0.18518518518518517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0.33333333333333331</v>
      </c>
      <c r="S56" s="2">
        <f>COUNTIFS(Table2[Sub-Sector],Table3[[#This Row],[Sub-Sector]],Table2[% Price above 50 EMA],"&gt;=0")/Table3[[#This Row],[Count]]</f>
        <v>0.40740740740740738</v>
      </c>
      <c r="T56" s="2">
        <f>COUNTIFS(Table2[Sub-Sector],Table3[[#This Row],[Sub-Sector]],Table2[% Price above 200 EMA],"&gt;=0")/Table3[[#This Row],[Count]]</f>
        <v>0.85185185185185186</v>
      </c>
      <c r="U56" s="2">
        <f>COUNTIFS(Table2[Sub-Sector],Table3[[#This Row],[Sub-Sector]],Table2[Rate of Change - Zone],"Positive")/Table3[[#This Row],[Count]]</f>
        <v>0.44444444444444442</v>
      </c>
      <c r="V56" s="2">
        <f>COUNTIFS(Table2[Sub-Sector],Table3[[#This Row],[Sub-Sector]],Table2[Sharpe Ratio],"&gt;=0.10")/Table3[[#This Row],[Count]]</f>
        <v>0.66666666666666663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56">
        <f>_xlfn.RANK.AVG(Table3[[#This Row],[Score]],Table3[Score],1)</f>
        <v>67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6">
        <f>_xlfn.RANK.AVG(Table3[[#This Row],[Score 2 ]],Table3[[Score 2 ]],1)</f>
        <v>55</v>
      </c>
    </row>
    <row r="57" spans="1:26" x14ac:dyDescent="0.3">
      <c r="A57" t="s">
        <v>316</v>
      </c>
      <c r="B57">
        <f>COUNTIFS(Table2[Sub-Sector],Table3[[#This Row],[Sub-Sector]])</f>
        <v>3</v>
      </c>
      <c r="C57" s="2">
        <f>COUNTIFS(Table2[Sub-Sector],Table3[[#This Row],[Sub-Sector]],Table2[Uptrend],"Uptrend")/Table3[[#This Row],[Count]]</f>
        <v>0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1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1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1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1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0.66666666666666663</v>
      </c>
      <c r="S57" s="2">
        <f>COUNTIFS(Table2[Sub-Sector],Table3[[#This Row],[Sub-Sector]],Table2[% Price above 50 EMA],"&gt;=0")/Table3[[#This Row],[Count]]</f>
        <v>0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</v>
      </c>
      <c r="V57" s="2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57">
        <f>_xlfn.RANK.AVG(Table3[[#This Row],[Score]],Table3[Score],1)</f>
        <v>93.5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7">
        <f>_xlfn.RANK.AVG(Table3[[#This Row],[Score 2 ]],Table3[[Score 2 ]],1)</f>
        <v>58</v>
      </c>
    </row>
    <row r="58" spans="1:26" x14ac:dyDescent="0.3">
      <c r="A58" t="s">
        <v>1648</v>
      </c>
      <c r="B58">
        <f>COUNTIFS(Table2[Sub-Sector],Table3[[#This Row],[Sub-Sector]])</f>
        <v>1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0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</v>
      </c>
      <c r="V58" s="2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58">
        <f>_xlfn.RANK.AVG(Table3[[#This Row],[Score]],Table3[Score],1)</f>
        <v>58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8">
        <f>_xlfn.RANK.AVG(Table3[[#This Row],[Score 2 ]],Table3[[Score 2 ]],1)</f>
        <v>58</v>
      </c>
    </row>
    <row r="59" spans="1:26" x14ac:dyDescent="0.3">
      <c r="A59" t="s">
        <v>269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1</v>
      </c>
      <c r="M59" s="2">
        <f>COUNTIFS(Table2[Sub-Sector],Table3[[#This Row],[Sub-Sector]],Table2[% Away From Current Week High],"&lt;=0.05")/Table3[[#This Row],[Count]]</f>
        <v>0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0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</v>
      </c>
      <c r="S59" s="2">
        <f>COUNTIFS(Table2[Sub-Sector],Table3[[#This Row],[Sub-Sector]],Table2[% Price above 50 EMA],"&gt;=0")/Table3[[#This Row],[Count]]</f>
        <v>0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59">
        <f>_xlfn.RANK.AVG(Table3[[#This Row],[Score]],Table3[Score],1)</f>
        <v>58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9">
        <f>_xlfn.RANK.AVG(Table3[[#This Row],[Score 2 ]],Table3[[Score 2 ]],1)</f>
        <v>58</v>
      </c>
    </row>
    <row r="60" spans="1:26" x14ac:dyDescent="0.3">
      <c r="A60" t="s">
        <v>789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0">
        <f>_xlfn.RANK.AVG(Table3[[#This Row],[Score]],Table3[Score],1)</f>
        <v>58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0">
        <f>_xlfn.RANK.AVG(Table3[[#This Row],[Score 2 ]],Table3[[Score 2 ]],1)</f>
        <v>58</v>
      </c>
    </row>
    <row r="61" spans="1:26" x14ac:dyDescent="0.3">
      <c r="A61" t="s">
        <v>395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0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0</v>
      </c>
      <c r="I61" s="2">
        <f>COUNTIFS(Table2[Sub-Sector],Table3[[#This Row],[Sub-Sector]],Table2[Relative Volume],"&gt;=1")/Table3[[#This Row],[Count]]</f>
        <v>0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0</v>
      </c>
      <c r="N61" s="2">
        <f>COUNTIFS(Table2[Sub-Sector],Table3[[#This Row],[Sub-Sector]],Table2[% Away From Current Month Low],"&gt;=0.05")/Table3[[#This Row],[Count]]</f>
        <v>0</v>
      </c>
      <c r="O61" s="2">
        <f>COUNTIFS(Table2[Sub-Sector],Table3[[#This Row],[Sub-Sector]],Table2[% Away From Current Month High],"&lt;=0.05")/Table3[[#This Row],[Count]]</f>
        <v>0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</v>
      </c>
      <c r="S61" s="2">
        <f>COUNTIFS(Table2[Sub-Sector],Table3[[#This Row],[Sub-Sector]],Table2[% Price above 50 EMA],"&gt;=0")/Table3[[#This Row],[Count]]</f>
        <v>0</v>
      </c>
      <c r="T61" s="2">
        <f>COUNTIFS(Table2[Sub-Sector],Table3[[#This Row],[Sub-Sector]],Table2[% Price above 200 EMA],"&gt;=0")/Table3[[#This Row],[Count]]</f>
        <v>0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61">
        <f>_xlfn.RANK.AVG(Table3[[#This Row],[Score]],Table3[Score],1)</f>
        <v>93.5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1">
        <f>_xlfn.RANK.AVG(Table3[[#This Row],[Score 2 ]],Table3[[Score 2 ]],1)</f>
        <v>58</v>
      </c>
    </row>
    <row r="62" spans="1:26" x14ac:dyDescent="0.3">
      <c r="A62" t="s">
        <v>51</v>
      </c>
      <c r="B62">
        <f>COUNTIFS(Table2[Sub-Sector],Table3[[#This Row],[Sub-Sector]])</f>
        <v>17</v>
      </c>
      <c r="C62" s="2">
        <f>COUNTIFS(Table2[Sub-Sector],Table3[[#This Row],[Sub-Sector]],Table2[Uptrend],"Uptrend")/Table3[[#This Row],[Count]]</f>
        <v>0.6470588235294118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0.35294117647058826</v>
      </c>
      <c r="F62" s="2">
        <f>COUNTIFS(Table2[Sub-Sector],Table3[[#This Row],[Sub-Sector]],Table2[6M Return vs Nifty],"&gt;=10")/Table3[[#This Row],[Count]]</f>
        <v>0.23529411764705882</v>
      </c>
      <c r="G62" s="2">
        <f>COUNTIFS(Table2[Sub-Sector],Table3[[#This Row],[Sub-Sector]],Table2[1Y Return vs Nifty],"&gt;=10")/Table3[[#This Row],[Count]]</f>
        <v>0.41176470588235292</v>
      </c>
      <c r="H62" s="2">
        <f>COUNTIFS(Table2[Sub-Sector],Table3[[#This Row],[Sub-Sector]],Table2[RSI Exponential â€“ 14D],"&gt;=50")/Table3[[#This Row],[Count]]</f>
        <v>0.58823529411764708</v>
      </c>
      <c r="I62" s="2">
        <f>COUNTIFS(Table2[Sub-Sector],Table3[[#This Row],[Sub-Sector]],Table2[Relative Volume],"&gt;=1")/Table3[[#This Row],[Count]]</f>
        <v>0.47058823529411764</v>
      </c>
      <c r="J62" s="2">
        <f>COUNTIFS(Table2[Sub-Sector],Table3[[#This Row],[Sub-Sector]],Table2[% Away From Day Low],"&gt;=0.05")/Table3[[#This Row],[Count]]</f>
        <v>0.11764705882352941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0.23529411764705882</v>
      </c>
      <c r="M62" s="2">
        <f>COUNTIFS(Table2[Sub-Sector],Table3[[#This Row],[Sub-Sector]],Table2[% Away From Current Week High],"&lt;=0.05")/Table3[[#This Row],[Count]]</f>
        <v>0.88235294117647056</v>
      </c>
      <c r="N62" s="2">
        <f>COUNTIFS(Table2[Sub-Sector],Table3[[#This Row],[Sub-Sector]],Table2[% Away From Current Month Low],"&gt;=0.05")/Table3[[#This Row],[Count]]</f>
        <v>0.6470588235294118</v>
      </c>
      <c r="O62" s="2">
        <f>COUNTIFS(Table2[Sub-Sector],Table3[[#This Row],[Sub-Sector]],Table2[% Away From Current Month High],"&lt;=0.05")/Table3[[#This Row],[Count]]</f>
        <v>0.6470588235294118</v>
      </c>
      <c r="P62" s="2">
        <f>COUNTIFS(Table2[Sub-Sector],Table3[[#This Row],[Sub-Sector]],Table2[% Away From 52W High],"&lt;=10")/Table3[[#This Row],[Count]]</f>
        <v>0.47058823529411764</v>
      </c>
      <c r="Q62" s="2">
        <f>COUNTIFS(Table2[Sub-Sector],Table3[[#This Row],[Sub-Sector]],Table2[% Away From 52W Low],"&gt;=10")/Table3[[#This Row],[Count]]</f>
        <v>0.88235294117647056</v>
      </c>
      <c r="R62" s="2">
        <f>COUNTIFS(Table2[Sub-Sector],Table3[[#This Row],[Sub-Sector]],Table2[% Price above 20 EMA],"&gt;=0")/Table3[[#This Row],[Count]]</f>
        <v>0.6470588235294118</v>
      </c>
      <c r="S62" s="2">
        <f>COUNTIFS(Table2[Sub-Sector],Table3[[#This Row],[Sub-Sector]],Table2[% Price above 50 EMA],"&gt;=0")/Table3[[#This Row],[Count]]</f>
        <v>0.70588235294117652</v>
      </c>
      <c r="T62" s="2">
        <f>COUNTIFS(Table2[Sub-Sector],Table3[[#This Row],[Sub-Sector]],Table2[% Price above 200 EMA],"&gt;=0")/Table3[[#This Row],[Count]]</f>
        <v>0.6470588235294118</v>
      </c>
      <c r="U62" s="2">
        <f>COUNTIFS(Table2[Sub-Sector],Table3[[#This Row],[Sub-Sector]],Table2[Rate of Change - Zone],"Positive")/Table3[[#This Row],[Count]]</f>
        <v>0.6470588235294118</v>
      </c>
      <c r="V62" s="2">
        <f>COUNTIFS(Table2[Sub-Sector],Table3[[#This Row],[Sub-Sector]],Table2[Sharpe Ratio],"&gt;=0.10")/Table3[[#This Row],[Count]]</f>
        <v>0.11764705882352941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</v>
      </c>
      <c r="X62">
        <f>_xlfn.RANK.AVG(Table3[[#This Row],[Score]],Table3[Score],1)</f>
        <v>48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2">
        <f>_xlfn.RANK.AVG(Table3[[#This Row],[Score 2 ]],Table3[[Score 2 ]],1)</f>
        <v>62.5</v>
      </c>
    </row>
    <row r="63" spans="1:26" x14ac:dyDescent="0.3">
      <c r="A63" t="s">
        <v>332</v>
      </c>
      <c r="B63">
        <f>COUNTIFS(Table2[Sub-Sector],Table3[[#This Row],[Sub-Sector]])</f>
        <v>1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</v>
      </c>
      <c r="G63" s="2">
        <f>COUNTIFS(Table2[Sub-Sector],Table3[[#This Row],[Sub-Sector]],Table2[1Y Return vs Nifty],"&gt;=10")/Table3[[#This Row],[Count]]</f>
        <v>0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1</v>
      </c>
      <c r="J63" s="2">
        <f>COUNTIFS(Table2[Sub-Sector],Table3[[#This Row],[Sub-Sector]],Table2[% Away From Day Low],"&gt;=0.05")/Table3[[#This Row],[Count]]</f>
        <v>1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63">
        <f>_xlfn.RANK.AVG(Table3[[#This Row],[Score]],Table3[Score],1)</f>
        <v>60.5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3">
        <f>_xlfn.RANK.AVG(Table3[[#This Row],[Score 2 ]],Table3[[Score 2 ]],1)</f>
        <v>62.5</v>
      </c>
    </row>
    <row r="64" spans="1:26" x14ac:dyDescent="0.3">
      <c r="A64" t="s">
        <v>507</v>
      </c>
      <c r="B64">
        <f>COUNTIFS(Table2[Sub-Sector],Table3[[#This Row],[Sub-Sector]])</f>
        <v>1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1</v>
      </c>
      <c r="G64" s="2">
        <f>COUNTIFS(Table2[Sub-Sector],Table3[[#This Row],[Sub-Sector]],Table2[1Y Return vs Nifty],"&gt;=10")/Table3[[#This Row],[Count]]</f>
        <v>0</v>
      </c>
      <c r="H64" s="2">
        <f>COUNTIFS(Table2[Sub-Sector],Table3[[#This Row],[Sub-Sector]],Table2[RSI Exponential â€“ 14D],"&gt;=50")/Table3[[#This Row],[Count]]</f>
        <v>0</v>
      </c>
      <c r="I64" s="2">
        <f>COUNTIFS(Table2[Sub-Sector],Table3[[#This Row],[Sub-Sector]],Table2[Relative Volume],"&gt;=1")/Table3[[#This Row],[Count]]</f>
        <v>1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0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0</v>
      </c>
      <c r="P64" s="2">
        <f>COUNTIFS(Table2[Sub-Sector],Table3[[#This Row],[Sub-Sector]],Table2[% Away From 52W High],"&lt;=10")/Table3[[#This Row],[Count]]</f>
        <v>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</v>
      </c>
      <c r="V64" s="2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64">
        <f>_xlfn.RANK.AVG(Table3[[#This Row],[Score]],Table3[Score],1)</f>
        <v>60.5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4">
        <f>_xlfn.RANK.AVG(Table3[[#This Row],[Score 2 ]],Table3[[Score 2 ]],1)</f>
        <v>62.5</v>
      </c>
    </row>
    <row r="65" spans="1:26" x14ac:dyDescent="0.3">
      <c r="A65" t="s">
        <v>343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1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1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65">
        <f>_xlfn.RANK.AVG(Table3[[#This Row],[Score]],Table3[Score],1)</f>
        <v>33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65">
        <f>_xlfn.RANK.AVG(Table3[[#This Row],[Score 2 ]],Table3[[Score 2 ]],1)</f>
        <v>62.5</v>
      </c>
    </row>
    <row r="66" spans="1:26" x14ac:dyDescent="0.3">
      <c r="A66" t="s">
        <v>991</v>
      </c>
      <c r="B66">
        <f>COUNTIFS(Table2[Sub-Sector],Table3[[#This Row],[Sub-Sector]])</f>
        <v>2</v>
      </c>
      <c r="C66" s="2">
        <f>COUNTIFS(Table2[Sub-Sector],Table3[[#This Row],[Sub-Sector]],Table2[Uptrend],"Uptrend")/Table3[[#This Row],[Count]]</f>
        <v>0.5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0.5</v>
      </c>
      <c r="G66" s="2">
        <f>COUNTIFS(Table2[Sub-Sector],Table3[[#This Row],[Sub-Sector]],Table2[1Y Return vs Nifty],"&gt;=10")/Table3[[#This Row],[Count]]</f>
        <v>0.5</v>
      </c>
      <c r="H66" s="2">
        <f>COUNTIFS(Table2[Sub-Sector],Table3[[#This Row],[Sub-Sector]],Table2[RSI Exponential â€“ 14D],"&gt;=50")/Table3[[#This Row],[Count]]</f>
        <v>0</v>
      </c>
      <c r="I66" s="2">
        <f>COUNTIFS(Table2[Sub-Sector],Table3[[#This Row],[Sub-Sector]],Table2[Relative Volume],"&gt;=1")/Table3[[#This Row],[Count]]</f>
        <v>1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0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0.5</v>
      </c>
      <c r="R66" s="2">
        <f>COUNTIFS(Table2[Sub-Sector],Table3[[#This Row],[Sub-Sector]],Table2[% Price above 20 EMA],"&gt;=0")/Table3[[#This Row],[Count]]</f>
        <v>0</v>
      </c>
      <c r="S66" s="2">
        <f>COUNTIFS(Table2[Sub-Sector],Table3[[#This Row],[Sub-Sector]],Table2[% Price above 50 EMA],"&gt;=0")/Table3[[#This Row],[Count]]</f>
        <v>0</v>
      </c>
      <c r="T66" s="2">
        <f>COUNTIFS(Table2[Sub-Sector],Table3[[#This Row],[Sub-Sector]],Table2[% Price above 200 EMA],"&gt;=0")/Table3[[#This Row],[Count]]</f>
        <v>0.5</v>
      </c>
      <c r="U66" s="2">
        <f>COUNTIFS(Table2[Sub-Sector],Table3[[#This Row],[Sub-Sector]],Table2[Rate of Change - Zone],"Positive")/Table3[[#This Row],[Count]]</f>
        <v>0</v>
      </c>
      <c r="V66" s="2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</v>
      </c>
      <c r="X66">
        <f>_xlfn.RANK.AVG(Table3[[#This Row],[Score]],Table3[Score],1)</f>
        <v>82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6">
        <f>_xlfn.RANK.AVG(Table3[[#This Row],[Score 2 ]],Table3[[Score 2 ]],1)</f>
        <v>65</v>
      </c>
    </row>
    <row r="67" spans="1:26" x14ac:dyDescent="0.3">
      <c r="A67" t="s">
        <v>1409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0.33333333333333331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0.33333333333333331</v>
      </c>
      <c r="G67" s="2">
        <f>COUNTIFS(Table2[Sub-Sector],Table3[[#This Row],[Sub-Sector]],Table2[1Y Return vs Nifty],"&gt;=10")/Table3[[#This Row],[Count]]</f>
        <v>0</v>
      </c>
      <c r="H67" s="2">
        <f>COUNTIFS(Table2[Sub-Sector],Table3[[#This Row],[Sub-Sector]],Table2[RSI Exponential â€“ 14D],"&gt;=50")/Table3[[#This Row],[Count]]</f>
        <v>1</v>
      </c>
      <c r="I67" s="2">
        <f>COUNTIFS(Table2[Sub-Sector],Table3[[#This Row],[Sub-Sector]],Table2[Relative Volume],"&gt;=1")/Table3[[#This Row],[Count]]</f>
        <v>0.33333333333333331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0.33333333333333331</v>
      </c>
      <c r="M67" s="2">
        <f>COUNTIFS(Table2[Sub-Sector],Table3[[#This Row],[Sub-Sector]],Table2[% Away From Current Week High],"&lt;=0.05")/Table3[[#This Row],[Count]]</f>
        <v>0.66666666666666663</v>
      </c>
      <c r="N67" s="2">
        <f>COUNTIFS(Table2[Sub-Sector],Table3[[#This Row],[Sub-Sector]],Table2[% Away From Current Month Low],"&gt;=0.05")/Table3[[#This Row],[Count]]</f>
        <v>0.66666666666666663</v>
      </c>
      <c r="O67" s="2">
        <f>COUNTIFS(Table2[Sub-Sector],Table3[[#This Row],[Sub-Sector]],Table2[% Away From Current Month High],"&lt;=0.05")/Table3[[#This Row],[Count]]</f>
        <v>0.33333333333333331</v>
      </c>
      <c r="P67" s="2">
        <f>COUNTIFS(Table2[Sub-Sector],Table3[[#This Row],[Sub-Sector]],Table2[% Away From 52W High],"&lt;=10")/Table3[[#This Row],[Count]]</f>
        <v>0.33333333333333331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0.66666666666666663</v>
      </c>
      <c r="U67" s="2">
        <f>COUNTIFS(Table2[Sub-Sector],Table3[[#This Row],[Sub-Sector]],Table2[Rate of Change - Zone],"Positive")/Table3[[#This Row],[Count]]</f>
        <v>1</v>
      </c>
      <c r="V67" s="2">
        <f>COUNTIFS(Table2[Sub-Sector],Table3[[#This Row],[Sub-Sector]],Table2[Sharpe Ratio],"&gt;=0.10")/Table3[[#This Row],[Count]]</f>
        <v>0.33333333333333331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67">
        <f>_xlfn.RANK.AVG(Table3[[#This Row],[Score]],Table3[Score],1)</f>
        <v>91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67">
        <f>_xlfn.RANK.AVG(Table3[[#This Row],[Score 2 ]],Table3[[Score 2 ]],1)</f>
        <v>66.5</v>
      </c>
    </row>
    <row r="68" spans="1:26" x14ac:dyDescent="0.3">
      <c r="A68" t="s">
        <v>479</v>
      </c>
      <c r="B68">
        <f>COUNTIFS(Table2[Sub-Sector],Table3[[#This Row],[Sub-Sector]])</f>
        <v>6</v>
      </c>
      <c r="C68" s="2">
        <f>COUNTIFS(Table2[Sub-Sector],Table3[[#This Row],[Sub-Sector]],Table2[Uptrend],"Uptrend")/Table3[[#This Row],[Count]]</f>
        <v>0.83333333333333337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0.16666666666666666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0.33333333333333331</v>
      </c>
      <c r="J68" s="2">
        <f>COUNTIFS(Table2[Sub-Sector],Table3[[#This Row],[Sub-Sector]],Table2[% Away From Day Low],"&gt;=0.05")/Table3[[#This Row],[Count]]</f>
        <v>0.16666666666666666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0.66666666666666663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0.66666666666666663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0.5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0.83333333333333337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413.5</v>
      </c>
      <c r="X68">
        <f>_xlfn.RANK.AVG(Table3[[#This Row],[Score]],Table3[Score],1)</f>
        <v>54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68">
        <f>_xlfn.RANK.AVG(Table3[[#This Row],[Score 2 ]],Table3[[Score 2 ]],1)</f>
        <v>66.5</v>
      </c>
    </row>
    <row r="69" spans="1:26" x14ac:dyDescent="0.3">
      <c r="A69" t="s">
        <v>538</v>
      </c>
      <c r="B69">
        <f>COUNTIFS(Table2[Sub-Sector],Table3[[#This Row],[Sub-Sector]])</f>
        <v>4</v>
      </c>
      <c r="C69" s="2">
        <f>COUNTIFS(Table2[Sub-Sector],Table3[[#This Row],[Sub-Sector]],Table2[Uptrend],"Uptrend")/Table3[[#This Row],[Count]]</f>
        <v>0.5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0.75</v>
      </c>
      <c r="H69" s="2">
        <f>COUNTIFS(Table2[Sub-Sector],Table3[[#This Row],[Sub-Sector]],Table2[RSI Exponential â€“ 14D],"&gt;=50")/Table3[[#This Row],[Count]]</f>
        <v>0</v>
      </c>
      <c r="I69" s="2">
        <f>COUNTIFS(Table2[Sub-Sector],Table3[[#This Row],[Sub-Sector]],Table2[Relative Volume],"&gt;=1")/Table3[[#This Row],[Count]]</f>
        <v>0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0.5</v>
      </c>
      <c r="N69" s="2">
        <f>COUNTIFS(Table2[Sub-Sector],Table3[[#This Row],[Sub-Sector]],Table2[% Away From Current Month Low],"&gt;=0.05")/Table3[[#This Row],[Count]]</f>
        <v>0</v>
      </c>
      <c r="O69" s="2">
        <f>COUNTIFS(Table2[Sub-Sector],Table3[[#This Row],[Sub-Sector]],Table2[% Away From Current Month High],"&lt;=0.05")/Table3[[#This Row],[Count]]</f>
        <v>0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</v>
      </c>
      <c r="S69" s="2">
        <f>COUNTIFS(Table2[Sub-Sector],Table3[[#This Row],[Sub-Sector]],Table2[% Price above 50 EMA],"&gt;=0")/Table3[[#This Row],[Count]]</f>
        <v>0.5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</v>
      </c>
      <c r="V69" s="2">
        <f>COUNTIFS(Table2[Sub-Sector],Table3[[#This Row],[Sub-Sector]],Table2[Sharpe Ratio],"&gt;=0.10")/Table3[[#This Row],[Count]]</f>
        <v>0.5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69">
        <f>_xlfn.RANK.AVG(Table3[[#This Row],[Score]],Table3[Score],1)</f>
        <v>86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69">
        <f>_xlfn.RANK.AVG(Table3[[#This Row],[Score 2 ]],Table3[[Score 2 ]],1)</f>
        <v>68</v>
      </c>
    </row>
    <row r="70" spans="1:26" x14ac:dyDescent="0.3">
      <c r="A70" t="s">
        <v>828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0.33333333333333331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0.66666666666666663</v>
      </c>
      <c r="G70" s="2">
        <f>COUNTIFS(Table2[Sub-Sector],Table3[[#This Row],[Sub-Sector]],Table2[1Y Return vs Nifty],"&gt;=10")/Table3[[#This Row],[Count]]</f>
        <v>0.33333333333333331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Volume],"&gt;=1")/Table3[[#This Row],[Count]]</f>
        <v>0.33333333333333331</v>
      </c>
      <c r="J70" s="2">
        <f>COUNTIFS(Table2[Sub-Sector],Table3[[#This Row],[Sub-Sector]],Table2[% Away From Day Low],"&gt;=0.05")/Table3[[#This Row],[Count]]</f>
        <v>0.33333333333333331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0.33333333333333331</v>
      </c>
      <c r="M70" s="2">
        <f>COUNTIFS(Table2[Sub-Sector],Table3[[#This Row],[Sub-Sector]],Table2[% Away From Current Week High],"&lt;=0.05")/Table3[[#This Row],[Count]]</f>
        <v>0.66666666666666663</v>
      </c>
      <c r="N70" s="2">
        <f>COUNTIFS(Table2[Sub-Sector],Table3[[#This Row],[Sub-Sector]],Table2[% Away From Current Month Low],"&gt;=0.05")/Table3[[#This Row],[Count]]</f>
        <v>0.33333333333333331</v>
      </c>
      <c r="O70" s="2">
        <f>COUNTIFS(Table2[Sub-Sector],Table3[[#This Row],[Sub-Sector]],Table2[% Away From Current Month High],"&lt;=0.05")/Table3[[#This Row],[Count]]</f>
        <v>0.33333333333333331</v>
      </c>
      <c r="P70" s="2">
        <f>COUNTIFS(Table2[Sub-Sector],Table3[[#This Row],[Sub-Sector]],Table2[% Away From 52W High],"&lt;=10")/Table3[[#This Row],[Count]]</f>
        <v>0.66666666666666663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0.66666666666666663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0.33333333333333331</v>
      </c>
      <c r="V70" s="2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70">
        <f>_xlfn.RANK.AVG(Table3[[#This Row],[Score]],Table3[Score],1)</f>
        <v>23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0">
        <f>_xlfn.RANK.AVG(Table3[[#This Row],[Score 2 ]],Table3[[Score 2 ]],1)</f>
        <v>69</v>
      </c>
    </row>
    <row r="71" spans="1:26" x14ac:dyDescent="0.3">
      <c r="A71" t="s">
        <v>794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0.33333333333333331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0.33333333333333331</v>
      </c>
      <c r="I71" s="2">
        <f>COUNTIFS(Table2[Sub-Sector],Table3[[#This Row],[Sub-Sector]],Table2[Relative Volume],"&gt;=1")/Table3[[#This Row],[Count]]</f>
        <v>0.33333333333333331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0.33333333333333331</v>
      </c>
      <c r="M71" s="2">
        <f>COUNTIFS(Table2[Sub-Sector],Table3[[#This Row],[Sub-Sector]],Table2[% Away From Current Week High],"&lt;=0.05")/Table3[[#This Row],[Count]]</f>
        <v>0.33333333333333331</v>
      </c>
      <c r="N71" s="2">
        <f>COUNTIFS(Table2[Sub-Sector],Table3[[#This Row],[Sub-Sector]],Table2[% Away From Current Month Low],"&gt;=0.05")/Table3[[#This Row],[Count]]</f>
        <v>0.33333333333333331</v>
      </c>
      <c r="O71" s="2">
        <f>COUNTIFS(Table2[Sub-Sector],Table3[[#This Row],[Sub-Sector]],Table2[% Away From Current Month High],"&lt;=0.05")/Table3[[#This Row],[Count]]</f>
        <v>0</v>
      </c>
      <c r="P71" s="2">
        <f>COUNTIFS(Table2[Sub-Sector],Table3[[#This Row],[Sub-Sector]],Table2[% Away From 52W High],"&lt;=10")/Table3[[#This Row],[Count]]</f>
        <v>0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0.33333333333333331</v>
      </c>
      <c r="S71" s="2">
        <f>COUNTIFS(Table2[Sub-Sector],Table3[[#This Row],[Sub-Sector]],Table2[% Price above 50 EMA],"&gt;=0")/Table3[[#This Row],[Count]]</f>
        <v>0.66666666666666663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</v>
      </c>
      <c r="V71" s="2">
        <f>COUNTIFS(Table2[Sub-Sector],Table3[[#This Row],[Sub-Sector]],Table2[Sharpe Ratio],"&gt;=0.10")/Table3[[#This Row],[Count]]</f>
        <v>0.33333333333333331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71">
        <f>_xlfn.RANK.AVG(Table3[[#This Row],[Score]],Table3[Score],1)</f>
        <v>65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</v>
      </c>
      <c r="Z71">
        <f>_xlfn.RANK.AVG(Table3[[#This Row],[Score 2 ]],Table3[[Score 2 ]],1)</f>
        <v>70</v>
      </c>
    </row>
    <row r="72" spans="1:26" x14ac:dyDescent="0.3">
      <c r="A72" t="s">
        <v>141</v>
      </c>
      <c r="B72">
        <f>COUNTIFS(Table2[Sub-Sector],Table3[[#This Row],[Sub-Sector]])</f>
        <v>7</v>
      </c>
      <c r="C72" s="2">
        <f>COUNTIFS(Table2[Sub-Sector],Table3[[#This Row],[Sub-Sector]],Table2[Uptrend],"Uptrend")/Table3[[#This Row],[Count]]</f>
        <v>0.2857142857142857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0.5714285714285714</v>
      </c>
      <c r="G72" s="2">
        <f>COUNTIFS(Table2[Sub-Sector],Table3[[#This Row],[Sub-Sector]],Table2[1Y Return vs Nifty],"&gt;=10")/Table3[[#This Row],[Count]]</f>
        <v>0.8571428571428571</v>
      </c>
      <c r="H72" s="2">
        <f>COUNTIFS(Table2[Sub-Sector],Table3[[#This Row],[Sub-Sector]],Table2[RSI Exponential â€“ 14D],"&gt;=50")/Table3[[#This Row],[Count]]</f>
        <v>0.14285714285714285</v>
      </c>
      <c r="I72" s="2">
        <f>COUNTIFS(Table2[Sub-Sector],Table3[[#This Row],[Sub-Sector]],Table2[Relative Volume],"&gt;=1")/Table3[[#This Row],[Count]]</f>
        <v>0.14285714285714285</v>
      </c>
      <c r="J72" s="2">
        <f>COUNTIFS(Table2[Sub-Sector],Table3[[#This Row],[Sub-Sector]],Table2[% Away From Day Low],"&gt;=0.05")/Table3[[#This Row],[Count]]</f>
        <v>0.2857142857142857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0.7142857142857143</v>
      </c>
      <c r="M72" s="2">
        <f>COUNTIFS(Table2[Sub-Sector],Table3[[#This Row],[Sub-Sector]],Table2[% Away From Current Week High],"&lt;=0.05")/Table3[[#This Row],[Count]]</f>
        <v>0.7142857142857143</v>
      </c>
      <c r="N72" s="2">
        <f>COUNTIFS(Table2[Sub-Sector],Table3[[#This Row],[Sub-Sector]],Table2[% Away From Current Month Low],"&gt;=0.05")/Table3[[#This Row],[Count]]</f>
        <v>0.7142857142857143</v>
      </c>
      <c r="O72" s="2">
        <f>COUNTIFS(Table2[Sub-Sector],Table3[[#This Row],[Sub-Sector]],Table2[% Away From Current Month High],"&lt;=0.05")/Table3[[#This Row],[Count]]</f>
        <v>0.14285714285714285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0.14285714285714285</v>
      </c>
      <c r="S72" s="2">
        <f>COUNTIFS(Table2[Sub-Sector],Table3[[#This Row],[Sub-Sector]],Table2[% Price above 50 EMA],"&gt;=0")/Table3[[#This Row],[Count]]</f>
        <v>0.42857142857142855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0.14285714285714285</v>
      </c>
      <c r="V72" s="2">
        <f>COUNTIFS(Table2[Sub-Sector],Table3[[#This Row],[Sub-Sector]],Table2[Sharpe Ratio],"&gt;=0.10")/Table3[[#This Row],[Count]]</f>
        <v>0.8571428571428571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526.5</v>
      </c>
      <c r="X72">
        <f>_xlfn.RANK.AVG(Table3[[#This Row],[Score]],Table3[Score],1)</f>
        <v>96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2">
        <f>_xlfn.RANK.AVG(Table3[[#This Row],[Score 2 ]],Table3[[Score 2 ]],1)</f>
        <v>71</v>
      </c>
    </row>
    <row r="73" spans="1:26" x14ac:dyDescent="0.3">
      <c r="A73" t="s">
        <v>67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0.66666666666666663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0.66666666666666663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0</v>
      </c>
      <c r="I73" s="2">
        <f>COUNTIFS(Table2[Sub-Sector],Table3[[#This Row],[Sub-Sector]],Table2[Relative Volume],"&gt;=1")/Table3[[#This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0.66666666666666663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0</v>
      </c>
      <c r="P73" s="2">
        <f>COUNTIFS(Table2[Sub-Sector],Table3[[#This Row],[Sub-Sector]],Table2[% Away From 52W High],"&lt;=10")/Table3[[#This Row],[Count]]</f>
        <v>0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</v>
      </c>
      <c r="S73" s="2">
        <f>COUNTIFS(Table2[Sub-Sector],Table3[[#This Row],[Sub-Sector]],Table2[% Price above 50 EMA],"&gt;=0")/Table3[[#This Row],[Count]]</f>
        <v>0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</v>
      </c>
      <c r="V73" s="2">
        <f>COUNTIFS(Table2[Sub-Sector],Table3[[#This Row],[Sub-Sector]],Table2[Sharpe Ratio],"&gt;=0.10")/Table3[[#This Row],[Count]]</f>
        <v>0.33333333333333331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491</v>
      </c>
      <c r="X73">
        <f>_xlfn.RANK.AVG(Table3[[#This Row],[Score]],Table3[Score],1)</f>
        <v>79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3">
        <f>_xlfn.RANK.AVG(Table3[[#This Row],[Score 2 ]],Table3[[Score 2 ]],1)</f>
        <v>72</v>
      </c>
    </row>
    <row r="74" spans="1:26" x14ac:dyDescent="0.3">
      <c r="A74" t="s">
        <v>290</v>
      </c>
      <c r="B74">
        <f>COUNTIFS(Table2[Sub-Sector],Table3[[#This Row],[Sub-Sector]])</f>
        <v>14</v>
      </c>
      <c r="C74" s="2">
        <f>COUNTIFS(Table2[Sub-Sector],Table3[[#This Row],[Sub-Sector]],Table2[Uptrend],"Uptrend")/Table3[[#This Row],[Count]]</f>
        <v>0.6428571428571429</v>
      </c>
      <c r="D74" s="2">
        <f>COUNTIFS(Table2[Sub-Sector],Table3[[#This Row],[Sub-Sector]],Table2[1W Return vs Nifty],"&gt;=5")/Table3[[#This Row],[Count]]</f>
        <v>7.1428571428571425E-2</v>
      </c>
      <c r="E74" s="2">
        <f>COUNTIFS(Table2[Sub-Sector],Table3[[#This Row],[Sub-Sector]],Table2[1M Return vs Nifty],"&gt;=5")/Table3[[#This Row],[Count]]</f>
        <v>0.14285714285714285</v>
      </c>
      <c r="F74" s="2">
        <f>COUNTIFS(Table2[Sub-Sector],Table3[[#This Row],[Sub-Sector]],Table2[6M Return vs Nifty],"&gt;=10")/Table3[[#This Row],[Count]]</f>
        <v>0.2857142857142857</v>
      </c>
      <c r="G74" s="2">
        <f>COUNTIFS(Table2[Sub-Sector],Table3[[#This Row],[Sub-Sector]],Table2[1Y Return vs Nifty],"&gt;=10")/Table3[[#This Row],[Count]]</f>
        <v>0.35714285714285715</v>
      </c>
      <c r="H74" s="2">
        <f>COUNTIFS(Table2[Sub-Sector],Table3[[#This Row],[Sub-Sector]],Table2[RSI Exponential â€“ 14D],"&gt;=50")/Table3[[#This Row],[Count]]</f>
        <v>0.5714285714285714</v>
      </c>
      <c r="I74" s="2">
        <f>COUNTIFS(Table2[Sub-Sector],Table3[[#This Row],[Sub-Sector]],Table2[Relative Volume],"&gt;=1")/Table3[[#This Row],[Count]]</f>
        <v>0.21428571428571427</v>
      </c>
      <c r="J74" s="2">
        <f>COUNTIFS(Table2[Sub-Sector],Table3[[#This Row],[Sub-Sector]],Table2[% Away From Day Low],"&gt;=0.05")/Table3[[#This Row],[Count]]</f>
        <v>7.1428571428571425E-2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0.21428571428571427</v>
      </c>
      <c r="M74" s="2">
        <f>COUNTIFS(Table2[Sub-Sector],Table3[[#This Row],[Sub-Sector]],Table2[% Away From Current Week High],"&lt;=0.05")/Table3[[#This Row],[Count]]</f>
        <v>0.7857142857142857</v>
      </c>
      <c r="N74" s="2">
        <f>COUNTIFS(Table2[Sub-Sector],Table3[[#This Row],[Sub-Sector]],Table2[% Away From Current Month Low],"&gt;=0.05")/Table3[[#This Row],[Count]]</f>
        <v>0.35714285714285715</v>
      </c>
      <c r="O74" s="2">
        <f>COUNTIFS(Table2[Sub-Sector],Table3[[#This Row],[Sub-Sector]],Table2[% Away From Current Month High],"&lt;=0.05")/Table3[[#This Row],[Count]]</f>
        <v>0.6428571428571429</v>
      </c>
      <c r="P74" s="2">
        <f>COUNTIFS(Table2[Sub-Sector],Table3[[#This Row],[Sub-Sector]],Table2[% Away From 52W High],"&lt;=10")/Table3[[#This Row],[Count]]</f>
        <v>0.35714285714285715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0.6428571428571429</v>
      </c>
      <c r="S74" s="2">
        <f>COUNTIFS(Table2[Sub-Sector],Table3[[#This Row],[Sub-Sector]],Table2[% Price above 50 EMA],"&gt;=0")/Table3[[#This Row],[Count]]</f>
        <v>0.7857142857142857</v>
      </c>
      <c r="T74" s="2">
        <f>COUNTIFS(Table2[Sub-Sector],Table3[[#This Row],[Sub-Sector]],Table2[% Price above 200 EMA],"&gt;=0")/Table3[[#This Row],[Count]]</f>
        <v>0.8571428571428571</v>
      </c>
      <c r="U74" s="2">
        <f>COUNTIFS(Table2[Sub-Sector],Table3[[#This Row],[Sub-Sector]],Table2[Rate of Change - Zone],"Positive")/Table3[[#This Row],[Count]]</f>
        <v>0.7142857142857143</v>
      </c>
      <c r="V74" s="2">
        <f>COUNTIFS(Table2[Sub-Sector],Table3[[#This Row],[Sub-Sector]],Table2[Sharpe Ratio],"&gt;=0.10")/Table3[[#This Row],[Count]]</f>
        <v>0.2857142857142857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74">
        <f>_xlfn.RANK.AVG(Table3[[#This Row],[Score]],Table3[Score],1)</f>
        <v>52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4">
        <f>_xlfn.RANK.AVG(Table3[[#This Row],[Score 2 ]],Table3[[Score 2 ]],1)</f>
        <v>73.5</v>
      </c>
    </row>
    <row r="75" spans="1:26" x14ac:dyDescent="0.3">
      <c r="A75" t="s">
        <v>161</v>
      </c>
      <c r="B75">
        <f>COUNTIFS(Table2[Sub-Sector],Table3[[#This Row],[Sub-Sector]])</f>
        <v>9</v>
      </c>
      <c r="C75" s="2">
        <f>COUNTIFS(Table2[Sub-Sector],Table3[[#This Row],[Sub-Sector]],Table2[Uptrend],"Uptrend")/Table3[[#This Row],[Count]]</f>
        <v>0.77777777777777779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0.1111111111111111</v>
      </c>
      <c r="F75" s="2">
        <f>COUNTIFS(Table2[Sub-Sector],Table3[[#This Row],[Sub-Sector]],Table2[6M Return vs Nifty],"&gt;=10")/Table3[[#This Row],[Count]]</f>
        <v>0.55555555555555558</v>
      </c>
      <c r="G75" s="2">
        <f>COUNTIFS(Table2[Sub-Sector],Table3[[#This Row],[Sub-Sector]],Table2[1Y Return vs Nifty],"&gt;=10")/Table3[[#This Row],[Count]]</f>
        <v>0.33333333333333331</v>
      </c>
      <c r="H75" s="2">
        <f>COUNTIFS(Table2[Sub-Sector],Table3[[#This Row],[Sub-Sector]],Table2[RSI Exponential â€“ 14D],"&gt;=50")/Table3[[#This Row],[Count]]</f>
        <v>0.44444444444444442</v>
      </c>
      <c r="I75" s="2">
        <f>COUNTIFS(Table2[Sub-Sector],Table3[[#This Row],[Sub-Sector]],Table2[Relative Volume],"&gt;=1")/Table3[[#This Row],[Count]]</f>
        <v>0.33333333333333331</v>
      </c>
      <c r="J75" s="2">
        <f>COUNTIFS(Table2[Sub-Sector],Table3[[#This Row],[Sub-Sector]],Table2[% Away From Day Low],"&gt;=0.05")/Table3[[#This Row],[Count]]</f>
        <v>0.1111111111111111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0.1111111111111111</v>
      </c>
      <c r="M75" s="2">
        <f>COUNTIFS(Table2[Sub-Sector],Table3[[#This Row],[Sub-Sector]],Table2[% Away From Current Week High],"&lt;=0.05")/Table3[[#This Row],[Count]]</f>
        <v>0.88888888888888884</v>
      </c>
      <c r="N75" s="2">
        <f>COUNTIFS(Table2[Sub-Sector],Table3[[#This Row],[Sub-Sector]],Table2[% Away From Current Month Low],"&gt;=0.05")/Table3[[#This Row],[Count]]</f>
        <v>0.33333333333333331</v>
      </c>
      <c r="O75" s="2">
        <f>COUNTIFS(Table2[Sub-Sector],Table3[[#This Row],[Sub-Sector]],Table2[% Away From Current Month High],"&lt;=0.05")/Table3[[#This Row],[Count]]</f>
        <v>0.22222222222222221</v>
      </c>
      <c r="P75" s="2">
        <f>COUNTIFS(Table2[Sub-Sector],Table3[[#This Row],[Sub-Sector]],Table2[% Away From 52W High],"&lt;=10")/Table3[[#This Row],[Count]]</f>
        <v>0.55555555555555558</v>
      </c>
      <c r="Q75" s="2">
        <f>COUNTIFS(Table2[Sub-Sector],Table3[[#This Row],[Sub-Sector]],Table2[% Away From 52W Low],"&gt;=10")/Table3[[#This Row],[Count]]</f>
        <v>0.88888888888888884</v>
      </c>
      <c r="R75" s="2">
        <f>COUNTIFS(Table2[Sub-Sector],Table3[[#This Row],[Sub-Sector]],Table2[% Price above 20 EMA],"&gt;=0")/Table3[[#This Row],[Count]]</f>
        <v>0.44444444444444442</v>
      </c>
      <c r="S75" s="2">
        <f>COUNTIFS(Table2[Sub-Sector],Table3[[#This Row],[Sub-Sector]],Table2[% Price above 50 EMA],"&gt;=0")/Table3[[#This Row],[Count]]</f>
        <v>0.66666666666666663</v>
      </c>
      <c r="T75" s="2">
        <f>COUNTIFS(Table2[Sub-Sector],Table3[[#This Row],[Sub-Sector]],Table2[% Price above 200 EMA],"&gt;=0")/Table3[[#This Row],[Count]]</f>
        <v>0.77777777777777779</v>
      </c>
      <c r="U75" s="2">
        <f>COUNTIFS(Table2[Sub-Sector],Table3[[#This Row],[Sub-Sector]],Table2[Rate of Change - Zone],"Positive")/Table3[[#This Row],[Count]]</f>
        <v>0.44444444444444442</v>
      </c>
      <c r="V75" s="2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442</v>
      </c>
      <c r="X75">
        <f>_xlfn.RANK.AVG(Table3[[#This Row],[Score]],Table3[Score],1)</f>
        <v>66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5">
        <f>_xlfn.RANK.AVG(Table3[[#This Row],[Score 2 ]],Table3[[Score 2 ]],1)</f>
        <v>73.5</v>
      </c>
    </row>
    <row r="76" spans="1:26" x14ac:dyDescent="0.3">
      <c r="A76" t="s">
        <v>27</v>
      </c>
      <c r="B76">
        <f>COUNTIFS(Table2[Sub-Sector],Table3[[#This Row],[Sub-Sector]])</f>
        <v>4</v>
      </c>
      <c r="C76" s="2">
        <f>COUNTIFS(Table2[Sub-Sector],Table3[[#This Row],[Sub-Sector]],Table2[Uptrend],"Uptrend")/Table3[[#This Row],[Count]]</f>
        <v>0.75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0.25</v>
      </c>
      <c r="F76" s="2">
        <f>COUNTIFS(Table2[Sub-Sector],Table3[[#This Row],[Sub-Sector]],Table2[6M Return vs Nifty],"&gt;=10")/Table3[[#This Row],[Count]]</f>
        <v>0.25</v>
      </c>
      <c r="G76" s="2">
        <f>COUNTIFS(Table2[Sub-Sector],Table3[[#This Row],[Sub-Sector]],Table2[1Y Return vs Nifty],"&gt;=10")/Table3[[#This Row],[Count]]</f>
        <v>0.25</v>
      </c>
      <c r="H76" s="2">
        <f>COUNTIFS(Table2[Sub-Sector],Table3[[#This Row],[Sub-Sector]],Table2[RSI Exponential â€“ 14D],"&gt;=50")/Table3[[#This Row],[Count]]</f>
        <v>0.25</v>
      </c>
      <c r="I76" s="2">
        <f>COUNTIFS(Table2[Sub-Sector],Table3[[#This Row],[Sub-Sector]],Table2[Relative Volume],"&gt;=1")/Table3[[#This Row],[Count]]</f>
        <v>0.5</v>
      </c>
      <c r="J76" s="2">
        <f>COUNTIFS(Table2[Sub-Sector],Table3[[#This Row],[Sub-Sector]],Table2[% Away From Day Low],"&gt;=0.05")/Table3[[#This Row],[Count]]</f>
        <v>0.25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0.5</v>
      </c>
      <c r="M76" s="2">
        <f>COUNTIFS(Table2[Sub-Sector],Table3[[#This Row],[Sub-Sector]],Table2[% Away From Current Week High],"&lt;=0.05")/Table3[[#This Row],[Count]]</f>
        <v>0.25</v>
      </c>
      <c r="N76" s="2">
        <f>COUNTIFS(Table2[Sub-Sector],Table3[[#This Row],[Sub-Sector]],Table2[% Away From Current Month Low],"&gt;=0.05")/Table3[[#This Row],[Count]]</f>
        <v>0.5</v>
      </c>
      <c r="O76" s="2">
        <f>COUNTIFS(Table2[Sub-Sector],Table3[[#This Row],[Sub-Sector]],Table2[% Away From Current Month High],"&lt;=0.05")/Table3[[#This Row],[Count]]</f>
        <v>0.25</v>
      </c>
      <c r="P76" s="2">
        <f>COUNTIFS(Table2[Sub-Sector],Table3[[#This Row],[Sub-Sector]],Table2[% Away From 52W High],"&lt;=10")/Table3[[#This Row],[Count]]</f>
        <v>0.5</v>
      </c>
      <c r="Q76" s="2">
        <f>COUNTIFS(Table2[Sub-Sector],Table3[[#This Row],[Sub-Sector]],Table2[% Away From 52W Low],"&gt;=10")/Table3[[#This Row],[Count]]</f>
        <v>0.75</v>
      </c>
      <c r="R76" s="2">
        <f>COUNTIFS(Table2[Sub-Sector],Table3[[#This Row],[Sub-Sector]],Table2[% Price above 20 EMA],"&gt;=0")/Table3[[#This Row],[Count]]</f>
        <v>0.25</v>
      </c>
      <c r="S76" s="2">
        <f>COUNTIFS(Table2[Sub-Sector],Table3[[#This Row],[Sub-Sector]],Table2[% Price above 50 EMA],"&gt;=0")/Table3[[#This Row],[Count]]</f>
        <v>0.5</v>
      </c>
      <c r="T76" s="2">
        <f>COUNTIFS(Table2[Sub-Sector],Table3[[#This Row],[Sub-Sector]],Table2[% Price above 200 EMA],"&gt;=0")/Table3[[#This Row],[Count]]</f>
        <v>0.75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0.25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76">
        <f>_xlfn.RANK.AVG(Table3[[#This Row],[Score]],Table3[Score],1)</f>
        <v>63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268.5</v>
      </c>
      <c r="Z76">
        <f>_xlfn.RANK.AVG(Table3[[#This Row],[Score 2 ]],Table3[[Score 2 ]],1)</f>
        <v>75</v>
      </c>
    </row>
    <row r="77" spans="1:26" x14ac:dyDescent="0.3">
      <c r="A77" t="s">
        <v>429</v>
      </c>
      <c r="B77">
        <f>COUNTIFS(Table2[Sub-Sector],Table3[[#This Row],[Sub-Sector]])</f>
        <v>11</v>
      </c>
      <c r="C77" s="2">
        <f>COUNTIFS(Table2[Sub-Sector],Table3[[#This Row],[Sub-Sector]],Table2[Uptrend],"Uptrend")/Table3[[#This Row],[Count]]</f>
        <v>0.18181818181818182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0.18181818181818182</v>
      </c>
      <c r="F77" s="2">
        <f>COUNTIFS(Table2[Sub-Sector],Table3[[#This Row],[Sub-Sector]],Table2[6M Return vs Nifty],"&gt;=10")/Table3[[#This Row],[Count]]</f>
        <v>0.27272727272727271</v>
      </c>
      <c r="G77" s="2">
        <f>COUNTIFS(Table2[Sub-Sector],Table3[[#This Row],[Sub-Sector]],Table2[1Y Return vs Nifty],"&gt;=10")/Table3[[#This Row],[Count]]</f>
        <v>9.0909090909090912E-2</v>
      </c>
      <c r="H77" s="2">
        <f>COUNTIFS(Table2[Sub-Sector],Table3[[#This Row],[Sub-Sector]],Table2[RSI Exponential â€“ 14D],"&gt;=50")/Table3[[#This Row],[Count]]</f>
        <v>0.45454545454545453</v>
      </c>
      <c r="I77" s="2">
        <f>COUNTIFS(Table2[Sub-Sector],Table3[[#This Row],[Sub-Sector]],Table2[Relative Volume],"&gt;=1")/Table3[[#This Row],[Count]]</f>
        <v>0.45454545454545453</v>
      </c>
      <c r="J77" s="2">
        <f>COUNTIFS(Table2[Sub-Sector],Table3[[#This Row],[Sub-Sector]],Table2[% Away From Day Low],"&gt;=0.05")/Table3[[#This Row],[Count]]</f>
        <v>0.18181818181818182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0.27272727272727271</v>
      </c>
      <c r="M77" s="2">
        <f>COUNTIFS(Table2[Sub-Sector],Table3[[#This Row],[Sub-Sector]],Table2[% Away From Current Week High],"&lt;=0.05")/Table3[[#This Row],[Count]]</f>
        <v>0.45454545454545453</v>
      </c>
      <c r="N77" s="2">
        <f>COUNTIFS(Table2[Sub-Sector],Table3[[#This Row],[Sub-Sector]],Table2[% Away From Current Month Low],"&gt;=0.05")/Table3[[#This Row],[Count]]</f>
        <v>0.54545454545454541</v>
      </c>
      <c r="O77" s="2">
        <f>COUNTIFS(Table2[Sub-Sector],Table3[[#This Row],[Sub-Sector]],Table2[% Away From Current Month High],"&lt;=0.05")/Table3[[#This Row],[Count]]</f>
        <v>0.27272727272727271</v>
      </c>
      <c r="P77" s="2">
        <f>COUNTIFS(Table2[Sub-Sector],Table3[[#This Row],[Sub-Sector]],Table2[% Away From 52W High],"&lt;=10")/Table3[[#This Row],[Count]]</f>
        <v>0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0.54545454545454541</v>
      </c>
      <c r="S77" s="2">
        <f>COUNTIFS(Table2[Sub-Sector],Table3[[#This Row],[Sub-Sector]],Table2[% Price above 50 EMA],"&gt;=0")/Table3[[#This Row],[Count]]</f>
        <v>0.63636363636363635</v>
      </c>
      <c r="T77" s="2">
        <f>COUNTIFS(Table2[Sub-Sector],Table3[[#This Row],[Sub-Sector]],Table2[% Price above 200 EMA],"&gt;=0")/Table3[[#This Row],[Count]]</f>
        <v>0.54545454545454541</v>
      </c>
      <c r="U77" s="2">
        <f>COUNTIFS(Table2[Sub-Sector],Table3[[#This Row],[Sub-Sector]],Table2[Rate of Change - Zone],"Positive")/Table3[[#This Row],[Count]]</f>
        <v>0.54545454545454541</v>
      </c>
      <c r="V77" s="2">
        <f>COUNTIFS(Table2[Sub-Sector],Table3[[#This Row],[Sub-Sector]],Table2[Sharpe Ratio],"&gt;=0.10")/Table3[[#This Row],[Count]]</f>
        <v>9.0909090909090912E-2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77">
        <f>_xlfn.RANK.AVG(Table3[[#This Row],[Score]],Table3[Score],1)</f>
        <v>80.5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7">
        <f>_xlfn.RANK.AVG(Table3[[#This Row],[Score 2 ]],Table3[[Score 2 ]],1)</f>
        <v>76</v>
      </c>
    </row>
    <row r="78" spans="1:26" x14ac:dyDescent="0.3">
      <c r="A78" t="s">
        <v>390</v>
      </c>
      <c r="B78">
        <f>COUNTIFS(Table2[Sub-Sector],Table3[[#This Row],[Sub-Sector]])</f>
        <v>6</v>
      </c>
      <c r="C78" s="2">
        <f>COUNTIFS(Table2[Sub-Sector],Table3[[#This Row],[Sub-Sector]],Table2[Uptrend],"Uptrend")/Table3[[#This Row],[Count]]</f>
        <v>0.66666666666666663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0.16666666666666666</v>
      </c>
      <c r="F78" s="2">
        <f>COUNTIFS(Table2[Sub-Sector],Table3[[#This Row],[Sub-Sector]],Table2[6M Return vs Nifty],"&gt;=10")/Table3[[#This Row],[Count]]</f>
        <v>0.5</v>
      </c>
      <c r="G78" s="2">
        <f>COUNTIFS(Table2[Sub-Sector],Table3[[#This Row],[Sub-Sector]],Table2[1Y Return vs Nifty],"&gt;=10")/Table3[[#This Row],[Count]]</f>
        <v>0.33333333333333331</v>
      </c>
      <c r="H78" s="2">
        <f>COUNTIFS(Table2[Sub-Sector],Table3[[#This Row],[Sub-Sector]],Table2[RSI Exponential â€“ 14D],"&gt;=50")/Table3[[#This Row],[Count]]</f>
        <v>0.16666666666666666</v>
      </c>
      <c r="I78" s="2">
        <f>COUNTIFS(Table2[Sub-Sector],Table3[[#This Row],[Sub-Sector]],Table2[Relative Volume],"&gt;=1")/Table3[[#This Row],[Count]]</f>
        <v>0.5</v>
      </c>
      <c r="J78" s="2">
        <f>COUNTIFS(Table2[Sub-Sector],Table3[[#This Row],[Sub-Sector]],Table2[% Away From Day Low],"&gt;=0.05")/Table3[[#This Row],[Count]]</f>
        <v>0.16666666666666666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0.16666666666666666</v>
      </c>
      <c r="M78" s="2">
        <f>COUNTIFS(Table2[Sub-Sector],Table3[[#This Row],[Sub-Sector]],Table2[% Away From Current Week High],"&lt;=0.05")/Table3[[#This Row],[Count]]</f>
        <v>0.33333333333333331</v>
      </c>
      <c r="N78" s="2">
        <f>COUNTIFS(Table2[Sub-Sector],Table3[[#This Row],[Sub-Sector]],Table2[% Away From Current Month Low],"&gt;=0.05")/Table3[[#This Row],[Count]]</f>
        <v>0.16666666666666666</v>
      </c>
      <c r="O78" s="2">
        <f>COUNTIFS(Table2[Sub-Sector],Table3[[#This Row],[Sub-Sector]],Table2[% Away From Current Month High],"&lt;=0.05")/Table3[[#This Row],[Count]]</f>
        <v>0.33333333333333331</v>
      </c>
      <c r="P78" s="2">
        <f>COUNTIFS(Table2[Sub-Sector],Table3[[#This Row],[Sub-Sector]],Table2[% Away From 52W High],"&lt;=10")/Table3[[#This Row],[Count]]</f>
        <v>0.16666666666666666</v>
      </c>
      <c r="Q78" s="2">
        <f>COUNTIFS(Table2[Sub-Sector],Table3[[#This Row],[Sub-Sector]],Table2[% Away From 52W Low],"&gt;=10")/Table3[[#This Row],[Count]]</f>
        <v>0.83333333333333337</v>
      </c>
      <c r="R78" s="2">
        <f>COUNTIFS(Table2[Sub-Sector],Table3[[#This Row],[Sub-Sector]],Table2[% Price above 20 EMA],"&gt;=0")/Table3[[#This Row],[Count]]</f>
        <v>0.16666666666666666</v>
      </c>
      <c r="S78" s="2">
        <f>COUNTIFS(Table2[Sub-Sector],Table3[[#This Row],[Sub-Sector]],Table2[% Price above 50 EMA],"&gt;=0")/Table3[[#This Row],[Count]]</f>
        <v>0.66666666666666663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0.16666666666666666</v>
      </c>
      <c r="V78" s="2">
        <f>COUNTIFS(Table2[Sub-Sector],Table3[[#This Row],[Sub-Sector]],Table2[Sharpe Ratio],"&gt;=0.10")/Table3[[#This Row],[Count]]</f>
        <v>0.16666666666666666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78">
        <f>_xlfn.RANK.AVG(Table3[[#This Row],[Score]],Table3[Score],1)</f>
        <v>69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</v>
      </c>
      <c r="Z78">
        <f>_xlfn.RANK.AVG(Table3[[#This Row],[Score 2 ]],Table3[[Score 2 ]],1)</f>
        <v>77</v>
      </c>
    </row>
    <row r="79" spans="1:26" x14ac:dyDescent="0.3">
      <c r="A79" t="s">
        <v>552</v>
      </c>
      <c r="B79">
        <f>COUNTIFS(Table2[Sub-Sector],Table3[[#This Row],[Sub-Sector]])</f>
        <v>5</v>
      </c>
      <c r="C79" s="2">
        <f>COUNTIFS(Table2[Sub-Sector],Table3[[#This Row],[Sub-Sector]],Table2[Uptrend],"Uptrend")/Table3[[#This Row],[Count]]</f>
        <v>0.2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0.2</v>
      </c>
      <c r="G79" s="2">
        <f>COUNTIFS(Table2[Sub-Sector],Table3[[#This Row],[Sub-Sector]],Table2[1Y Return vs Nifty],"&gt;=10")/Table3[[#This Row],[Count]]</f>
        <v>0.4</v>
      </c>
      <c r="H79" s="2">
        <f>COUNTIFS(Table2[Sub-Sector],Table3[[#This Row],[Sub-Sector]],Table2[RSI Exponential â€“ 14D],"&gt;=50")/Table3[[#This Row],[Count]]</f>
        <v>0.4</v>
      </c>
      <c r="I79" s="2">
        <f>COUNTIFS(Table2[Sub-Sector],Table3[[#This Row],[Sub-Sector]],Table2[Relative Volume],"&gt;=1")/Table3[[#This Row],[Count]]</f>
        <v>0.4</v>
      </c>
      <c r="J79" s="2">
        <f>COUNTIFS(Table2[Sub-Sector],Table3[[#This Row],[Sub-Sector]],Table2[% Away From Day Low],"&gt;=0.05")/Table3[[#This Row],[Count]]</f>
        <v>0.2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0.4</v>
      </c>
      <c r="M79" s="2">
        <f>COUNTIFS(Table2[Sub-Sector],Table3[[#This Row],[Sub-Sector]],Table2[% Away From Current Week High],"&lt;=0.05")/Table3[[#This Row],[Count]]</f>
        <v>0.8</v>
      </c>
      <c r="N79" s="2">
        <f>COUNTIFS(Table2[Sub-Sector],Table3[[#This Row],[Sub-Sector]],Table2[% Away From Current Month Low],"&gt;=0.05")/Table3[[#This Row],[Count]]</f>
        <v>0.4</v>
      </c>
      <c r="O79" s="2">
        <f>COUNTIFS(Table2[Sub-Sector],Table3[[#This Row],[Sub-Sector]],Table2[% Away From Current Month High],"&lt;=0.05")/Table3[[#This Row],[Count]]</f>
        <v>0.6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0.4</v>
      </c>
      <c r="S79" s="2">
        <f>COUNTIFS(Table2[Sub-Sector],Table3[[#This Row],[Sub-Sector]],Table2[% Price above 50 EMA],"&gt;=0")/Table3[[#This Row],[Count]]</f>
        <v>0.2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0.4</v>
      </c>
      <c r="V79" s="2">
        <f>COUNTIFS(Table2[Sub-Sector],Table3[[#This Row],[Sub-Sector]],Table2[Sharpe Ratio],"&gt;=0.10")/Table3[[#This Row],[Count]]</f>
        <v>0.4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552.5</v>
      </c>
      <c r="X79">
        <f>_xlfn.RANK.AVG(Table3[[#This Row],[Score]],Table3[Score],1)</f>
        <v>99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79">
        <f>_xlfn.RANK.AVG(Table3[[#This Row],[Score 2 ]],Table3[[Score 2 ]],1)</f>
        <v>78</v>
      </c>
    </row>
    <row r="80" spans="1:26" x14ac:dyDescent="0.3">
      <c r="A80" t="s">
        <v>223</v>
      </c>
      <c r="B80">
        <f>COUNTIFS(Table2[Sub-Sector],Table3[[#This Row],[Sub-Sector]])</f>
        <v>3</v>
      </c>
      <c r="C80" s="2">
        <f>COUNTIFS(Table2[Sub-Sector],Table3[[#This Row],[Sub-Sector]],Table2[Uptrend],"Uptrend")/Table3[[#This Row],[Count]]</f>
        <v>0.66666666666666663</v>
      </c>
      <c r="D80" s="2">
        <f>COUNTIFS(Table2[Sub-Sector],Table3[[#This Row],[Sub-Sector]],Table2[1W Return vs Nifty],"&gt;=5")/Table3[[#This Row],[Count]]</f>
        <v>0.33333333333333331</v>
      </c>
      <c r="E80" s="2">
        <f>COUNTIFS(Table2[Sub-Sector],Table3[[#This Row],[Sub-Sector]],Table2[1M Return vs Nifty],"&gt;=5")/Table3[[#This Row],[Count]]</f>
        <v>0.66666666666666663</v>
      </c>
      <c r="F80" s="2">
        <f>COUNTIFS(Table2[Sub-Sector],Table3[[#This Row],[Sub-Sector]],Table2[6M Return vs Nifty],"&gt;=10")/Table3[[#This Row],[Count]]</f>
        <v>0</v>
      </c>
      <c r="G80" s="2">
        <f>COUNTIFS(Table2[Sub-Sector],Table3[[#This Row],[Sub-Sector]],Table2[1Y Return vs Nifty],"&gt;=10")/Table3[[#This Row],[Count]]</f>
        <v>0.66666666666666663</v>
      </c>
      <c r="H80" s="2">
        <f>COUNTIFS(Table2[Sub-Sector],Table3[[#This Row],[Sub-Sector]],Table2[RSI Exponential â€“ 14D],"&gt;=50")/Table3[[#This Row],[Count]]</f>
        <v>0.66666666666666663</v>
      </c>
      <c r="I80" s="2">
        <f>COUNTIFS(Table2[Sub-Sector],Table3[[#This Row],[Sub-Sector]],Table2[Relative Volume],"&gt;=1")/Table3[[#This Row],[Count]]</f>
        <v>0.33333333333333331</v>
      </c>
      <c r="J80" s="2">
        <f>COUNTIFS(Table2[Sub-Sector],Table3[[#This Row],[Sub-Sector]],Table2[% Away From Day Low],"&gt;=0.05")/Table3[[#This Row],[Count]]</f>
        <v>0.33333333333333331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0.33333333333333331</v>
      </c>
      <c r="M80" s="2">
        <f>COUNTIFS(Table2[Sub-Sector],Table3[[#This Row],[Sub-Sector]],Table2[% Away From Current Week High],"&lt;=0.05")/Table3[[#This Row],[Count]]</f>
        <v>0.66666666666666663</v>
      </c>
      <c r="N80" s="2">
        <f>COUNTIFS(Table2[Sub-Sector],Table3[[#This Row],[Sub-Sector]],Table2[% Away From Current Month Low],"&gt;=0.05")/Table3[[#This Row],[Count]]</f>
        <v>0.33333333333333331</v>
      </c>
      <c r="O80" s="2">
        <f>COUNTIFS(Table2[Sub-Sector],Table3[[#This Row],[Sub-Sector]],Table2[% Away From Current Month High],"&lt;=0.05")/Table3[[#This Row],[Count]]</f>
        <v>0.66666666666666663</v>
      </c>
      <c r="P80" s="2">
        <f>COUNTIFS(Table2[Sub-Sector],Table3[[#This Row],[Sub-Sector]],Table2[% Away From 52W High],"&lt;=10")/Table3[[#This Row],[Count]]</f>
        <v>0.66666666666666663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0.33333333333333331</v>
      </c>
      <c r="S80" s="2">
        <f>COUNTIFS(Table2[Sub-Sector],Table3[[#This Row],[Sub-Sector]],Table2[% Price above 50 EMA],"&gt;=0")/Table3[[#This Row],[Count]]</f>
        <v>0.66666666666666663</v>
      </c>
      <c r="T80" s="2">
        <f>COUNTIFS(Table2[Sub-Sector],Table3[[#This Row],[Sub-Sector]],Table2[% Price above 200 EMA],"&gt;=0")/Table3[[#This Row],[Count]]</f>
        <v>0.66666666666666663</v>
      </c>
      <c r="U80" s="2">
        <f>COUNTIFS(Table2[Sub-Sector],Table3[[#This Row],[Sub-Sector]],Table2[Rate of Change - Zone],"Positive")/Table3[[#This Row],[Count]]</f>
        <v>0.33333333333333331</v>
      </c>
      <c r="V80" s="2">
        <f>COUNTIFS(Table2[Sub-Sector],Table3[[#This Row],[Sub-Sector]],Table2[Sharpe Ratio],"&gt;=0.10")/Table3[[#This Row],[Count]]</f>
        <v>0.66666666666666663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355.5</v>
      </c>
      <c r="X80">
        <f>_xlfn.RANK.AVG(Table3[[#This Row],[Score]],Table3[Score],1)</f>
        <v>39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286</v>
      </c>
      <c r="Z80">
        <f>_xlfn.RANK.AVG(Table3[[#This Row],[Score 2 ]],Table3[[Score 2 ]],1)</f>
        <v>79</v>
      </c>
    </row>
    <row r="81" spans="1:26" x14ac:dyDescent="0.3">
      <c r="A81" t="s">
        <v>998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0.5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0.5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0.5</v>
      </c>
      <c r="I81" s="2">
        <f>COUNTIFS(Table2[Sub-Sector],Table3[[#This Row],[Sub-Sector]],Table2[Relative Volume],"&gt;=1")/Table3[[#This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0.5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0.5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0.5</v>
      </c>
      <c r="S81" s="2">
        <f>COUNTIFS(Table2[Sub-Sector],Table3[[#This Row],[Sub-Sector]],Table2[% Price above 50 EMA],"&gt;=0")/Table3[[#This Row],[Count]]</f>
        <v>0.5</v>
      </c>
      <c r="T81" s="2">
        <f>COUNTIFS(Table2[Sub-Sector],Table3[[#This Row],[Sub-Sector]],Table2[% Price above 200 EMA],"&gt;=0")/Table3[[#This Row],[Count]]</f>
        <v>0.5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81">
        <f>_xlfn.RANK.AVG(Table3[[#This Row],[Score]],Table3[Score],1)</f>
        <v>70.5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1">
        <f>_xlfn.RANK.AVG(Table3[[#This Row],[Score 2 ]],Table3[[Score 2 ]],1)</f>
        <v>81.5</v>
      </c>
    </row>
    <row r="82" spans="1:26" x14ac:dyDescent="0.3">
      <c r="A82" t="s">
        <v>738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0.5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0.5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0.5</v>
      </c>
      <c r="I82" s="2">
        <f>COUNTIFS(Table2[Sub-Sector],Table3[[#This Row],[Sub-Sector]],Table2[Relative Volume],"&gt;=1")/Table3[[#This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0.5</v>
      </c>
      <c r="L82" s="2">
        <f>COUNTIFS(Table2[Sub-Sector],Table3[[#This Row],[Sub-Sector]],Table2[% Away From Current Week Low],"&gt;=0.05")/Table3[[#This Row],[Count]]</f>
        <v>0.5</v>
      </c>
      <c r="M82" s="2">
        <f>COUNTIFS(Table2[Sub-Sector],Table3[[#This Row],[Sub-Sector]],Table2[% Away From Current Week High],"&lt;=0.05")/Table3[[#This Row],[Count]]</f>
        <v>0.5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0.5</v>
      </c>
      <c r="P82" s="2">
        <f>COUNTIFS(Table2[Sub-Sector],Table3[[#This Row],[Sub-Sector]],Table2[% Away From 52W High],"&lt;=10")/Table3[[#This Row],[Count]]</f>
        <v>0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0.5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0.5</v>
      </c>
      <c r="U82" s="2">
        <f>COUNTIFS(Table2[Sub-Sector],Table3[[#This Row],[Sub-Sector]],Table2[Rate of Change - Zone],"Positive")/Table3[[#This Row],[Count]]</f>
        <v>0.5</v>
      </c>
      <c r="V82" s="2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82">
        <f>_xlfn.RANK.AVG(Table3[[#This Row],[Score]],Table3[Score],1)</f>
        <v>70.5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2">
        <f>_xlfn.RANK.AVG(Table3[[#This Row],[Score 2 ]],Table3[[Score 2 ]],1)</f>
        <v>81.5</v>
      </c>
    </row>
    <row r="83" spans="1:26" x14ac:dyDescent="0.3">
      <c r="A83" t="s">
        <v>1603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0.5</v>
      </c>
      <c r="G83" s="2">
        <f>COUNTIFS(Table2[Sub-Sector],Table3[[#This Row],[Sub-Sector]],Table2[1Y Return vs Nifty],"&gt;=10")/Table3[[#This Row],[Count]]</f>
        <v>0.5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Volume],"&gt;=1")/Table3[[#This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1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1</v>
      </c>
      <c r="O83" s="2">
        <f>COUNTIFS(Table2[Sub-Sector],Table3[[#This Row],[Sub-Sector]],Table2[% Away From Current Month High],"&lt;=0.05")/Table3[[#This Row],[Count]]</f>
        <v>0.5</v>
      </c>
      <c r="P83" s="2">
        <f>COUNTIFS(Table2[Sub-Sector],Table3[[#This Row],[Sub-Sector]],Table2[% Away From 52W High],"&lt;=10")/Table3[[#This Row],[Count]]</f>
        <v>0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0.5</v>
      </c>
      <c r="S83" s="2">
        <f>COUNTIFS(Table2[Sub-Sector],Table3[[#This Row],[Sub-Sector]],Table2[% Price above 50 EMA],"&gt;=0")/Table3[[#This Row],[Count]]</f>
        <v>0.5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0.5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83">
        <f>_xlfn.RANK.AVG(Table3[[#This Row],[Score]],Table3[Score],1)</f>
        <v>98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3">
        <f>_xlfn.RANK.AVG(Table3[[#This Row],[Score 2 ]],Table3[[Score 2 ]],1)</f>
        <v>81.5</v>
      </c>
    </row>
    <row r="84" spans="1:26" x14ac:dyDescent="0.3">
      <c r="A84" t="s">
        <v>1067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Volume],"&gt;=1")/Table3[[#This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0.5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1</v>
      </c>
      <c r="P84" s="2">
        <f>COUNTIFS(Table2[Sub-Sector],Table3[[#This Row],[Sub-Sector]],Table2[% Away From 52W High],"&lt;=10")/Table3[[#This Row],[Count]]</f>
        <v>0.5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0.5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391</v>
      </c>
      <c r="X84">
        <f>_xlfn.RANK.AVG(Table3[[#This Row],[Score]],Table3[Score],1)</f>
        <v>43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4">
        <f>_xlfn.RANK.AVG(Table3[[#This Row],[Score 2 ]],Table3[[Score 2 ]],1)</f>
        <v>81.5</v>
      </c>
    </row>
    <row r="85" spans="1:26" x14ac:dyDescent="0.3">
      <c r="A85" t="s">
        <v>685</v>
      </c>
      <c r="B85">
        <f>COUNTIFS(Table2[Sub-Sector],Table3[[#This Row],[Sub-Sector]])</f>
        <v>4</v>
      </c>
      <c r="C85" s="2">
        <f>COUNTIFS(Table2[Sub-Sector],Table3[[#This Row],[Sub-Sector]],Table2[Uptrend],"Uptrend")/Table3[[#This Row],[Count]]</f>
        <v>0.25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0.25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0.75</v>
      </c>
      <c r="H85" s="2">
        <f>COUNTIFS(Table2[Sub-Sector],Table3[[#This Row],[Sub-Sector]],Table2[RSI Exponential â€“ 14D],"&gt;=50")/Table3[[#This Row],[Count]]</f>
        <v>0.25</v>
      </c>
      <c r="I85" s="2">
        <f>COUNTIFS(Table2[Sub-Sector],Table3[[#This Row],[Sub-Sector]],Table2[Relative Volume],"&gt;=1")/Table3[[#This Row],[Count]]</f>
        <v>0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0.25</v>
      </c>
      <c r="M85" s="2">
        <f>COUNTIFS(Table2[Sub-Sector],Table3[[#This Row],[Sub-Sector]],Table2[% Away From Current Week High],"&lt;=0.05")/Table3[[#This Row],[Count]]</f>
        <v>0.5</v>
      </c>
      <c r="N85" s="2">
        <f>COUNTIFS(Table2[Sub-Sector],Table3[[#This Row],[Sub-Sector]],Table2[% Away From Current Month Low],"&gt;=0.05")/Table3[[#This Row],[Count]]</f>
        <v>0.25</v>
      </c>
      <c r="O85" s="2">
        <f>COUNTIFS(Table2[Sub-Sector],Table3[[#This Row],[Sub-Sector]],Table2[% Away From Current Month High],"&lt;=0.05")/Table3[[#This Row],[Count]]</f>
        <v>0.25</v>
      </c>
      <c r="P85" s="2">
        <f>COUNTIFS(Table2[Sub-Sector],Table3[[#This Row],[Sub-Sector]],Table2[% Away From 52W High],"&lt;=10")/Table3[[#This Row],[Count]]</f>
        <v>0.25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0.25</v>
      </c>
      <c r="S85" s="2">
        <f>COUNTIFS(Table2[Sub-Sector],Table3[[#This Row],[Sub-Sector]],Table2[% Price above 50 EMA],"&gt;=0")/Table3[[#This Row],[Count]]</f>
        <v>0.25</v>
      </c>
      <c r="T85" s="2">
        <f>COUNTIFS(Table2[Sub-Sector],Table3[[#This Row],[Sub-Sector]],Table2[% Price above 200 EMA],"&gt;=0")/Table3[[#This Row],[Count]]</f>
        <v>0.75</v>
      </c>
      <c r="U85" s="2">
        <f>COUNTIFS(Table2[Sub-Sector],Table3[[#This Row],[Sub-Sector]],Table2[Rate of Change - Zone],"Positive")/Table3[[#This Row],[Count]]</f>
        <v>0.25</v>
      </c>
      <c r="V85" s="2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85">
        <f>_xlfn.RANK.AVG(Table3[[#This Row],[Score]],Table3[Score],1)</f>
        <v>88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291.5</v>
      </c>
      <c r="Z85">
        <f>_xlfn.RANK.AVG(Table3[[#This Row],[Score 2 ]],Table3[[Score 2 ]],1)</f>
        <v>84</v>
      </c>
    </row>
    <row r="86" spans="1:26" x14ac:dyDescent="0.3">
      <c r="A86" t="s">
        <v>158</v>
      </c>
      <c r="B86">
        <f>COUNTIFS(Table2[Sub-Sector],Table3[[#This Row],[Sub-Sector]])</f>
        <v>3</v>
      </c>
      <c r="C86" s="2">
        <f>COUNTIFS(Table2[Sub-Sector],Table3[[#This Row],[Sub-Sector]],Table2[Uptrend],"Uptrend")/Table3[[#This Row],[Count]]</f>
        <v>0.66666666666666663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0.66666666666666663</v>
      </c>
      <c r="G86" s="2">
        <f>COUNTIFS(Table2[Sub-Sector],Table3[[#This Row],[Sub-Sector]],Table2[1Y Return vs Nifty],"&gt;=10")/Table3[[#This Row],[Count]]</f>
        <v>0.66666666666666663</v>
      </c>
      <c r="H86" s="2">
        <f>COUNTIFS(Table2[Sub-Sector],Table3[[#This Row],[Sub-Sector]],Table2[RSI Exponential â€“ 14D],"&gt;=50")/Table3[[#This Row],[Count]]</f>
        <v>0</v>
      </c>
      <c r="I86" s="2">
        <f>COUNTIFS(Table2[Sub-Sector],Table3[[#This Row],[Sub-Sector]],Table2[Relative Volume],"&gt;=1")/Table3[[#This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0.33333333333333331</v>
      </c>
      <c r="O86" s="2">
        <f>COUNTIFS(Table2[Sub-Sector],Table3[[#This Row],[Sub-Sector]],Table2[% Away From Current Month High],"&lt;=0.05")/Table3[[#This Row],[Count]]</f>
        <v>0</v>
      </c>
      <c r="P86" s="2">
        <f>COUNTIFS(Table2[Sub-Sector],Table3[[#This Row],[Sub-Sector]],Table2[% Away From 52W High],"&lt;=10")/Table3[[#This Row],[Count]]</f>
        <v>0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</v>
      </c>
      <c r="S86" s="2">
        <f>COUNTIFS(Table2[Sub-Sector],Table3[[#This Row],[Sub-Sector]],Table2[% Price above 50 EMA],"&gt;=0")/Table3[[#This Row],[Count]]</f>
        <v>0.66666666666666663</v>
      </c>
      <c r="T86" s="2">
        <f>COUNTIFS(Table2[Sub-Sector],Table3[[#This Row],[Sub-Sector]],Table2[% Price above 200 EMA],"&gt;=0")/Table3[[#This Row],[Count]]</f>
        <v>0.66666666666666663</v>
      </c>
      <c r="U86" s="2">
        <f>COUNTIFS(Table2[Sub-Sector],Table3[[#This Row],[Sub-Sector]],Table2[Rate of Change - Zone],"Positive")/Table3[[#This Row],[Count]]</f>
        <v>0</v>
      </c>
      <c r="V86" s="2">
        <f>COUNTIFS(Table2[Sub-Sector],Table3[[#This Row],[Sub-Sector]],Table2[Sharpe Ratio],"&gt;=0.10")/Table3[[#This Row],[Count]]</f>
        <v>0.33333333333333331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86">
        <f>_xlfn.RANK.AVG(Table3[[#This Row],[Score]],Table3[Score],1)</f>
        <v>91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</v>
      </c>
      <c r="Z86">
        <f>_xlfn.RANK.AVG(Table3[[#This Row],[Score 2 ]],Table3[[Score 2 ]],1)</f>
        <v>85</v>
      </c>
    </row>
    <row r="87" spans="1:26" x14ac:dyDescent="0.3">
      <c r="A87" t="s">
        <v>89</v>
      </c>
      <c r="B87">
        <f>COUNTIFS(Table2[Sub-Sector],Table3[[#This Row],[Sub-Sector]])</f>
        <v>5</v>
      </c>
      <c r="C87" s="2">
        <f>COUNTIFS(Table2[Sub-Sector],Table3[[#This Row],[Sub-Sector]],Table2[Uptrend],"Uptrend")/Table3[[#This Row],[Count]]</f>
        <v>0.2</v>
      </c>
      <c r="D87" s="2">
        <f>COUNTIFS(Table2[Sub-Sector],Table3[[#This Row],[Sub-Sector]],Table2[1W Return vs Nifty],"&gt;=5")/Table3[[#This Row],[Count]]</f>
        <v>0.2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0.2</v>
      </c>
      <c r="I87" s="2">
        <f>COUNTIFS(Table2[Sub-Sector],Table3[[#This Row],[Sub-Sector]],Table2[Relative Volume],"&gt;=1")/Table3[[#This Row],[Count]]</f>
        <v>0.2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0.2</v>
      </c>
      <c r="M87" s="2">
        <f>COUNTIFS(Table2[Sub-Sector],Table3[[#This Row],[Sub-Sector]],Table2[% Away From Current Week High],"&lt;=0.05")/Table3[[#This Row],[Count]]</f>
        <v>0.8</v>
      </c>
      <c r="N87" s="2">
        <f>COUNTIFS(Table2[Sub-Sector],Table3[[#This Row],[Sub-Sector]],Table2[% Away From Current Month Low],"&gt;=0.05")/Table3[[#This Row],[Count]]</f>
        <v>0.2</v>
      </c>
      <c r="O87" s="2">
        <f>COUNTIFS(Table2[Sub-Sector],Table3[[#This Row],[Sub-Sector]],Table2[% Away From Current Month High],"&lt;=0.05")/Table3[[#This Row],[Count]]</f>
        <v>0.2</v>
      </c>
      <c r="P87" s="2">
        <f>COUNTIFS(Table2[Sub-Sector],Table3[[#This Row],[Sub-Sector]],Table2[% Away From 52W High],"&lt;=10")/Table3[[#This Row],[Count]]</f>
        <v>0.2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0.2</v>
      </c>
      <c r="S87" s="2">
        <f>COUNTIFS(Table2[Sub-Sector],Table3[[#This Row],[Sub-Sector]],Table2[% Price above 50 EMA],"&gt;=0")/Table3[[#This Row],[Count]]</f>
        <v>0.2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0.2</v>
      </c>
      <c r="V87" s="2">
        <f>COUNTIFS(Table2[Sub-Sector],Table3[[#This Row],[Sub-Sector]],Table2[Sharpe Ratio],"&gt;=0.10")/Table3[[#This Row],[Count]]</f>
        <v>0.8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87">
        <f>_xlfn.RANK.AVG(Table3[[#This Row],[Score]],Table3[Score],1)</f>
        <v>83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87">
        <f>_xlfn.RANK.AVG(Table3[[#This Row],[Score 2 ]],Table3[[Score 2 ]],1)</f>
        <v>86</v>
      </c>
    </row>
    <row r="88" spans="1:26" x14ac:dyDescent="0.3">
      <c r="A88" t="s">
        <v>404</v>
      </c>
      <c r="B88">
        <f>COUNTIFS(Table2[Sub-Sector],Table3[[#This Row],[Sub-Sector]])</f>
        <v>6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0.33333333333333331</v>
      </c>
      <c r="G88" s="2">
        <f>COUNTIFS(Table2[Sub-Sector],Table3[[#This Row],[Sub-Sector]],Table2[1Y Return vs Nifty],"&gt;=10")/Table3[[#This Row],[Count]]</f>
        <v>0.33333333333333331</v>
      </c>
      <c r="H88" s="2">
        <f>COUNTIFS(Table2[Sub-Sector],Table3[[#This Row],[Sub-Sector]],Table2[RSI Exponential â€“ 14D],"&gt;=50")/Table3[[#This Row],[Count]]</f>
        <v>0.83333333333333337</v>
      </c>
      <c r="I88" s="2">
        <f>COUNTIFS(Table2[Sub-Sector],Table3[[#This Row],[Sub-Sector]],Table2[Relative Volume],"&gt;=1")/Table3[[#This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0.66666666666666663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0.66666666666666663</v>
      </c>
      <c r="P88" s="2">
        <f>COUNTIFS(Table2[Sub-Sector],Table3[[#This Row],[Sub-Sector]],Table2[% Away From 52W High],"&lt;=10")/Table3[[#This Row],[Count]]</f>
        <v>0.5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0.83333333333333337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0.83333333333333337</v>
      </c>
      <c r="V88" s="2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88">
        <f>_xlfn.RANK.AVG(Table3[[#This Row],[Score]],Table3[Score],1)</f>
        <v>77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</v>
      </c>
      <c r="Z88">
        <f>_xlfn.RANK.AVG(Table3[[#This Row],[Score 2 ]],Table3[[Score 2 ]],1)</f>
        <v>87</v>
      </c>
    </row>
    <row r="89" spans="1:26" x14ac:dyDescent="0.3">
      <c r="A89" t="s">
        <v>106</v>
      </c>
      <c r="B89">
        <f>COUNTIFS(Table2[Sub-Sector],Table3[[#This Row],[Sub-Sector]])</f>
        <v>5</v>
      </c>
      <c r="C89" s="2">
        <f>COUNTIFS(Table2[Sub-Sector],Table3[[#This Row],[Sub-Sector]],Table2[Uptrend],"Uptrend")/Table3[[#This Row],[Count]]</f>
        <v>0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0.6</v>
      </c>
      <c r="G89" s="2">
        <f>COUNTIFS(Table2[Sub-Sector],Table3[[#This Row],[Sub-Sector]],Table2[1Y Return vs Nifty],"&gt;=10")/Table3[[#This Row],[Count]]</f>
        <v>0.6</v>
      </c>
      <c r="H89" s="2">
        <f>COUNTIFS(Table2[Sub-Sector],Table3[[#This Row],[Sub-Sector]],Table2[RSI Exponential â€“ 14D],"&gt;=50")/Table3[[#This Row],[Count]]</f>
        <v>0.2</v>
      </c>
      <c r="I89" s="2">
        <f>COUNTIFS(Table2[Sub-Sector],Table3[[#This Row],[Sub-Sector]],Table2[Relative Volume],"&gt;=1")/Table3[[#This Row],[Count]]</f>
        <v>0</v>
      </c>
      <c r="J89" s="2">
        <f>COUNTIFS(Table2[Sub-Sector],Table3[[#This Row],[Sub-Sector]],Table2[% Away From Day Low],"&gt;=0.05")/Table3[[#This Row],[Count]]</f>
        <v>0.2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0.2</v>
      </c>
      <c r="M89" s="2">
        <f>COUNTIFS(Table2[Sub-Sector],Table3[[#This Row],[Sub-Sector]],Table2[% Away From Current Week High],"&lt;=0.05")/Table3[[#This Row],[Count]]</f>
        <v>0.4</v>
      </c>
      <c r="N89" s="2">
        <f>COUNTIFS(Table2[Sub-Sector],Table3[[#This Row],[Sub-Sector]],Table2[% Away From Current Month Low],"&gt;=0.05")/Table3[[#This Row],[Count]]</f>
        <v>0.2</v>
      </c>
      <c r="O89" s="2">
        <f>COUNTIFS(Table2[Sub-Sector],Table3[[#This Row],[Sub-Sector]],Table2[% Away From Current Month High],"&lt;=0.05")/Table3[[#This Row],[Count]]</f>
        <v>0.2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0.2</v>
      </c>
      <c r="S89" s="2">
        <f>COUNTIFS(Table2[Sub-Sector],Table3[[#This Row],[Sub-Sector]],Table2[% Price above 50 EMA],"&gt;=0")/Table3[[#This Row],[Count]]</f>
        <v>0</v>
      </c>
      <c r="T89" s="2">
        <f>COUNTIFS(Table2[Sub-Sector],Table3[[#This Row],[Sub-Sector]],Table2[% Price above 200 EMA],"&gt;=0")/Table3[[#This Row],[Count]]</f>
        <v>0.6</v>
      </c>
      <c r="U89" s="2">
        <f>COUNTIFS(Table2[Sub-Sector],Table3[[#This Row],[Sub-Sector]],Table2[Rate of Change - Zone],"Positive")/Table3[[#This Row],[Count]]</f>
        <v>0.2</v>
      </c>
      <c r="V89" s="2">
        <f>COUNTIFS(Table2[Sub-Sector],Table3[[#This Row],[Sub-Sector]],Table2[Sharpe Ratio],"&gt;=0.10")/Table3[[#This Row],[Count]]</f>
        <v>0.6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89">
        <f>_xlfn.RANK.AVG(Table3[[#This Row],[Score]],Table3[Score],1)</f>
        <v>106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89">
        <f>_xlfn.RANK.AVG(Table3[[#This Row],[Score 2 ]],Table3[[Score 2 ]],1)</f>
        <v>88</v>
      </c>
    </row>
    <row r="90" spans="1:26" x14ac:dyDescent="0.3">
      <c r="A90" t="s">
        <v>605</v>
      </c>
      <c r="B90">
        <f>COUNTIFS(Table2[Sub-Sector],Table3[[#This Row],[Sub-Sector]])</f>
        <v>14</v>
      </c>
      <c r="C90" s="2">
        <f>COUNTIFS(Table2[Sub-Sector],Table3[[#This Row],[Sub-Sector]],Table2[Uptrend],"Uptrend")/Table3[[#This Row],[Count]]</f>
        <v>0.5</v>
      </c>
      <c r="D90" s="2">
        <f>COUNTIFS(Table2[Sub-Sector],Table3[[#This Row],[Sub-Sector]],Table2[1W Return vs Nifty],"&gt;=5")/Table3[[#This Row],[Count]]</f>
        <v>7.1428571428571425E-2</v>
      </c>
      <c r="E90" s="2">
        <f>COUNTIFS(Table2[Sub-Sector],Table3[[#This Row],[Sub-Sector]],Table2[1M Return vs Nifty],"&gt;=5")/Table3[[#This Row],[Count]]</f>
        <v>0.14285714285714285</v>
      </c>
      <c r="F90" s="2">
        <f>COUNTIFS(Table2[Sub-Sector],Table3[[#This Row],[Sub-Sector]],Table2[6M Return vs Nifty],"&gt;=10")/Table3[[#This Row],[Count]]</f>
        <v>0.21428571428571427</v>
      </c>
      <c r="G90" s="2">
        <f>COUNTIFS(Table2[Sub-Sector],Table3[[#This Row],[Sub-Sector]],Table2[1Y Return vs Nifty],"&gt;=10")/Table3[[#This Row],[Count]]</f>
        <v>0.42857142857142855</v>
      </c>
      <c r="H90" s="2">
        <f>COUNTIFS(Table2[Sub-Sector],Table3[[#This Row],[Sub-Sector]],Table2[RSI Exponential â€“ 14D],"&gt;=50")/Table3[[#This Row],[Count]]</f>
        <v>0.42857142857142855</v>
      </c>
      <c r="I90" s="2">
        <f>COUNTIFS(Table2[Sub-Sector],Table3[[#This Row],[Sub-Sector]],Table2[Relative Volume],"&gt;=1")/Table3[[#This Row],[Count]]</f>
        <v>0.35714285714285715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0.9285714285714286</v>
      </c>
      <c r="L90" s="2">
        <f>COUNTIFS(Table2[Sub-Sector],Table3[[#This Row],[Sub-Sector]],Table2[% Away From Current Week Low],"&gt;=0.05")/Table3[[#This Row],[Count]]</f>
        <v>0.21428571428571427</v>
      </c>
      <c r="M90" s="2">
        <f>COUNTIFS(Table2[Sub-Sector],Table3[[#This Row],[Sub-Sector]],Table2[% Away From Current Week High],"&lt;=0.05")/Table3[[#This Row],[Count]]</f>
        <v>0.7857142857142857</v>
      </c>
      <c r="N90" s="2">
        <f>COUNTIFS(Table2[Sub-Sector],Table3[[#This Row],[Sub-Sector]],Table2[% Away From Current Month Low],"&gt;=0.05")/Table3[[#This Row],[Count]]</f>
        <v>0.5</v>
      </c>
      <c r="O90" s="2">
        <f>COUNTIFS(Table2[Sub-Sector],Table3[[#This Row],[Sub-Sector]],Table2[% Away From Current Month High],"&lt;=0.05")/Table3[[#This Row],[Count]]</f>
        <v>0.42857142857142855</v>
      </c>
      <c r="P90" s="2">
        <f>COUNTIFS(Table2[Sub-Sector],Table3[[#This Row],[Sub-Sector]],Table2[% Away From 52W High],"&lt;=10")/Table3[[#This Row],[Count]]</f>
        <v>0.14285714285714285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0.35714285714285715</v>
      </c>
      <c r="S90" s="2">
        <f>COUNTIFS(Table2[Sub-Sector],Table3[[#This Row],[Sub-Sector]],Table2[% Price above 50 EMA],"&gt;=0")/Table3[[#This Row],[Count]]</f>
        <v>0.42857142857142855</v>
      </c>
      <c r="T90" s="2">
        <f>COUNTIFS(Table2[Sub-Sector],Table3[[#This Row],[Sub-Sector]],Table2[% Price above 200 EMA],"&gt;=0")/Table3[[#This Row],[Count]]</f>
        <v>0.7857142857142857</v>
      </c>
      <c r="U90" s="2">
        <f>COUNTIFS(Table2[Sub-Sector],Table3[[#This Row],[Sub-Sector]],Table2[Rate of Change - Zone],"Positive")/Table3[[#This Row],[Count]]</f>
        <v>0.2857142857142857</v>
      </c>
      <c r="V90" s="2">
        <f>COUNTIFS(Table2[Sub-Sector],Table3[[#This Row],[Sub-Sector]],Table2[Sharpe Ratio],"&gt;=0.10")/Table3[[#This Row],[Count]]</f>
        <v>0.21428571428571427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453.5</v>
      </c>
      <c r="X90">
        <f>_xlfn.RANK.AVG(Table3[[#This Row],[Score]],Table3[Score],1)</f>
        <v>68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0">
        <f>_xlfn.RANK.AVG(Table3[[#This Row],[Score 2 ]],Table3[[Score 2 ]],1)</f>
        <v>89</v>
      </c>
    </row>
    <row r="91" spans="1:26" x14ac:dyDescent="0.3">
      <c r="A91" t="s">
        <v>443</v>
      </c>
      <c r="B91">
        <f>COUNTIFS(Table2[Sub-Sector],Table3[[#This Row],[Sub-Sector]])</f>
        <v>9</v>
      </c>
      <c r="C91" s="2">
        <f>COUNTIFS(Table2[Sub-Sector],Table3[[#This Row],[Sub-Sector]],Table2[Uptrend],"Uptrend")/Table3[[#This Row],[Count]]</f>
        <v>0.33333333333333331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0.44444444444444442</v>
      </c>
      <c r="G91" s="2">
        <f>COUNTIFS(Table2[Sub-Sector],Table3[[#This Row],[Sub-Sector]],Table2[1Y Return vs Nifty],"&gt;=10")/Table3[[#This Row],[Count]]</f>
        <v>0.22222222222222221</v>
      </c>
      <c r="H91" s="2">
        <f>COUNTIFS(Table2[Sub-Sector],Table3[[#This Row],[Sub-Sector]],Table2[RSI Exponential â€“ 14D],"&gt;=50")/Table3[[#This Row],[Count]]</f>
        <v>0.66666666666666663</v>
      </c>
      <c r="I91" s="2">
        <f>COUNTIFS(Table2[Sub-Sector],Table3[[#This Row],[Sub-Sector]],Table2[Relative Volume],"&gt;=1")/Table3[[#This Row],[Count]]</f>
        <v>0.33333333333333331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0.88888888888888884</v>
      </c>
      <c r="L91" s="2">
        <f>COUNTIFS(Table2[Sub-Sector],Table3[[#This Row],[Sub-Sector]],Table2[% Away From Current Week Low],"&gt;=0.05")/Table3[[#This Row],[Count]]</f>
        <v>0.1111111111111111</v>
      </c>
      <c r="M91" s="2">
        <f>COUNTIFS(Table2[Sub-Sector],Table3[[#This Row],[Sub-Sector]],Table2[% Away From Current Week High],"&lt;=0.05")/Table3[[#This Row],[Count]]</f>
        <v>0.66666666666666663</v>
      </c>
      <c r="N91" s="2">
        <f>COUNTIFS(Table2[Sub-Sector],Table3[[#This Row],[Sub-Sector]],Table2[% Away From Current Month Low],"&gt;=0.05")/Table3[[#This Row],[Count]]</f>
        <v>0.44444444444444442</v>
      </c>
      <c r="O91" s="2">
        <f>COUNTIFS(Table2[Sub-Sector],Table3[[#This Row],[Sub-Sector]],Table2[% Away From Current Month High],"&lt;=0.05")/Table3[[#This Row],[Count]]</f>
        <v>0.55555555555555558</v>
      </c>
      <c r="P91" s="2">
        <f>COUNTIFS(Table2[Sub-Sector],Table3[[#This Row],[Sub-Sector]],Table2[% Away From 52W High],"&lt;=10")/Table3[[#This Row],[Count]]</f>
        <v>0.33333333333333331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0.44444444444444442</v>
      </c>
      <c r="S91" s="2">
        <f>COUNTIFS(Table2[Sub-Sector],Table3[[#This Row],[Sub-Sector]],Table2[% Price above 50 EMA],"&gt;=0")/Table3[[#This Row],[Count]]</f>
        <v>0.44444444444444442</v>
      </c>
      <c r="T91" s="2">
        <f>COUNTIFS(Table2[Sub-Sector],Table3[[#This Row],[Sub-Sector]],Table2[% Price above 200 EMA],"&gt;=0")/Table3[[#This Row],[Count]]</f>
        <v>0.55555555555555558</v>
      </c>
      <c r="U91" s="2">
        <f>COUNTIFS(Table2[Sub-Sector],Table3[[#This Row],[Sub-Sector]],Table2[Rate of Change - Zone],"Positive")/Table3[[#This Row],[Count]]</f>
        <v>0.33333333333333331</v>
      </c>
      <c r="V91" s="2">
        <f>COUNTIFS(Table2[Sub-Sector],Table3[[#This Row],[Sub-Sector]],Table2[Sharpe Ratio],"&gt;=0.10")/Table3[[#This Row],[Count]]</f>
        <v>0.44444444444444442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</v>
      </c>
      <c r="X91">
        <f>_xlfn.RANK.AVG(Table3[[#This Row],[Score]],Table3[Score],1)</f>
        <v>103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91">
        <f>_xlfn.RANK.AVG(Table3[[#This Row],[Score 2 ]],Table3[[Score 2 ]],1)</f>
        <v>90</v>
      </c>
    </row>
    <row r="92" spans="1:26" x14ac:dyDescent="0.3">
      <c r="A92" t="s">
        <v>259</v>
      </c>
      <c r="B92">
        <f>COUNTIFS(Table2[Sub-Sector],Table3[[#This Row],[Sub-Sector]])</f>
        <v>23</v>
      </c>
      <c r="C92" s="2">
        <f>COUNTIFS(Table2[Sub-Sector],Table3[[#This Row],[Sub-Sector]],Table2[Uptrend],"Uptrend")/Table3[[#This Row],[Count]]</f>
        <v>0.43478260869565216</v>
      </c>
      <c r="D92" s="2">
        <f>COUNTIFS(Table2[Sub-Sector],Table3[[#This Row],[Sub-Sector]],Table2[1W Return vs Nifty],"&gt;=5")/Table3[[#This Row],[Count]]</f>
        <v>4.3478260869565216E-2</v>
      </c>
      <c r="E92" s="2">
        <f>COUNTIFS(Table2[Sub-Sector],Table3[[#This Row],[Sub-Sector]],Table2[1M Return vs Nifty],"&gt;=5")/Table3[[#This Row],[Count]]</f>
        <v>0.21739130434782608</v>
      </c>
      <c r="F92" s="2">
        <f>COUNTIFS(Table2[Sub-Sector],Table3[[#This Row],[Sub-Sector]],Table2[6M Return vs Nifty],"&gt;=10")/Table3[[#This Row],[Count]]</f>
        <v>0.43478260869565216</v>
      </c>
      <c r="G92" s="2">
        <f>COUNTIFS(Table2[Sub-Sector],Table3[[#This Row],[Sub-Sector]],Table2[1Y Return vs Nifty],"&gt;=10")/Table3[[#This Row],[Count]]</f>
        <v>0.34782608695652173</v>
      </c>
      <c r="H92" s="2">
        <f>COUNTIFS(Table2[Sub-Sector],Table3[[#This Row],[Sub-Sector]],Table2[RSI Exponential â€“ 14D],"&gt;=50")/Table3[[#This Row],[Count]]</f>
        <v>0.43478260869565216</v>
      </c>
      <c r="I92" s="2">
        <f>COUNTIFS(Table2[Sub-Sector],Table3[[#This Row],[Sub-Sector]],Table2[Relative Volume],"&gt;=1")/Table3[[#This Row],[Count]]</f>
        <v>0.17391304347826086</v>
      </c>
      <c r="J92" s="2">
        <f>COUNTIFS(Table2[Sub-Sector],Table3[[#This Row],[Sub-Sector]],Table2[% Away From Day Low],"&gt;=0.05")/Table3[[#This Row],[Count]]</f>
        <v>8.6956521739130432E-2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0.13043478260869565</v>
      </c>
      <c r="M92" s="2">
        <f>COUNTIFS(Table2[Sub-Sector],Table3[[#This Row],[Sub-Sector]],Table2[% Away From Current Week High],"&lt;=0.05")/Table3[[#This Row],[Count]]</f>
        <v>0.91304347826086951</v>
      </c>
      <c r="N92" s="2">
        <f>COUNTIFS(Table2[Sub-Sector],Table3[[#This Row],[Sub-Sector]],Table2[% Away From Current Month Low],"&gt;=0.05")/Table3[[#This Row],[Count]]</f>
        <v>0.43478260869565216</v>
      </c>
      <c r="O92" s="2">
        <f>COUNTIFS(Table2[Sub-Sector],Table3[[#This Row],[Sub-Sector]],Table2[% Away From Current Month High],"&lt;=0.05")/Table3[[#This Row],[Count]]</f>
        <v>0.43478260869565216</v>
      </c>
      <c r="P92" s="2">
        <f>COUNTIFS(Table2[Sub-Sector],Table3[[#This Row],[Sub-Sector]],Table2[% Away From 52W High],"&lt;=10")/Table3[[#This Row],[Count]]</f>
        <v>0.21739130434782608</v>
      </c>
      <c r="Q92" s="2">
        <f>COUNTIFS(Table2[Sub-Sector],Table3[[#This Row],[Sub-Sector]],Table2[% Away From 52W Low],"&gt;=10")/Table3[[#This Row],[Count]]</f>
        <v>0.86956521739130432</v>
      </c>
      <c r="R92" s="2">
        <f>COUNTIFS(Table2[Sub-Sector],Table3[[#This Row],[Sub-Sector]],Table2[% Price above 20 EMA],"&gt;=0")/Table3[[#This Row],[Count]]</f>
        <v>0.39130434782608697</v>
      </c>
      <c r="S92" s="2">
        <f>COUNTIFS(Table2[Sub-Sector],Table3[[#This Row],[Sub-Sector]],Table2[% Price above 50 EMA],"&gt;=0")/Table3[[#This Row],[Count]]</f>
        <v>0.34782608695652173</v>
      </c>
      <c r="T92" s="2">
        <f>COUNTIFS(Table2[Sub-Sector],Table3[[#This Row],[Sub-Sector]],Table2[% Price above 200 EMA],"&gt;=0")/Table3[[#This Row],[Count]]</f>
        <v>0.82608695652173914</v>
      </c>
      <c r="U92" s="2">
        <f>COUNTIFS(Table2[Sub-Sector],Table3[[#This Row],[Sub-Sector]],Table2[Rate of Change - Zone],"Positive")/Table3[[#This Row],[Count]]</f>
        <v>0.39130434782608697</v>
      </c>
      <c r="V92" s="2">
        <f>COUNTIFS(Table2[Sub-Sector],Table3[[#This Row],[Sub-Sector]],Table2[Sharpe Ratio],"&gt;=0.10")/Table3[[#This Row],[Count]]</f>
        <v>0.47826086956521741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92">
        <f>_xlfn.RANK.AVG(Table3[[#This Row],[Score]],Table3[Score],1)</f>
        <v>73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92">
        <f>_xlfn.RANK.AVG(Table3[[#This Row],[Score 2 ]],Table3[[Score 2 ]],1)</f>
        <v>91</v>
      </c>
    </row>
    <row r="93" spans="1:26" x14ac:dyDescent="0.3">
      <c r="A93" t="s">
        <v>545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0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</v>
      </c>
      <c r="H93" s="2">
        <f>COUNTIFS(Table2[Sub-Sector],Table3[[#This Row],[Sub-Sector]],Table2[RSI Exponential â€“ 14D],"&gt;=50")/Table3[[#This Row],[Count]]</f>
        <v>0</v>
      </c>
      <c r="I93" s="2">
        <f>COUNTIFS(Table2[Sub-Sector],Table3[[#This Row],[Sub-Sector]],Table2[Relative Volume],"&gt;=1")/Table3[[#This Row],[Count]]</f>
        <v>0.5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0.5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0.5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</v>
      </c>
      <c r="S93" s="2">
        <f>COUNTIFS(Table2[Sub-Sector],Table3[[#This Row],[Sub-Sector]],Table2[% Price above 50 EMA],"&gt;=0")/Table3[[#This Row],[Count]]</f>
        <v>0.5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583.5</v>
      </c>
      <c r="X93">
        <f>_xlfn.RANK.AVG(Table3[[#This Row],[Score]],Table3[Score],1)</f>
        <v>110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93">
        <f>_xlfn.RANK.AVG(Table3[[#This Row],[Score 2 ]],Table3[[Score 2 ]],1)</f>
        <v>92.5</v>
      </c>
    </row>
    <row r="94" spans="1:26" x14ac:dyDescent="0.3">
      <c r="A94" t="s">
        <v>1556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0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Volume],"&gt;=1")/Table3[[#This Row],[Count]]</f>
        <v>0.5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0.5</v>
      </c>
      <c r="O94" s="2">
        <f>COUNTIFS(Table2[Sub-Sector],Table3[[#This Row],[Sub-Sector]],Table2[% Away From Current Month High],"&lt;=0.05")/Table3[[#This Row],[Count]]</f>
        <v>1</v>
      </c>
      <c r="P94" s="2">
        <f>COUNTIFS(Table2[Sub-Sector],Table3[[#This Row],[Sub-Sector]],Table2[% Away From 52W High],"&lt;=10")/Table3[[#This Row],[Count]]</f>
        <v>0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0.5</v>
      </c>
      <c r="S94" s="2">
        <f>COUNTIFS(Table2[Sub-Sector],Table3[[#This Row],[Sub-Sector]],Table2[% Price above 50 EMA],"&gt;=0")/Table3[[#This Row],[Count]]</f>
        <v>0.5</v>
      </c>
      <c r="T94" s="2">
        <f>COUNTIFS(Table2[Sub-Sector],Table3[[#This Row],[Sub-Sector]],Table2[% Price above 200 EMA],"&gt;=0")/Table3[[#This Row],[Count]]</f>
        <v>0.5</v>
      </c>
      <c r="U94" s="2">
        <f>COUNTIFS(Table2[Sub-Sector],Table3[[#This Row],[Sub-Sector]],Table2[Rate of Change - Zone],"Positive")/Table3[[#This Row],[Count]]</f>
        <v>0.5</v>
      </c>
      <c r="V94" s="2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94">
        <f>_xlfn.RANK.AVG(Table3[[#This Row],[Score]],Table3[Score],1)</f>
        <v>86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304.5</v>
      </c>
      <c r="Z94">
        <f>_xlfn.RANK.AVG(Table3[[#This Row],[Score 2 ]],Table3[[Score 2 ]],1)</f>
        <v>92.5</v>
      </c>
    </row>
    <row r="95" spans="1:26" x14ac:dyDescent="0.3">
      <c r="A95" t="s">
        <v>122</v>
      </c>
      <c r="B95">
        <f>COUNTIFS(Table2[Sub-Sector],Table3[[#This Row],[Sub-Sector]])</f>
        <v>3</v>
      </c>
      <c r="C95" s="2">
        <f>COUNTIFS(Table2[Sub-Sector],Table3[[#This Row],[Sub-Sector]],Table2[Uptrend],"Uptrend")/Table3[[#This Row],[Count]]</f>
        <v>0.33333333333333331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0.33333333333333331</v>
      </c>
      <c r="G95" s="2">
        <f>COUNTIFS(Table2[Sub-Sector],Table3[[#This Row],[Sub-Sector]],Table2[1Y Return vs Nifty],"&gt;=10")/Table3[[#This Row],[Count]]</f>
        <v>0.66666666666666663</v>
      </c>
      <c r="H95" s="2">
        <f>COUNTIFS(Table2[Sub-Sector],Table3[[#This Row],[Sub-Sector]],Table2[RSI Exponential â€“ 14D],"&gt;=50")/Table3[[#This Row],[Count]]</f>
        <v>0.33333333333333331</v>
      </c>
      <c r="I95" s="2">
        <f>COUNTIFS(Table2[Sub-Sector],Table3[[#This Row],[Sub-Sector]],Table2[Relative Volume],"&gt;=1")/Table3[[#This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0.33333333333333331</v>
      </c>
      <c r="M95" s="2">
        <f>COUNTIFS(Table2[Sub-Sector],Table3[[#This Row],[Sub-Sector]],Table2[% Away From Current Week High],"&lt;=0.05")/Table3[[#This Row],[Count]]</f>
        <v>0.66666666666666663</v>
      </c>
      <c r="N95" s="2">
        <f>COUNTIFS(Table2[Sub-Sector],Table3[[#This Row],[Sub-Sector]],Table2[% Away From Current Month Low],"&gt;=0.05")/Table3[[#This Row],[Count]]</f>
        <v>0.33333333333333331</v>
      </c>
      <c r="O95" s="2">
        <f>COUNTIFS(Table2[Sub-Sector],Table3[[#This Row],[Sub-Sector]],Table2[% Away From Current Month High],"&lt;=0.05")/Table3[[#This Row],[Count]]</f>
        <v>0.33333333333333331</v>
      </c>
      <c r="P95" s="2">
        <f>COUNTIFS(Table2[Sub-Sector],Table3[[#This Row],[Sub-Sector]],Table2[% Away From 52W High],"&lt;=10")/Table3[[#This Row],[Count]]</f>
        <v>0</v>
      </c>
      <c r="Q95" s="2">
        <f>COUNTIFS(Table2[Sub-Sector],Table3[[#This Row],[Sub-Sector]],Table2[% Away From 52W Low],"&gt;=10")/Table3[[#This Row],[Count]]</f>
        <v>0.66666666666666663</v>
      </c>
      <c r="R95" s="2">
        <f>COUNTIFS(Table2[Sub-Sector],Table3[[#This Row],[Sub-Sector]],Table2[% Price above 20 EMA],"&gt;=0")/Table3[[#This Row],[Count]]</f>
        <v>0.33333333333333331</v>
      </c>
      <c r="S95" s="2">
        <f>COUNTIFS(Table2[Sub-Sector],Table3[[#This Row],[Sub-Sector]],Table2[% Price above 50 EMA],"&gt;=0")/Table3[[#This Row],[Count]]</f>
        <v>0</v>
      </c>
      <c r="T95" s="2">
        <f>COUNTIFS(Table2[Sub-Sector],Table3[[#This Row],[Sub-Sector]],Table2[% Price above 200 EMA],"&gt;=0")/Table3[[#This Row],[Count]]</f>
        <v>0.66666666666666663</v>
      </c>
      <c r="U95" s="2">
        <f>COUNTIFS(Table2[Sub-Sector],Table3[[#This Row],[Sub-Sector]],Table2[Rate of Change - Zone],"Positive")/Table3[[#This Row],[Count]]</f>
        <v>0.33333333333333331</v>
      </c>
      <c r="V95" s="2">
        <f>COUNTIFS(Table2[Sub-Sector],Table3[[#This Row],[Sub-Sector]],Table2[Sharpe Ratio],"&gt;=0.10")/Table3[[#This Row],[Count]]</f>
        <v>0.33333333333333331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95">
        <f>_xlfn.RANK.AVG(Table3[[#This Row],[Score]],Table3[Score],1)</f>
        <v>104.5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5">
        <f>_xlfn.RANK.AVG(Table3[[#This Row],[Score 2 ]],Table3[[Score 2 ]],1)</f>
        <v>94.5</v>
      </c>
    </row>
    <row r="96" spans="1:26" x14ac:dyDescent="0.3">
      <c r="A96" t="s">
        <v>1947</v>
      </c>
      <c r="B96">
        <f>COUNTIFS(Table2[Sub-Sector],Table3[[#This Row],[Sub-Sector]])</f>
        <v>3</v>
      </c>
      <c r="C96" s="2">
        <f>COUNTIFS(Table2[Sub-Sector],Table3[[#This Row],[Sub-Sector]],Table2[Uptrend],"Uptrend")/Table3[[#This Row],[Count]]</f>
        <v>0.33333333333333331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</v>
      </c>
      <c r="G96" s="2">
        <f>COUNTIFS(Table2[Sub-Sector],Table3[[#This Row],[Sub-Sector]],Table2[1Y Return vs Nifty],"&gt;=10")/Table3[[#This Row],[Count]]</f>
        <v>0</v>
      </c>
      <c r="H96" s="2">
        <f>COUNTIFS(Table2[Sub-Sector],Table3[[#This Row],[Sub-Sector]],Table2[RSI Exponential â€“ 14D],"&gt;=50")/Table3[[#This Row],[Count]]</f>
        <v>0.33333333333333331</v>
      </c>
      <c r="I96" s="2">
        <f>COUNTIFS(Table2[Sub-Sector],Table3[[#This Row],[Sub-Sector]],Table2[Relative Volume],"&gt;=1")/Table3[[#This Row],[Count]]</f>
        <v>0.33333333333333331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0.33333333333333331</v>
      </c>
      <c r="M96" s="2">
        <f>COUNTIFS(Table2[Sub-Sector],Table3[[#This Row],[Sub-Sector]],Table2[% Away From Current Week High],"&lt;=0.05")/Table3[[#This Row],[Count]]</f>
        <v>0.33333333333333331</v>
      </c>
      <c r="N96" s="2">
        <f>COUNTIFS(Table2[Sub-Sector],Table3[[#This Row],[Sub-Sector]],Table2[% Away From Current Month Low],"&gt;=0.05")/Table3[[#This Row],[Count]]</f>
        <v>0.33333333333333331</v>
      </c>
      <c r="O96" s="2">
        <f>COUNTIFS(Table2[Sub-Sector],Table3[[#This Row],[Sub-Sector]],Table2[% Away From Current Month High],"&lt;=0.05")/Table3[[#This Row],[Count]]</f>
        <v>0</v>
      </c>
      <c r="P96" s="2">
        <f>COUNTIFS(Table2[Sub-Sector],Table3[[#This Row],[Sub-Sector]],Table2[% Away From 52W High],"&lt;=10")/Table3[[#This Row],[Count]]</f>
        <v>0</v>
      </c>
      <c r="Q96" s="2">
        <f>COUNTIFS(Table2[Sub-Sector],Table3[[#This Row],[Sub-Sector]],Table2[% Away From 52W Low],"&gt;=10")/Table3[[#This Row],[Count]]</f>
        <v>0.66666666666666663</v>
      </c>
      <c r="R96" s="2">
        <f>COUNTIFS(Table2[Sub-Sector],Table3[[#This Row],[Sub-Sector]],Table2[% Price above 20 EMA],"&gt;=0")/Table3[[#This Row],[Count]]</f>
        <v>0.33333333333333331</v>
      </c>
      <c r="S96" s="2">
        <f>COUNTIFS(Table2[Sub-Sector],Table3[[#This Row],[Sub-Sector]],Table2[% Price above 50 EMA],"&gt;=0")/Table3[[#This Row],[Count]]</f>
        <v>0.33333333333333331</v>
      </c>
      <c r="T96" s="2">
        <f>COUNTIFS(Table2[Sub-Sector],Table3[[#This Row],[Sub-Sector]],Table2[% Price above 200 EMA],"&gt;=0")/Table3[[#This Row],[Count]]</f>
        <v>0.33333333333333331</v>
      </c>
      <c r="U96" s="2">
        <f>COUNTIFS(Table2[Sub-Sector],Table3[[#This Row],[Sub-Sector]],Table2[Rate of Change - Zone],"Positive")/Table3[[#This Row],[Count]]</f>
        <v>0.66666666666666663</v>
      </c>
      <c r="V96" s="2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96">
        <f>_xlfn.RANK.AVG(Table3[[#This Row],[Score]],Table3[Score],1)</f>
        <v>104.5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6">
        <f>_xlfn.RANK.AVG(Table3[[#This Row],[Score 2 ]],Table3[[Score 2 ]],1)</f>
        <v>94.5</v>
      </c>
    </row>
    <row r="97" spans="1:26" x14ac:dyDescent="0.3">
      <c r="A97" t="s">
        <v>1223</v>
      </c>
      <c r="B97">
        <f>COUNTIFS(Table2[Sub-Sector],Table3[[#This Row],[Sub-Sector]])</f>
        <v>3</v>
      </c>
      <c r="C97" s="2">
        <f>COUNTIFS(Table2[Sub-Sector],Table3[[#This Row],[Sub-Sector]],Table2[Uptrend],"Uptrend")/Table3[[#This Row],[Count]]</f>
        <v>0.66666666666666663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0.66666666666666663</v>
      </c>
      <c r="G97" s="2">
        <f>COUNTIFS(Table2[Sub-Sector],Table3[[#This Row],[Sub-Sector]],Table2[1Y Return vs Nifty],"&gt;=10")/Table3[[#This Row],[Count]]</f>
        <v>0.33333333333333331</v>
      </c>
      <c r="H97" s="2">
        <f>COUNTIFS(Table2[Sub-Sector],Table3[[#This Row],[Sub-Sector]],Table2[RSI Exponential â€“ 14D],"&gt;=50")/Table3[[#This Row],[Count]]</f>
        <v>0.33333333333333331</v>
      </c>
      <c r="I97" s="2">
        <f>COUNTIFS(Table2[Sub-Sector],Table3[[#This Row],[Sub-Sector]],Table2[Relative Volume],"&gt;=1")/Table3[[#This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</v>
      </c>
      <c r="M97" s="2">
        <f>COUNTIFS(Table2[Sub-Sector],Table3[[#This Row],[Sub-Sector]],Table2[% Away From Current Week High],"&lt;=0.05")/Table3[[#This Row],[Count]]</f>
        <v>0.66666666666666663</v>
      </c>
      <c r="N97" s="2">
        <f>COUNTIFS(Table2[Sub-Sector],Table3[[#This Row],[Sub-Sector]],Table2[% Away From Current Month Low],"&gt;=0.05")/Table3[[#This Row],[Count]]</f>
        <v>0.33333333333333331</v>
      </c>
      <c r="O97" s="2">
        <f>COUNTIFS(Table2[Sub-Sector],Table3[[#This Row],[Sub-Sector]],Table2[% Away From Current Month High],"&lt;=0.05")/Table3[[#This Row],[Count]]</f>
        <v>0.33333333333333331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0.33333333333333331</v>
      </c>
      <c r="S97" s="2">
        <f>COUNTIFS(Table2[Sub-Sector],Table3[[#This Row],[Sub-Sector]],Table2[% Price above 50 EMA],"&gt;=0")/Table3[[#This Row],[Count]]</f>
        <v>0.66666666666666663</v>
      </c>
      <c r="T97" s="2">
        <f>COUNTIFS(Table2[Sub-Sector],Table3[[#This Row],[Sub-Sector]],Table2[% Price above 200 EMA],"&gt;=0")/Table3[[#This Row],[Count]]</f>
        <v>0.66666666666666663</v>
      </c>
      <c r="U97" s="2">
        <f>COUNTIFS(Table2[Sub-Sector],Table3[[#This Row],[Sub-Sector]],Table2[Rate of Change - Zone],"Positive")/Table3[[#This Row],[Count]]</f>
        <v>0.33333333333333331</v>
      </c>
      <c r="V97" s="2">
        <f>COUNTIFS(Table2[Sub-Sector],Table3[[#This Row],[Sub-Sector]],Table2[Sharpe Ratio],"&gt;=0.10")/Table3[[#This Row],[Count]]</f>
        <v>0.33333333333333331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534.5</v>
      </c>
      <c r="X97">
        <f>_xlfn.RANK.AVG(Table3[[#This Row],[Score]],Table3[Score],1)</f>
        <v>97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97">
        <f>_xlfn.RANK.AVG(Table3[[#This Row],[Score 2 ]],Table3[[Score 2 ]],1)</f>
        <v>96</v>
      </c>
    </row>
    <row r="98" spans="1:26" x14ac:dyDescent="0.3">
      <c r="A98" t="s">
        <v>462</v>
      </c>
      <c r="B98">
        <f>COUNTIFS(Table2[Sub-Sector],Table3[[#This Row],[Sub-Sector]])</f>
        <v>4</v>
      </c>
      <c r="C98" s="2">
        <f>COUNTIFS(Table2[Sub-Sector],Table3[[#This Row],[Sub-Sector]],Table2[Uptrend],"Uptrend")/Table3[[#This Row],[Count]]</f>
        <v>0.5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0.25</v>
      </c>
      <c r="G98" s="2">
        <f>COUNTIFS(Table2[Sub-Sector],Table3[[#This Row],[Sub-Sector]],Table2[1Y Return vs Nifty],"&gt;=10")/Table3[[#This Row],[Count]]</f>
        <v>0.5</v>
      </c>
      <c r="H98" s="2">
        <f>COUNTIFS(Table2[Sub-Sector],Table3[[#This Row],[Sub-Sector]],Table2[RSI Exponential â€“ 14D],"&gt;=50")/Table3[[#This Row],[Count]]</f>
        <v>0.25</v>
      </c>
      <c r="I98" s="2">
        <f>COUNTIFS(Table2[Sub-Sector],Table3[[#This Row],[Sub-Sector]],Table2[Relative Volume],"&gt;=1")/Table3[[#This Row],[Count]]</f>
        <v>0.25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0.5</v>
      </c>
      <c r="N98" s="2">
        <f>COUNTIFS(Table2[Sub-Sector],Table3[[#This Row],[Sub-Sector]],Table2[% Away From Current Month Low],"&gt;=0.05")/Table3[[#This Row],[Count]]</f>
        <v>0.25</v>
      </c>
      <c r="O98" s="2">
        <f>COUNTIFS(Table2[Sub-Sector],Table3[[#This Row],[Sub-Sector]],Table2[% Away From Current Month High],"&lt;=0.05")/Table3[[#This Row],[Count]]</f>
        <v>0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0.25</v>
      </c>
      <c r="S98" s="2">
        <f>COUNTIFS(Table2[Sub-Sector],Table3[[#This Row],[Sub-Sector]],Table2[% Price above 50 EMA],"&gt;=0")/Table3[[#This Row],[Count]]</f>
        <v>0.25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0.25</v>
      </c>
      <c r="V98" s="2">
        <f>COUNTIFS(Table2[Sub-Sector],Table3[[#This Row],[Sub-Sector]],Table2[Sharpe Ratio],"&gt;=0.10")/Table3[[#This Row],[Count]]</f>
        <v>0.5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98">
        <f>_xlfn.RANK.AVG(Table3[[#This Row],[Score]],Table3[Score],1)</f>
        <v>101.5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8">
        <f>_xlfn.RANK.AVG(Table3[[#This Row],[Score 2 ]],Table3[[Score 2 ]],1)</f>
        <v>97.5</v>
      </c>
    </row>
    <row r="99" spans="1:26" x14ac:dyDescent="0.3">
      <c r="A99" t="s">
        <v>18</v>
      </c>
      <c r="B99">
        <f>COUNTIFS(Table2[Sub-Sector],Table3[[#This Row],[Sub-Sector]])</f>
        <v>6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0.16666666666666666</v>
      </c>
      <c r="G99" s="2">
        <f>COUNTIFS(Table2[Sub-Sector],Table3[[#This Row],[Sub-Sector]],Table2[1Y Return vs Nifty],"&gt;=10")/Table3[[#This Row],[Count]]</f>
        <v>0.83333333333333337</v>
      </c>
      <c r="H99" s="2">
        <f>COUNTIFS(Table2[Sub-Sector],Table3[[#This Row],[Sub-Sector]],Table2[RSI Exponential â€“ 14D],"&gt;=50")/Table3[[#This Row],[Count]]</f>
        <v>0.16666666666666666</v>
      </c>
      <c r="I99" s="2">
        <f>COUNTIFS(Table2[Sub-Sector],Table3[[#This Row],[Sub-Sector]],Table2[Relative Volume],"&gt;=1")/Table3[[#This Row],[Count]]</f>
        <v>0.16666666666666666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0.83333333333333337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0.16666666666666666</v>
      </c>
      <c r="P99" s="2">
        <f>COUNTIFS(Table2[Sub-Sector],Table3[[#This Row],[Sub-Sector]],Table2[% Away From 52W High],"&lt;=10")/Table3[[#This Row],[Count]]</f>
        <v>0.16666666666666666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0.16666666666666666</v>
      </c>
      <c r="S99" s="2">
        <f>COUNTIFS(Table2[Sub-Sector],Table3[[#This Row],[Sub-Sector]],Table2[% Price above 50 EMA],"&gt;=0")/Table3[[#This Row],[Count]]</f>
        <v>0.16666666666666666</v>
      </c>
      <c r="T99" s="2">
        <f>COUNTIFS(Table2[Sub-Sector],Table3[[#This Row],[Sub-Sector]],Table2[% Price above 200 EMA],"&gt;=0")/Table3[[#This Row],[Count]]</f>
        <v>0.83333333333333337</v>
      </c>
      <c r="U99" s="2">
        <f>COUNTIFS(Table2[Sub-Sector],Table3[[#This Row],[Sub-Sector]],Table2[Rate of Change - Zone],"Positive")/Table3[[#This Row],[Count]]</f>
        <v>0</v>
      </c>
      <c r="V99" s="2">
        <f>COUNTIFS(Table2[Sub-Sector],Table3[[#This Row],[Sub-Sector]],Table2[Sharpe Ratio],"&gt;=0.10")/Table3[[#This Row],[Count]]</f>
        <v>0.33333333333333331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99">
        <f>_xlfn.RANK.AVG(Table3[[#This Row],[Score]],Table3[Score],1)</f>
        <v>101.5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314.5</v>
      </c>
      <c r="Z99">
        <f>_xlfn.RANK.AVG(Table3[[#This Row],[Score 2 ]],Table3[[Score 2 ]],1)</f>
        <v>97.5</v>
      </c>
    </row>
    <row r="100" spans="1:26" x14ac:dyDescent="0.3">
      <c r="A100" t="s">
        <v>387</v>
      </c>
      <c r="B100">
        <f>COUNTIFS(Table2[Sub-Sector],Table3[[#This Row],[Sub-Sector]])</f>
        <v>14</v>
      </c>
      <c r="C100" s="2">
        <f>COUNTIFS(Table2[Sub-Sector],Table3[[#This Row],[Sub-Sector]],Table2[Uptrend],"Uptrend")/Table3[[#This Row],[Count]]</f>
        <v>0.5714285714285714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0.5714285714285714</v>
      </c>
      <c r="G100" s="2">
        <f>COUNTIFS(Table2[Sub-Sector],Table3[[#This Row],[Sub-Sector]],Table2[1Y Return vs Nifty],"&gt;=10")/Table3[[#This Row],[Count]]</f>
        <v>0.5714285714285714</v>
      </c>
      <c r="H100" s="2">
        <f>COUNTIFS(Table2[Sub-Sector],Table3[[#This Row],[Sub-Sector]],Table2[RSI Exponential â€“ 14D],"&gt;=50")/Table3[[#This Row],[Count]]</f>
        <v>0</v>
      </c>
      <c r="I100" s="2">
        <f>COUNTIFS(Table2[Sub-Sector],Table3[[#This Row],[Sub-Sector]],Table2[Relative Volume],"&gt;=1")/Table3[[#This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</v>
      </c>
      <c r="M100" s="2">
        <f>COUNTIFS(Table2[Sub-Sector],Table3[[#This Row],[Sub-Sector]],Table2[% Away From Current Week High],"&lt;=0.05")/Table3[[#This Row],[Count]]</f>
        <v>0.42857142857142855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</v>
      </c>
      <c r="P100" s="2">
        <f>COUNTIFS(Table2[Sub-Sector],Table3[[#This Row],[Sub-Sector]],Table2[% Away From 52W High],"&lt;=10")/Table3[[#This Row],[Count]]</f>
        <v>0.14285714285714285</v>
      </c>
      <c r="Q100" s="2">
        <f>COUNTIFS(Table2[Sub-Sector],Table3[[#This Row],[Sub-Sector]],Table2[% Away From 52W Low],"&gt;=10")/Table3[[#This Row],[Count]]</f>
        <v>0.9285714285714286</v>
      </c>
      <c r="R100" s="2">
        <f>COUNTIFS(Table2[Sub-Sector],Table3[[#This Row],[Sub-Sector]],Table2[% Price above 20 EMA],"&gt;=0")/Table3[[#This Row],[Count]]</f>
        <v>0</v>
      </c>
      <c r="S100" s="2">
        <f>COUNTIFS(Table2[Sub-Sector],Table3[[#This Row],[Sub-Sector]],Table2[% Price above 50 EMA],"&gt;=0")/Table3[[#This Row],[Count]]</f>
        <v>0.21428571428571427</v>
      </c>
      <c r="T100" s="2">
        <f>COUNTIFS(Table2[Sub-Sector],Table3[[#This Row],[Sub-Sector]],Table2[% Price above 200 EMA],"&gt;=0")/Table3[[#This Row],[Count]]</f>
        <v>0.7857142857142857</v>
      </c>
      <c r="U100" s="2">
        <f>COUNTIFS(Table2[Sub-Sector],Table3[[#This Row],[Sub-Sector]],Table2[Rate of Change - Zone],"Positive")/Table3[[#This Row],[Count]]</f>
        <v>0</v>
      </c>
      <c r="V100" s="2">
        <f>COUNTIFS(Table2[Sub-Sector],Table3[[#This Row],[Sub-Sector]],Table2[Sharpe Ratio],"&gt;=0.10")/Table3[[#This Row],[Count]]</f>
        <v>0.14285714285714285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100">
        <f>_xlfn.RANK.AVG(Table3[[#This Row],[Score]],Table3[Score],1)</f>
        <v>100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0">
        <f>_xlfn.RANK.AVG(Table3[[#This Row],[Score 2 ]],Table3[[Score 2 ]],1)</f>
        <v>99.5</v>
      </c>
    </row>
    <row r="101" spans="1:26" x14ac:dyDescent="0.3">
      <c r="A101" t="s">
        <v>192</v>
      </c>
      <c r="B101">
        <f>COUNTIFS(Table2[Sub-Sector],Table3[[#This Row],[Sub-Sector]])</f>
        <v>6</v>
      </c>
      <c r="C101" s="2">
        <f>COUNTIFS(Table2[Sub-Sector],Table3[[#This Row],[Sub-Sector]],Table2[Uptrend],"Uptrend")/Table3[[#This Row],[Count]]</f>
        <v>0.66666666666666663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0.16666666666666666</v>
      </c>
      <c r="F101" s="2">
        <f>COUNTIFS(Table2[Sub-Sector],Table3[[#This Row],[Sub-Sector]],Table2[6M Return vs Nifty],"&gt;=10")/Table3[[#This Row],[Count]]</f>
        <v>0.33333333333333331</v>
      </c>
      <c r="G101" s="2">
        <f>COUNTIFS(Table2[Sub-Sector],Table3[[#This Row],[Sub-Sector]],Table2[1Y Return vs Nifty],"&gt;=10")/Table3[[#This Row],[Count]]</f>
        <v>0.33333333333333331</v>
      </c>
      <c r="H101" s="2">
        <f>COUNTIFS(Table2[Sub-Sector],Table3[[#This Row],[Sub-Sector]],Table2[RSI Exponential â€“ 14D],"&gt;=50")/Table3[[#This Row],[Count]]</f>
        <v>0.33333333333333331</v>
      </c>
      <c r="I101" s="2">
        <f>COUNTIFS(Table2[Sub-Sector],Table3[[#This Row],[Sub-Sector]],Table2[Relative Volume],"&gt;=1")/Table3[[#This Row],[Count]]</f>
        <v>0.33333333333333331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0.16666666666666666</v>
      </c>
      <c r="M101" s="2">
        <f>COUNTIFS(Table2[Sub-Sector],Table3[[#This Row],[Sub-Sector]],Table2[% Away From Current Week High],"&lt;=0.05")/Table3[[#This Row],[Count]]</f>
        <v>0.83333333333333337</v>
      </c>
      <c r="N101" s="2">
        <f>COUNTIFS(Table2[Sub-Sector],Table3[[#This Row],[Sub-Sector]],Table2[% Away From Current Month Low],"&gt;=0.05")/Table3[[#This Row],[Count]]</f>
        <v>0.16666666666666666</v>
      </c>
      <c r="O101" s="2">
        <f>COUNTIFS(Table2[Sub-Sector],Table3[[#This Row],[Sub-Sector]],Table2[% Away From Current Month High],"&lt;=0.05")/Table3[[#This Row],[Count]]</f>
        <v>0.16666666666666666</v>
      </c>
      <c r="P101" s="2">
        <f>COUNTIFS(Table2[Sub-Sector],Table3[[#This Row],[Sub-Sector]],Table2[% Away From 52W High],"&lt;=10")/Table3[[#This Row],[Count]]</f>
        <v>0.33333333333333331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0.33333333333333331</v>
      </c>
      <c r="S101" s="2">
        <f>COUNTIFS(Table2[Sub-Sector],Table3[[#This Row],[Sub-Sector]],Table2[% Price above 50 EMA],"&gt;=0")/Table3[[#This Row],[Count]]</f>
        <v>0.5</v>
      </c>
      <c r="T101" s="2">
        <f>COUNTIFS(Table2[Sub-Sector],Table3[[#This Row],[Sub-Sector]],Table2[% Price above 200 EMA],"&gt;=0")/Table3[[#This Row],[Count]]</f>
        <v>0.83333333333333337</v>
      </c>
      <c r="U101" s="2">
        <f>COUNTIFS(Table2[Sub-Sector],Table3[[#This Row],[Sub-Sector]],Table2[Rate of Change - Zone],"Positive")/Table3[[#This Row],[Count]]</f>
        <v>0.16666666666666666</v>
      </c>
      <c r="V101" s="2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</v>
      </c>
      <c r="X101">
        <f>_xlfn.RANK.AVG(Table3[[#This Row],[Score]],Table3[Score],1)</f>
        <v>84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319.5</v>
      </c>
      <c r="Z101">
        <f>_xlfn.RANK.AVG(Table3[[#This Row],[Score 2 ]],Table3[[Score 2 ]],1)</f>
        <v>99.5</v>
      </c>
    </row>
    <row r="102" spans="1:26" x14ac:dyDescent="0.3">
      <c r="A102" t="s">
        <v>281</v>
      </c>
      <c r="B102">
        <f>COUNTIFS(Table2[Sub-Sector],Table3[[#This Row],[Sub-Sector]])</f>
        <v>6</v>
      </c>
      <c r="C102" s="2">
        <f>COUNTIFS(Table2[Sub-Sector],Table3[[#This Row],[Sub-Sector]],Table2[Uptrend],"Uptrend")/Table3[[#This Row],[Count]]</f>
        <v>0.5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0.33333333333333331</v>
      </c>
      <c r="F102" s="2">
        <f>COUNTIFS(Table2[Sub-Sector],Table3[[#This Row],[Sub-Sector]],Table2[6M Return vs Nifty],"&gt;=10")/Table3[[#This Row],[Count]]</f>
        <v>0.16666666666666666</v>
      </c>
      <c r="G102" s="2">
        <f>COUNTIFS(Table2[Sub-Sector],Table3[[#This Row],[Sub-Sector]],Table2[1Y Return vs Nifty],"&gt;=10")/Table3[[#This Row],[Count]]</f>
        <v>0.66666666666666663</v>
      </c>
      <c r="H102" s="2">
        <f>COUNTIFS(Table2[Sub-Sector],Table3[[#This Row],[Sub-Sector]],Table2[RSI Exponential â€“ 14D],"&gt;=50")/Table3[[#This Row],[Count]]</f>
        <v>0.33333333333333331</v>
      </c>
      <c r="I102" s="2">
        <f>COUNTIFS(Table2[Sub-Sector],Table3[[#This Row],[Sub-Sector]],Table2[Relative Volume],"&gt;=1")/Table3[[#This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0.33333333333333331</v>
      </c>
      <c r="N102" s="2">
        <f>COUNTIFS(Table2[Sub-Sector],Table3[[#This Row],[Sub-Sector]],Table2[% Away From Current Month Low],"&gt;=0.05")/Table3[[#This Row],[Count]]</f>
        <v>0.33333333333333331</v>
      </c>
      <c r="O102" s="2">
        <f>COUNTIFS(Table2[Sub-Sector],Table3[[#This Row],[Sub-Sector]],Table2[% Away From Current Month High],"&lt;=0.05")/Table3[[#This Row],[Count]]</f>
        <v>0.33333333333333331</v>
      </c>
      <c r="P102" s="2">
        <f>COUNTIFS(Table2[Sub-Sector],Table3[[#This Row],[Sub-Sector]],Table2[% Away From 52W High],"&lt;=10")/Table3[[#This Row],[Count]]</f>
        <v>0.33333333333333331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0.33333333333333331</v>
      </c>
      <c r="S102" s="2">
        <f>COUNTIFS(Table2[Sub-Sector],Table3[[#This Row],[Sub-Sector]],Table2[% Price above 50 EMA],"&gt;=0")/Table3[[#This Row],[Count]]</f>
        <v>0.5</v>
      </c>
      <c r="T102" s="2">
        <f>COUNTIFS(Table2[Sub-Sector],Table3[[#This Row],[Sub-Sector]],Table2[% Price above 200 EMA],"&gt;=0")/Table3[[#This Row],[Count]]</f>
        <v>0.5</v>
      </c>
      <c r="U102" s="2">
        <f>COUNTIFS(Table2[Sub-Sector],Table3[[#This Row],[Sub-Sector]],Table2[Rate of Change - Zone],"Positive")/Table3[[#This Row],[Count]]</f>
        <v>0.33333333333333331</v>
      </c>
      <c r="V102" s="2">
        <f>COUNTIFS(Table2[Sub-Sector],Table3[[#This Row],[Sub-Sector]],Table2[Sharpe Ratio],"&gt;=0.10")/Table3[[#This Row],[Count]]</f>
        <v>0.66666666666666663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502.5</v>
      </c>
      <c r="X102">
        <f>_xlfn.RANK.AVG(Table3[[#This Row],[Score]],Table3[Score],1)</f>
        <v>86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2">
        <f>_xlfn.RANK.AVG(Table3[[#This Row],[Score 2 ]],Table3[[Score 2 ]],1)</f>
        <v>101</v>
      </c>
    </row>
    <row r="103" spans="1:26" x14ac:dyDescent="0.3">
      <c r="A103" t="s">
        <v>1796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0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1</v>
      </c>
      <c r="G103" s="2">
        <f>COUNTIFS(Table2[Sub-Sector],Table3[[#This Row],[Sub-Sector]],Table2[1Y Return vs Nifty],"&gt;=10")/Table3[[#This Row],[Count]]</f>
        <v>0</v>
      </c>
      <c r="H103" s="2">
        <f>COUNTIFS(Table2[Sub-Sector],Table3[[#This Row],[Sub-Sector]],Table2[RSI Exponential â€“ 14D],"&gt;=50")/Table3[[#This Row],[Count]]</f>
        <v>0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0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</v>
      </c>
      <c r="S103" s="2">
        <f>COUNTIFS(Table2[Sub-Sector],Table3[[#This Row],[Sub-Sector]],Table2[% Price above 50 EMA],"&gt;=0")/Table3[[#This Row],[Count]]</f>
        <v>0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03">
        <f>_xlfn.RANK.AVG(Table3[[#This Row],[Score]],Table3[Score],1)</f>
        <v>114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3">
        <f>_xlfn.RANK.AVG(Table3[[#This Row],[Score 2 ]],Table3[[Score 2 ]],1)</f>
        <v>104</v>
      </c>
    </row>
    <row r="104" spans="1:26" x14ac:dyDescent="0.3">
      <c r="A104" t="s">
        <v>418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0</v>
      </c>
      <c r="H104" s="2">
        <f>COUNTIFS(Table2[Sub-Sector],Table3[[#This Row],[Sub-Sector]],Table2[RSI Exponential â€“ 14D],"&gt;=50")/Table3[[#This Row],[Count]]</f>
        <v>0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0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104">
        <f>_xlfn.RANK.AVG(Table3[[#This Row],[Score]],Table3[Score],1)</f>
        <v>91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4">
        <f>_xlfn.RANK.AVG(Table3[[#This Row],[Score 2 ]],Table3[[Score 2 ]],1)</f>
        <v>104</v>
      </c>
    </row>
    <row r="105" spans="1:26" x14ac:dyDescent="0.3">
      <c r="A105" t="s">
        <v>1509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1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Volume],"&gt;=1")/Table3[[#This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1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1</v>
      </c>
      <c r="V105" s="2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427</v>
      </c>
      <c r="X105">
        <f>_xlfn.RANK.AVG(Table3[[#This Row],[Score]],Table3[Score],1)</f>
        <v>62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5">
        <f>_xlfn.RANK.AVG(Table3[[#This Row],[Score 2 ]],Table3[[Score 2 ]],1)</f>
        <v>104</v>
      </c>
    </row>
    <row r="106" spans="1:26" x14ac:dyDescent="0.3">
      <c r="A106" t="s">
        <v>1458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0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Volume],"&gt;=1")/Table3[[#This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0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0</v>
      </c>
      <c r="T106" s="2">
        <f>COUNTIFS(Table2[Sub-Sector],Table3[[#This Row],[Sub-Sector]],Table2[% Price above 200 EMA],"&gt;=0")/Table3[[#This Row],[Count]]</f>
        <v>0</v>
      </c>
      <c r="U106" s="2">
        <f>COUNTIFS(Table2[Sub-Sector],Table3[[#This Row],[Sub-Sector]],Table2[Rate of Change - Zone],"Positive")/Table3[[#This Row],[Count]]</f>
        <v>1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06">
        <f>_xlfn.RANK.AVG(Table3[[#This Row],[Score]],Table3[Score],1)</f>
        <v>114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6">
        <f>_xlfn.RANK.AVG(Table3[[#This Row],[Score 2 ]],Table3[[Score 2 ]],1)</f>
        <v>104</v>
      </c>
    </row>
    <row r="107" spans="1:26" x14ac:dyDescent="0.3">
      <c r="A107" t="s">
        <v>1543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1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0</v>
      </c>
      <c r="U107" s="2">
        <f>COUNTIFS(Table2[Sub-Sector],Table3[[#This Row],[Sub-Sector]],Table2[Rate of Change - Zone],"Positive")/Table3[[#This Row],[Count]]</f>
        <v>1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7">
        <f>_xlfn.RANK.AVG(Table3[[#This Row],[Score 2 ]],Table3[[Score 2 ]],1)</f>
        <v>104</v>
      </c>
    </row>
    <row r="108" spans="1:26" x14ac:dyDescent="0.3">
      <c r="A108" t="s">
        <v>77</v>
      </c>
      <c r="B108">
        <f>COUNTIFS(Table2[Sub-Sector],Table3[[#This Row],[Sub-Sector]])</f>
        <v>3</v>
      </c>
      <c r="C108" s="2">
        <f>COUNTIFS(Table2[Sub-Sector],Table3[[#This Row],[Sub-Sector]],Table2[Uptrend],"Uptrend")/Table3[[#This Row],[Count]]</f>
        <v>0.33333333333333331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0.33333333333333331</v>
      </c>
      <c r="G108" s="2">
        <f>COUNTIFS(Table2[Sub-Sector],Table3[[#This Row],[Sub-Sector]],Table2[1Y Return vs Nifty],"&gt;=10")/Table3[[#This Row],[Count]]</f>
        <v>0.66666666666666663</v>
      </c>
      <c r="H108" s="2">
        <f>COUNTIFS(Table2[Sub-Sector],Table3[[#This Row],[Sub-Sector]],Table2[RSI Exponential â€“ 14D],"&gt;=50")/Table3[[#This Row],[Count]]</f>
        <v>0.33333333333333331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0.66666666666666663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0.33333333333333331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0.33333333333333331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0.66666666666666663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597</v>
      </c>
      <c r="X108">
        <f>_xlfn.RANK.AVG(Table3[[#This Row],[Score]],Table3[Score],1)</f>
        <v>111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8">
        <f>_xlfn.RANK.AVG(Table3[[#This Row],[Score 2 ]],Table3[[Score 2 ]],1)</f>
        <v>107</v>
      </c>
    </row>
    <row r="109" spans="1:26" x14ac:dyDescent="0.3">
      <c r="A109" t="s">
        <v>1414</v>
      </c>
      <c r="B109">
        <f>COUNTIFS(Table2[Sub-Sector],Table3[[#This Row],[Sub-Sector]])</f>
        <v>3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0.66666666666666663</v>
      </c>
      <c r="G109" s="2">
        <f>COUNTIFS(Table2[Sub-Sector],Table3[[#This Row],[Sub-Sector]],Table2[1Y Return vs Nifty],"&gt;=10")/Table3[[#This Row],[Count]]</f>
        <v>0.33333333333333331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0.66666666666666663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</v>
      </c>
      <c r="P109" s="2">
        <f>COUNTIFS(Table2[Sub-Sector],Table3[[#This Row],[Sub-Sector]],Table2[% Away From 52W High],"&lt;=10")/Table3[[#This Row],[Count]]</f>
        <v>0.33333333333333331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0.33333333333333331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0</v>
      </c>
      <c r="V109" s="2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109">
        <f>_xlfn.RANK.AVG(Table3[[#This Row],[Score]],Table3[Score],1)</f>
        <v>95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09">
        <f>_xlfn.RANK.AVG(Table3[[#This Row],[Score 2 ]],Table3[[Score 2 ]],1)</f>
        <v>108</v>
      </c>
    </row>
    <row r="110" spans="1:26" x14ac:dyDescent="0.3">
      <c r="A110" t="s">
        <v>103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1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618</v>
      </c>
      <c r="X110">
        <f>_xlfn.RANK.AVG(Table3[[#This Row],[Score]],Table3[Score],1)</f>
        <v>116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</v>
      </c>
      <c r="Z110">
        <f>_xlfn.RANK.AVG(Table3[[#This Row],[Score 2 ]],Table3[[Score 2 ]],1)</f>
        <v>109</v>
      </c>
    </row>
    <row r="111" spans="1:26" x14ac:dyDescent="0.3">
      <c r="A111" t="s">
        <v>43</v>
      </c>
      <c r="B111">
        <f>COUNTIFS(Table2[Sub-Sector],Table3[[#This Row],[Sub-Sector]])</f>
        <v>10</v>
      </c>
      <c r="C111" s="2">
        <f>COUNTIFS(Table2[Sub-Sector],Table3[[#This Row],[Sub-Sector]],Table2[Uptrend],"Uptrend")/Table3[[#This Row],[Count]]</f>
        <v>0.8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0.3</v>
      </c>
      <c r="F111" s="2">
        <f>COUNTIFS(Table2[Sub-Sector],Table3[[#This Row],[Sub-Sector]],Table2[6M Return vs Nifty],"&gt;=10")/Table3[[#This Row],[Count]]</f>
        <v>0.3</v>
      </c>
      <c r="G111" s="2">
        <f>COUNTIFS(Table2[Sub-Sector],Table3[[#This Row],[Sub-Sector]],Table2[1Y Return vs Nifty],"&gt;=10")/Table3[[#This Row],[Count]]</f>
        <v>0.4</v>
      </c>
      <c r="H111" s="2">
        <f>COUNTIFS(Table2[Sub-Sector],Table3[[#This Row],[Sub-Sector]],Table2[RSI Exponential â€“ 14D],"&gt;=50")/Table3[[#This Row],[Count]]</f>
        <v>0.6</v>
      </c>
      <c r="I111" s="2">
        <f>COUNTIFS(Table2[Sub-Sector],Table3[[#This Row],[Sub-Sector]],Table2[Relative Volume],"&gt;=1")/Table3[[#This Row],[Count]]</f>
        <v>0.1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0.1</v>
      </c>
      <c r="M111" s="2">
        <f>COUNTIFS(Table2[Sub-Sector],Table3[[#This Row],[Sub-Sector]],Table2[% Away From Current Week High],"&lt;=0.05")/Table3[[#This Row],[Count]]</f>
        <v>0.9</v>
      </c>
      <c r="N111" s="2">
        <f>COUNTIFS(Table2[Sub-Sector],Table3[[#This Row],[Sub-Sector]],Table2[% Away From Current Month Low],"&gt;=0.05")/Table3[[#This Row],[Count]]</f>
        <v>0.3</v>
      </c>
      <c r="O111" s="2">
        <f>COUNTIFS(Table2[Sub-Sector],Table3[[#This Row],[Sub-Sector]],Table2[% Away From Current Month High],"&lt;=0.05")/Table3[[#This Row],[Count]]</f>
        <v>0.6</v>
      </c>
      <c r="P111" s="2">
        <f>COUNTIFS(Table2[Sub-Sector],Table3[[#This Row],[Sub-Sector]],Table2[% Away From 52W High],"&lt;=10")/Table3[[#This Row],[Count]]</f>
        <v>0.7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0.6</v>
      </c>
      <c r="S111" s="2">
        <f>COUNTIFS(Table2[Sub-Sector],Table3[[#This Row],[Sub-Sector]],Table2[% Price above 50 EMA],"&gt;=0")/Table3[[#This Row],[Count]]</f>
        <v>0.7</v>
      </c>
      <c r="T111" s="2">
        <f>COUNTIFS(Table2[Sub-Sector],Table3[[#This Row],[Sub-Sector]],Table2[% Price above 200 EMA],"&gt;=0")/Table3[[#This Row],[Count]]</f>
        <v>0.9</v>
      </c>
      <c r="U111" s="2">
        <f>COUNTIFS(Table2[Sub-Sector],Table3[[#This Row],[Sub-Sector]],Table2[Rate of Change - Zone],"Positive")/Table3[[#This Row],[Count]]</f>
        <v>0.2</v>
      </c>
      <c r="V111" s="2">
        <f>COUNTIFS(Table2[Sub-Sector],Table3[[#This Row],[Sub-Sector]],Table2[Sharpe Ratio],"&gt;=0.10")/Table3[[#This Row],[Count]]</f>
        <v>0.1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111">
        <f>_xlfn.RANK.AVG(Table3[[#This Row],[Score]],Table3[Score],1)</f>
        <v>78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11">
        <f>_xlfn.RANK.AVG(Table3[[#This Row],[Score 2 ]],Table3[[Score 2 ]],1)</f>
        <v>110</v>
      </c>
    </row>
    <row r="112" spans="1:26" x14ac:dyDescent="0.3">
      <c r="A112" t="s">
        <v>21</v>
      </c>
      <c r="B112">
        <f>COUNTIFS(Table2[Sub-Sector],Table3[[#This Row],[Sub-Sector]])</f>
        <v>21</v>
      </c>
      <c r="C112" s="2">
        <f>COUNTIFS(Table2[Sub-Sector],Table3[[#This Row],[Sub-Sector]],Table2[Uptrend],"Uptrend")/Table3[[#This Row],[Count]]</f>
        <v>0.76190476190476186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0.14285714285714285</v>
      </c>
      <c r="F112" s="2">
        <f>COUNTIFS(Table2[Sub-Sector],Table3[[#This Row],[Sub-Sector]],Table2[6M Return vs Nifty],"&gt;=10")/Table3[[#This Row],[Count]]</f>
        <v>0.14285714285714285</v>
      </c>
      <c r="G112" s="2">
        <f>COUNTIFS(Table2[Sub-Sector],Table3[[#This Row],[Sub-Sector]],Table2[1Y Return vs Nifty],"&gt;=10")/Table3[[#This Row],[Count]]</f>
        <v>0.19047619047619047</v>
      </c>
      <c r="H112" s="2">
        <f>COUNTIFS(Table2[Sub-Sector],Table3[[#This Row],[Sub-Sector]],Table2[RSI Exponential â€“ 14D],"&gt;=50")/Table3[[#This Row],[Count]]</f>
        <v>0.2857142857142857</v>
      </c>
      <c r="I112" s="2">
        <f>COUNTIFS(Table2[Sub-Sector],Table3[[#This Row],[Sub-Sector]],Table2[Relative Volume],"&gt;=1")/Table3[[#This Row],[Count]]</f>
        <v>0.19047619047619047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4.7619047619047616E-2</v>
      </c>
      <c r="M112" s="2">
        <f>COUNTIFS(Table2[Sub-Sector],Table3[[#This Row],[Sub-Sector]],Table2[% Away From Current Week High],"&lt;=0.05")/Table3[[#This Row],[Count]]</f>
        <v>0.5714285714285714</v>
      </c>
      <c r="N112" s="2">
        <f>COUNTIFS(Table2[Sub-Sector],Table3[[#This Row],[Sub-Sector]],Table2[% Away From Current Month Low],"&gt;=0.05")/Table3[[#This Row],[Count]]</f>
        <v>0.2857142857142857</v>
      </c>
      <c r="O112" s="2">
        <f>COUNTIFS(Table2[Sub-Sector],Table3[[#This Row],[Sub-Sector]],Table2[% Away From Current Month High],"&lt;=0.05")/Table3[[#This Row],[Count]]</f>
        <v>0.47619047619047616</v>
      </c>
      <c r="P112" s="2">
        <f>COUNTIFS(Table2[Sub-Sector],Table3[[#This Row],[Sub-Sector]],Table2[% Away From 52W High],"&lt;=10")/Table3[[#This Row],[Count]]</f>
        <v>0.47619047619047616</v>
      </c>
      <c r="Q112" s="2">
        <f>COUNTIFS(Table2[Sub-Sector],Table3[[#This Row],[Sub-Sector]],Table2[% Away From 52W Low],"&gt;=10")/Table3[[#This Row],[Count]]</f>
        <v>0.95238095238095233</v>
      </c>
      <c r="R112" s="2">
        <f>COUNTIFS(Table2[Sub-Sector],Table3[[#This Row],[Sub-Sector]],Table2[% Price above 20 EMA],"&gt;=0")/Table3[[#This Row],[Count]]</f>
        <v>0.38095238095238093</v>
      </c>
      <c r="S112" s="2">
        <f>COUNTIFS(Table2[Sub-Sector],Table3[[#This Row],[Sub-Sector]],Table2[% Price above 50 EMA],"&gt;=0")/Table3[[#This Row],[Count]]</f>
        <v>0.52380952380952384</v>
      </c>
      <c r="T112" s="2">
        <f>COUNTIFS(Table2[Sub-Sector],Table3[[#This Row],[Sub-Sector]],Table2[% Price above 200 EMA],"&gt;=0")/Table3[[#This Row],[Count]]</f>
        <v>0.8571428571428571</v>
      </c>
      <c r="U112" s="2">
        <f>COUNTIFS(Table2[Sub-Sector],Table3[[#This Row],[Sub-Sector]],Table2[Rate of Change - Zone],"Positive")/Table3[[#This Row],[Count]]</f>
        <v>0.38095238095238093</v>
      </c>
      <c r="V112" s="2">
        <f>COUNTIFS(Table2[Sub-Sector],Table3[[#This Row],[Sub-Sector]],Table2[Sharpe Ratio],"&gt;=0.10")/Table3[[#This Row],[Count]]</f>
        <v>9.5238095238095233E-2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112">
        <f>_xlfn.RANK.AVG(Table3[[#This Row],[Score]],Table3[Score],1)</f>
        <v>89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345</v>
      </c>
      <c r="Z112">
        <f>_xlfn.RANK.AVG(Table3[[#This Row],[Score 2 ]],Table3[[Score 2 ]],1)</f>
        <v>111</v>
      </c>
    </row>
    <row r="113" spans="1:26" x14ac:dyDescent="0.3">
      <c r="A113" t="s">
        <v>92</v>
      </c>
      <c r="B113">
        <f>COUNTIFS(Table2[Sub-Sector],Table3[[#This Row],[Sub-Sector]])</f>
        <v>4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0.25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0.75</v>
      </c>
      <c r="I113" s="2">
        <f>COUNTIFS(Table2[Sub-Sector],Table3[[#This Row],[Sub-Sector]],Table2[Relative Volume],"&gt;=1")/Table3[[#This Row],[Count]]</f>
        <v>0.25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0.5</v>
      </c>
      <c r="O113" s="2">
        <f>COUNTIFS(Table2[Sub-Sector],Table3[[#This Row],[Sub-Sector]],Table2[% Away From Current Month High],"&lt;=0.05")/Table3[[#This Row],[Count]]</f>
        <v>0.5</v>
      </c>
      <c r="P113" s="2">
        <f>COUNTIFS(Table2[Sub-Sector],Table3[[#This Row],[Sub-Sector]],Table2[% Away From 52W High],"&lt;=10")/Table3[[#This Row],[Count]]</f>
        <v>0.75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0.75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0.5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113">
        <f>_xlfn.RANK.AVG(Table3[[#This Row],[Score]],Table3[Score],1)</f>
        <v>75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13">
        <f>_xlfn.RANK.AVG(Table3[[#This Row],[Score 2 ]],Table3[[Score 2 ]],1)</f>
        <v>112</v>
      </c>
    </row>
    <row r="114" spans="1:26" x14ac:dyDescent="0.3">
      <c r="A114" t="s">
        <v>24</v>
      </c>
      <c r="B114">
        <f>COUNTIFS(Table2[Sub-Sector],Table3[[#This Row],[Sub-Sector]])</f>
        <v>21</v>
      </c>
      <c r="C114" s="2">
        <f>COUNTIFS(Table2[Sub-Sector],Table3[[#This Row],[Sub-Sector]],Table2[Uptrend],"Uptrend")/Table3[[#This Row],[Count]]</f>
        <v>0.33333333333333331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4.7619047619047616E-2</v>
      </c>
      <c r="F114" s="2">
        <f>COUNTIFS(Table2[Sub-Sector],Table3[[#This Row],[Sub-Sector]],Table2[6M Return vs Nifty],"&gt;=10")/Table3[[#This Row],[Count]]</f>
        <v>4.7619047619047616E-2</v>
      </c>
      <c r="G114" s="2">
        <f>COUNTIFS(Table2[Sub-Sector],Table3[[#This Row],[Sub-Sector]],Table2[1Y Return vs Nifty],"&gt;=10")/Table3[[#This Row],[Count]]</f>
        <v>4.7619047619047616E-2</v>
      </c>
      <c r="H114" s="2">
        <f>COUNTIFS(Table2[Sub-Sector],Table3[[#This Row],[Sub-Sector]],Table2[RSI Exponential â€“ 14D],"&gt;=50")/Table3[[#This Row],[Count]]</f>
        <v>0.47619047619047616</v>
      </c>
      <c r="I114" s="2">
        <f>COUNTIFS(Table2[Sub-Sector],Table3[[#This Row],[Sub-Sector]],Table2[Relative Volume],"&gt;=1")/Table3[[#This Row],[Count]]</f>
        <v>9.5238095238095233E-2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4.7619047619047616E-2</v>
      </c>
      <c r="M114" s="2">
        <f>COUNTIFS(Table2[Sub-Sector],Table3[[#This Row],[Sub-Sector]],Table2[% Away From Current Week High],"&lt;=0.05")/Table3[[#This Row],[Count]]</f>
        <v>0.95238095238095233</v>
      </c>
      <c r="N114" s="2">
        <f>COUNTIFS(Table2[Sub-Sector],Table3[[#This Row],[Sub-Sector]],Table2[% Away From Current Month Low],"&gt;=0.05")/Table3[[#This Row],[Count]]</f>
        <v>0.38095238095238093</v>
      </c>
      <c r="O114" s="2">
        <f>COUNTIFS(Table2[Sub-Sector],Table3[[#This Row],[Sub-Sector]],Table2[% Away From Current Month High],"&lt;=0.05")/Table3[[#This Row],[Count]]</f>
        <v>0.76190476190476186</v>
      </c>
      <c r="P114" s="2">
        <f>COUNTIFS(Table2[Sub-Sector],Table3[[#This Row],[Sub-Sector]],Table2[% Away From 52W High],"&lt;=10")/Table3[[#This Row],[Count]]</f>
        <v>0.23809523809523808</v>
      </c>
      <c r="Q114" s="2">
        <f>COUNTIFS(Table2[Sub-Sector],Table3[[#This Row],[Sub-Sector]],Table2[% Away From 52W Low],"&gt;=10")/Table3[[#This Row],[Count]]</f>
        <v>0.61904761904761907</v>
      </c>
      <c r="R114" s="2">
        <f>COUNTIFS(Table2[Sub-Sector],Table3[[#This Row],[Sub-Sector]],Table2[% Price above 20 EMA],"&gt;=0")/Table3[[#This Row],[Count]]</f>
        <v>0.42857142857142855</v>
      </c>
      <c r="S114" s="2">
        <f>COUNTIFS(Table2[Sub-Sector],Table3[[#This Row],[Sub-Sector]],Table2[% Price above 50 EMA],"&gt;=0")/Table3[[#This Row],[Count]]</f>
        <v>0.42857142857142855</v>
      </c>
      <c r="T114" s="2">
        <f>COUNTIFS(Table2[Sub-Sector],Table3[[#This Row],[Sub-Sector]],Table2[% Price above 200 EMA],"&gt;=0")/Table3[[#This Row],[Count]]</f>
        <v>0.52380952380952384</v>
      </c>
      <c r="U114" s="2">
        <f>COUNTIFS(Table2[Sub-Sector],Table3[[#This Row],[Sub-Sector]],Table2[Rate of Change - Zone],"Positive")/Table3[[#This Row],[Count]]</f>
        <v>0.42857142857142855</v>
      </c>
      <c r="V114" s="2">
        <f>COUNTIFS(Table2[Sub-Sector],Table3[[#This Row],[Sub-Sector]],Table2[Sharpe Ratio],"&gt;=0.10")/Table3[[#This Row],[Count]]</f>
        <v>0.2857142857142857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114">
        <f>_xlfn.RANK.AVG(Table3[[#This Row],[Score]],Table3[Score],1)</f>
        <v>109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353</v>
      </c>
      <c r="Z114">
        <f>_xlfn.RANK.AVG(Table3[[#This Row],[Score 2 ]],Table3[[Score 2 ]],1)</f>
        <v>113</v>
      </c>
    </row>
    <row r="115" spans="1:26" x14ac:dyDescent="0.3">
      <c r="A115" t="s">
        <v>80</v>
      </c>
      <c r="B115">
        <f>COUNTIFS(Table2[Sub-Sector],Table3[[#This Row],[Sub-Sector]])</f>
        <v>19</v>
      </c>
      <c r="C115" s="2">
        <f>COUNTIFS(Table2[Sub-Sector],Table3[[#This Row],[Sub-Sector]],Table2[Uptrend],"Uptrend")/Table3[[#This Row],[Count]]</f>
        <v>0.42105263157894735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5.2631578947368418E-2</v>
      </c>
      <c r="F115" s="2">
        <f>COUNTIFS(Table2[Sub-Sector],Table3[[#This Row],[Sub-Sector]],Table2[6M Return vs Nifty],"&gt;=10")/Table3[[#This Row],[Count]]</f>
        <v>0.15789473684210525</v>
      </c>
      <c r="G115" s="2">
        <f>COUNTIFS(Table2[Sub-Sector],Table3[[#This Row],[Sub-Sector]],Table2[1Y Return vs Nifty],"&gt;=10")/Table3[[#This Row],[Count]]</f>
        <v>0.26315789473684209</v>
      </c>
      <c r="H115" s="2">
        <f>COUNTIFS(Table2[Sub-Sector],Table3[[#This Row],[Sub-Sector]],Table2[RSI Exponential â€“ 14D],"&gt;=50")/Table3[[#This Row],[Count]]</f>
        <v>0.21052631578947367</v>
      </c>
      <c r="I115" s="2">
        <f>COUNTIFS(Table2[Sub-Sector],Table3[[#This Row],[Sub-Sector]],Table2[Relative Volume],"&gt;=1")/Table3[[#This Row],[Count]]</f>
        <v>0.21052631578947367</v>
      </c>
      <c r="J115" s="2">
        <f>COUNTIFS(Table2[Sub-Sector],Table3[[#This Row],[Sub-Sector]],Table2[% Away From Day Low],"&gt;=0.05")/Table3[[#This Row],[Count]]</f>
        <v>5.2631578947368418E-2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5.2631578947368418E-2</v>
      </c>
      <c r="M115" s="2">
        <f>COUNTIFS(Table2[Sub-Sector],Table3[[#This Row],[Sub-Sector]],Table2[% Away From Current Week High],"&lt;=0.05")/Table3[[#This Row],[Count]]</f>
        <v>0.78947368421052633</v>
      </c>
      <c r="N115" s="2">
        <f>COUNTIFS(Table2[Sub-Sector],Table3[[#This Row],[Sub-Sector]],Table2[% Away From Current Month Low],"&gt;=0.05")/Table3[[#This Row],[Count]]</f>
        <v>0.15789473684210525</v>
      </c>
      <c r="O115" s="2">
        <f>COUNTIFS(Table2[Sub-Sector],Table3[[#This Row],[Sub-Sector]],Table2[% Away From Current Month High],"&lt;=0.05")/Table3[[#This Row],[Count]]</f>
        <v>0.47368421052631576</v>
      </c>
      <c r="P115" s="2">
        <f>COUNTIFS(Table2[Sub-Sector],Table3[[#This Row],[Sub-Sector]],Table2[% Away From 52W High],"&lt;=10")/Table3[[#This Row],[Count]]</f>
        <v>0.31578947368421051</v>
      </c>
      <c r="Q115" s="2">
        <f>COUNTIFS(Table2[Sub-Sector],Table3[[#This Row],[Sub-Sector]],Table2[% Away From 52W Low],"&gt;=10")/Table3[[#This Row],[Count]]</f>
        <v>0.89473684210526316</v>
      </c>
      <c r="R115" s="2">
        <f>COUNTIFS(Table2[Sub-Sector],Table3[[#This Row],[Sub-Sector]],Table2[% Price above 20 EMA],"&gt;=0")/Table3[[#This Row],[Count]]</f>
        <v>0.36842105263157893</v>
      </c>
      <c r="S115" s="2">
        <f>COUNTIFS(Table2[Sub-Sector],Table3[[#This Row],[Sub-Sector]],Table2[% Price above 50 EMA],"&gt;=0")/Table3[[#This Row],[Count]]</f>
        <v>0.31578947368421051</v>
      </c>
      <c r="T115" s="2">
        <f>COUNTIFS(Table2[Sub-Sector],Table3[[#This Row],[Sub-Sector]],Table2[% Price above 200 EMA],"&gt;=0")/Table3[[#This Row],[Count]]</f>
        <v>0.57894736842105265</v>
      </c>
      <c r="U115" s="2">
        <f>COUNTIFS(Table2[Sub-Sector],Table3[[#This Row],[Sub-Sector]],Table2[Rate of Change - Zone],"Positive")/Table3[[#This Row],[Count]]</f>
        <v>0.21052631578947367</v>
      </c>
      <c r="V115" s="2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578</v>
      </c>
      <c r="X115">
        <f>_xlfn.RANK.AVG(Table3[[#This Row],[Score]],Table3[Score],1)</f>
        <v>107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5">
        <f>_xlfn.RANK.AVG(Table3[[#This Row],[Score 2 ]],Table3[[Score 2 ]],1)</f>
        <v>114.5</v>
      </c>
    </row>
    <row r="116" spans="1:26" x14ac:dyDescent="0.3">
      <c r="A116" t="s">
        <v>34</v>
      </c>
      <c r="B116">
        <f>COUNTIFS(Table2[Sub-Sector],Table3[[#This Row],[Sub-Sector]])</f>
        <v>3</v>
      </c>
      <c r="C116" s="2">
        <f>COUNTIFS(Table2[Sub-Sector],Table3[[#This Row],[Sub-Sector]],Table2[Uptrend],"Uptrend")/Table3[[#This Row],[Count]]</f>
        <v>0.66666666666666663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0.33333333333333331</v>
      </c>
      <c r="G116" s="2">
        <f>COUNTIFS(Table2[Sub-Sector],Table3[[#This Row],[Sub-Sector]],Table2[1Y Return vs Nifty],"&gt;=10")/Table3[[#This Row],[Count]]</f>
        <v>0.33333333333333331</v>
      </c>
      <c r="H116" s="2">
        <f>COUNTIFS(Table2[Sub-Sector],Table3[[#This Row],[Sub-Sector]],Table2[RSI Exponential â€“ 14D],"&gt;=50")/Table3[[#This Row],[Count]]</f>
        <v>0.33333333333333331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0.33333333333333331</v>
      </c>
      <c r="M116" s="2">
        <f>COUNTIFS(Table2[Sub-Sector],Table3[[#This Row],[Sub-Sector]],Table2[% Away From Current Week High],"&lt;=0.05")/Table3[[#This Row],[Count]]</f>
        <v>0.66666666666666663</v>
      </c>
      <c r="N116" s="2">
        <f>COUNTIFS(Table2[Sub-Sector],Table3[[#This Row],[Sub-Sector]],Table2[% Away From Current Month Low],"&gt;=0.05")/Table3[[#This Row],[Count]]</f>
        <v>0.33333333333333331</v>
      </c>
      <c r="O116" s="2">
        <f>COUNTIFS(Table2[Sub-Sector],Table3[[#This Row],[Sub-Sector]],Table2[% Away From Current Month High],"&lt;=0.05")/Table3[[#This Row],[Count]]</f>
        <v>0.33333333333333331</v>
      </c>
      <c r="P116" s="2">
        <f>COUNTIFS(Table2[Sub-Sector],Table3[[#This Row],[Sub-Sector]],Table2[% Away From 52W High],"&lt;=10")/Table3[[#This Row],[Count]]</f>
        <v>0.33333333333333331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0.33333333333333331</v>
      </c>
      <c r="S116" s="2">
        <f>COUNTIFS(Table2[Sub-Sector],Table3[[#This Row],[Sub-Sector]],Table2[% Price above 50 EMA],"&gt;=0")/Table3[[#This Row],[Count]]</f>
        <v>0.66666666666666663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0.33333333333333331</v>
      </c>
      <c r="V116" s="2">
        <f>COUNTIFS(Table2[Sub-Sector],Table3[[#This Row],[Sub-Sector]],Table2[Sharpe Ratio],"&gt;=0.10")/Table3[[#This Row],[Count]]</f>
        <v>0.33333333333333331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579</v>
      </c>
      <c r="X116">
        <f>_xlfn.RANK.AVG(Table3[[#This Row],[Score]],Table3[Score],1)</f>
        <v>108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6">
        <f>_xlfn.RANK.AVG(Table3[[#This Row],[Score 2 ]],Table3[[Score 2 ]],1)</f>
        <v>114.5</v>
      </c>
    </row>
    <row r="117" spans="1:26" x14ac:dyDescent="0.3">
      <c r="A117" t="s">
        <v>625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0.66666666666666663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0.33333333333333331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0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0.33333333333333331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0.33333333333333331</v>
      </c>
      <c r="P117" s="2">
        <f>COUNTIFS(Table2[Sub-Sector],Table3[[#This Row],[Sub-Sector]],Table2[% Away From 52W High],"&lt;=10")/Table3[[#This Row],[Count]]</f>
        <v>0</v>
      </c>
      <c r="Q117" s="2">
        <f>COUNTIFS(Table2[Sub-Sector],Table3[[#This Row],[Sub-Sector]],Table2[% Away From 52W Low],"&gt;=10")/Table3[[#This Row],[Count]]</f>
        <v>0.66666666666666663</v>
      </c>
      <c r="R117" s="2">
        <f>COUNTIFS(Table2[Sub-Sector],Table3[[#This Row],[Sub-Sector]],Table2[% Price above 20 EMA],"&gt;=0")/Table3[[#This Row],[Count]]</f>
        <v>0</v>
      </c>
      <c r="S117" s="2">
        <f>COUNTIFS(Table2[Sub-Sector],Table3[[#This Row],[Sub-Sector]],Table2[% Price above 50 EMA],"&gt;=0")/Table3[[#This Row],[Count]]</f>
        <v>0.33333333333333331</v>
      </c>
      <c r="T117" s="2">
        <f>COUNTIFS(Table2[Sub-Sector],Table3[[#This Row],[Sub-Sector]],Table2[% Price above 200 EMA],"&gt;=0")/Table3[[#This Row],[Count]]</f>
        <v>0.33333333333333331</v>
      </c>
      <c r="U117" s="2">
        <f>COUNTIFS(Table2[Sub-Sector],Table3[[#This Row],[Sub-Sector]],Table2[Rate of Change - Zone],"Positive")/Table3[[#This Row],[Count]]</f>
        <v>0.33333333333333331</v>
      </c>
      <c r="V117" s="2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117">
        <f>_xlfn.RANK.AVG(Table3[[#This Row],[Score]],Table3[Score],1)</f>
        <v>112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378</v>
      </c>
      <c r="Z117">
        <f>_xlfn.RANK.AVG(Table3[[#This Row],[Score 2 ]],Table3[[Score 2 ]],1)</f>
        <v>116</v>
      </c>
    </row>
    <row r="118" spans="1:26" x14ac:dyDescent="0.3">
      <c r="A118" t="s">
        <v>733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0.5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0.5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0.5</v>
      </c>
      <c r="O118" s="2">
        <f>COUNTIFS(Table2[Sub-Sector],Table3[[#This Row],[Sub-Sector]],Table2[% Away From Current Month High],"&lt;=0.05")/Table3[[#This Row],[Count]]</f>
        <v>0.5</v>
      </c>
      <c r="P118" s="2">
        <f>COUNTIFS(Table2[Sub-Sector],Table3[[#This Row],[Sub-Sector]],Table2[% Away From 52W High],"&lt;=10")/Table3[[#This Row],[Count]]</f>
        <v>0.5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0.5</v>
      </c>
      <c r="S118" s="2">
        <f>COUNTIFS(Table2[Sub-Sector],Table3[[#This Row],[Sub-Sector]],Table2[% Price above 50 EMA],"&gt;=0")/Table3[[#This Row],[Count]]</f>
        <v>0.5</v>
      </c>
      <c r="T118" s="2">
        <f>COUNTIFS(Table2[Sub-Sector],Table3[[#This Row],[Sub-Sector]],Table2[% Price above 200 EMA],"&gt;=0")/Table3[[#This Row],[Count]]</f>
        <v>0.5</v>
      </c>
      <c r="U118" s="2">
        <f>COUNTIFS(Table2[Sub-Sector],Table3[[#This Row],[Sub-Sector]],Table2[Rate of Change - Zone],"Positive")/Table3[[#This Row],[Count]]</f>
        <v>0.5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628</v>
      </c>
      <c r="X118">
        <f>_xlfn.RANK.AVG(Table3[[#This Row],[Score]],Table3[Score],1)</f>
        <v>117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382.5</v>
      </c>
      <c r="Z118">
        <f>_xlfn.RANK.AVG(Table3[[#This Row],[Score 2 ]],Table3[[Score 2 ]],1)</f>
        <v>117.5</v>
      </c>
    </row>
    <row r="119" spans="1:26" x14ac:dyDescent="0.3">
      <c r="A119" t="s">
        <v>1208</v>
      </c>
      <c r="B119">
        <f>COUNTIFS(Table2[Sub-Sector],Table3[[#This Row],[Sub-Sector]])</f>
        <v>2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0.5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0.5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0</v>
      </c>
      <c r="R119" s="2">
        <f>COUNTIFS(Table2[Sub-Sector],Table3[[#This Row],[Sub-Sector]],Table2[% Price above 20 EMA],"&gt;=0")/Table3[[#This Row],[Count]]</f>
        <v>0</v>
      </c>
      <c r="S119" s="2">
        <f>COUNTIFS(Table2[Sub-Sector],Table3[[#This Row],[Sub-Sector]],Table2[% Price above 50 EMA],"&gt;=0")/Table3[[#This Row],[Count]]</f>
        <v>0</v>
      </c>
      <c r="T119" s="2">
        <f>COUNTIFS(Table2[Sub-Sector],Table3[[#This Row],[Sub-Sector]],Table2[% Price above 200 EMA],"&gt;=0")/Table3[[#This Row],[Count]]</f>
        <v>0</v>
      </c>
      <c r="U119" s="2">
        <f>COUNTIFS(Table2[Sub-Sector],Table3[[#This Row],[Sub-Sector]],Table2[Rate of Change - Zone],"Positive")/Table3[[#This Row],[Count]]</f>
        <v>0.5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661.5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382.5</v>
      </c>
      <c r="Z119">
        <f>_xlfn.RANK.AVG(Table3[[#This Row],[Score 2 ]],Table3[[Score 2 ]],1)</f>
        <v>117.5</v>
      </c>
    </row>
    <row r="120" spans="1:26" x14ac:dyDescent="0.3">
      <c r="A120" t="s">
        <v>37</v>
      </c>
      <c r="B120">
        <f>COUNTIFS(Table2[Sub-Sector],Table3[[#This Row],[Sub-Sector]])</f>
        <v>11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0.18181818181818182</v>
      </c>
      <c r="H120" s="2">
        <f>COUNTIFS(Table2[Sub-Sector],Table3[[#This Row],[Sub-Sector]],Table2[RSI Exponential â€“ 14D],"&gt;=50")/Table3[[#This Row],[Count]]</f>
        <v>9.0909090909090912E-2</v>
      </c>
      <c r="I120" s="2">
        <f>COUNTIFS(Table2[Sub-Sector],Table3[[#This Row],[Sub-Sector]],Table2[Relative Volume],"&gt;=1")/Table3[[#This Row],[Count]]</f>
        <v>0.18181818181818182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0.81818181818181823</v>
      </c>
      <c r="N120" s="2">
        <f>COUNTIFS(Table2[Sub-Sector],Table3[[#This Row],[Sub-Sector]],Table2[% Away From Current Month Low],"&gt;=0.05")/Table3[[#This Row],[Count]]</f>
        <v>9.0909090909090912E-2</v>
      </c>
      <c r="O120" s="2">
        <f>COUNTIFS(Table2[Sub-Sector],Table3[[#This Row],[Sub-Sector]],Table2[% Away From Current Month High],"&lt;=0.05")/Table3[[#This Row],[Count]]</f>
        <v>0.27272727272727271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9.0909090909090912E-2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0.27272727272727271</v>
      </c>
      <c r="U120" s="2">
        <f>COUNTIFS(Table2[Sub-Sector],Table3[[#This Row],[Sub-Sector]],Table2[Rate of Change - Zone],"Positive")/Table3[[#This Row],[Count]]</f>
        <v>9.0909090909090912E-2</v>
      </c>
      <c r="V120" s="2">
        <f>COUNTIFS(Table2[Sub-Sector],Table3[[#This Row],[Sub-Sector]],Table2[Sharpe Ratio],"&gt;=0.10")/Table3[[#This Row],[Count]]</f>
        <v>0.81818181818181823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383</v>
      </c>
      <c r="Z120">
        <f>_xlfn.RANK.AVG(Table3[[#This Row],[Score 2 ]],Table3[[Score 2 ]],1)</f>
        <v>119</v>
      </c>
    </row>
    <row r="121" spans="1:26" x14ac:dyDescent="0.3">
      <c r="A121" t="s">
        <v>295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0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714</v>
      </c>
      <c r="X121">
        <f>_xlfn.RANK.AVG(Table3[[#This Row],[Score]],Table3[Score],1)</f>
        <v>120.5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435</v>
      </c>
      <c r="Z121">
        <f>_xlfn.RANK.AVG(Table3[[#This Row],[Score 2 ]],Table3[[Score 2 ]],1)</f>
        <v>120.5</v>
      </c>
    </row>
    <row r="122" spans="1:26" x14ac:dyDescent="0.3">
      <c r="A122" t="s">
        <v>590</v>
      </c>
      <c r="B122">
        <f>COUNTIFS(Table2[Sub-Sector],Table3[[#This Row],[Sub-Sector]])</f>
        <v>2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0.5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0.5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0.5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714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435</v>
      </c>
      <c r="Z122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F1F95-213B-4A90-A6EB-0209DFF76AF5}">
  <dimension ref="A1:AV742"/>
  <sheetViews>
    <sheetView tabSelected="1" topLeftCell="AK1" workbookViewId="0">
      <selection activeCell="AK1" sqref="AK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10381</v>
      </c>
      <c r="D1" t="s">
        <v>2</v>
      </c>
      <c r="E1" t="s">
        <v>3</v>
      </c>
      <c r="F1" t="s">
        <v>4</v>
      </c>
      <c r="G1" t="s">
        <v>5</v>
      </c>
      <c r="H1" t="s">
        <v>10403</v>
      </c>
      <c r="I1" t="s">
        <v>6</v>
      </c>
      <c r="J1" t="s">
        <v>10404</v>
      </c>
      <c r="K1" t="s">
        <v>7</v>
      </c>
      <c r="L1" t="s">
        <v>10405</v>
      </c>
      <c r="M1" t="s">
        <v>8</v>
      </c>
      <c r="N1" t="s">
        <v>10406</v>
      </c>
      <c r="O1" t="s">
        <v>10407</v>
      </c>
      <c r="P1" t="s">
        <v>9</v>
      </c>
      <c r="Q1" t="s">
        <v>10</v>
      </c>
      <c r="R1" t="s">
        <v>11</v>
      </c>
      <c r="S1" s="2" t="s">
        <v>10408</v>
      </c>
      <c r="T1" s="2" t="s">
        <v>10409</v>
      </c>
      <c r="U1" s="2" t="s">
        <v>10410</v>
      </c>
      <c r="V1" t="s">
        <v>12</v>
      </c>
      <c r="W1" t="s">
        <v>10411</v>
      </c>
      <c r="X1" t="s">
        <v>10412</v>
      </c>
      <c r="Y1" t="s">
        <v>10413</v>
      </c>
      <c r="Z1" t="s">
        <v>10414</v>
      </c>
      <c r="AA1" t="s">
        <v>10415</v>
      </c>
      <c r="AB1" t="s">
        <v>10416</v>
      </c>
      <c r="AC1" s="2" t="s">
        <v>10417</v>
      </c>
      <c r="AD1" s="2" t="s">
        <v>10418</v>
      </c>
      <c r="AE1" s="2" t="s">
        <v>10419</v>
      </c>
      <c r="AF1" s="2" t="s">
        <v>10420</v>
      </c>
      <c r="AG1" s="2" t="s">
        <v>10421</v>
      </c>
      <c r="AH1" s="2" t="s">
        <v>10422</v>
      </c>
      <c r="AI1" t="s">
        <v>13</v>
      </c>
      <c r="AJ1" t="s">
        <v>14</v>
      </c>
      <c r="AK1" t="s">
        <v>10423</v>
      </c>
      <c r="AL1" t="s">
        <v>10424</v>
      </c>
      <c r="AM1" t="s">
        <v>10425</v>
      </c>
      <c r="AN1" t="s">
        <v>10426</v>
      </c>
      <c r="AO1" t="s">
        <v>10427</v>
      </c>
      <c r="AP1" t="s">
        <v>15</v>
      </c>
      <c r="AQ1" s="3" t="s">
        <v>10428</v>
      </c>
      <c r="AR1" s="3" t="s">
        <v>10429</v>
      </c>
      <c r="AS1" s="3" t="s">
        <v>10430</v>
      </c>
      <c r="AT1" s="3" t="s">
        <v>10431</v>
      </c>
      <c r="AU1" s="3" t="s">
        <v>10432</v>
      </c>
      <c r="AV1" s="3" t="s">
        <v>10433</v>
      </c>
    </row>
    <row r="2" spans="1:48" x14ac:dyDescent="0.3">
      <c r="A2" t="s">
        <v>962</v>
      </c>
      <c r="B2" t="s">
        <v>963</v>
      </c>
      <c r="C2" t="s">
        <v>10393</v>
      </c>
      <c r="D2" t="s">
        <v>144</v>
      </c>
      <c r="E2">
        <v>16051.0268805</v>
      </c>
      <c r="F2">
        <v>613.5</v>
      </c>
      <c r="G2">
        <v>209.07596414163899</v>
      </c>
      <c r="H2">
        <f>(Table2[[#This Row],[1Y Return vs Nifty]]-AVERAGE(Table2[1Y Return vs Nifty]))/_xlfn.STDEV.P(Table2[1Y Return vs Nifty])</f>
        <v>3.030982460323481</v>
      </c>
      <c r="I2">
        <v>12.3823529357113</v>
      </c>
      <c r="J2">
        <f>(Table2[[#This Row],[1M Return vs Nifty]]-AVERAGE(Table2[1M Return vs Nifty]))/_xlfn.STDEV.P(Table2[1M Return vs Nifty])</f>
        <v>1.4154856516870458</v>
      </c>
      <c r="K2">
        <v>243.60620348955101</v>
      </c>
      <c r="L2">
        <f>(Table2[[#This Row],[6M Return vs Nifty]]-AVERAGE(Table2[6M Return vs Nifty]))/_xlfn.STDEV.P(Table2[6M Return vs Nifty])</f>
        <v>6.6530712160398284</v>
      </c>
      <c r="M2">
        <v>-3.9878958325634799</v>
      </c>
      <c r="N2">
        <f>(Table2[[#This Row],[1W Return vs Nifty]]-AVERAGE(Table2[1W Return vs Nifty]))/_xlfn.STDEV.P(Table2[1W Return vs Nifty])</f>
        <v>-0.27116276000552247</v>
      </c>
      <c r="O2">
        <v>581.51</v>
      </c>
      <c r="P2">
        <v>505.45570803384902</v>
      </c>
      <c r="Q2">
        <v>335.44274991682198</v>
      </c>
      <c r="R2">
        <v>60.066855993341697</v>
      </c>
      <c r="S2" s="2">
        <f>(Table2[[#This Row],[Close Price]]-Table2[[#This Row],[20D EMA]])/Table2[[#This Row],[20D EMA]]</f>
        <v>5.5011951643135992E-2</v>
      </c>
      <c r="T2" s="2">
        <f>(Table2[[#This Row],[Close Price]]-Table2[[#This Row],[50D EMA]])/Table2[[#This Row],[50D EMA]]</f>
        <v>0.21375620108521071</v>
      </c>
      <c r="U2" s="2">
        <f>(Table2[[#This Row],[Close Price]]-Table2[[#This Row],[200D EMA]])/Table2[[#This Row],[200D EMA]]</f>
        <v>0.82892609887119773</v>
      </c>
      <c r="V2">
        <v>1.13841648182716</v>
      </c>
      <c r="W2">
        <v>596.65</v>
      </c>
      <c r="X2">
        <v>630</v>
      </c>
      <c r="Y2">
        <v>594.1</v>
      </c>
      <c r="Z2">
        <v>648</v>
      </c>
      <c r="AA2">
        <v>511</v>
      </c>
      <c r="AB2">
        <v>648</v>
      </c>
      <c r="AC2" s="2">
        <f>(Table2[[#This Row],[Close Price]]/Table2[[#This Row],[Day Low]])-1</f>
        <v>2.8241012318779957E-2</v>
      </c>
      <c r="AD2" s="2">
        <f>(Table2[[#This Row],[Day High]]/Table2[[#This Row],[Close Price]])-1</f>
        <v>2.689486552567244E-2</v>
      </c>
      <c r="AE2" s="2">
        <f>(Table2[[#This Row],[Close Price]]/Table2[[#This Row],[Current Week Low]])-1</f>
        <v>3.26544352802558E-2</v>
      </c>
      <c r="AF2" s="2">
        <f>(Table2[[#This Row],[Current Week High]]/Table2[[#This Row],[Close Price]])-1</f>
        <v>5.623471882640585E-2</v>
      </c>
      <c r="AG2" s="2">
        <f>(Table2[[#This Row],[Close Price]]/Table2[[#This Row],[Current Month Low]])-1</f>
        <v>0.20058708414872806</v>
      </c>
      <c r="AH2" s="2">
        <f>(Table2[[#This Row],[Current Month High]]/Table2[[#This Row],[Close Price]])-1</f>
        <v>5.623471882640585E-2</v>
      </c>
      <c r="AI2">
        <v>5.6234718826405796</v>
      </c>
      <c r="AJ2">
        <v>318.18615589107299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0.42</v>
      </c>
      <c r="AM2" t="s">
        <v>10442</v>
      </c>
      <c r="AN2">
        <v>8.1199999999999992</v>
      </c>
      <c r="AO2" t="s">
        <v>10442</v>
      </c>
      <c r="AP2">
        <v>0.27366295913668498</v>
      </c>
      <c r="AQ2">
        <f>(Table2[[#This Row],[Sharpe Ratio]]-AVERAGE(Table2[Sharpe Ratio]))/_xlfn.STDEV.P(Table2[Sharpe Ratio])</f>
        <v>2.4215767331949714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13.249953301239804</v>
      </c>
      <c r="AS2">
        <f>_xlfn.RANK.AVG(Table2[[#This Row],[1Y Return vs Nifty Z-Score]],Table2[1Y Return vs Nifty Z-Score])</f>
        <v>11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5.666666666666667</v>
      </c>
    </row>
    <row r="3" spans="1:48" x14ac:dyDescent="0.3">
      <c r="A3" t="s">
        <v>723</v>
      </c>
      <c r="B3" t="s">
        <v>724</v>
      </c>
      <c r="C3" t="s">
        <v>10396</v>
      </c>
      <c r="D3" t="s">
        <v>132</v>
      </c>
      <c r="E3">
        <v>24713.5730806049</v>
      </c>
      <c r="F3">
        <v>722.85</v>
      </c>
      <c r="G3">
        <v>200.24892690161599</v>
      </c>
      <c r="H3">
        <f>(Table2[[#This Row],[1Y Return vs Nifty]]-AVERAGE(Table2[1Y Return vs Nifty]))/_xlfn.STDEV.P(Table2[1Y Return vs Nifty])</f>
        <v>2.8861665551107509</v>
      </c>
      <c r="I3">
        <v>7.9005331367534799</v>
      </c>
      <c r="J3">
        <f>(Table2[[#This Row],[1M Return vs Nifty]]-AVERAGE(Table2[1M Return vs Nifty]))/_xlfn.STDEV.P(Table2[1M Return vs Nifty])</f>
        <v>0.98429687328780302</v>
      </c>
      <c r="K3">
        <v>131.50760358511999</v>
      </c>
      <c r="L3">
        <f>(Table2[[#This Row],[6M Return vs Nifty]]-AVERAGE(Table2[6M Return vs Nifty]))/_xlfn.STDEV.P(Table2[6M Return vs Nifty])</f>
        <v>3.3888337428331021</v>
      </c>
      <c r="M3">
        <v>4.4208828337492303</v>
      </c>
      <c r="N3">
        <f>(Table2[[#This Row],[1W Return vs Nifty]]-AVERAGE(Table2[1W Return vs Nifty]))/_xlfn.STDEV.P(Table2[1W Return vs Nifty])</f>
        <v>1.5983278499582201</v>
      </c>
      <c r="O3">
        <v>631.22</v>
      </c>
      <c r="P3">
        <v>575.63785992568705</v>
      </c>
      <c r="Q3">
        <v>427.97127893248302</v>
      </c>
      <c r="R3">
        <v>92.502116634246505</v>
      </c>
      <c r="S3" s="2">
        <f>(Table2[[#This Row],[Close Price]]-Table2[[#This Row],[20D EMA]])/Table2[[#This Row],[20D EMA]]</f>
        <v>0.14516333449510471</v>
      </c>
      <c r="T3" s="2">
        <f>(Table2[[#This Row],[Close Price]]-Table2[[#This Row],[50D EMA]])/Table2[[#This Row],[50D EMA]]</f>
        <v>0.25573741812833084</v>
      </c>
      <c r="U3" s="2">
        <f>(Table2[[#This Row],[Close Price]]-Table2[[#This Row],[200D EMA]])/Table2[[#This Row],[200D EMA]]</f>
        <v>0.68901521102783447</v>
      </c>
      <c r="V3">
        <v>1.27567366747885</v>
      </c>
      <c r="W3">
        <v>684.05</v>
      </c>
      <c r="X3">
        <v>749</v>
      </c>
      <c r="Y3">
        <v>640.75</v>
      </c>
      <c r="Z3">
        <v>749</v>
      </c>
      <c r="AA3">
        <v>591.20000000000005</v>
      </c>
      <c r="AB3">
        <v>749</v>
      </c>
      <c r="AC3" s="2">
        <f>(Table2[[#This Row],[Close Price]]/Table2[[#This Row],[Day Low]])-1</f>
        <v>5.6720999926906046E-2</v>
      </c>
      <c r="AD3" s="2">
        <f>(Table2[[#This Row],[Day High]]/Table2[[#This Row],[Close Price]])-1</f>
        <v>3.6176246800857736E-2</v>
      </c>
      <c r="AE3" s="2">
        <f>(Table2[[#This Row],[Close Price]]/Table2[[#This Row],[Current Week Low]])-1</f>
        <v>0.12813109637143971</v>
      </c>
      <c r="AF3" s="2">
        <f>(Table2[[#This Row],[Current Week High]]/Table2[[#This Row],[Close Price]])-1</f>
        <v>3.6176246800857736E-2</v>
      </c>
      <c r="AG3" s="2">
        <f>(Table2[[#This Row],[Close Price]]/Table2[[#This Row],[Current Month Low]])-1</f>
        <v>0.22268267929634633</v>
      </c>
      <c r="AH3" s="2">
        <f>(Table2[[#This Row],[Current Month High]]/Table2[[#This Row],[Close Price]])-1</f>
        <v>3.6176246800857736E-2</v>
      </c>
      <c r="AI3">
        <v>3.6176246800857701</v>
      </c>
      <c r="AJ3">
        <v>244.132349440609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0.5</v>
      </c>
      <c r="AM3" t="s">
        <v>10442</v>
      </c>
      <c r="AN3">
        <v>18.16</v>
      </c>
      <c r="AO3" t="s">
        <v>10442</v>
      </c>
      <c r="AP3">
        <v>0.248007747345661</v>
      </c>
      <c r="AQ3">
        <f>(Table2[[#This Row],[Sharpe Ratio]]-AVERAGE(Table2[Sharpe Ratio]))/_xlfn.STDEV.P(Table2[Sharpe Ratio])</f>
        <v>2.1245971675549495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10.982222188744826</v>
      </c>
      <c r="AS3">
        <f>_xlfn.RANK.AVG(Table2[[#This Row],[1Y Return vs Nifty Z-Score]],Table2[1Y Return vs Nifty Z-Score])</f>
        <v>20</v>
      </c>
      <c r="AT3">
        <f>_xlfn.RANK.AVG(Table2[[#This Row],[6M Return vs Nifty Z-Score]],Table2[6M Return vs Nifty Z-Score])</f>
        <v>7</v>
      </c>
      <c r="AU3">
        <f>_xlfn.RANK.AVG(Table2[[#This Row],[Sharpe Ratio Z-Score]],Table2[Sharpe Ratio Z-Score])</f>
        <v>11</v>
      </c>
      <c r="AV3">
        <f>(Table2[[#This Row],[Rank 1Y]]+Table2[[#This Row],[Rank 6M]]+Table2[[#This Row],[Rank Sharpe]])/3</f>
        <v>12.666666666666666</v>
      </c>
    </row>
    <row r="4" spans="1:48" x14ac:dyDescent="0.3">
      <c r="A4" t="s">
        <v>922</v>
      </c>
      <c r="B4" t="s">
        <v>923</v>
      </c>
      <c r="C4" t="s">
        <v>10392</v>
      </c>
      <c r="D4" t="s">
        <v>924</v>
      </c>
      <c r="E4">
        <v>16853.33148737</v>
      </c>
      <c r="F4">
        <v>2477.0500000000002</v>
      </c>
      <c r="G4">
        <v>172.577747039473</v>
      </c>
      <c r="H4">
        <f>(Table2[[#This Row],[1Y Return vs Nifty]]-AVERAGE(Table2[1Y Return vs Nifty]))/_xlfn.STDEV.P(Table2[1Y Return vs Nifty])</f>
        <v>2.4321946445957274</v>
      </c>
      <c r="I4">
        <v>1.3525872326280799</v>
      </c>
      <c r="J4">
        <f>(Table2[[#This Row],[1M Return vs Nifty]]-AVERAGE(Table2[1M Return vs Nifty]))/_xlfn.STDEV.P(Table2[1M Return vs Nifty])</f>
        <v>0.354329377477129</v>
      </c>
      <c r="K4">
        <v>195.83284446853801</v>
      </c>
      <c r="L4">
        <f>(Table2[[#This Row],[6M Return vs Nifty]]-AVERAGE(Table2[6M Return vs Nifty]))/_xlfn.STDEV.P(Table2[6M Return vs Nifty])</f>
        <v>5.2619424341433731</v>
      </c>
      <c r="M4">
        <v>4.0297194491089101</v>
      </c>
      <c r="N4">
        <f>(Table2[[#This Row],[1W Return vs Nifty]]-AVERAGE(Table2[1W Return vs Nifty]))/_xlfn.STDEV.P(Table2[1W Return vs Nifty])</f>
        <v>1.5113620367805756</v>
      </c>
      <c r="O4">
        <v>2338.98</v>
      </c>
      <c r="P4">
        <v>2040.745468978</v>
      </c>
      <c r="Q4">
        <v>1410.9470569520799</v>
      </c>
      <c r="R4">
        <v>56.8535488818044</v>
      </c>
      <c r="S4" s="2">
        <f>(Table2[[#This Row],[Close Price]]-Table2[[#This Row],[20D EMA]])/Table2[[#This Row],[20D EMA]]</f>
        <v>5.9030004531890036E-2</v>
      </c>
      <c r="T4" s="2">
        <f>(Table2[[#This Row],[Close Price]]-Table2[[#This Row],[50D EMA]])/Table2[[#This Row],[50D EMA]]</f>
        <v>0.21379664326316031</v>
      </c>
      <c r="U4" s="2">
        <f>(Table2[[#This Row],[Close Price]]-Table2[[#This Row],[200D EMA]])/Table2[[#This Row],[200D EMA]]</f>
        <v>0.75559386710859999</v>
      </c>
      <c r="V4">
        <v>0.64406919382029804</v>
      </c>
      <c r="W4">
        <v>2460.0500000000002</v>
      </c>
      <c r="X4">
        <v>2552.1</v>
      </c>
      <c r="Y4">
        <v>2431.15</v>
      </c>
      <c r="Z4">
        <v>2700</v>
      </c>
      <c r="AA4">
        <v>2157</v>
      </c>
      <c r="AB4">
        <v>2700</v>
      </c>
      <c r="AC4" s="2">
        <f>(Table2[[#This Row],[Close Price]]/Table2[[#This Row],[Day Low]])-1</f>
        <v>6.910428649824274E-3</v>
      </c>
      <c r="AD4" s="2">
        <f>(Table2[[#This Row],[Day High]]/Table2[[#This Row],[Close Price]])-1</f>
        <v>3.029813689671168E-2</v>
      </c>
      <c r="AE4" s="2">
        <f>(Table2[[#This Row],[Close Price]]/Table2[[#This Row],[Current Week Low]])-1</f>
        <v>1.8879953931267179E-2</v>
      </c>
      <c r="AF4" s="2">
        <f>(Table2[[#This Row],[Current Week High]]/Table2[[#This Row],[Close Price]])-1</f>
        <v>9.0006257443329796E-2</v>
      </c>
      <c r="AG4" s="2">
        <f>(Table2[[#This Row],[Close Price]]/Table2[[#This Row],[Current Month Low]])-1</f>
        <v>0.14837737598516476</v>
      </c>
      <c r="AH4" s="2">
        <f>(Table2[[#This Row],[Current Month High]]/Table2[[#This Row],[Close Price]])-1</f>
        <v>9.0006257443329796E-2</v>
      </c>
      <c r="AI4">
        <v>9.0006257443329698</v>
      </c>
      <c r="AJ4">
        <v>239.32191780821901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0.8</v>
      </c>
      <c r="AM4" t="s">
        <v>10442</v>
      </c>
      <c r="AN4">
        <v>8.58</v>
      </c>
      <c r="AO4" t="s">
        <v>10442</v>
      </c>
      <c r="AP4">
        <v>0.25712982700086301</v>
      </c>
      <c r="AQ4">
        <f>(Table2[[#This Row],[Sharpe Ratio]]-AVERAGE(Table2[Sharpe Ratio]))/_xlfn.STDEV.P(Table2[Sharpe Ratio])</f>
        <v>2.2301925247791452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11.790021017775949</v>
      </c>
      <c r="AS4">
        <f>_xlfn.RANK.AVG(Table2[[#This Row],[1Y Return vs Nifty Z-Score]],Table2[1Y Return vs Nifty Z-Score])</f>
        <v>28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9</v>
      </c>
      <c r="AV4">
        <f>(Table2[[#This Row],[Rank 1Y]]+Table2[[#This Row],[Rank 6M]]+Table2[[#This Row],[Rank Sharpe]])/3</f>
        <v>13</v>
      </c>
    </row>
    <row r="5" spans="1:48" x14ac:dyDescent="0.3">
      <c r="A5" t="s">
        <v>599</v>
      </c>
      <c r="B5" t="s">
        <v>600</v>
      </c>
      <c r="C5" t="s">
        <v>10395</v>
      </c>
      <c r="D5" t="s">
        <v>164</v>
      </c>
      <c r="E5">
        <v>33160.696189055998</v>
      </c>
      <c r="F5">
        <v>254.34</v>
      </c>
      <c r="G5">
        <v>382.28559860489497</v>
      </c>
      <c r="H5">
        <f>(Table2[[#This Row],[1Y Return vs Nifty]]-AVERAGE(Table2[1Y Return vs Nifty]))/_xlfn.STDEV.P(Table2[1Y Return vs Nifty])</f>
        <v>5.8726505449023465</v>
      </c>
      <c r="I5">
        <v>8.6435927053704802</v>
      </c>
      <c r="J5">
        <f>(Table2[[#This Row],[1M Return vs Nifty]]-AVERAGE(Table2[1M Return vs Nifty]))/_xlfn.STDEV.P(Table2[1M Return vs Nifty])</f>
        <v>1.055785456506686</v>
      </c>
      <c r="K5">
        <v>109.848779031917</v>
      </c>
      <c r="L5">
        <f>(Table2[[#This Row],[6M Return vs Nifty]]-AVERAGE(Table2[6M Return vs Nifty]))/_xlfn.STDEV.P(Table2[6M Return vs Nifty])</f>
        <v>2.7581430224097461</v>
      </c>
      <c r="M5">
        <v>-4.6860906366785597</v>
      </c>
      <c r="N5">
        <f>(Table2[[#This Row],[1W Return vs Nifty]]-AVERAGE(Table2[1W Return vs Nifty]))/_xlfn.STDEV.P(Table2[1W Return vs Nifty])</f>
        <v>-0.42638965822889824</v>
      </c>
      <c r="O5">
        <v>233.49</v>
      </c>
      <c r="P5">
        <v>209.155775824275</v>
      </c>
      <c r="Q5">
        <v>152.943160779522</v>
      </c>
      <c r="R5">
        <v>68.250522781664102</v>
      </c>
      <c r="S5" s="2">
        <f>(Table2[[#This Row],[Close Price]]-Table2[[#This Row],[20D EMA]])/Table2[[#This Row],[20D EMA]]</f>
        <v>8.9297186174996754E-2</v>
      </c>
      <c r="T5" s="2">
        <f>(Table2[[#This Row],[Close Price]]-Table2[[#This Row],[50D EMA]])/Table2[[#This Row],[50D EMA]]</f>
        <v>0.21603144353846165</v>
      </c>
      <c r="U5" s="2">
        <f>(Table2[[#This Row],[Close Price]]-Table2[[#This Row],[200D EMA]])/Table2[[#This Row],[200D EMA]]</f>
        <v>0.66297073176517163</v>
      </c>
      <c r="V5">
        <v>1.0572556049309401</v>
      </c>
      <c r="W5">
        <v>239.15</v>
      </c>
      <c r="X5">
        <v>260</v>
      </c>
      <c r="Y5">
        <v>230.49</v>
      </c>
      <c r="Z5">
        <v>260</v>
      </c>
      <c r="AA5">
        <v>214.75</v>
      </c>
      <c r="AB5">
        <v>260</v>
      </c>
      <c r="AC5" s="2">
        <f>(Table2[[#This Row],[Close Price]]/Table2[[#This Row],[Day Low]])-1</f>
        <v>6.3516621367342596E-2</v>
      </c>
      <c r="AD5" s="2">
        <f>(Table2[[#This Row],[Day High]]/Table2[[#This Row],[Close Price]])-1</f>
        <v>2.2253676181489324E-2</v>
      </c>
      <c r="AE5" s="2">
        <f>(Table2[[#This Row],[Close Price]]/Table2[[#This Row],[Current Week Low]])-1</f>
        <v>0.10347520499804763</v>
      </c>
      <c r="AF5" s="2">
        <f>(Table2[[#This Row],[Current Week High]]/Table2[[#This Row],[Close Price]])-1</f>
        <v>2.2253676181489324E-2</v>
      </c>
      <c r="AG5" s="2">
        <f>(Table2[[#This Row],[Close Price]]/Table2[[#This Row],[Current Month Low]])-1</f>
        <v>0.18435389988358564</v>
      </c>
      <c r="AH5" s="2">
        <f>(Table2[[#This Row],[Current Month High]]/Table2[[#This Row],[Close Price]])-1</f>
        <v>2.2253676181489324E-2</v>
      </c>
      <c r="AI5">
        <v>2.2253676181489301</v>
      </c>
      <c r="AJ5">
        <v>440.57385759829901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0.73</v>
      </c>
      <c r="AM5" t="s">
        <v>10442</v>
      </c>
      <c r="AN5">
        <v>15.13</v>
      </c>
      <c r="AO5" t="s">
        <v>10442</v>
      </c>
      <c r="AP5">
        <v>0.21105691220248701</v>
      </c>
      <c r="AQ5">
        <f>(Table2[[#This Row],[Sharpe Ratio]]-AVERAGE(Table2[Sharpe Ratio]))/_xlfn.STDEV.P(Table2[Sharpe Ratio])</f>
        <v>1.6968617405297386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10.957051106119618</v>
      </c>
      <c r="AS5">
        <f>_xlfn.RANK.AVG(Table2[[#This Row],[1Y Return vs Nifty Z-Score]],Table2[1Y Return vs Nifty Z-Score])</f>
        <v>1</v>
      </c>
      <c r="AT5">
        <f>_xlfn.RANK.AVG(Table2[[#This Row],[6M Return vs Nifty Z-Score]],Table2[6M Return vs Nifty Z-Score])</f>
        <v>14</v>
      </c>
      <c r="AU5">
        <f>_xlfn.RANK.AVG(Table2[[#This Row],[Sharpe Ratio Z-Score]],Table2[Sharpe Ratio Z-Score])</f>
        <v>30</v>
      </c>
      <c r="AV5">
        <f>(Table2[[#This Row],[Rank 1Y]]+Table2[[#This Row],[Rank 6M]]+Table2[[#This Row],[Rank Sharpe]])/3</f>
        <v>15</v>
      </c>
    </row>
    <row r="6" spans="1:48" x14ac:dyDescent="0.3">
      <c r="A6" t="s">
        <v>541</v>
      </c>
      <c r="B6" t="s">
        <v>542</v>
      </c>
      <c r="C6" t="s">
        <v>10386</v>
      </c>
      <c r="D6" t="s">
        <v>40</v>
      </c>
      <c r="E6">
        <v>39345.059452300004</v>
      </c>
      <c r="F6">
        <v>7598.15</v>
      </c>
      <c r="G6">
        <v>241.863209836176</v>
      </c>
      <c r="H6">
        <f>(Table2[[#This Row],[1Y Return vs Nifty]]-AVERAGE(Table2[1Y Return vs Nifty]))/_xlfn.STDEV.P(Table2[1Y Return vs Nifty])</f>
        <v>3.56888827578305</v>
      </c>
      <c r="I6">
        <v>39.874255010550897</v>
      </c>
      <c r="J6">
        <f>(Table2[[#This Row],[1M Return vs Nifty]]-AVERAGE(Table2[1M Return vs Nifty]))/_xlfn.STDEV.P(Table2[1M Return vs Nifty])</f>
        <v>4.0604379708941254</v>
      </c>
      <c r="K6">
        <v>136.98317554627201</v>
      </c>
      <c r="L6">
        <f>(Table2[[#This Row],[6M Return vs Nifty]]-AVERAGE(Table2[6M Return vs Nifty]))/_xlfn.STDEV.P(Table2[6M Return vs Nifty])</f>
        <v>3.5482787956533017</v>
      </c>
      <c r="M6">
        <v>15.5040278548332</v>
      </c>
      <c r="N6">
        <f>(Table2[[#This Row],[1W Return vs Nifty]]-AVERAGE(Table2[1W Return vs Nifty]))/_xlfn.STDEV.P(Table2[1W Return vs Nifty])</f>
        <v>4.0623997881090945</v>
      </c>
      <c r="O6">
        <v>6832.8</v>
      </c>
      <c r="P6">
        <v>5805.4759635235196</v>
      </c>
      <c r="Q6">
        <v>4035.5255039482199</v>
      </c>
      <c r="R6">
        <v>61.551262343349499</v>
      </c>
      <c r="S6" s="2">
        <f>(Table2[[#This Row],[Close Price]]-Table2[[#This Row],[20D EMA]])/Table2[[#This Row],[20D EMA]]</f>
        <v>0.11201118136049634</v>
      </c>
      <c r="T6" s="2">
        <f>(Table2[[#This Row],[Close Price]]-Table2[[#This Row],[50D EMA]])/Table2[[#This Row],[50D EMA]]</f>
        <v>0.30879019183613188</v>
      </c>
      <c r="U6" s="2">
        <f>(Table2[[#This Row],[Close Price]]-Table2[[#This Row],[200D EMA]])/Table2[[#This Row],[200D EMA]]</f>
        <v>0.88281550756307448</v>
      </c>
      <c r="V6">
        <v>1.4387475245213901</v>
      </c>
      <c r="W6">
        <v>7500</v>
      </c>
      <c r="X6">
        <v>7950</v>
      </c>
      <c r="Y6">
        <v>7400</v>
      </c>
      <c r="Z6">
        <v>8480</v>
      </c>
      <c r="AA6">
        <v>6285.25</v>
      </c>
      <c r="AB6">
        <v>8480</v>
      </c>
      <c r="AC6" s="2">
        <f>(Table2[[#This Row],[Close Price]]/Table2[[#This Row],[Day Low]])-1</f>
        <v>1.3086666666666691E-2</v>
      </c>
      <c r="AD6" s="2">
        <f>(Table2[[#This Row],[Day High]]/Table2[[#This Row],[Close Price]])-1</f>
        <v>4.6307324809328643E-2</v>
      </c>
      <c r="AE6" s="2">
        <f>(Table2[[#This Row],[Close Price]]/Table2[[#This Row],[Current Week Low]])-1</f>
        <v>2.677702702702689E-2</v>
      </c>
      <c r="AF6" s="2">
        <f>(Table2[[#This Row],[Current Week High]]/Table2[[#This Row],[Close Price]])-1</f>
        <v>0.11606114646328392</v>
      </c>
      <c r="AG6" s="2">
        <f>(Table2[[#This Row],[Close Price]]/Table2[[#This Row],[Current Month Low]])-1</f>
        <v>0.20888588361640337</v>
      </c>
      <c r="AH6" s="2">
        <f>(Table2[[#This Row],[Current Month High]]/Table2[[#This Row],[Close Price]])-1</f>
        <v>0.11606114646328392</v>
      </c>
      <c r="AI6">
        <v>11.606114646328299</v>
      </c>
      <c r="AJ6">
        <v>281.41408563827099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0.54</v>
      </c>
      <c r="AM6" t="s">
        <v>10442</v>
      </c>
      <c r="AN6">
        <v>19.3</v>
      </c>
      <c r="AO6" t="s">
        <v>10442</v>
      </c>
      <c r="AP6">
        <v>0.200064689648147</v>
      </c>
      <c r="AQ6">
        <f>(Table2[[#This Row],[Sharpe Ratio]]-AVERAGE(Table2[Sharpe Ratio]))/_xlfn.STDEV.P(Table2[Sharpe Ratio])</f>
        <v>1.569617985685801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16.809622816125373</v>
      </c>
      <c r="AS6">
        <f>_xlfn.RANK.AVG(Table2[[#This Row],[1Y Return vs Nifty Z-Score]],Table2[1Y Return vs Nifty Z-Score])</f>
        <v>5</v>
      </c>
      <c r="AT6">
        <f>_xlfn.RANK.AVG(Table2[[#This Row],[6M Return vs Nifty Z-Score]],Table2[6M Return vs Nifty Z-Score])</f>
        <v>5</v>
      </c>
      <c r="AU6">
        <f>_xlfn.RANK.AVG(Table2[[#This Row],[Sharpe Ratio Z-Score]],Table2[Sharpe Ratio Z-Score])</f>
        <v>41</v>
      </c>
      <c r="AV6">
        <f>(Table2[[#This Row],[Rank 1Y]]+Table2[[#This Row],[Rank 6M]]+Table2[[#This Row],[Rank Sharpe]])/3</f>
        <v>17</v>
      </c>
    </row>
    <row r="7" spans="1:48" x14ac:dyDescent="0.3">
      <c r="A7" t="s">
        <v>242</v>
      </c>
      <c r="B7" t="s">
        <v>243</v>
      </c>
      <c r="C7" t="s">
        <v>10395</v>
      </c>
      <c r="D7" t="s">
        <v>244</v>
      </c>
      <c r="E7">
        <v>113869.451201245</v>
      </c>
      <c r="F7">
        <v>83.45</v>
      </c>
      <c r="G7">
        <v>193.23033784798901</v>
      </c>
      <c r="H7">
        <f>(Table2[[#This Row],[1Y Return vs Nifty]]-AVERAGE(Table2[1Y Return vs Nifty]))/_xlfn.STDEV.P(Table2[1Y Return vs Nifty])</f>
        <v>2.7710199550138754</v>
      </c>
      <c r="I7">
        <v>-5.0231855762901896</v>
      </c>
      <c r="J7">
        <f>(Table2[[#This Row],[1M Return vs Nifty]]-AVERAGE(Table2[1M Return vs Nifty]))/_xlfn.STDEV.P(Table2[1M Return vs Nifty])</f>
        <v>-0.25907361776776094</v>
      </c>
      <c r="K7">
        <v>111.794510195168</v>
      </c>
      <c r="L7">
        <f>(Table2[[#This Row],[6M Return vs Nifty]]-AVERAGE(Table2[6M Return vs Nifty]))/_xlfn.STDEV.P(Table2[6M Return vs Nifty])</f>
        <v>2.8148014336770126</v>
      </c>
      <c r="M7">
        <v>-3.4249478618440699</v>
      </c>
      <c r="N7">
        <f>(Table2[[#This Row],[1W Return vs Nifty]]-AVERAGE(Table2[1W Return vs Nifty]))/_xlfn.STDEV.P(Table2[1W Return vs Nifty])</f>
        <v>-0.14600475705150076</v>
      </c>
      <c r="O7">
        <v>79.06</v>
      </c>
      <c r="P7">
        <v>72.441905890074395</v>
      </c>
      <c r="Q7">
        <v>53.0255041547315</v>
      </c>
      <c r="R7">
        <v>65.147174775642895</v>
      </c>
      <c r="S7" s="2">
        <f>(Table2[[#This Row],[Close Price]]-Table2[[#This Row],[20D EMA]])/Table2[[#This Row],[20D EMA]]</f>
        <v>5.5527447508221611E-2</v>
      </c>
      <c r="T7" s="2">
        <f>(Table2[[#This Row],[Close Price]]-Table2[[#This Row],[50D EMA]])/Table2[[#This Row],[50D EMA]]</f>
        <v>0.15195754411306672</v>
      </c>
      <c r="U7" s="2">
        <f>(Table2[[#This Row],[Close Price]]-Table2[[#This Row],[200D EMA]])/Table2[[#This Row],[200D EMA]]</f>
        <v>0.57377098681585481</v>
      </c>
      <c r="V7">
        <v>1.02333673933019</v>
      </c>
      <c r="W7">
        <v>81.31</v>
      </c>
      <c r="X7">
        <v>84</v>
      </c>
      <c r="Y7">
        <v>78</v>
      </c>
      <c r="Z7">
        <v>85.85</v>
      </c>
      <c r="AA7">
        <v>72.5</v>
      </c>
      <c r="AB7">
        <v>86.04</v>
      </c>
      <c r="AC7" s="2">
        <f>(Table2[[#This Row],[Close Price]]/Table2[[#This Row],[Day Low]])-1</f>
        <v>2.6319025950067632E-2</v>
      </c>
      <c r="AD7" s="2">
        <f>(Table2[[#This Row],[Day High]]/Table2[[#This Row],[Close Price]])-1</f>
        <v>6.5907729179148777E-3</v>
      </c>
      <c r="AE7" s="2">
        <f>(Table2[[#This Row],[Close Price]]/Table2[[#This Row],[Current Week Low]])-1</f>
        <v>6.9871794871794846E-2</v>
      </c>
      <c r="AF7" s="2">
        <f>(Table2[[#This Row],[Current Week High]]/Table2[[#This Row],[Close Price]])-1</f>
        <v>2.8759736369083244E-2</v>
      </c>
      <c r="AG7" s="2">
        <f>(Table2[[#This Row],[Close Price]]/Table2[[#This Row],[Current Month Low]])-1</f>
        <v>0.15103448275862075</v>
      </c>
      <c r="AH7" s="2">
        <f>(Table2[[#This Row],[Current Month High]]/Table2[[#This Row],[Close Price]])-1</f>
        <v>3.1036548831635757E-2</v>
      </c>
      <c r="AI7">
        <v>3.10365488316357</v>
      </c>
      <c r="AJ7">
        <v>240.61224489795899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0.51</v>
      </c>
      <c r="AM7" t="s">
        <v>10442</v>
      </c>
      <c r="AN7">
        <v>12.53</v>
      </c>
      <c r="AO7" t="s">
        <v>10442</v>
      </c>
      <c r="AP7">
        <v>0.22993715169304699</v>
      </c>
      <c r="AQ7">
        <f>(Table2[[#This Row],[Sharpe Ratio]]-AVERAGE(Table2[Sharpe Ratio]))/_xlfn.STDEV.P(Table2[Sharpe Ratio])</f>
        <v>1.9154155910595492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7.0961586049311745</v>
      </c>
      <c r="AS7">
        <f>_xlfn.RANK.AVG(Table2[[#This Row],[1Y Return vs Nifty Z-Score]],Table2[1Y Return vs Nifty Z-Score])</f>
        <v>21</v>
      </c>
      <c r="AT7">
        <f>_xlfn.RANK.AVG(Table2[[#This Row],[6M Return vs Nifty Z-Score]],Table2[6M Return vs Nifty Z-Score])</f>
        <v>13</v>
      </c>
      <c r="AU7">
        <f>_xlfn.RANK.AVG(Table2[[#This Row],[Sharpe Ratio Z-Score]],Table2[Sharpe Ratio Z-Score])</f>
        <v>20</v>
      </c>
      <c r="AV7">
        <f>(Table2[[#This Row],[Rank 1Y]]+Table2[[#This Row],[Rank 6M]]+Table2[[#This Row],[Rank Sharpe]])/3</f>
        <v>18</v>
      </c>
    </row>
    <row r="8" spans="1:48" x14ac:dyDescent="0.3">
      <c r="A8" t="s">
        <v>245</v>
      </c>
      <c r="B8" t="s">
        <v>246</v>
      </c>
      <c r="C8" t="s">
        <v>10387</v>
      </c>
      <c r="D8" t="s">
        <v>141</v>
      </c>
      <c r="E8">
        <v>113477.2189425</v>
      </c>
      <c r="F8">
        <v>544.25</v>
      </c>
      <c r="G8">
        <v>203.382798718022</v>
      </c>
      <c r="H8">
        <f>(Table2[[#This Row],[1Y Return vs Nifty]]-AVERAGE(Table2[1Y Return vs Nifty]))/_xlfn.STDEV.P(Table2[1Y Return vs Nifty])</f>
        <v>2.9375806900659933</v>
      </c>
      <c r="I8">
        <v>-15.7914192848772</v>
      </c>
      <c r="J8">
        <f>(Table2[[#This Row],[1M Return vs Nifty]]-AVERAGE(Table2[1M Return vs Nifty]))/_xlfn.STDEV.P(Table2[1M Return vs Nifty])</f>
        <v>-1.2950683133605809</v>
      </c>
      <c r="K8">
        <v>109.43396724668</v>
      </c>
      <c r="L8">
        <f>(Table2[[#This Row],[6M Return vs Nifty]]-AVERAGE(Table2[6M Return vs Nifty]))/_xlfn.STDEV.P(Table2[6M Return vs Nifty])</f>
        <v>2.7460639761517842</v>
      </c>
      <c r="M8">
        <v>-9.6195045652603994</v>
      </c>
      <c r="N8">
        <f>(Table2[[#This Row],[1W Return vs Nifty]]-AVERAGE(Table2[1W Return vs Nifty]))/_xlfn.STDEV.P(Table2[1W Return vs Nifty])</f>
        <v>-1.5232161273922737</v>
      </c>
      <c r="O8">
        <v>554.99</v>
      </c>
      <c r="P8">
        <v>542.29164847880497</v>
      </c>
      <c r="Q8">
        <v>390.80119647323698</v>
      </c>
      <c r="R8">
        <v>46.468118020618199</v>
      </c>
      <c r="S8" s="2">
        <f>(Table2[[#This Row],[Close Price]]-Table2[[#This Row],[20D EMA]])/Table2[[#This Row],[20D EMA]]</f>
        <v>-1.9351700030631198E-2</v>
      </c>
      <c r="T8" s="2">
        <f>(Table2[[#This Row],[Close Price]]-Table2[[#This Row],[50D EMA]])/Table2[[#This Row],[50D EMA]]</f>
        <v>3.6112514855953341E-3</v>
      </c>
      <c r="U8" s="2">
        <f>(Table2[[#This Row],[Close Price]]-Table2[[#This Row],[200D EMA]])/Table2[[#This Row],[200D EMA]]</f>
        <v>0.39265182632896972</v>
      </c>
      <c r="V8">
        <v>0.26569752544335501</v>
      </c>
      <c r="W8">
        <v>505.8</v>
      </c>
      <c r="X8">
        <v>549</v>
      </c>
      <c r="Y8">
        <v>501.2</v>
      </c>
      <c r="Z8">
        <v>554.35</v>
      </c>
      <c r="AA8">
        <v>501.2</v>
      </c>
      <c r="AB8">
        <v>619.5</v>
      </c>
      <c r="AC8" s="2">
        <f>(Table2[[#This Row],[Close Price]]/Table2[[#This Row],[Day Low]])-1</f>
        <v>7.6018189007512893E-2</v>
      </c>
      <c r="AD8" s="2">
        <f>(Table2[[#This Row],[Day High]]/Table2[[#This Row],[Close Price]])-1</f>
        <v>8.7276067983463879E-3</v>
      </c>
      <c r="AE8" s="2">
        <f>(Table2[[#This Row],[Close Price]]/Table2[[#This Row],[Current Week Low]])-1</f>
        <v>8.5893854748603449E-2</v>
      </c>
      <c r="AF8" s="2">
        <f>(Table2[[#This Row],[Current Week High]]/Table2[[#This Row],[Close Price]])-1</f>
        <v>1.8557648139641669E-2</v>
      </c>
      <c r="AG8" s="2">
        <f>(Table2[[#This Row],[Close Price]]/Table2[[#This Row],[Current Month Low]])-1</f>
        <v>8.5893854748603449E-2</v>
      </c>
      <c r="AH8" s="2">
        <f>(Table2[[#This Row],[Current Month High]]/Table2[[#This Row],[Close Price]])-1</f>
        <v>0.13826366559485526</v>
      </c>
      <c r="AI8">
        <v>18.879191548001799</v>
      </c>
      <c r="AJ8">
        <v>282.87020752725903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0.26</v>
      </c>
      <c r="AM8" t="s">
        <v>10442</v>
      </c>
      <c r="AN8">
        <v>-8.17</v>
      </c>
      <c r="AO8" t="s">
        <v>10443</v>
      </c>
      <c r="AP8">
        <v>0.221300508334973</v>
      </c>
      <c r="AQ8">
        <f>(Table2[[#This Row],[Sharpe Ratio]]-AVERAGE(Table2[Sharpe Ratio]))/_xlfn.STDEV.P(Table2[Sharpe Ratio])</f>
        <v>1.815439546661195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4.6807997721261181</v>
      </c>
      <c r="AS8">
        <f>_xlfn.RANK.AVG(Table2[[#This Row],[1Y Return vs Nifty Z-Score]],Table2[1Y Return vs Nifty Z-Score])</f>
        <v>17</v>
      </c>
      <c r="AT8">
        <f>_xlfn.RANK.AVG(Table2[[#This Row],[6M Return vs Nifty Z-Score]],Table2[6M Return vs Nifty Z-Score])</f>
        <v>15</v>
      </c>
      <c r="AU8">
        <f>_xlfn.RANK.AVG(Table2[[#This Row],[Sharpe Ratio Z-Score]],Table2[Sharpe Ratio Z-Score])</f>
        <v>23</v>
      </c>
      <c r="AV8">
        <f>(Table2[[#This Row],[Rank 1Y]]+Table2[[#This Row],[Rank 6M]]+Table2[[#This Row],[Rank Sharpe]])/3</f>
        <v>18.333333333333332</v>
      </c>
    </row>
    <row r="9" spans="1:48" x14ac:dyDescent="0.3">
      <c r="A9" t="s">
        <v>109</v>
      </c>
      <c r="B9" t="s">
        <v>110</v>
      </c>
      <c r="C9" t="s">
        <v>10391</v>
      </c>
      <c r="D9" t="s">
        <v>111</v>
      </c>
      <c r="E9">
        <v>265376.72194841498</v>
      </c>
      <c r="F9">
        <v>7465.15</v>
      </c>
      <c r="G9">
        <v>232.51102930169799</v>
      </c>
      <c r="H9">
        <f>(Table2[[#This Row],[1Y Return vs Nifty]]-AVERAGE(Table2[1Y Return vs Nifty]))/_xlfn.STDEV.P(Table2[1Y Return vs Nifty])</f>
        <v>3.4154568975089759</v>
      </c>
      <c r="I9">
        <v>4.9246750487145103</v>
      </c>
      <c r="J9">
        <f>(Table2[[#This Row],[1M Return vs Nifty]]-AVERAGE(Table2[1M Return vs Nifty]))/_xlfn.STDEV.P(Table2[1M Return vs Nifty])</f>
        <v>0.69799428388663876</v>
      </c>
      <c r="K9">
        <v>70.178495292504707</v>
      </c>
      <c r="L9">
        <f>(Table2[[#This Row],[6M Return vs Nifty]]-AVERAGE(Table2[6M Return vs Nifty]))/_xlfn.STDEV.P(Table2[6M Return vs Nifty])</f>
        <v>1.6029704612418836</v>
      </c>
      <c r="M9">
        <v>-0.66232564982259401</v>
      </c>
      <c r="N9">
        <f>(Table2[[#This Row],[1W Return vs Nifty]]-AVERAGE(Table2[1W Return vs Nifty]))/_xlfn.STDEV.P(Table2[1W Return vs Nifty])</f>
        <v>0.46819814793662118</v>
      </c>
      <c r="O9">
        <v>7112.57</v>
      </c>
      <c r="P9">
        <v>6537.6360149906404</v>
      </c>
      <c r="Q9">
        <v>4851.0928140120604</v>
      </c>
      <c r="R9">
        <v>77.243649148706893</v>
      </c>
      <c r="S9" s="2">
        <f>(Table2[[#This Row],[Close Price]]-Table2[[#This Row],[20D EMA]])/Table2[[#This Row],[20D EMA]]</f>
        <v>4.9571392618983003E-2</v>
      </c>
      <c r="T9" s="2">
        <f>(Table2[[#This Row],[Close Price]]-Table2[[#This Row],[50D EMA]])/Table2[[#This Row],[50D EMA]]</f>
        <v>0.14187299245210228</v>
      </c>
      <c r="U9" s="2">
        <f>(Table2[[#This Row],[Close Price]]-Table2[[#This Row],[200D EMA]])/Table2[[#This Row],[200D EMA]]</f>
        <v>0.53885944594533586</v>
      </c>
      <c r="V9">
        <v>0.59888886110128103</v>
      </c>
      <c r="W9">
        <v>7281.85</v>
      </c>
      <c r="X9">
        <v>7508</v>
      </c>
      <c r="Y9">
        <v>7183.55</v>
      </c>
      <c r="Z9">
        <v>7508.8</v>
      </c>
      <c r="AA9">
        <v>6950.05</v>
      </c>
      <c r="AB9">
        <v>7508.8</v>
      </c>
      <c r="AC9" s="2">
        <f>(Table2[[#This Row],[Close Price]]/Table2[[#This Row],[Day Low]])-1</f>
        <v>2.5172174653419033E-2</v>
      </c>
      <c r="AD9" s="2">
        <f>(Table2[[#This Row],[Day High]]/Table2[[#This Row],[Close Price]])-1</f>
        <v>5.7400052242755351E-3</v>
      </c>
      <c r="AE9" s="2">
        <f>(Table2[[#This Row],[Close Price]]/Table2[[#This Row],[Current Week Low]])-1</f>
        <v>3.9200673761580207E-2</v>
      </c>
      <c r="AF9" s="2">
        <f>(Table2[[#This Row],[Current Week High]]/Table2[[#This Row],[Close Price]])-1</f>
        <v>5.8471698492328361E-3</v>
      </c>
      <c r="AG9" s="2">
        <f>(Table2[[#This Row],[Close Price]]/Table2[[#This Row],[Current Month Low]])-1</f>
        <v>7.4114574715289816E-2</v>
      </c>
      <c r="AH9" s="2">
        <f>(Table2[[#This Row],[Current Month High]]/Table2[[#This Row],[Close Price]])-1</f>
        <v>5.8471698492328361E-3</v>
      </c>
      <c r="AI9">
        <v>0.58471698492328295</v>
      </c>
      <c r="AJ9">
        <v>283.812339331619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0.18</v>
      </c>
      <c r="AM9" t="s">
        <v>10442</v>
      </c>
      <c r="AN9">
        <v>4.5599999999999996</v>
      </c>
      <c r="AO9" t="s">
        <v>10442</v>
      </c>
      <c r="AP9">
        <v>0.29010654180740503</v>
      </c>
      <c r="AQ9">
        <f>(Table2[[#This Row],[Sharpe Ratio]]-AVERAGE(Table2[Sharpe Ratio]))/_xlfn.STDEV.P(Table2[Sharpe Ratio])</f>
        <v>2.6119243350348751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8.7965441256089942</v>
      </c>
      <c r="AS9">
        <f>_xlfn.RANK.AVG(Table2[[#This Row],[1Y Return vs Nifty Z-Score]],Table2[1Y Return vs Nifty Z-Score])</f>
        <v>7</v>
      </c>
      <c r="AT9">
        <f>_xlfn.RANK.AVG(Table2[[#This Row],[6M Return vs Nifty Z-Score]],Table2[6M Return vs Nifty Z-Score])</f>
        <v>49</v>
      </c>
      <c r="AU9">
        <f>_xlfn.RANK.AVG(Table2[[#This Row],[Sharpe Ratio Z-Score]],Table2[Sharpe Ratio Z-Score])</f>
        <v>2</v>
      </c>
      <c r="AV9">
        <f>(Table2[[#This Row],[Rank 1Y]]+Table2[[#This Row],[Rank 6M]]+Table2[[#This Row],[Rank Sharpe]])/3</f>
        <v>19.333333333333332</v>
      </c>
    </row>
    <row r="10" spans="1:48" x14ac:dyDescent="0.3">
      <c r="A10" t="s">
        <v>339</v>
      </c>
      <c r="B10" t="s">
        <v>340</v>
      </c>
      <c r="C10" t="s">
        <v>10393</v>
      </c>
      <c r="D10" t="s">
        <v>83</v>
      </c>
      <c r="E10">
        <v>75331.51871145</v>
      </c>
      <c r="F10">
        <v>730.5</v>
      </c>
      <c r="G10">
        <v>203.73968665520999</v>
      </c>
      <c r="H10">
        <f>(Table2[[#This Row],[1Y Return vs Nifty]]-AVERAGE(Table2[1Y Return vs Nifty]))/_xlfn.STDEV.P(Table2[1Y Return vs Nifty])</f>
        <v>2.9434357746519115</v>
      </c>
      <c r="I10">
        <v>22.5617521519445</v>
      </c>
      <c r="J10">
        <f>(Table2[[#This Row],[1M Return vs Nifty]]-AVERAGE(Table2[1M Return vs Nifty]))/_xlfn.STDEV.P(Table2[1M Return vs Nifty])</f>
        <v>2.3948295141748805</v>
      </c>
      <c r="K10">
        <v>80.545083726039906</v>
      </c>
      <c r="L10">
        <f>(Table2[[#This Row],[6M Return vs Nifty]]-AVERAGE(Table2[6M Return vs Nifty]))/_xlfn.STDEV.P(Table2[6M Return vs Nifty])</f>
        <v>1.9048386956614594</v>
      </c>
      <c r="M10">
        <v>-1.4159801404736201</v>
      </c>
      <c r="N10">
        <f>(Table2[[#This Row],[1W Return vs Nifty]]-AVERAGE(Table2[1W Return vs Nifty]))/_xlfn.STDEV.P(Table2[1W Return vs Nifty])</f>
        <v>0.30064111625095646</v>
      </c>
      <c r="O10">
        <v>663.25</v>
      </c>
      <c r="P10">
        <v>601.66561662616004</v>
      </c>
      <c r="Q10">
        <v>456.44511236192898</v>
      </c>
      <c r="R10">
        <v>76.0325487307543</v>
      </c>
      <c r="S10" s="2">
        <f>(Table2[[#This Row],[Close Price]]-Table2[[#This Row],[20D EMA]])/Table2[[#This Row],[20D EMA]]</f>
        <v>0.10139464756879005</v>
      </c>
      <c r="T10" s="2">
        <f>(Table2[[#This Row],[Close Price]]-Table2[[#This Row],[50D EMA]])/Table2[[#This Row],[50D EMA]]</f>
        <v>0.21412954274548504</v>
      </c>
      <c r="U10" s="2">
        <f>(Table2[[#This Row],[Close Price]]-Table2[[#This Row],[200D EMA]])/Table2[[#This Row],[200D EMA]]</f>
        <v>0.6004114847893578</v>
      </c>
      <c r="V10">
        <v>1.68668585865576</v>
      </c>
      <c r="W10">
        <v>702.1</v>
      </c>
      <c r="X10">
        <v>734</v>
      </c>
      <c r="Y10">
        <v>675.9</v>
      </c>
      <c r="Z10">
        <v>734</v>
      </c>
      <c r="AA10">
        <v>616</v>
      </c>
      <c r="AB10">
        <v>749</v>
      </c>
      <c r="AC10" s="2">
        <f>(Table2[[#This Row],[Close Price]]/Table2[[#This Row],[Day Low]])-1</f>
        <v>4.0450078336419226E-2</v>
      </c>
      <c r="AD10" s="2">
        <f>(Table2[[#This Row],[Day High]]/Table2[[#This Row],[Close Price]])-1</f>
        <v>4.7912388774811188E-3</v>
      </c>
      <c r="AE10" s="2">
        <f>(Table2[[#This Row],[Close Price]]/Table2[[#This Row],[Current Week Low]])-1</f>
        <v>8.0781180648024975E-2</v>
      </c>
      <c r="AF10" s="2">
        <f>(Table2[[#This Row],[Current Week High]]/Table2[[#This Row],[Close Price]])-1</f>
        <v>4.7912388774811188E-3</v>
      </c>
      <c r="AG10" s="2">
        <f>(Table2[[#This Row],[Close Price]]/Table2[[#This Row],[Current Month Low]])-1</f>
        <v>0.18587662337662336</v>
      </c>
      <c r="AH10" s="2">
        <f>(Table2[[#This Row],[Current Month High]]/Table2[[#This Row],[Close Price]])-1</f>
        <v>2.532511978097185E-2</v>
      </c>
      <c r="AI10">
        <v>2.5325119780971801</v>
      </c>
      <c r="AJ10">
        <v>260.207100591715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</v>
      </c>
      <c r="AM10" t="s">
        <v>10442</v>
      </c>
      <c r="AN10">
        <v>11.66</v>
      </c>
      <c r="AO10" t="s">
        <v>10442</v>
      </c>
      <c r="AP10">
        <v>0.25446359001263602</v>
      </c>
      <c r="AQ10">
        <f>(Table2[[#This Row],[Sharpe Ratio]]-AVERAGE(Table2[Sharpe Ratio]))/_xlfn.STDEV.P(Table2[Sharpe Ratio])</f>
        <v>2.1993287022893209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9.743073803028528</v>
      </c>
      <c r="AS10">
        <f>_xlfn.RANK.AVG(Table2[[#This Row],[1Y Return vs Nifty Z-Score]],Table2[1Y Return vs Nifty Z-Score])</f>
        <v>15</v>
      </c>
      <c r="AT10">
        <f>_xlfn.RANK.AVG(Table2[[#This Row],[6M Return vs Nifty Z-Score]],Table2[6M Return vs Nifty Z-Score])</f>
        <v>35</v>
      </c>
      <c r="AU10">
        <f>_xlfn.RANK.AVG(Table2[[#This Row],[Sharpe Ratio Z-Score]],Table2[Sharpe Ratio Z-Score])</f>
        <v>10</v>
      </c>
      <c r="AV10">
        <f>(Table2[[#This Row],[Rank 1Y]]+Table2[[#This Row],[Rank 6M]]+Table2[[#This Row],[Rank Sharpe]])/3</f>
        <v>20</v>
      </c>
    </row>
    <row r="11" spans="1:48" x14ac:dyDescent="0.3">
      <c r="A11" t="s">
        <v>463</v>
      </c>
      <c r="B11" t="s">
        <v>464</v>
      </c>
      <c r="C11" t="s">
        <v>10395</v>
      </c>
      <c r="D11" t="s">
        <v>316</v>
      </c>
      <c r="E11">
        <v>48566.027391900003</v>
      </c>
      <c r="F11">
        <v>1846.05</v>
      </c>
      <c r="G11">
        <v>216.70846840887199</v>
      </c>
      <c r="H11">
        <f>(Table2[[#This Row],[1Y Return vs Nifty]]-AVERAGE(Table2[1Y Return vs Nifty]))/_xlfn.STDEV.P(Table2[1Y Return vs Nifty])</f>
        <v>3.1562009208832431</v>
      </c>
      <c r="I11">
        <v>-26.367154264195602</v>
      </c>
      <c r="J11">
        <f>(Table2[[#This Row],[1M Return vs Nifty]]-AVERAGE(Table2[1M Return vs Nifty]))/_xlfn.STDEV.P(Table2[1M Return vs Nifty])</f>
        <v>-2.3125430113542027</v>
      </c>
      <c r="K11">
        <v>92.101116354581094</v>
      </c>
      <c r="L11">
        <f>(Table2[[#This Row],[6M Return vs Nifty]]-AVERAGE(Table2[6M Return vs Nifty]))/_xlfn.STDEV.P(Table2[6M Return vs Nifty])</f>
        <v>2.2413427624369868</v>
      </c>
      <c r="M11">
        <v>-9.1457998135773</v>
      </c>
      <c r="N11">
        <f>(Table2[[#This Row],[1W Return vs Nifty]]-AVERAGE(Table2[1W Return vs Nifty]))/_xlfn.STDEV.P(Table2[1W Return vs Nifty])</f>
        <v>-1.4178992174925515</v>
      </c>
      <c r="O11">
        <v>1882.9</v>
      </c>
      <c r="P11">
        <v>2029.0729687221501</v>
      </c>
      <c r="Q11">
        <v>1583.3635549528201</v>
      </c>
      <c r="R11">
        <v>52.226232447553798</v>
      </c>
      <c r="S11" s="2">
        <f>(Table2[[#This Row],[Close Price]]-Table2[[#This Row],[20D EMA]])/Table2[[#This Row],[20D EMA]]</f>
        <v>-1.9570874714536158E-2</v>
      </c>
      <c r="T11" s="2">
        <f>(Table2[[#This Row],[Close Price]]-Table2[[#This Row],[50D EMA]])/Table2[[#This Row],[50D EMA]]</f>
        <v>-9.0200289266784028E-2</v>
      </c>
      <c r="U11" s="2">
        <f>(Table2[[#This Row],[Close Price]]-Table2[[#This Row],[200D EMA]])/Table2[[#This Row],[200D EMA]]</f>
        <v>0.1659040617838442</v>
      </c>
      <c r="V11">
        <v>0.54036196252145996</v>
      </c>
      <c r="W11">
        <v>1682.15</v>
      </c>
      <c r="X11">
        <v>1846.05</v>
      </c>
      <c r="Y11">
        <v>1638</v>
      </c>
      <c r="Z11">
        <v>1846.05</v>
      </c>
      <c r="AA11">
        <v>1638</v>
      </c>
      <c r="AB11">
        <v>1998.7</v>
      </c>
      <c r="AC11" s="2">
        <f>(Table2[[#This Row],[Close Price]]/Table2[[#This Row],[Day Low]])-1</f>
        <v>9.7434830425348506E-2</v>
      </c>
      <c r="AD11" s="2">
        <f>(Table2[[#This Row],[Day High]]/Table2[[#This Row],[Close Price]])-1</f>
        <v>0</v>
      </c>
      <c r="AE11" s="2">
        <f>(Table2[[#This Row],[Close Price]]/Table2[[#This Row],[Current Week Low]])-1</f>
        <v>0.12701465201465201</v>
      </c>
      <c r="AF11" s="2">
        <f>(Table2[[#This Row],[Current Week High]]/Table2[[#This Row],[Close Price]])-1</f>
        <v>0</v>
      </c>
      <c r="AG11" s="2">
        <f>(Table2[[#This Row],[Close Price]]/Table2[[#This Row],[Current Month Low]])-1</f>
        <v>0.12701465201465201</v>
      </c>
      <c r="AH11" s="2">
        <f>(Table2[[#This Row],[Current Month High]]/Table2[[#This Row],[Close Price]])-1</f>
        <v>8.2690067982990723E-2</v>
      </c>
      <c r="AI11">
        <v>61.395953522385597</v>
      </c>
      <c r="AJ11">
        <v>323.79476584022001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-0.27</v>
      </c>
      <c r="AM11" t="s">
        <v>10443</v>
      </c>
      <c r="AN11">
        <v>-4.3</v>
      </c>
      <c r="AO11" t="s">
        <v>10443</v>
      </c>
      <c r="AP11">
        <v>0.21211015361682101</v>
      </c>
      <c r="AQ11">
        <f>(Table2[[#This Row],[Sharpe Ratio]]-AVERAGE(Table2[Sharpe Ratio]))/_xlfn.STDEV.P(Table2[Sharpe Ratio])</f>
        <v>1.7090538510564748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">
        <f>_xlfn.RANK.AVG(Table2[[#This Row],[1Y Return vs Nifty Z-Score]],Table2[1Y Return vs Nifty Z-Score])</f>
        <v>9</v>
      </c>
      <c r="AT11">
        <f>_xlfn.RANK.AVG(Table2[[#This Row],[6M Return vs Nifty Z-Score]],Table2[6M Return vs Nifty Z-Score])</f>
        <v>25</v>
      </c>
      <c r="AU11">
        <f>_xlfn.RANK.AVG(Table2[[#This Row],[Sharpe Ratio Z-Score]],Table2[Sharpe Ratio Z-Score])</f>
        <v>28</v>
      </c>
      <c r="AV11">
        <f>(Table2[[#This Row],[Rank 1Y]]+Table2[[#This Row],[Rank 6M]]+Table2[[#This Row],[Rank Sharpe]])/3</f>
        <v>20.666666666666668</v>
      </c>
    </row>
    <row r="12" spans="1:48" x14ac:dyDescent="0.3">
      <c r="A12" t="s">
        <v>906</v>
      </c>
      <c r="B12" t="s">
        <v>907</v>
      </c>
      <c r="C12" t="s">
        <v>10389</v>
      </c>
      <c r="D12" t="s">
        <v>125</v>
      </c>
      <c r="E12">
        <v>17392.48797387</v>
      </c>
      <c r="F12">
        <v>1198.6500000000001</v>
      </c>
      <c r="G12">
        <v>160.91774449977299</v>
      </c>
      <c r="H12">
        <f>(Table2[[#This Row],[1Y Return vs Nifty]]-AVERAGE(Table2[1Y Return vs Nifty]))/_xlfn.STDEV.P(Table2[1Y Return vs Nifty])</f>
        <v>2.2409012607960923</v>
      </c>
      <c r="I12">
        <v>23.678162894981</v>
      </c>
      <c r="J12">
        <f>(Table2[[#This Row],[1M Return vs Nifty]]-AVERAGE(Table2[1M Return vs Nifty]))/_xlfn.STDEV.P(Table2[1M Return vs Nifty])</f>
        <v>2.5022376220585665</v>
      </c>
      <c r="K12">
        <v>137.78046351934501</v>
      </c>
      <c r="L12">
        <f>(Table2[[#This Row],[6M Return vs Nifty]]-AVERAGE(Table2[6M Return vs Nifty]))/_xlfn.STDEV.P(Table2[6M Return vs Nifty])</f>
        <v>3.5714952968483273</v>
      </c>
      <c r="M12">
        <v>15.325308778177799</v>
      </c>
      <c r="N12">
        <f>(Table2[[#This Row],[1W Return vs Nifty]]-AVERAGE(Table2[1W Return vs Nifty]))/_xlfn.STDEV.P(Table2[1W Return vs Nifty])</f>
        <v>4.0226658803815445</v>
      </c>
      <c r="O12">
        <v>1071.1500000000001</v>
      </c>
      <c r="P12">
        <v>951.90047421574195</v>
      </c>
      <c r="Q12">
        <v>682.41072542907204</v>
      </c>
      <c r="R12">
        <v>65.820272886694795</v>
      </c>
      <c r="S12" s="2">
        <f>(Table2[[#This Row],[Close Price]]-Table2[[#This Row],[20D EMA]])/Table2[[#This Row],[20D EMA]]</f>
        <v>0.11903094804649207</v>
      </c>
      <c r="T12" s="2">
        <f>(Table2[[#This Row],[Close Price]]-Table2[[#This Row],[50D EMA]])/Table2[[#This Row],[50D EMA]]</f>
        <v>0.25921777797994244</v>
      </c>
      <c r="U12" s="2">
        <f>(Table2[[#This Row],[Close Price]]-Table2[[#This Row],[200D EMA]])/Table2[[#This Row],[200D EMA]]</f>
        <v>0.75649349480305694</v>
      </c>
      <c r="V12">
        <v>2.22364906627435</v>
      </c>
      <c r="W12">
        <v>1127</v>
      </c>
      <c r="X12">
        <v>1250</v>
      </c>
      <c r="Y12">
        <v>1082.5</v>
      </c>
      <c r="Z12">
        <v>1347.8</v>
      </c>
      <c r="AA12">
        <v>930</v>
      </c>
      <c r="AB12">
        <v>1347.8</v>
      </c>
      <c r="AC12" s="2">
        <f>(Table2[[#This Row],[Close Price]]/Table2[[#This Row],[Day Low]])-1</f>
        <v>6.3575865128660203E-2</v>
      </c>
      <c r="AD12" s="2">
        <f>(Table2[[#This Row],[Day High]]/Table2[[#This Row],[Close Price]])-1</f>
        <v>4.2839861510866273E-2</v>
      </c>
      <c r="AE12" s="2">
        <f>(Table2[[#This Row],[Close Price]]/Table2[[#This Row],[Current Week Low]])-1</f>
        <v>0.10729792147806005</v>
      </c>
      <c r="AF12" s="2">
        <f>(Table2[[#This Row],[Current Week High]]/Table2[[#This Row],[Close Price]])-1</f>
        <v>0.12443165227547648</v>
      </c>
      <c r="AG12" s="2">
        <f>(Table2[[#This Row],[Close Price]]/Table2[[#This Row],[Current Month Low]])-1</f>
        <v>0.28887096774193566</v>
      </c>
      <c r="AH12" s="2">
        <f>(Table2[[#This Row],[Current Month High]]/Table2[[#This Row],[Close Price]])-1</f>
        <v>0.12443165227547648</v>
      </c>
      <c r="AI12">
        <v>12.443165227547601</v>
      </c>
      <c r="AJ12">
        <v>220.40898155573299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0.55000000000000004</v>
      </c>
      <c r="AM12" t="s">
        <v>10442</v>
      </c>
      <c r="AN12">
        <v>25.18</v>
      </c>
      <c r="AO12" t="s">
        <v>10442</v>
      </c>
      <c r="AP12">
        <v>0.21442717605616701</v>
      </c>
      <c r="AQ12">
        <f>(Table2[[#This Row],[Sharpe Ratio]]-AVERAGE(Table2[Sharpe Ratio]))/_xlfn.STDEV.P(Table2[Sharpe Ratio])</f>
        <v>1.7358752362479202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14.073175296332451</v>
      </c>
      <c r="AS12">
        <f>_xlfn.RANK.AVG(Table2[[#This Row],[1Y Return vs Nifty Z-Score]],Table2[1Y Return vs Nifty Z-Score])</f>
        <v>33</v>
      </c>
      <c r="AT12">
        <f>_xlfn.RANK.AVG(Table2[[#This Row],[6M Return vs Nifty Z-Score]],Table2[6M Return vs Nifty Z-Score])</f>
        <v>4</v>
      </c>
      <c r="AU12">
        <f>_xlfn.RANK.AVG(Table2[[#This Row],[Sharpe Ratio Z-Score]],Table2[Sharpe Ratio Z-Score])</f>
        <v>26</v>
      </c>
      <c r="AV12">
        <f>(Table2[[#This Row],[Rank 1Y]]+Table2[[#This Row],[Rank 6M]]+Table2[[#This Row],[Rank Sharpe]])/3</f>
        <v>21</v>
      </c>
    </row>
    <row r="13" spans="1:48" x14ac:dyDescent="0.3">
      <c r="A13" t="s">
        <v>944</v>
      </c>
      <c r="B13" t="s">
        <v>945</v>
      </c>
      <c r="C13" t="s">
        <v>10388</v>
      </c>
      <c r="D13" t="s">
        <v>54</v>
      </c>
      <c r="E13">
        <v>16385.179540789999</v>
      </c>
      <c r="F13">
        <v>12771.1</v>
      </c>
      <c r="G13">
        <v>218.87698007840501</v>
      </c>
      <c r="H13">
        <f>(Table2[[#This Row],[1Y Return vs Nifty]]-AVERAGE(Table2[1Y Return vs Nifty]))/_xlfn.STDEV.P(Table2[1Y Return vs Nifty])</f>
        <v>3.1917774084235826</v>
      </c>
      <c r="I13">
        <v>4.5553476888306603</v>
      </c>
      <c r="J13">
        <f>(Table2[[#This Row],[1M Return vs Nifty]]-AVERAGE(Table2[1M Return vs Nifty]))/_xlfn.STDEV.P(Table2[1M Return vs Nifty])</f>
        <v>0.66246188403986983</v>
      </c>
      <c r="K13">
        <v>97.044017745750196</v>
      </c>
      <c r="L13">
        <f>(Table2[[#This Row],[6M Return vs Nifty]]-AVERAGE(Table2[6M Return vs Nifty]))/_xlfn.STDEV.P(Table2[6M Return vs Nifty])</f>
        <v>2.3852767987333854</v>
      </c>
      <c r="M13">
        <v>-3.4941330791260699</v>
      </c>
      <c r="N13">
        <f>(Table2[[#This Row],[1W Return vs Nifty]]-AVERAGE(Table2[1W Return vs Nifty]))/_xlfn.STDEV.P(Table2[1W Return vs Nifty])</f>
        <v>-0.16138643365278499</v>
      </c>
      <c r="O13">
        <v>12412.63</v>
      </c>
      <c r="P13">
        <v>11170.1836647156</v>
      </c>
      <c r="Q13">
        <v>7983.4000478491298</v>
      </c>
      <c r="R13">
        <v>58.599408431277404</v>
      </c>
      <c r="S13" s="2">
        <f>(Table2[[#This Row],[Close Price]]-Table2[[#This Row],[20D EMA]])/Table2[[#This Row],[20D EMA]]</f>
        <v>2.8879455844571311E-2</v>
      </c>
      <c r="T13" s="2">
        <f>(Table2[[#This Row],[Close Price]]-Table2[[#This Row],[50D EMA]])/Table2[[#This Row],[50D EMA]]</f>
        <v>0.14332050244987274</v>
      </c>
      <c r="U13" s="2">
        <f>(Table2[[#This Row],[Close Price]]-Table2[[#This Row],[200D EMA]])/Table2[[#This Row],[200D EMA]]</f>
        <v>0.59970688221251822</v>
      </c>
      <c r="V13">
        <v>0.45892125120354899</v>
      </c>
      <c r="W13">
        <v>12565.05</v>
      </c>
      <c r="X13">
        <v>12847.95</v>
      </c>
      <c r="Y13">
        <v>12320.45</v>
      </c>
      <c r="Z13">
        <v>13055</v>
      </c>
      <c r="AA13">
        <v>12121.1</v>
      </c>
      <c r="AB13">
        <v>13221.7</v>
      </c>
      <c r="AC13" s="2">
        <f>(Table2[[#This Row],[Close Price]]/Table2[[#This Row],[Day Low]])-1</f>
        <v>1.6398661366250122E-2</v>
      </c>
      <c r="AD13" s="2">
        <f>(Table2[[#This Row],[Day High]]/Table2[[#This Row],[Close Price]])-1</f>
        <v>6.0174926200562417E-3</v>
      </c>
      <c r="AE13" s="2">
        <f>(Table2[[#This Row],[Close Price]]/Table2[[#This Row],[Current Week Low]])-1</f>
        <v>3.6577397741153872E-2</v>
      </c>
      <c r="AF13" s="2">
        <f>(Table2[[#This Row],[Current Week High]]/Table2[[#This Row],[Close Price]])-1</f>
        <v>2.2229878397318936E-2</v>
      </c>
      <c r="AG13" s="2">
        <f>(Table2[[#This Row],[Close Price]]/Table2[[#This Row],[Current Month Low]])-1</f>
        <v>5.3625496035838438E-2</v>
      </c>
      <c r="AH13" s="2">
        <f>(Table2[[#This Row],[Current Month High]]/Table2[[#This Row],[Close Price]])-1</f>
        <v>3.5282786917336884E-2</v>
      </c>
      <c r="AI13">
        <v>3.5282786917336799</v>
      </c>
      <c r="AJ13">
        <v>262.60931289040298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0.45</v>
      </c>
      <c r="AM13" t="s">
        <v>10442</v>
      </c>
      <c r="AN13">
        <v>0.53</v>
      </c>
      <c r="AO13" t="s">
        <v>10442</v>
      </c>
      <c r="AP13">
        <v>0.18536461626978001</v>
      </c>
      <c r="AQ13">
        <f>(Table2[[#This Row],[Sharpe Ratio]]-AVERAGE(Table2[Sharpe Ratio]))/_xlfn.STDEV.P(Table2[Sharpe Ratio])</f>
        <v>1.3994528963330295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7.4775825538770828</v>
      </c>
      <c r="AS13">
        <f>_xlfn.RANK.AVG(Table2[[#This Row],[1Y Return vs Nifty Z-Score]],Table2[1Y Return vs Nifty Z-Score])</f>
        <v>8</v>
      </c>
      <c r="AT13">
        <f>_xlfn.RANK.AVG(Table2[[#This Row],[6M Return vs Nifty Z-Score]],Table2[6M Return vs Nifty Z-Score])</f>
        <v>20</v>
      </c>
      <c r="AU13">
        <f>_xlfn.RANK.AVG(Table2[[#This Row],[Sharpe Ratio Z-Score]],Table2[Sharpe Ratio Z-Score])</f>
        <v>57</v>
      </c>
      <c r="AV13">
        <f>(Table2[[#This Row],[Rank 1Y]]+Table2[[#This Row],[Rank 6M]]+Table2[[#This Row],[Rank Sharpe]])/3</f>
        <v>28.333333333333332</v>
      </c>
    </row>
    <row r="14" spans="1:48" x14ac:dyDescent="0.3">
      <c r="A14" t="s">
        <v>626</v>
      </c>
      <c r="B14" t="s">
        <v>627</v>
      </c>
      <c r="C14" t="s">
        <v>10397</v>
      </c>
      <c r="D14" t="s">
        <v>278</v>
      </c>
      <c r="E14">
        <v>31643.363958400001</v>
      </c>
      <c r="F14">
        <v>641</v>
      </c>
      <c r="G14">
        <v>140.81344043429999</v>
      </c>
      <c r="H14">
        <f>(Table2[[#This Row],[1Y Return vs Nifty]]-AVERAGE(Table2[1Y Return vs Nifty]))/_xlfn.STDEV.P(Table2[1Y Return vs Nifty])</f>
        <v>1.9110711136304448</v>
      </c>
      <c r="I14">
        <v>29.960336235954902</v>
      </c>
      <c r="J14">
        <f>(Table2[[#This Row],[1M Return vs Nifty]]-AVERAGE(Table2[1M Return vs Nifty]))/_xlfn.STDEV.P(Table2[1M Return vs Nifty])</f>
        <v>3.1066355608638516</v>
      </c>
      <c r="K14">
        <v>82.876642208053397</v>
      </c>
      <c r="L14">
        <f>(Table2[[#This Row],[6M Return vs Nifty]]-AVERAGE(Table2[6M Return vs Nifty]))/_xlfn.STDEV.P(Table2[6M Return vs Nifty])</f>
        <v>1.9727321445934705</v>
      </c>
      <c r="M14">
        <v>15.1022800212801</v>
      </c>
      <c r="N14">
        <f>(Table2[[#This Row],[1W Return vs Nifty]]-AVERAGE(Table2[1W Return vs Nifty]))/_xlfn.STDEV.P(Table2[1W Return vs Nifty])</f>
        <v>3.9730807761329898</v>
      </c>
      <c r="O14">
        <v>572.33000000000004</v>
      </c>
      <c r="P14">
        <v>510.11880409095602</v>
      </c>
      <c r="Q14">
        <v>390.44956732365</v>
      </c>
      <c r="R14">
        <v>76.337347584936296</v>
      </c>
      <c r="S14" s="2">
        <f>(Table2[[#This Row],[Close Price]]-Table2[[#This Row],[20D EMA]])/Table2[[#This Row],[20D EMA]]</f>
        <v>0.11998322646025886</v>
      </c>
      <c r="T14" s="2">
        <f>(Table2[[#This Row],[Close Price]]-Table2[[#This Row],[50D EMA]])/Table2[[#This Row],[50D EMA]]</f>
        <v>0.25657002811781743</v>
      </c>
      <c r="U14" s="2">
        <f>(Table2[[#This Row],[Close Price]]-Table2[[#This Row],[200D EMA]])/Table2[[#This Row],[200D EMA]]</f>
        <v>0.64169729881827398</v>
      </c>
      <c r="V14">
        <v>1.8348282439811201</v>
      </c>
      <c r="W14">
        <v>638</v>
      </c>
      <c r="X14">
        <v>667.9</v>
      </c>
      <c r="Y14">
        <v>578.15</v>
      </c>
      <c r="Z14">
        <v>688.7</v>
      </c>
      <c r="AA14">
        <v>511.2</v>
      </c>
      <c r="AB14">
        <v>688.7</v>
      </c>
      <c r="AC14" s="2">
        <f>(Table2[[#This Row],[Close Price]]/Table2[[#This Row],[Day Low]])-1</f>
        <v>4.7021943573668512E-3</v>
      </c>
      <c r="AD14" s="2">
        <f>(Table2[[#This Row],[Day High]]/Table2[[#This Row],[Close Price]])-1</f>
        <v>4.1965678627144953E-2</v>
      </c>
      <c r="AE14" s="2">
        <f>(Table2[[#This Row],[Close Price]]/Table2[[#This Row],[Current Week Low]])-1</f>
        <v>0.10870881259188803</v>
      </c>
      <c r="AF14" s="2">
        <f>(Table2[[#This Row],[Current Week High]]/Table2[[#This Row],[Close Price]])-1</f>
        <v>7.4414976599064042E-2</v>
      </c>
      <c r="AG14" s="2">
        <f>(Table2[[#This Row],[Close Price]]/Table2[[#This Row],[Current Month Low]])-1</f>
        <v>0.25391236306729259</v>
      </c>
      <c r="AH14" s="2">
        <f>(Table2[[#This Row],[Current Month High]]/Table2[[#This Row],[Close Price]])-1</f>
        <v>7.4414976599064042E-2</v>
      </c>
      <c r="AI14">
        <v>7.4414976599063998</v>
      </c>
      <c r="AJ14">
        <v>186.16071428571399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0.56999999999999995</v>
      </c>
      <c r="AM14" t="s">
        <v>10442</v>
      </c>
      <c r="AN14">
        <v>20.5</v>
      </c>
      <c r="AO14" t="s">
        <v>10442</v>
      </c>
      <c r="AP14">
        <v>0.241938621578911</v>
      </c>
      <c r="AQ14">
        <f>(Table2[[#This Row],[Sharpe Ratio]]-AVERAGE(Table2[Sharpe Ratio]))/_xlfn.STDEV.P(Table2[Sharpe Ratio])</f>
        <v>2.0543421897864675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13.017861785007225</v>
      </c>
      <c r="AS14">
        <f>_xlfn.RANK.AVG(Table2[[#This Row],[1Y Return vs Nifty Z-Score]],Table2[1Y Return vs Nifty Z-Score])</f>
        <v>41</v>
      </c>
      <c r="AT14">
        <f>_xlfn.RANK.AVG(Table2[[#This Row],[6M Return vs Nifty Z-Score]],Table2[6M Return vs Nifty Z-Score])</f>
        <v>30</v>
      </c>
      <c r="AU14">
        <f>_xlfn.RANK.AVG(Table2[[#This Row],[Sharpe Ratio Z-Score]],Table2[Sharpe Ratio Z-Score])</f>
        <v>15</v>
      </c>
      <c r="AV14">
        <f>(Table2[[#This Row],[Rank 1Y]]+Table2[[#This Row],[Rank 6M]]+Table2[[#This Row],[Rank Sharpe]])/3</f>
        <v>28.666666666666668</v>
      </c>
    </row>
    <row r="15" spans="1:48" x14ac:dyDescent="0.3">
      <c r="A15" t="s">
        <v>434</v>
      </c>
      <c r="B15" t="s">
        <v>435</v>
      </c>
      <c r="C15" t="s">
        <v>10384</v>
      </c>
      <c r="D15" t="s">
        <v>436</v>
      </c>
      <c r="E15">
        <v>53946.802179705002</v>
      </c>
      <c r="F15">
        <v>3984.95</v>
      </c>
      <c r="G15">
        <v>202.070939256125</v>
      </c>
      <c r="H15">
        <f>(Table2[[#This Row],[1Y Return vs Nifty]]-AVERAGE(Table2[1Y Return vs Nifty]))/_xlfn.STDEV.P(Table2[1Y Return vs Nifty])</f>
        <v>2.9160583932498989</v>
      </c>
      <c r="I15">
        <v>33.875336829527797</v>
      </c>
      <c r="J15">
        <f>(Table2[[#This Row],[1M Return vs Nifty]]-AVERAGE(Table2[1M Return vs Nifty]))/_xlfn.STDEV.P(Table2[1M Return vs Nifty])</f>
        <v>3.4832915620193536</v>
      </c>
      <c r="K15">
        <v>77.9035225983326</v>
      </c>
      <c r="L15">
        <f>(Table2[[#This Row],[6M Return vs Nifty]]-AVERAGE(Table2[6M Return vs Nifty]))/_xlfn.STDEV.P(Table2[6M Return vs Nifty])</f>
        <v>1.827918173655122</v>
      </c>
      <c r="M15">
        <v>26.9244142479712</v>
      </c>
      <c r="N15">
        <f>(Table2[[#This Row],[1W Return vs Nifty]]-AVERAGE(Table2[1W Return vs Nifty]))/_xlfn.STDEV.P(Table2[1W Return vs Nifty])</f>
        <v>6.6014492709623989</v>
      </c>
      <c r="O15">
        <v>3141.08</v>
      </c>
      <c r="P15">
        <v>2854.3725512962401</v>
      </c>
      <c r="Q15">
        <v>2439.4911613470299</v>
      </c>
      <c r="R15">
        <v>80.189457361731499</v>
      </c>
      <c r="S15" s="2">
        <f>(Table2[[#This Row],[Close Price]]-Table2[[#This Row],[20D EMA]])/Table2[[#This Row],[20D EMA]]</f>
        <v>0.26865600366752834</v>
      </c>
      <c r="T15" s="2">
        <f>(Table2[[#This Row],[Close Price]]-Table2[[#This Row],[50D EMA]])/Table2[[#This Row],[50D EMA]]</f>
        <v>0.39608615497312605</v>
      </c>
      <c r="U15" s="2">
        <f>(Table2[[#This Row],[Close Price]]-Table2[[#This Row],[200D EMA]])/Table2[[#This Row],[200D EMA]]</f>
        <v>0.63351688382408555</v>
      </c>
      <c r="V15">
        <v>2.7252866269381002</v>
      </c>
      <c r="W15">
        <v>3679.05</v>
      </c>
      <c r="X15">
        <v>4050</v>
      </c>
      <c r="Y15">
        <v>2955</v>
      </c>
      <c r="Z15">
        <v>4050</v>
      </c>
      <c r="AA15">
        <v>2700.1</v>
      </c>
      <c r="AB15">
        <v>4050</v>
      </c>
      <c r="AC15" s="2">
        <f>(Table2[[#This Row],[Close Price]]/Table2[[#This Row],[Day Low]])-1</f>
        <v>8.3146464440548407E-2</v>
      </c>
      <c r="AD15" s="2">
        <f>(Table2[[#This Row],[Day High]]/Table2[[#This Row],[Close Price]])-1</f>
        <v>1.6323918744275412E-2</v>
      </c>
      <c r="AE15" s="2">
        <f>(Table2[[#This Row],[Close Price]]/Table2[[#This Row],[Current Week Low]])-1</f>
        <v>0.34854483925549906</v>
      </c>
      <c r="AF15" s="2">
        <f>(Table2[[#This Row],[Current Week High]]/Table2[[#This Row],[Close Price]])-1</f>
        <v>1.6323918744275412E-2</v>
      </c>
      <c r="AG15" s="2">
        <f>(Table2[[#This Row],[Close Price]]/Table2[[#This Row],[Current Month Low]])-1</f>
        <v>0.4758527461945854</v>
      </c>
      <c r="AH15" s="2">
        <f>(Table2[[#This Row],[Current Month High]]/Table2[[#This Row],[Close Price]])-1</f>
        <v>1.6323918744275412E-2</v>
      </c>
      <c r="AI15">
        <v>1.6323918744275401</v>
      </c>
      <c r="AJ15">
        <v>245.07706962244501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0.56000000000000005</v>
      </c>
      <c r="AM15" t="s">
        <v>10442</v>
      </c>
      <c r="AN15">
        <v>44.36</v>
      </c>
      <c r="AO15" t="s">
        <v>10442</v>
      </c>
      <c r="AP15">
        <v>0.20949676357636901</v>
      </c>
      <c r="AQ15">
        <f>(Table2[[#This Row],[Sharpe Ratio]]-AVERAGE(Table2[Sharpe Ratio]))/_xlfn.STDEV.P(Table2[Sharpe Ratio])</f>
        <v>1.6788017741925865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16.507519174079359</v>
      </c>
      <c r="AS15">
        <f>_xlfn.RANK.AVG(Table2[[#This Row],[1Y Return vs Nifty Z-Score]],Table2[1Y Return vs Nifty Z-Score])</f>
        <v>18</v>
      </c>
      <c r="AT15">
        <f>_xlfn.RANK.AVG(Table2[[#This Row],[6M Return vs Nifty Z-Score]],Table2[6M Return vs Nifty Z-Score])</f>
        <v>38</v>
      </c>
      <c r="AU15">
        <f>_xlfn.RANK.AVG(Table2[[#This Row],[Sharpe Ratio Z-Score]],Table2[Sharpe Ratio Z-Score])</f>
        <v>31</v>
      </c>
      <c r="AV15">
        <f>(Table2[[#This Row],[Rank 1Y]]+Table2[[#This Row],[Rank 6M]]+Table2[[#This Row],[Rank Sharpe]])/3</f>
        <v>29</v>
      </c>
    </row>
    <row r="16" spans="1:48" x14ac:dyDescent="0.3">
      <c r="A16" t="s">
        <v>896</v>
      </c>
      <c r="B16" t="s">
        <v>897</v>
      </c>
      <c r="C16" t="s">
        <v>10387</v>
      </c>
      <c r="D16" t="s">
        <v>46</v>
      </c>
      <c r="E16">
        <v>17660.0903119</v>
      </c>
      <c r="F16">
        <v>1518.5</v>
      </c>
      <c r="G16">
        <v>164.09168356073101</v>
      </c>
      <c r="H16">
        <f>(Table2[[#This Row],[1Y Return vs Nifty]]-AVERAGE(Table2[1Y Return vs Nifty]))/_xlfn.STDEV.P(Table2[1Y Return vs Nifty])</f>
        <v>2.2929727368422821</v>
      </c>
      <c r="I16">
        <v>-18.346606923387299</v>
      </c>
      <c r="J16">
        <f>(Table2[[#This Row],[1M Return vs Nifty]]-AVERAGE(Table2[1M Return vs Nifty]))/_xlfn.STDEV.P(Table2[1M Return vs Nifty])</f>
        <v>-1.5408988656478941</v>
      </c>
      <c r="K16">
        <v>119.895456108411</v>
      </c>
      <c r="L16">
        <f>(Table2[[#This Row],[6M Return vs Nifty]]-AVERAGE(Table2[6M Return vs Nifty]))/_xlfn.STDEV.P(Table2[6M Return vs Nifty])</f>
        <v>3.0506956486000614</v>
      </c>
      <c r="M16">
        <v>-6.68813530837682</v>
      </c>
      <c r="N16">
        <f>(Table2[[#This Row],[1W Return vs Nifty]]-AVERAGE(Table2[1W Return vs Nifty]))/_xlfn.STDEV.P(Table2[1W Return vs Nifty])</f>
        <v>-0.87149635719129093</v>
      </c>
      <c r="O16">
        <v>1598.34</v>
      </c>
      <c r="P16">
        <v>1574.2293513786899</v>
      </c>
      <c r="Q16">
        <v>1197.0423211085999</v>
      </c>
      <c r="R16">
        <v>26.518630296614401</v>
      </c>
      <c r="S16" s="2">
        <f>(Table2[[#This Row],[Close Price]]-Table2[[#This Row],[20D EMA]])/Table2[[#This Row],[20D EMA]]</f>
        <v>-4.9951825018456603E-2</v>
      </c>
      <c r="T16" s="2">
        <f>(Table2[[#This Row],[Close Price]]-Table2[[#This Row],[50D EMA]])/Table2[[#This Row],[50D EMA]]</f>
        <v>-3.5401036913638315E-2</v>
      </c>
      <c r="U16" s="2">
        <f>(Table2[[#This Row],[Close Price]]-Table2[[#This Row],[200D EMA]])/Table2[[#This Row],[200D EMA]]</f>
        <v>0.26854328641755371</v>
      </c>
      <c r="V16">
        <v>1.4265470955355299</v>
      </c>
      <c r="W16">
        <v>1453.2</v>
      </c>
      <c r="X16">
        <v>1575</v>
      </c>
      <c r="Y16">
        <v>1453.2</v>
      </c>
      <c r="Z16">
        <v>1612</v>
      </c>
      <c r="AA16">
        <v>1453.2</v>
      </c>
      <c r="AB16">
        <v>1700</v>
      </c>
      <c r="AC16" s="2">
        <f>(Table2[[#This Row],[Close Price]]/Table2[[#This Row],[Day Low]])-1</f>
        <v>4.4935315166529044E-2</v>
      </c>
      <c r="AD16" s="2">
        <f>(Table2[[#This Row],[Day High]]/Table2[[#This Row],[Close Price]])-1</f>
        <v>3.720777082647353E-2</v>
      </c>
      <c r="AE16" s="2">
        <f>(Table2[[#This Row],[Close Price]]/Table2[[#This Row],[Current Week Low]])-1</f>
        <v>4.4935315166529044E-2</v>
      </c>
      <c r="AF16" s="2">
        <f>(Table2[[#This Row],[Current Week High]]/Table2[[#This Row],[Close Price]])-1</f>
        <v>6.1573921633190754E-2</v>
      </c>
      <c r="AG16" s="2">
        <f>(Table2[[#This Row],[Close Price]]/Table2[[#This Row],[Current Month Low]])-1</f>
        <v>4.4935315166529044E-2</v>
      </c>
      <c r="AH16" s="2">
        <f>(Table2[[#This Row],[Current Month High]]/Table2[[#This Row],[Close Price]])-1</f>
        <v>0.11952584787619358</v>
      </c>
      <c r="AI16">
        <v>18.320711228185701</v>
      </c>
      <c r="AJ16">
        <v>216.354166666666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-0.05</v>
      </c>
      <c r="AM16" t="s">
        <v>10443</v>
      </c>
      <c r="AN16">
        <v>-5.19</v>
      </c>
      <c r="AO16" t="s">
        <v>10443</v>
      </c>
      <c r="AP16">
        <v>0.188924109333862</v>
      </c>
      <c r="AQ16">
        <f>(Table2[[#This Row],[Sharpe Ratio]]-AVERAGE(Table2[Sharpe Ratio]))/_xlfn.STDEV.P(Table2[Sharpe Ratio])</f>
        <v>1.4406568712867496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4.3719300338899076</v>
      </c>
      <c r="AS16">
        <f>_xlfn.RANK.AVG(Table2[[#This Row],[1Y Return vs Nifty Z-Score]],Table2[1Y Return vs Nifty Z-Score])</f>
        <v>32</v>
      </c>
      <c r="AT16">
        <f>_xlfn.RANK.AVG(Table2[[#This Row],[6M Return vs Nifty Z-Score]],Table2[6M Return vs Nifty Z-Score])</f>
        <v>10</v>
      </c>
      <c r="AU16">
        <f>_xlfn.RANK.AVG(Table2[[#This Row],[Sharpe Ratio Z-Score]],Table2[Sharpe Ratio Z-Score])</f>
        <v>50</v>
      </c>
      <c r="AV16">
        <f>(Table2[[#This Row],[Rank 1Y]]+Table2[[#This Row],[Rank 6M]]+Table2[[#This Row],[Rank Sharpe]])/3</f>
        <v>30.666666666666668</v>
      </c>
    </row>
    <row r="17" spans="1:48" x14ac:dyDescent="0.3">
      <c r="A17" t="s">
        <v>992</v>
      </c>
      <c r="B17" t="s">
        <v>993</v>
      </c>
      <c r="C17" t="s">
        <v>10386</v>
      </c>
      <c r="D17" t="s">
        <v>390</v>
      </c>
      <c r="E17">
        <v>15016.9535632799</v>
      </c>
      <c r="F17">
        <v>432.45</v>
      </c>
      <c r="G17">
        <v>132.49726241278501</v>
      </c>
      <c r="H17">
        <f>(Table2[[#This Row],[1Y Return vs Nifty]]-AVERAGE(Table2[1Y Return vs Nifty]))/_xlfn.STDEV.P(Table2[1Y Return vs Nifty])</f>
        <v>1.7746363376859893</v>
      </c>
      <c r="I17">
        <v>20.9604648031099</v>
      </c>
      <c r="J17">
        <f>(Table2[[#This Row],[1M Return vs Nifty]]-AVERAGE(Table2[1M Return vs Nifty]))/_xlfn.STDEV.P(Table2[1M Return vs Nifty])</f>
        <v>2.240772196660529</v>
      </c>
      <c r="K17">
        <v>122.48884767797399</v>
      </c>
      <c r="L17">
        <f>(Table2[[#This Row],[6M Return vs Nifty]]-AVERAGE(Table2[6M Return vs Nifty]))/_xlfn.STDEV.P(Table2[6M Return vs Nifty])</f>
        <v>3.1262135047667137</v>
      </c>
      <c r="M17">
        <v>4.1303050754308002</v>
      </c>
      <c r="N17">
        <f>(Table2[[#This Row],[1W Return vs Nifty]]-AVERAGE(Table2[1W Return vs Nifty]))/_xlfn.STDEV.P(Table2[1W Return vs Nifty])</f>
        <v>1.5337248425301713</v>
      </c>
      <c r="O17">
        <v>399.76</v>
      </c>
      <c r="P17">
        <v>354.318657287973</v>
      </c>
      <c r="Q17">
        <v>261.35387588072399</v>
      </c>
      <c r="R17">
        <v>65.349458418130396</v>
      </c>
      <c r="S17" s="2">
        <f>(Table2[[#This Row],[Close Price]]-Table2[[#This Row],[20D EMA]])/Table2[[#This Row],[20D EMA]]</f>
        <v>8.1774064438663197E-2</v>
      </c>
      <c r="T17" s="2">
        <f>(Table2[[#This Row],[Close Price]]-Table2[[#This Row],[50D EMA]])/Table2[[#This Row],[50D EMA]]</f>
        <v>0.22051151161516633</v>
      </c>
      <c r="U17" s="2">
        <f>(Table2[[#This Row],[Close Price]]-Table2[[#This Row],[200D EMA]])/Table2[[#This Row],[200D EMA]]</f>
        <v>0.65465309646817871</v>
      </c>
      <c r="V17">
        <v>1.43903678125694</v>
      </c>
      <c r="W17">
        <v>411.15</v>
      </c>
      <c r="X17">
        <v>439</v>
      </c>
      <c r="Y17">
        <v>410.55</v>
      </c>
      <c r="Z17">
        <v>447.95</v>
      </c>
      <c r="AA17">
        <v>379.55</v>
      </c>
      <c r="AB17">
        <v>447.95</v>
      </c>
      <c r="AC17" s="2">
        <f>(Table2[[#This Row],[Close Price]]/Table2[[#This Row],[Day Low]])-1</f>
        <v>5.1805910251732978E-2</v>
      </c>
      <c r="AD17" s="2">
        <f>(Table2[[#This Row],[Day High]]/Table2[[#This Row],[Close Price]])-1</f>
        <v>1.514625968320038E-2</v>
      </c>
      <c r="AE17" s="2">
        <f>(Table2[[#This Row],[Close Price]]/Table2[[#This Row],[Current Week Low]])-1</f>
        <v>5.3343076360979014E-2</v>
      </c>
      <c r="AF17" s="2">
        <f>(Table2[[#This Row],[Current Week High]]/Table2[[#This Row],[Close Price]])-1</f>
        <v>3.584229390680993E-2</v>
      </c>
      <c r="AG17" s="2">
        <f>(Table2[[#This Row],[Close Price]]/Table2[[#This Row],[Current Month Low]])-1</f>
        <v>0.13937557634040298</v>
      </c>
      <c r="AH17" s="2">
        <f>(Table2[[#This Row],[Current Month High]]/Table2[[#This Row],[Close Price]])-1</f>
        <v>3.584229390680993E-2</v>
      </c>
      <c r="AI17">
        <v>3.5842293906809899</v>
      </c>
      <c r="AJ17">
        <v>187.628865979381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0.47</v>
      </c>
      <c r="AM17" t="s">
        <v>10442</v>
      </c>
      <c r="AN17">
        <v>8.74</v>
      </c>
      <c r="AO17" t="s">
        <v>10442</v>
      </c>
      <c r="AP17">
        <v>0.20009576500516901</v>
      </c>
      <c r="AQ17">
        <f>(Table2[[#This Row],[Sharpe Ratio]]-AVERAGE(Table2[Sharpe Ratio]))/_xlfn.STDEV.P(Table2[Sharpe Ratio])</f>
        <v>1.5699777077612094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10.245324589404612</v>
      </c>
      <c r="AS17">
        <f>_xlfn.RANK.AVG(Table2[[#This Row],[1Y Return vs Nifty Z-Score]],Table2[1Y Return vs Nifty Z-Score])</f>
        <v>51</v>
      </c>
      <c r="AT17">
        <f>_xlfn.RANK.AVG(Table2[[#This Row],[6M Return vs Nifty Z-Score]],Table2[6M Return vs Nifty Z-Score])</f>
        <v>9</v>
      </c>
      <c r="AU17">
        <f>_xlfn.RANK.AVG(Table2[[#This Row],[Sharpe Ratio Z-Score]],Table2[Sharpe Ratio Z-Score])</f>
        <v>40</v>
      </c>
      <c r="AV17">
        <f>(Table2[[#This Row],[Rank 1Y]]+Table2[[#This Row],[Rank 6M]]+Table2[[#This Row],[Rank Sharpe]])/3</f>
        <v>33.333333333333336</v>
      </c>
    </row>
    <row r="18" spans="1:48" x14ac:dyDescent="0.3">
      <c r="A18" t="s">
        <v>1012</v>
      </c>
      <c r="B18" t="s">
        <v>1013</v>
      </c>
      <c r="C18" t="s">
        <v>10388</v>
      </c>
      <c r="D18" t="s">
        <v>54</v>
      </c>
      <c r="E18">
        <v>14426.46785391</v>
      </c>
      <c r="F18">
        <v>318.35000000000002</v>
      </c>
      <c r="G18">
        <v>179.03456466458101</v>
      </c>
      <c r="H18">
        <f>(Table2[[#This Row],[1Y Return vs Nifty]]-AVERAGE(Table2[1Y Return vs Nifty]))/_xlfn.STDEV.P(Table2[1Y Return vs Nifty])</f>
        <v>2.5381248524047391</v>
      </c>
      <c r="I18">
        <v>19.456643043854001</v>
      </c>
      <c r="J18">
        <f>(Table2[[#This Row],[1M Return vs Nifty]]-AVERAGE(Table2[1M Return vs Nifty]))/_xlfn.STDEV.P(Table2[1M Return vs Nifty])</f>
        <v>2.0960918890197502</v>
      </c>
      <c r="K18">
        <v>109.297560175491</v>
      </c>
      <c r="L18">
        <f>(Table2[[#This Row],[6M Return vs Nifty]]-AVERAGE(Table2[6M Return vs Nifty]))/_xlfn.STDEV.P(Table2[6M Return vs Nifty])</f>
        <v>2.742091891988689</v>
      </c>
      <c r="M18">
        <v>-0.96446870273077201</v>
      </c>
      <c r="N18">
        <f>(Table2[[#This Row],[1W Return vs Nifty]]-AVERAGE(Table2[1W Return vs Nifty]))/_xlfn.STDEV.P(Table2[1W Return vs Nifty])</f>
        <v>0.40102387415765539</v>
      </c>
      <c r="O18">
        <v>265.41000000000003</v>
      </c>
      <c r="P18">
        <v>233.871204067467</v>
      </c>
      <c r="Q18">
        <v>180.08473900978001</v>
      </c>
      <c r="R18">
        <v>76.282673108513194</v>
      </c>
      <c r="S18" s="2">
        <f>(Table2[[#This Row],[Close Price]]-Table2[[#This Row],[20D EMA]])/Table2[[#This Row],[20D EMA]]</f>
        <v>0.19946497871218113</v>
      </c>
      <c r="T18" s="2">
        <f>(Table2[[#This Row],[Close Price]]-Table2[[#This Row],[50D EMA]])/Table2[[#This Row],[50D EMA]]</f>
        <v>0.3612193141493496</v>
      </c>
      <c r="U18" s="2">
        <f>(Table2[[#This Row],[Close Price]]-Table2[[#This Row],[200D EMA]])/Table2[[#This Row],[200D EMA]]</f>
        <v>0.76777888981870435</v>
      </c>
      <c r="V18">
        <v>1.74006342466358</v>
      </c>
      <c r="W18">
        <v>276</v>
      </c>
      <c r="X18">
        <v>328.8</v>
      </c>
      <c r="Y18">
        <v>271.35000000000002</v>
      </c>
      <c r="Z18">
        <v>328.8</v>
      </c>
      <c r="AA18">
        <v>237.32</v>
      </c>
      <c r="AB18">
        <v>328.8</v>
      </c>
      <c r="AC18" s="2">
        <f>(Table2[[#This Row],[Close Price]]/Table2[[#This Row],[Day Low]])-1</f>
        <v>0.15344202898550741</v>
      </c>
      <c r="AD18" s="2">
        <f>(Table2[[#This Row],[Day High]]/Table2[[#This Row],[Close Price]])-1</f>
        <v>3.2825506517983216E-2</v>
      </c>
      <c r="AE18" s="2">
        <f>(Table2[[#This Row],[Close Price]]/Table2[[#This Row],[Current Week Low]])-1</f>
        <v>0.1732080339045512</v>
      </c>
      <c r="AF18" s="2">
        <f>(Table2[[#This Row],[Current Week High]]/Table2[[#This Row],[Close Price]])-1</f>
        <v>3.2825506517983216E-2</v>
      </c>
      <c r="AG18" s="2">
        <f>(Table2[[#This Row],[Close Price]]/Table2[[#This Row],[Current Month Low]])-1</f>
        <v>0.34143772122029348</v>
      </c>
      <c r="AH18" s="2">
        <f>(Table2[[#This Row],[Current Month High]]/Table2[[#This Row],[Close Price]])-1</f>
        <v>3.2825506517983216E-2</v>
      </c>
      <c r="AI18">
        <v>3.2825506517983198</v>
      </c>
      <c r="AJ18">
        <v>226.68034889686999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0.66</v>
      </c>
      <c r="AM18" t="s">
        <v>10442</v>
      </c>
      <c r="AN18">
        <v>21.83</v>
      </c>
      <c r="AO18" t="s">
        <v>10442</v>
      </c>
      <c r="AP18">
        <v>0.178703025205211</v>
      </c>
      <c r="AQ18">
        <f>(Table2[[#This Row],[Sharpe Ratio]]-AVERAGE(Table2[Sharpe Ratio]))/_xlfn.STDEV.P(Table2[Sharpe Ratio])</f>
        <v>1.3223396595785653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9.0996721671493983</v>
      </c>
      <c r="AS18">
        <f>_xlfn.RANK.AVG(Table2[[#This Row],[1Y Return vs Nifty Z-Score]],Table2[1Y Return vs Nifty Z-Score])</f>
        <v>25</v>
      </c>
      <c r="AT18">
        <f>_xlfn.RANK.AVG(Table2[[#This Row],[6M Return vs Nifty Z-Score]],Table2[6M Return vs Nifty Z-Score])</f>
        <v>16</v>
      </c>
      <c r="AU18">
        <f>_xlfn.RANK.AVG(Table2[[#This Row],[Sharpe Ratio Z-Score]],Table2[Sharpe Ratio Z-Score])</f>
        <v>76</v>
      </c>
      <c r="AV18">
        <f>(Table2[[#This Row],[Rank 1Y]]+Table2[[#This Row],[Rank 6M]]+Table2[[#This Row],[Rank Sharpe]])/3</f>
        <v>39</v>
      </c>
    </row>
    <row r="19" spans="1:48" x14ac:dyDescent="0.3">
      <c r="A19" t="s">
        <v>1261</v>
      </c>
      <c r="B19" t="s">
        <v>1262</v>
      </c>
      <c r="C19" t="s">
        <v>10402</v>
      </c>
      <c r="D19" t="s">
        <v>1263</v>
      </c>
      <c r="E19">
        <v>9444.8603003600001</v>
      </c>
      <c r="F19">
        <v>1518.7</v>
      </c>
      <c r="G19">
        <v>171.415586733944</v>
      </c>
      <c r="H19">
        <f>(Table2[[#This Row],[1Y Return vs Nifty]]-AVERAGE(Table2[1Y Return vs Nifty]))/_xlfn.STDEV.P(Table2[1Y Return vs Nifty])</f>
        <v>2.4131283042064067</v>
      </c>
      <c r="I19">
        <v>-4.4109616837677601</v>
      </c>
      <c r="J19">
        <f>(Table2[[#This Row],[1M Return vs Nifty]]-AVERAGE(Table2[1M Return vs Nifty]))/_xlfn.STDEV.P(Table2[1M Return vs Nifty])</f>
        <v>-0.20017252754879203</v>
      </c>
      <c r="K19">
        <v>104.327081474344</v>
      </c>
      <c r="L19">
        <f>(Table2[[#This Row],[6M Return vs Nifty]]-AVERAGE(Table2[6M Return vs Nifty]))/_xlfn.STDEV.P(Table2[6M Return vs Nifty])</f>
        <v>2.5973548225704062</v>
      </c>
      <c r="M19">
        <v>-0.71185430383384096</v>
      </c>
      <c r="N19">
        <f>(Table2[[#This Row],[1W Return vs Nifty]]-AVERAGE(Table2[1W Return vs Nifty]))/_xlfn.STDEV.P(Table2[1W Return vs Nifty])</f>
        <v>0.4571866375529412</v>
      </c>
      <c r="O19">
        <v>1368.76</v>
      </c>
      <c r="P19">
        <v>1309.0867487719299</v>
      </c>
      <c r="Q19">
        <v>1012.90146282536</v>
      </c>
      <c r="R19">
        <v>87.715654189565598</v>
      </c>
      <c r="S19" s="2">
        <f>(Table2[[#This Row],[Close Price]]-Table2[[#This Row],[20D EMA]])/Table2[[#This Row],[20D EMA]]</f>
        <v>0.10954440515503087</v>
      </c>
      <c r="T19" s="2">
        <f>(Table2[[#This Row],[Close Price]]-Table2[[#This Row],[50D EMA]])/Table2[[#This Row],[50D EMA]]</f>
        <v>0.16012174244732891</v>
      </c>
      <c r="U19" s="2">
        <f>(Table2[[#This Row],[Close Price]]-Table2[[#This Row],[200D EMA]])/Table2[[#This Row],[200D EMA]]</f>
        <v>0.49935611284811382</v>
      </c>
      <c r="V19">
        <v>1.12264089939435</v>
      </c>
      <c r="W19">
        <v>1410.6</v>
      </c>
      <c r="X19">
        <v>1548</v>
      </c>
      <c r="Y19">
        <v>1334</v>
      </c>
      <c r="Z19">
        <v>1548</v>
      </c>
      <c r="AA19">
        <v>1245.0999999999999</v>
      </c>
      <c r="AB19">
        <v>1548</v>
      </c>
      <c r="AC19" s="2">
        <f>(Table2[[#This Row],[Close Price]]/Table2[[#This Row],[Day Low]])-1</f>
        <v>7.6634056429888187E-2</v>
      </c>
      <c r="AD19" s="2">
        <f>(Table2[[#This Row],[Day High]]/Table2[[#This Row],[Close Price]])-1</f>
        <v>1.9292816224402376E-2</v>
      </c>
      <c r="AE19" s="2">
        <f>(Table2[[#This Row],[Close Price]]/Table2[[#This Row],[Current Week Low]])-1</f>
        <v>0.138455772113943</v>
      </c>
      <c r="AF19" s="2">
        <f>(Table2[[#This Row],[Current Week High]]/Table2[[#This Row],[Close Price]])-1</f>
        <v>1.9292816224402376E-2</v>
      </c>
      <c r="AG19" s="2">
        <f>(Table2[[#This Row],[Close Price]]/Table2[[#This Row],[Current Month Low]])-1</f>
        <v>0.21974138623403761</v>
      </c>
      <c r="AH19" s="2">
        <f>(Table2[[#This Row],[Current Month High]]/Table2[[#This Row],[Close Price]])-1</f>
        <v>1.9292816224402376E-2</v>
      </c>
      <c r="AI19">
        <v>1.92928162244023</v>
      </c>
      <c r="AJ19">
        <v>248.76564473533099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>
        <v>0</v>
      </c>
      <c r="AN19">
        <v>18.93</v>
      </c>
      <c r="AO19" t="s">
        <v>10442</v>
      </c>
      <c r="AP19">
        <v>0.17899591596872999</v>
      </c>
      <c r="AQ19">
        <f>(Table2[[#This Row],[Sharpe Ratio]]-AVERAGE(Table2[Sharpe Ratio]))/_xlfn.STDEV.P(Table2[Sharpe Ratio])</f>
        <v>1.3257301040792133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6.5932273408601754</v>
      </c>
      <c r="AS19">
        <f>_xlfn.RANK.AVG(Table2[[#This Row],[1Y Return vs Nifty Z-Score]],Table2[1Y Return vs Nifty Z-Score])</f>
        <v>29</v>
      </c>
      <c r="AT19">
        <f>_xlfn.RANK.AVG(Table2[[#This Row],[6M Return vs Nifty Z-Score]],Table2[6M Return vs Nifty Z-Score])</f>
        <v>17</v>
      </c>
      <c r="AU19">
        <f>_xlfn.RANK.AVG(Table2[[#This Row],[Sharpe Ratio Z-Score]],Table2[Sharpe Ratio Z-Score])</f>
        <v>75</v>
      </c>
      <c r="AV19">
        <f>(Table2[[#This Row],[Rank 1Y]]+Table2[[#This Row],[Rank 6M]]+Table2[[#This Row],[Rank Sharpe]])/3</f>
        <v>40.333333333333336</v>
      </c>
    </row>
    <row r="20" spans="1:48" x14ac:dyDescent="0.3">
      <c r="A20" t="s">
        <v>1241</v>
      </c>
      <c r="B20" t="s">
        <v>1242</v>
      </c>
      <c r="C20" t="s">
        <v>10387</v>
      </c>
      <c r="D20" t="s">
        <v>46</v>
      </c>
      <c r="E20">
        <v>9662.1926620800004</v>
      </c>
      <c r="F20">
        <v>562.45000000000005</v>
      </c>
      <c r="G20">
        <v>126.239876178369</v>
      </c>
      <c r="H20">
        <f>(Table2[[#This Row],[1Y Return vs Nifty]]-AVERAGE(Table2[1Y Return vs Nifty]))/_xlfn.STDEV.P(Table2[1Y Return vs Nifty])</f>
        <v>1.671977990704747</v>
      </c>
      <c r="I20">
        <v>-22.420098275498599</v>
      </c>
      <c r="J20">
        <f>(Table2[[#This Row],[1M Return vs Nifty]]-AVERAGE(Table2[1M Return vs Nifty]))/_xlfn.STDEV.P(Table2[1M Return vs Nifty])</f>
        <v>-1.9328030114471486</v>
      </c>
      <c r="K20">
        <v>67.992378797729202</v>
      </c>
      <c r="L20">
        <f>(Table2[[#This Row],[6M Return vs Nifty]]-AVERAGE(Table2[6M Return vs Nifty]))/_xlfn.STDEV.P(Table2[6M Return vs Nifty])</f>
        <v>1.5393121872837316</v>
      </c>
      <c r="M20">
        <v>-3.23785312824731</v>
      </c>
      <c r="N20">
        <f>(Table2[[#This Row],[1W Return vs Nifty]]-AVERAGE(Table2[1W Return vs Nifty]))/_xlfn.STDEV.P(Table2[1W Return vs Nifty])</f>
        <v>-0.10440872253651606</v>
      </c>
      <c r="O20">
        <v>510.53</v>
      </c>
      <c r="P20">
        <v>508.202384168631</v>
      </c>
      <c r="Q20">
        <v>410.95957410548698</v>
      </c>
      <c r="R20">
        <v>72.317775893779398</v>
      </c>
      <c r="S20" s="2">
        <f>(Table2[[#This Row],[Close Price]]-Table2[[#This Row],[20D EMA]])/Table2[[#This Row],[20D EMA]]</f>
        <v>0.10169823516737522</v>
      </c>
      <c r="T20" s="2">
        <f>(Table2[[#This Row],[Close Price]]-Table2[[#This Row],[50D EMA]])/Table2[[#This Row],[50D EMA]]</f>
        <v>0.10674411911725443</v>
      </c>
      <c r="U20" s="2">
        <f>(Table2[[#This Row],[Close Price]]-Table2[[#This Row],[200D EMA]])/Table2[[#This Row],[200D EMA]]</f>
        <v>0.36862610203023966</v>
      </c>
      <c r="V20">
        <v>1.156743410439</v>
      </c>
      <c r="W20">
        <v>515.1</v>
      </c>
      <c r="X20">
        <v>565.85</v>
      </c>
      <c r="Y20">
        <v>468.35</v>
      </c>
      <c r="Z20">
        <v>565.85</v>
      </c>
      <c r="AA20">
        <v>466.6</v>
      </c>
      <c r="AB20">
        <v>565.85</v>
      </c>
      <c r="AC20" s="2">
        <f>(Table2[[#This Row],[Close Price]]/Table2[[#This Row],[Day Low]])-1</f>
        <v>9.1923898272180171E-2</v>
      </c>
      <c r="AD20" s="2">
        <f>(Table2[[#This Row],[Day High]]/Table2[[#This Row],[Close Price]])-1</f>
        <v>6.044981776157865E-3</v>
      </c>
      <c r="AE20" s="2">
        <f>(Table2[[#This Row],[Close Price]]/Table2[[#This Row],[Current Week Low]])-1</f>
        <v>0.20091811679299676</v>
      </c>
      <c r="AF20" s="2">
        <f>(Table2[[#This Row],[Current Week High]]/Table2[[#This Row],[Close Price]])-1</f>
        <v>6.044981776157865E-3</v>
      </c>
      <c r="AG20" s="2">
        <f>(Table2[[#This Row],[Close Price]]/Table2[[#This Row],[Current Month Low]])-1</f>
        <v>0.20542220317188176</v>
      </c>
      <c r="AH20" s="2">
        <f>(Table2[[#This Row],[Current Month High]]/Table2[[#This Row],[Close Price]])-1</f>
        <v>6.044981776157865E-3</v>
      </c>
      <c r="AI20">
        <v>4.8893234954218103</v>
      </c>
      <c r="AJ20">
        <v>199.17553191489301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-0.05</v>
      </c>
      <c r="AM20" t="s">
        <v>10443</v>
      </c>
      <c r="AN20">
        <v>2.23</v>
      </c>
      <c r="AO20" t="s">
        <v>10442</v>
      </c>
      <c r="AP20">
        <v>0.22739409658058901</v>
      </c>
      <c r="AQ20">
        <f>(Table2[[#This Row],[Sharpe Ratio]]-AVERAGE(Table2[Sharpe Ratio]))/_xlfn.STDEV.P(Table2[Sharpe Ratio])</f>
        <v>1.8859776971591511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3.0600561411639648</v>
      </c>
      <c r="AS20">
        <f>_xlfn.RANK.AVG(Table2[[#This Row],[1Y Return vs Nifty Z-Score]],Table2[1Y Return vs Nifty Z-Score])</f>
        <v>54</v>
      </c>
      <c r="AT20">
        <f>_xlfn.RANK.AVG(Table2[[#This Row],[6M Return vs Nifty Z-Score]],Table2[6M Return vs Nifty Z-Score])</f>
        <v>53</v>
      </c>
      <c r="AU20">
        <f>_xlfn.RANK.AVG(Table2[[#This Row],[Sharpe Ratio Z-Score]],Table2[Sharpe Ratio Z-Score])</f>
        <v>21</v>
      </c>
      <c r="AV20">
        <f>(Table2[[#This Row],[Rank 1Y]]+Table2[[#This Row],[Rank 6M]]+Table2[[#This Row],[Rank Sharpe]])/3</f>
        <v>42.666666666666664</v>
      </c>
    </row>
    <row r="21" spans="1:48" x14ac:dyDescent="0.3">
      <c r="A21" t="s">
        <v>797</v>
      </c>
      <c r="B21" t="s">
        <v>798</v>
      </c>
      <c r="C21" t="s">
        <v>10395</v>
      </c>
      <c r="D21" t="s">
        <v>316</v>
      </c>
      <c r="E21">
        <v>21256.269120000001</v>
      </c>
      <c r="F21">
        <v>1855.6</v>
      </c>
      <c r="G21">
        <v>90.368420652365202</v>
      </c>
      <c r="H21">
        <f>(Table2[[#This Row],[1Y Return vs Nifty]]-AVERAGE(Table2[1Y Return vs Nifty]))/_xlfn.STDEV.P(Table2[1Y Return vs Nifty])</f>
        <v>1.0834727921832452</v>
      </c>
      <c r="I21">
        <v>-15.2476352040265</v>
      </c>
      <c r="J21">
        <f>(Table2[[#This Row],[1M Return vs Nifty]]-AVERAGE(Table2[1M Return vs Nifty]))/_xlfn.STDEV.P(Table2[1M Return vs Nifty])</f>
        <v>-1.2427517089336266</v>
      </c>
      <c r="K21">
        <v>128.90636692614399</v>
      </c>
      <c r="L21">
        <f>(Table2[[#This Row],[6M Return vs Nifty]]-AVERAGE(Table2[6M Return vs Nifty]))/_xlfn.STDEV.P(Table2[6M Return vs Nifty])</f>
        <v>3.3130874428244708</v>
      </c>
      <c r="M21">
        <v>-5.0739718922521897</v>
      </c>
      <c r="N21">
        <f>(Table2[[#This Row],[1W Return vs Nifty]]-AVERAGE(Table2[1W Return vs Nifty]))/_xlfn.STDEV.P(Table2[1W Return vs Nifty])</f>
        <v>-0.51262576859066911</v>
      </c>
      <c r="O21">
        <v>1816</v>
      </c>
      <c r="P21">
        <v>1885.1593253933499</v>
      </c>
      <c r="Q21">
        <v>1462.39327391604</v>
      </c>
      <c r="R21">
        <v>61.436332276520197</v>
      </c>
      <c r="S21" s="2">
        <f>(Table2[[#This Row],[Close Price]]-Table2[[#This Row],[20D EMA]])/Table2[[#This Row],[20D EMA]]</f>
        <v>2.1806167400881007E-2</v>
      </c>
      <c r="T21" s="2">
        <f>(Table2[[#This Row],[Close Price]]-Table2[[#This Row],[50D EMA]])/Table2[[#This Row],[50D EMA]]</f>
        <v>-1.5680014413202079E-2</v>
      </c>
      <c r="U21" s="2">
        <f>(Table2[[#This Row],[Close Price]]-Table2[[#This Row],[200D EMA]])/Table2[[#This Row],[200D EMA]]</f>
        <v>0.26887892135268049</v>
      </c>
      <c r="V21">
        <v>0.40083509305205201</v>
      </c>
      <c r="W21">
        <v>1672</v>
      </c>
      <c r="X21">
        <v>1871</v>
      </c>
      <c r="Y21">
        <v>1670.25</v>
      </c>
      <c r="Z21">
        <v>1871</v>
      </c>
      <c r="AA21">
        <v>1670.25</v>
      </c>
      <c r="AB21">
        <v>1994.95</v>
      </c>
      <c r="AC21" s="2">
        <f>(Table2[[#This Row],[Close Price]]/Table2[[#This Row],[Day Low]])-1</f>
        <v>0.10980861244019136</v>
      </c>
      <c r="AD21" s="2">
        <f>(Table2[[#This Row],[Day High]]/Table2[[#This Row],[Close Price]])-1</f>
        <v>8.299202414313589E-3</v>
      </c>
      <c r="AE21" s="2">
        <f>(Table2[[#This Row],[Close Price]]/Table2[[#This Row],[Current Week Low]])-1</f>
        <v>0.1109714114653495</v>
      </c>
      <c r="AF21" s="2">
        <f>(Table2[[#This Row],[Current Week High]]/Table2[[#This Row],[Close Price]])-1</f>
        <v>8.299202414313589E-3</v>
      </c>
      <c r="AG21" s="2">
        <f>(Table2[[#This Row],[Close Price]]/Table2[[#This Row],[Current Month Low]])-1</f>
        <v>0.1109714114653495</v>
      </c>
      <c r="AH21" s="2">
        <f>(Table2[[#This Row],[Current Month High]]/Table2[[#This Row],[Close Price]])-1</f>
        <v>7.5097003664583051E-2</v>
      </c>
      <c r="AI21">
        <v>52.716102608320703</v>
      </c>
      <c r="AJ21">
        <v>186.22551287983899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-0.27</v>
      </c>
      <c r="AM21" t="s">
        <v>10443</v>
      </c>
      <c r="AN21">
        <v>-5.4</v>
      </c>
      <c r="AO21" t="s">
        <v>10443</v>
      </c>
      <c r="AP21">
        <v>0.19826415680673301</v>
      </c>
      <c r="AQ21">
        <f>(Table2[[#This Row],[Sharpe Ratio]]-AVERAGE(Table2[Sharpe Ratio]))/_xlfn.STDEV.P(Table2[Sharpe Ratio])</f>
        <v>1.5487753800772672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87</v>
      </c>
      <c r="AT21">
        <f>_xlfn.RANK.AVG(Table2[[#This Row],[6M Return vs Nifty Z-Score]],Table2[6M Return vs Nifty Z-Score])</f>
        <v>8</v>
      </c>
      <c r="AU21">
        <f>_xlfn.RANK.AVG(Table2[[#This Row],[Sharpe Ratio Z-Score]],Table2[Sharpe Ratio Z-Score])</f>
        <v>44</v>
      </c>
      <c r="AV21">
        <f>(Table2[[#This Row],[Rank 1Y]]+Table2[[#This Row],[Rank 6M]]+Table2[[#This Row],[Rank Sharpe]])/3</f>
        <v>46.333333333333336</v>
      </c>
    </row>
    <row r="22" spans="1:48" x14ac:dyDescent="0.3">
      <c r="A22" t="s">
        <v>1289</v>
      </c>
      <c r="B22" t="s">
        <v>1290</v>
      </c>
      <c r="C22" t="s">
        <v>10384</v>
      </c>
      <c r="D22" t="s">
        <v>533</v>
      </c>
      <c r="E22">
        <v>9116.6047749999998</v>
      </c>
      <c r="F22">
        <v>457.25</v>
      </c>
      <c r="G22">
        <v>94.713441867376005</v>
      </c>
      <c r="H22">
        <f>(Table2[[#This Row],[1Y Return vs Nifty]]-AVERAGE(Table2[1Y Return vs Nifty]))/_xlfn.STDEV.P(Table2[1Y Return vs Nifty])</f>
        <v>1.1547569799928648</v>
      </c>
      <c r="I22">
        <v>6.9679691571977003</v>
      </c>
      <c r="J22">
        <f>(Table2[[#This Row],[1M Return vs Nifty]]-AVERAGE(Table2[1M Return vs Nifty]))/_xlfn.STDEV.P(Table2[1M Return vs Nifty])</f>
        <v>0.89457637108972321</v>
      </c>
      <c r="K22">
        <v>64.8778923083444</v>
      </c>
      <c r="L22">
        <f>(Table2[[#This Row],[6M Return vs Nifty]]-AVERAGE(Table2[6M Return vs Nifty]))/_xlfn.STDEV.P(Table2[6M Return vs Nifty])</f>
        <v>1.4486203899096943</v>
      </c>
      <c r="M22">
        <v>-0.89838940757659702</v>
      </c>
      <c r="N22">
        <f>(Table2[[#This Row],[1W Return vs Nifty]]-AVERAGE(Table2[1W Return vs Nifty]))/_xlfn.STDEV.P(Table2[1W Return vs Nifty])</f>
        <v>0.41571502333710253</v>
      </c>
      <c r="O22">
        <v>447.92</v>
      </c>
      <c r="P22">
        <v>422.90635260137702</v>
      </c>
      <c r="Q22">
        <v>339.87141177598699</v>
      </c>
      <c r="R22">
        <v>57.574274244046897</v>
      </c>
      <c r="S22" s="2">
        <f>(Table2[[#This Row],[Close Price]]-Table2[[#This Row],[20D EMA]])/Table2[[#This Row],[20D EMA]]</f>
        <v>2.0829612430791178E-2</v>
      </c>
      <c r="T22" s="2">
        <f>(Table2[[#This Row],[Close Price]]-Table2[[#This Row],[50D EMA]])/Table2[[#This Row],[50D EMA]]</f>
        <v>8.120863445859515E-2</v>
      </c>
      <c r="U22" s="2">
        <f>(Table2[[#This Row],[Close Price]]-Table2[[#This Row],[200D EMA]])/Table2[[#This Row],[200D EMA]]</f>
        <v>0.34536175787970819</v>
      </c>
      <c r="V22">
        <v>1.0351809035824899</v>
      </c>
      <c r="W22">
        <v>450.05</v>
      </c>
      <c r="X22">
        <v>462.45</v>
      </c>
      <c r="Y22">
        <v>450.05</v>
      </c>
      <c r="Z22">
        <v>471.9</v>
      </c>
      <c r="AA22">
        <v>441.1</v>
      </c>
      <c r="AB22">
        <v>471.9</v>
      </c>
      <c r="AC22" s="2">
        <f>(Table2[[#This Row],[Close Price]]/Table2[[#This Row],[Day Low]])-1</f>
        <v>1.5998222419731034E-2</v>
      </c>
      <c r="AD22" s="2">
        <f>(Table2[[#This Row],[Day High]]/Table2[[#This Row],[Close Price]])-1</f>
        <v>1.137233460907594E-2</v>
      </c>
      <c r="AE22" s="2">
        <f>(Table2[[#This Row],[Close Price]]/Table2[[#This Row],[Current Week Low]])-1</f>
        <v>1.5998222419731034E-2</v>
      </c>
      <c r="AF22" s="2">
        <f>(Table2[[#This Row],[Current Week High]]/Table2[[#This Row],[Close Price]])-1</f>
        <v>3.2039365773646855E-2</v>
      </c>
      <c r="AG22" s="2">
        <f>(Table2[[#This Row],[Close Price]]/Table2[[#This Row],[Current Month Low]])-1</f>
        <v>3.6613012922239729E-2</v>
      </c>
      <c r="AH22" s="2">
        <f>(Table2[[#This Row],[Current Month High]]/Table2[[#This Row],[Close Price]])-1</f>
        <v>3.2039365773646855E-2</v>
      </c>
      <c r="AI22">
        <v>3.2039365773646802</v>
      </c>
      <c r="AJ22">
        <v>136.30490956072299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0.11</v>
      </c>
      <c r="AM22" t="s">
        <v>10442</v>
      </c>
      <c r="AN22">
        <v>0.72</v>
      </c>
      <c r="AO22" t="s">
        <v>10442</v>
      </c>
      <c r="AP22">
        <v>0.33709401455524102</v>
      </c>
      <c r="AQ22">
        <f>(Table2[[#This Row],[Sharpe Ratio]]-AVERAGE(Table2[Sharpe Ratio]))/_xlfn.STDEV.P(Table2[Sharpe Ratio])</f>
        <v>3.1558418579475842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7.0695106222769697</v>
      </c>
      <c r="AS22">
        <f>_xlfn.RANK.AVG(Table2[[#This Row],[1Y Return vs Nifty Z-Score]],Table2[1Y Return vs Nifty Z-Score])</f>
        <v>78</v>
      </c>
      <c r="AT22">
        <f>_xlfn.RANK.AVG(Table2[[#This Row],[6M Return vs Nifty Z-Score]],Table2[6M Return vs Nifty Z-Score])</f>
        <v>63</v>
      </c>
      <c r="AU22">
        <f>_xlfn.RANK.AVG(Table2[[#This Row],[Sharpe Ratio Z-Score]],Table2[Sharpe Ratio Z-Score])</f>
        <v>1</v>
      </c>
      <c r="AV22">
        <f>(Table2[[#This Row],[Rank 1Y]]+Table2[[#This Row],[Rank 6M]]+Table2[[#This Row],[Rank Sharpe]])/3</f>
        <v>47.333333333333336</v>
      </c>
    </row>
    <row r="23" spans="1:48" x14ac:dyDescent="0.3">
      <c r="A23" t="s">
        <v>432</v>
      </c>
      <c r="B23" t="s">
        <v>433</v>
      </c>
      <c r="C23" t="s">
        <v>10395</v>
      </c>
      <c r="D23" t="s">
        <v>164</v>
      </c>
      <c r="E23">
        <v>54263.801402999998</v>
      </c>
      <c r="F23">
        <v>12803.6</v>
      </c>
      <c r="G23">
        <v>177.956015832986</v>
      </c>
      <c r="H23">
        <f>(Table2[[#This Row],[1Y Return vs Nifty]]-AVERAGE(Table2[1Y Return vs Nifty]))/_xlfn.STDEV.P(Table2[1Y Return vs Nifty])</f>
        <v>2.5204302374261851</v>
      </c>
      <c r="I23">
        <v>-1.2115007551699499</v>
      </c>
      <c r="J23">
        <f>(Table2[[#This Row],[1M Return vs Nifty]]-AVERAGE(Table2[1M Return vs Nifty]))/_xlfn.STDEV.P(Table2[1M Return vs Nifty])</f>
        <v>0.10764253669341498</v>
      </c>
      <c r="K23">
        <v>74.094677439526905</v>
      </c>
      <c r="L23">
        <f>(Table2[[#This Row],[6M Return vs Nifty]]-AVERAGE(Table2[6M Return vs Nifty]))/_xlfn.STDEV.P(Table2[6M Return vs Nifty])</f>
        <v>1.7170071086853966</v>
      </c>
      <c r="M23">
        <v>-1.6731774640858299</v>
      </c>
      <c r="N23">
        <f>(Table2[[#This Row],[1W Return vs Nifty]]-AVERAGE(Table2[1W Return vs Nifty]))/_xlfn.STDEV.P(Table2[1W Return vs Nifty])</f>
        <v>0.24345944927152607</v>
      </c>
      <c r="O23">
        <v>12354.66</v>
      </c>
      <c r="P23">
        <v>11973.661601801599</v>
      </c>
      <c r="Q23">
        <v>9448.9890060458893</v>
      </c>
      <c r="R23">
        <v>61.080636193321197</v>
      </c>
      <c r="S23" s="2">
        <f>(Table2[[#This Row],[Close Price]]-Table2[[#This Row],[20D EMA]])/Table2[[#This Row],[20D EMA]]</f>
        <v>3.6337705772558737E-2</v>
      </c>
      <c r="T23" s="2">
        <f>(Table2[[#This Row],[Close Price]]-Table2[[#This Row],[50D EMA]])/Table2[[#This Row],[50D EMA]]</f>
        <v>6.9313667430982481E-2</v>
      </c>
      <c r="U23" s="2">
        <f>(Table2[[#This Row],[Close Price]]-Table2[[#This Row],[200D EMA]])/Table2[[#This Row],[200D EMA]]</f>
        <v>0.35502327199319206</v>
      </c>
      <c r="V23">
        <v>0.81783644368436204</v>
      </c>
      <c r="W23">
        <v>12456.05</v>
      </c>
      <c r="X23">
        <v>13100.25</v>
      </c>
      <c r="Y23">
        <v>12456.05</v>
      </c>
      <c r="Z23">
        <v>13533.15</v>
      </c>
      <c r="AA23">
        <v>11210</v>
      </c>
      <c r="AB23">
        <v>13533.15</v>
      </c>
      <c r="AC23" s="2">
        <f>(Table2[[#This Row],[Close Price]]/Table2[[#This Row],[Day Low]])-1</f>
        <v>2.7902103796950239E-2</v>
      </c>
      <c r="AD23" s="2">
        <f>(Table2[[#This Row],[Day High]]/Table2[[#This Row],[Close Price]])-1</f>
        <v>2.3169264894248531E-2</v>
      </c>
      <c r="AE23" s="2">
        <f>(Table2[[#This Row],[Close Price]]/Table2[[#This Row],[Current Week Low]])-1</f>
        <v>2.7902103796950239E-2</v>
      </c>
      <c r="AF23" s="2">
        <f>(Table2[[#This Row],[Current Week High]]/Table2[[#This Row],[Close Price]])-1</f>
        <v>5.6980068105845216E-2</v>
      </c>
      <c r="AG23" s="2">
        <f>(Table2[[#This Row],[Close Price]]/Table2[[#This Row],[Current Month Low]])-1</f>
        <v>0.14215878679750227</v>
      </c>
      <c r="AH23" s="2">
        <f>(Table2[[#This Row],[Current Month High]]/Table2[[#This Row],[Close Price]])-1</f>
        <v>5.6980068105845216E-2</v>
      </c>
      <c r="AI23">
        <v>12.327782811084299</v>
      </c>
      <c r="AJ23">
        <v>228.64293231345701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-0.11</v>
      </c>
      <c r="AM23" t="s">
        <v>10443</v>
      </c>
      <c r="AN23">
        <v>9.01</v>
      </c>
      <c r="AO23" t="s">
        <v>10442</v>
      </c>
      <c r="AP23">
        <v>0.17249500888625699</v>
      </c>
      <c r="AQ23">
        <f>(Table2[[#This Row],[Sharpe Ratio]]-AVERAGE(Table2[Sharpe Ratio]))/_xlfn.STDEV.P(Table2[Sharpe Ratio])</f>
        <v>1.2504769127454178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5.8390162448219405</v>
      </c>
      <c r="AS23">
        <f>_xlfn.RANK.AVG(Table2[[#This Row],[1Y Return vs Nifty Z-Score]],Table2[1Y Return vs Nifty Z-Score])</f>
        <v>26</v>
      </c>
      <c r="AT23">
        <f>_xlfn.RANK.AVG(Table2[[#This Row],[6M Return vs Nifty Z-Score]],Table2[6M Return vs Nifty Z-Score])</f>
        <v>44</v>
      </c>
      <c r="AU23">
        <f>_xlfn.RANK.AVG(Table2[[#This Row],[Sharpe Ratio Z-Score]],Table2[Sharpe Ratio Z-Score])</f>
        <v>81</v>
      </c>
      <c r="AV23">
        <f>(Table2[[#This Row],[Rank 1Y]]+Table2[[#This Row],[Rank 6M]]+Table2[[#This Row],[Rank Sharpe]])/3</f>
        <v>50.333333333333336</v>
      </c>
    </row>
    <row r="24" spans="1:48" x14ac:dyDescent="0.3">
      <c r="A24" t="s">
        <v>314</v>
      </c>
      <c r="B24" t="s">
        <v>315</v>
      </c>
      <c r="C24" t="s">
        <v>10395</v>
      </c>
      <c r="D24" t="s">
        <v>316</v>
      </c>
      <c r="E24">
        <v>88221.222899999993</v>
      </c>
      <c r="F24">
        <v>4374.1000000000004</v>
      </c>
      <c r="G24">
        <v>65.014054698870595</v>
      </c>
      <c r="H24">
        <f>(Table2[[#This Row],[1Y Return vs Nifty]]-AVERAGE(Table2[1Y Return vs Nifty]))/_xlfn.STDEV.P(Table2[1Y Return vs Nifty])</f>
        <v>0.66751040788491234</v>
      </c>
      <c r="I24">
        <v>-17.832421824503498</v>
      </c>
      <c r="J24">
        <f>(Table2[[#This Row],[1M Return vs Nifty]]-AVERAGE(Table2[1M Return vs Nifty]))/_xlfn.STDEV.P(Table2[1M Return vs Nifty])</f>
        <v>-1.4914299323564764</v>
      </c>
      <c r="K24">
        <v>119.66629459647601</v>
      </c>
      <c r="L24">
        <f>(Table2[[#This Row],[6M Return vs Nifty]]-AVERAGE(Table2[6M Return vs Nifty]))/_xlfn.STDEV.P(Table2[6M Return vs Nifty])</f>
        <v>3.0440226161508366</v>
      </c>
      <c r="M24">
        <v>-7.4574381488397004</v>
      </c>
      <c r="N24">
        <f>(Table2[[#This Row],[1W Return vs Nifty]]-AVERAGE(Table2[1W Return vs Nifty]))/_xlfn.STDEV.P(Table2[1W Return vs Nifty])</f>
        <v>-1.0425324247982946</v>
      </c>
      <c r="O24">
        <v>4363.26</v>
      </c>
      <c r="P24">
        <v>4419.7435655314202</v>
      </c>
      <c r="Q24">
        <v>3396.5887102133302</v>
      </c>
      <c r="R24">
        <v>54.4059340139369</v>
      </c>
      <c r="S24" s="2">
        <f>(Table2[[#This Row],[Close Price]]-Table2[[#This Row],[20D EMA]])/Table2[[#This Row],[20D EMA]]</f>
        <v>2.484380944523165E-3</v>
      </c>
      <c r="T24" s="2">
        <f>(Table2[[#This Row],[Close Price]]-Table2[[#This Row],[50D EMA]])/Table2[[#This Row],[50D EMA]]</f>
        <v>-1.0327197687979845E-2</v>
      </c>
      <c r="U24" s="2">
        <f>(Table2[[#This Row],[Close Price]]-Table2[[#This Row],[200D EMA]])/Table2[[#This Row],[200D EMA]]</f>
        <v>0.28779206821460451</v>
      </c>
      <c r="V24">
        <v>0.52384405913356102</v>
      </c>
      <c r="W24">
        <v>4012.15</v>
      </c>
      <c r="X24">
        <v>4423</v>
      </c>
      <c r="Y24">
        <v>3970</v>
      </c>
      <c r="Z24">
        <v>4423</v>
      </c>
      <c r="AA24">
        <v>3970</v>
      </c>
      <c r="AB24">
        <v>4925</v>
      </c>
      <c r="AC24" s="2">
        <f>(Table2[[#This Row],[Close Price]]/Table2[[#This Row],[Day Low]])-1</f>
        <v>9.0213476564934059E-2</v>
      </c>
      <c r="AD24" s="2">
        <f>(Table2[[#This Row],[Day High]]/Table2[[#This Row],[Close Price]])-1</f>
        <v>1.11794426281977E-2</v>
      </c>
      <c r="AE24" s="2">
        <f>(Table2[[#This Row],[Close Price]]/Table2[[#This Row],[Current Week Low]])-1</f>
        <v>0.10178841309823694</v>
      </c>
      <c r="AF24" s="2">
        <f>(Table2[[#This Row],[Current Week High]]/Table2[[#This Row],[Close Price]])-1</f>
        <v>1.11794426281977E-2</v>
      </c>
      <c r="AG24" s="2">
        <f>(Table2[[#This Row],[Close Price]]/Table2[[#This Row],[Current Month Low]])-1</f>
        <v>0.10178841309823694</v>
      </c>
      <c r="AH24" s="2">
        <f>(Table2[[#This Row],[Current Month High]]/Table2[[#This Row],[Close Price]])-1</f>
        <v>0.1259459088726822</v>
      </c>
      <c r="AI24">
        <v>33.970416771450097</v>
      </c>
      <c r="AJ24">
        <v>151.09644087256001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-0.1</v>
      </c>
      <c r="AM24" t="s">
        <v>10443</v>
      </c>
      <c r="AN24">
        <v>-8.39</v>
      </c>
      <c r="AO24" t="s">
        <v>10443</v>
      </c>
      <c r="AP24">
        <v>0.25811475177360799</v>
      </c>
      <c r="AQ24">
        <f>(Table2[[#This Row],[Sharpe Ratio]]-AVERAGE(Table2[Sharpe Ratio]))/_xlfn.STDEV.P(Table2[Sharpe Ratio])</f>
        <v>2.241593815619404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134</v>
      </c>
      <c r="AT24">
        <f>_xlfn.RANK.AVG(Table2[[#This Row],[6M Return vs Nifty Z-Score]],Table2[6M Return vs Nifty Z-Score])</f>
        <v>11</v>
      </c>
      <c r="AU24">
        <f>_xlfn.RANK.AVG(Table2[[#This Row],[Sharpe Ratio Z-Score]],Table2[Sharpe Ratio Z-Score])</f>
        <v>8</v>
      </c>
      <c r="AV24">
        <f>(Table2[[#This Row],[Rank 1Y]]+Table2[[#This Row],[Rank 6M]]+Table2[[#This Row],[Rank Sharpe]])/3</f>
        <v>51</v>
      </c>
    </row>
    <row r="25" spans="1:48" x14ac:dyDescent="0.3">
      <c r="A25" t="s">
        <v>1271</v>
      </c>
      <c r="B25" t="s">
        <v>1272</v>
      </c>
      <c r="C25" t="s">
        <v>10395</v>
      </c>
      <c r="D25" t="s">
        <v>364</v>
      </c>
      <c r="E25">
        <v>9391.4593964100004</v>
      </c>
      <c r="F25">
        <v>413.85</v>
      </c>
      <c r="G25">
        <v>135.43997483964799</v>
      </c>
      <c r="H25">
        <f>(Table2[[#This Row],[1Y Return vs Nifty]]-AVERAGE(Table2[1Y Return vs Nifty]))/_xlfn.STDEV.P(Table2[1Y Return vs Nifty])</f>
        <v>1.8229143218259771</v>
      </c>
      <c r="I25">
        <v>2.2672141419226302</v>
      </c>
      <c r="J25">
        <f>(Table2[[#This Row],[1M Return vs Nifty]]-AVERAGE(Table2[1M Return vs Nifty]))/_xlfn.STDEV.P(Table2[1M Return vs Nifty])</f>
        <v>0.44232418257873046</v>
      </c>
      <c r="K25">
        <v>81.735702549775596</v>
      </c>
      <c r="L25">
        <f>(Table2[[#This Row],[6M Return vs Nifty]]-AVERAGE(Table2[6M Return vs Nifty]))/_xlfn.STDEV.P(Table2[6M Return vs Nifty])</f>
        <v>1.939508732433165</v>
      </c>
      <c r="M25">
        <v>0.86147554111703895</v>
      </c>
      <c r="N25">
        <f>(Table2[[#This Row],[1W Return vs Nifty]]-AVERAGE(Table2[1W Return vs Nifty]))/_xlfn.STDEV.P(Table2[1W Return vs Nifty])</f>
        <v>0.80697885925749535</v>
      </c>
      <c r="O25">
        <v>407.9</v>
      </c>
      <c r="P25">
        <v>377.74214101311401</v>
      </c>
      <c r="Q25">
        <v>287.25244147069299</v>
      </c>
      <c r="R25">
        <v>49.727932478674802</v>
      </c>
      <c r="S25" s="2">
        <f>(Table2[[#This Row],[Close Price]]-Table2[[#This Row],[20D EMA]])/Table2[[#This Row],[20D EMA]]</f>
        <v>1.4586908556018744E-2</v>
      </c>
      <c r="T25" s="2">
        <f>(Table2[[#This Row],[Close Price]]-Table2[[#This Row],[50D EMA]])/Table2[[#This Row],[50D EMA]]</f>
        <v>9.5588643856477917E-2</v>
      </c>
      <c r="U25" s="2">
        <f>(Table2[[#This Row],[Close Price]]-Table2[[#This Row],[200D EMA]])/Table2[[#This Row],[200D EMA]]</f>
        <v>0.44071882516000543</v>
      </c>
      <c r="V25">
        <v>0.83886967489767195</v>
      </c>
      <c r="W25">
        <v>410.5</v>
      </c>
      <c r="X25">
        <v>423.85</v>
      </c>
      <c r="Y25">
        <v>406</v>
      </c>
      <c r="Z25">
        <v>446.8</v>
      </c>
      <c r="AA25">
        <v>389.05</v>
      </c>
      <c r="AB25">
        <v>446.8</v>
      </c>
      <c r="AC25" s="2">
        <f>(Table2[[#This Row],[Close Price]]/Table2[[#This Row],[Day Low]])-1</f>
        <v>8.160779537149887E-3</v>
      </c>
      <c r="AD25" s="2">
        <f>(Table2[[#This Row],[Day High]]/Table2[[#This Row],[Close Price]])-1</f>
        <v>2.41633442068383E-2</v>
      </c>
      <c r="AE25" s="2">
        <f>(Table2[[#This Row],[Close Price]]/Table2[[#This Row],[Current Week Low]])-1</f>
        <v>1.9334975369458274E-2</v>
      </c>
      <c r="AF25" s="2">
        <f>(Table2[[#This Row],[Current Week High]]/Table2[[#This Row],[Close Price]])-1</f>
        <v>7.9618219161532E-2</v>
      </c>
      <c r="AG25" s="2">
        <f>(Table2[[#This Row],[Close Price]]/Table2[[#This Row],[Current Month Low]])-1</f>
        <v>6.3745019920318668E-2</v>
      </c>
      <c r="AH25" s="2">
        <f>(Table2[[#This Row],[Current Month High]]/Table2[[#This Row],[Close Price]])-1</f>
        <v>7.9618219161532E-2</v>
      </c>
      <c r="AI25">
        <v>7.9618219161532</v>
      </c>
      <c r="AJ25">
        <v>195.39614561027801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0.08</v>
      </c>
      <c r="AM25" t="s">
        <v>10442</v>
      </c>
      <c r="AN25">
        <v>-0.13</v>
      </c>
      <c r="AO25" t="s">
        <v>10443</v>
      </c>
      <c r="AP25">
        <v>0.17904246459489201</v>
      </c>
      <c r="AQ25">
        <f>(Table2[[#This Row],[Sharpe Ratio]]-AVERAGE(Table2[Sharpe Ratio]))/_xlfn.STDEV.P(Table2[Sharpe Ratio])</f>
        <v>1.3262689416024169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6.3379950376977847</v>
      </c>
      <c r="AS25">
        <f>_xlfn.RANK.AVG(Table2[[#This Row],[1Y Return vs Nifty Z-Score]],Table2[1Y Return vs Nifty Z-Score])</f>
        <v>47</v>
      </c>
      <c r="AT25">
        <f>_xlfn.RANK.AVG(Table2[[#This Row],[6M Return vs Nifty Z-Score]],Table2[6M Return vs Nifty Z-Score])</f>
        <v>34</v>
      </c>
      <c r="AU25">
        <f>_xlfn.RANK.AVG(Table2[[#This Row],[Sharpe Ratio Z-Score]],Table2[Sharpe Ratio Z-Score])</f>
        <v>74</v>
      </c>
      <c r="AV25">
        <f>(Table2[[#This Row],[Rank 1Y]]+Table2[[#This Row],[Rank 6M]]+Table2[[#This Row],[Rank Sharpe]])/3</f>
        <v>51.666666666666664</v>
      </c>
    </row>
    <row r="26" spans="1:48" x14ac:dyDescent="0.3">
      <c r="A26" t="s">
        <v>983</v>
      </c>
      <c r="B26" t="s">
        <v>984</v>
      </c>
      <c r="C26" t="s">
        <v>10395</v>
      </c>
      <c r="D26" t="s">
        <v>144</v>
      </c>
      <c r="E26">
        <v>15311.77921592</v>
      </c>
      <c r="F26">
        <v>1703.95</v>
      </c>
      <c r="G26">
        <v>102.831496811262</v>
      </c>
      <c r="H26">
        <f>(Table2[[#This Row],[1Y Return vs Nifty]]-AVERAGE(Table2[1Y Return vs Nifty]))/_xlfn.STDEV.P(Table2[1Y Return vs Nifty])</f>
        <v>1.2879413592243343</v>
      </c>
      <c r="I26">
        <v>-6.3016808724871103</v>
      </c>
      <c r="J26">
        <f>(Table2[[#This Row],[1M Return vs Nifty]]-AVERAGE(Table2[1M Return vs Nifty]))/_xlfn.STDEV.P(Table2[1M Return vs Nifty])</f>
        <v>-0.38207562357899827</v>
      </c>
      <c r="K26">
        <v>70.781275664679697</v>
      </c>
      <c r="L26">
        <f>(Table2[[#This Row],[6M Return vs Nifty]]-AVERAGE(Table2[6M Return vs Nifty]))/_xlfn.STDEV.P(Table2[6M Return vs Nifty])</f>
        <v>1.6205230290763131</v>
      </c>
      <c r="M26">
        <v>0.70611032857874401</v>
      </c>
      <c r="N26">
        <f>(Table2[[#This Row],[1W Return vs Nifty]]-AVERAGE(Table2[1W Return vs Nifty]))/_xlfn.STDEV.P(Table2[1W Return vs Nifty])</f>
        <v>0.7724371240684148</v>
      </c>
      <c r="O26">
        <v>1676.01</v>
      </c>
      <c r="P26">
        <v>1591.11354309336</v>
      </c>
      <c r="Q26">
        <v>1183.7665587609699</v>
      </c>
      <c r="R26">
        <v>57.828839593257101</v>
      </c>
      <c r="S26" s="2">
        <f>(Table2[[#This Row],[Close Price]]-Table2[[#This Row],[20D EMA]])/Table2[[#This Row],[20D EMA]]</f>
        <v>1.6670544925149643E-2</v>
      </c>
      <c r="T26" s="2">
        <f>(Table2[[#This Row],[Close Price]]-Table2[[#This Row],[50D EMA]])/Table2[[#This Row],[50D EMA]]</f>
        <v>7.0916659214193642E-2</v>
      </c>
      <c r="U26" s="2">
        <f>(Table2[[#This Row],[Close Price]]-Table2[[#This Row],[200D EMA]])/Table2[[#This Row],[200D EMA]]</f>
        <v>0.43943076224715966</v>
      </c>
      <c r="V26">
        <v>0.63181276926042096</v>
      </c>
      <c r="W26">
        <v>1633</v>
      </c>
      <c r="X26">
        <v>1738</v>
      </c>
      <c r="Y26">
        <v>1602</v>
      </c>
      <c r="Z26">
        <v>1738</v>
      </c>
      <c r="AA26">
        <v>1576</v>
      </c>
      <c r="AB26">
        <v>1738</v>
      </c>
      <c r="AC26" s="2">
        <f>(Table2[[#This Row],[Close Price]]/Table2[[#This Row],[Day Low]])-1</f>
        <v>4.3447642375995077E-2</v>
      </c>
      <c r="AD26" s="2">
        <f>(Table2[[#This Row],[Day High]]/Table2[[#This Row],[Close Price]])-1</f>
        <v>1.9982980721265253E-2</v>
      </c>
      <c r="AE26" s="2">
        <f>(Table2[[#This Row],[Close Price]]/Table2[[#This Row],[Current Week Low]])-1</f>
        <v>6.3639200998751644E-2</v>
      </c>
      <c r="AF26" s="2">
        <f>(Table2[[#This Row],[Current Week High]]/Table2[[#This Row],[Close Price]])-1</f>
        <v>1.9982980721265253E-2</v>
      </c>
      <c r="AG26" s="2">
        <f>(Table2[[#This Row],[Close Price]]/Table2[[#This Row],[Current Month Low]])-1</f>
        <v>8.1186548223350252E-2</v>
      </c>
      <c r="AH26" s="2">
        <f>(Table2[[#This Row],[Current Month High]]/Table2[[#This Row],[Close Price]])-1</f>
        <v>1.9982980721265253E-2</v>
      </c>
      <c r="AI26">
        <v>15.613721059890199</v>
      </c>
      <c r="AJ26">
        <v>162.146153846153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0.05</v>
      </c>
      <c r="AM26" t="s">
        <v>10442</v>
      </c>
      <c r="AN26">
        <v>2.65</v>
      </c>
      <c r="AO26" t="s">
        <v>10442</v>
      </c>
      <c r="AP26">
        <v>0.203227475481673</v>
      </c>
      <c r="AQ26">
        <f>(Table2[[#This Row],[Sharpe Ratio]]-AVERAGE(Table2[Sharpe Ratio]))/_xlfn.STDEV.P(Table2[Sharpe Ratio])</f>
        <v>1.6062297576214197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4.9050556464114843</v>
      </c>
      <c r="AS26">
        <f>_xlfn.RANK.AVG(Table2[[#This Row],[1Y Return vs Nifty Z-Score]],Table2[1Y Return vs Nifty Z-Score])</f>
        <v>72</v>
      </c>
      <c r="AT26">
        <f>_xlfn.RANK.AVG(Table2[[#This Row],[6M Return vs Nifty Z-Score]],Table2[6M Return vs Nifty Z-Score])</f>
        <v>48</v>
      </c>
      <c r="AU26">
        <f>_xlfn.RANK.AVG(Table2[[#This Row],[Sharpe Ratio Z-Score]],Table2[Sharpe Ratio Z-Score])</f>
        <v>37</v>
      </c>
      <c r="AV26">
        <f>(Table2[[#This Row],[Rank 1Y]]+Table2[[#This Row],[Rank 6M]]+Table2[[#This Row],[Rank Sharpe]])/3</f>
        <v>52.333333333333336</v>
      </c>
    </row>
    <row r="27" spans="1:48" x14ac:dyDescent="0.3">
      <c r="A27" t="s">
        <v>636</v>
      </c>
      <c r="B27" t="s">
        <v>637</v>
      </c>
      <c r="C27" t="s">
        <v>10384</v>
      </c>
      <c r="D27" t="s">
        <v>197</v>
      </c>
      <c r="E27">
        <v>30804.387531820001</v>
      </c>
      <c r="F27">
        <v>13955.3</v>
      </c>
      <c r="G27">
        <v>122.320716915573</v>
      </c>
      <c r="H27">
        <f>(Table2[[#This Row],[1Y Return vs Nifty]]-AVERAGE(Table2[1Y Return vs Nifty]))/_xlfn.STDEV.P(Table2[1Y Return vs Nifty])</f>
        <v>1.6076804715166237</v>
      </c>
      <c r="I27">
        <v>0.50389181864392196</v>
      </c>
      <c r="J27">
        <f>(Table2[[#This Row],[1M Return vs Nifty]]-AVERAGE(Table2[1M Return vs Nifty]))/_xlfn.STDEV.P(Table2[1M Return vs Nifty])</f>
        <v>0.27267773702653247</v>
      </c>
      <c r="K27">
        <v>57.540274921478201</v>
      </c>
      <c r="L27">
        <f>(Table2[[#This Row],[6M Return vs Nifty]]-AVERAGE(Table2[6M Return vs Nifty]))/_xlfn.STDEV.P(Table2[6M Return vs Nifty])</f>
        <v>1.2349537994377191</v>
      </c>
      <c r="M27">
        <v>-4.0087354398985404</v>
      </c>
      <c r="N27">
        <f>(Table2[[#This Row],[1W Return vs Nifty]]-AVERAGE(Table2[1W Return vs Nifty]))/_xlfn.STDEV.P(Table2[1W Return vs Nifty])</f>
        <v>-0.27579594774589039</v>
      </c>
      <c r="O27">
        <v>14044.04</v>
      </c>
      <c r="P27">
        <v>13589.1941826723</v>
      </c>
      <c r="Q27">
        <v>10764.868835245699</v>
      </c>
      <c r="R27">
        <v>42.991272333851597</v>
      </c>
      <c r="S27" s="2">
        <f>(Table2[[#This Row],[Close Price]]-Table2[[#This Row],[20D EMA]])/Table2[[#This Row],[20D EMA]]</f>
        <v>-6.3186946206363406E-3</v>
      </c>
      <c r="T27" s="2">
        <f>(Table2[[#This Row],[Close Price]]-Table2[[#This Row],[50D EMA]])/Table2[[#This Row],[50D EMA]]</f>
        <v>2.6940951200368043E-2</v>
      </c>
      <c r="U27" s="2">
        <f>(Table2[[#This Row],[Close Price]]-Table2[[#This Row],[200D EMA]])/Table2[[#This Row],[200D EMA]]</f>
        <v>0.29637436494426928</v>
      </c>
      <c r="V27">
        <v>0.92650824922201902</v>
      </c>
      <c r="W27">
        <v>13801</v>
      </c>
      <c r="X27">
        <v>14149.9</v>
      </c>
      <c r="Y27">
        <v>13756.05</v>
      </c>
      <c r="Z27">
        <v>14523.05</v>
      </c>
      <c r="AA27">
        <v>13578.05</v>
      </c>
      <c r="AB27">
        <v>14698.95</v>
      </c>
      <c r="AC27" s="2">
        <f>(Table2[[#This Row],[Close Price]]/Table2[[#This Row],[Day Low]])-1</f>
        <v>1.11803492500544E-2</v>
      </c>
      <c r="AD27" s="2">
        <f>(Table2[[#This Row],[Day High]]/Table2[[#This Row],[Close Price]])-1</f>
        <v>1.3944522869447473E-2</v>
      </c>
      <c r="AE27" s="2">
        <f>(Table2[[#This Row],[Close Price]]/Table2[[#This Row],[Current Week Low]])-1</f>
        <v>1.4484535895115336E-2</v>
      </c>
      <c r="AF27" s="2">
        <f>(Table2[[#This Row],[Current Week High]]/Table2[[#This Row],[Close Price]])-1</f>
        <v>4.0683467929747197E-2</v>
      </c>
      <c r="AG27" s="2">
        <f>(Table2[[#This Row],[Close Price]]/Table2[[#This Row],[Current Month Low]])-1</f>
        <v>2.7783812844996092E-2</v>
      </c>
      <c r="AH27" s="2">
        <f>(Table2[[#This Row],[Current Month High]]/Table2[[#This Row],[Close Price]])-1</f>
        <v>5.3287998108245693E-2</v>
      </c>
      <c r="AI27">
        <v>7.4143873653737398</v>
      </c>
      <c r="AJ27">
        <v>170.31272699098301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-0.05</v>
      </c>
      <c r="AM27" t="s">
        <v>10443</v>
      </c>
      <c r="AN27">
        <v>-0.42</v>
      </c>
      <c r="AO27" t="s">
        <v>10443</v>
      </c>
      <c r="AP27">
        <v>0.21540918578974599</v>
      </c>
      <c r="AQ27">
        <f>(Table2[[#This Row],[Sharpe Ratio]]-AVERAGE(Table2[Sharpe Ratio]))/_xlfn.STDEV.P(Table2[Sharpe Ratio])</f>
        <v>1.7472427831817792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4.5867588434167645</v>
      </c>
      <c r="AS27">
        <f>_xlfn.RANK.AVG(Table2[[#This Row],[1Y Return vs Nifty Z-Score]],Table2[1Y Return vs Nifty Z-Score])</f>
        <v>59</v>
      </c>
      <c r="AT27">
        <f>_xlfn.RANK.AVG(Table2[[#This Row],[6M Return vs Nifty Z-Score]],Table2[6M Return vs Nifty Z-Score])</f>
        <v>81</v>
      </c>
      <c r="AU27">
        <f>_xlfn.RANK.AVG(Table2[[#This Row],[Sharpe Ratio Z-Score]],Table2[Sharpe Ratio Z-Score])</f>
        <v>25</v>
      </c>
      <c r="AV27">
        <f>(Table2[[#This Row],[Rank 1Y]]+Table2[[#This Row],[Rank 6M]]+Table2[[#This Row],[Rank Sharpe]])/3</f>
        <v>55</v>
      </c>
    </row>
    <row r="28" spans="1:48" x14ac:dyDescent="0.3">
      <c r="A28" t="s">
        <v>839</v>
      </c>
      <c r="B28" t="s">
        <v>840</v>
      </c>
      <c r="C28" t="s">
        <v>10397</v>
      </c>
      <c r="D28" t="s">
        <v>278</v>
      </c>
      <c r="E28">
        <v>19561.999452299999</v>
      </c>
      <c r="F28">
        <v>518.25</v>
      </c>
      <c r="G28">
        <v>186.027546988137</v>
      </c>
      <c r="H28">
        <f>(Table2[[#This Row],[1Y Return vs Nifty]]-AVERAGE(Table2[1Y Return vs Nifty]))/_xlfn.STDEV.P(Table2[1Y Return vs Nifty])</f>
        <v>2.6528513498449771</v>
      </c>
      <c r="I28">
        <v>17.5800007344913</v>
      </c>
      <c r="J28">
        <f>(Table2[[#This Row],[1M Return vs Nifty]]-AVERAGE(Table2[1M Return vs Nifty]))/_xlfn.STDEV.P(Table2[1M Return vs Nifty])</f>
        <v>1.9155431072381619</v>
      </c>
      <c r="K28">
        <v>93.219687742114203</v>
      </c>
      <c r="L28">
        <f>(Table2[[#This Row],[6M Return vs Nifty]]-AVERAGE(Table2[6M Return vs Nifty]))/_xlfn.STDEV.P(Table2[6M Return vs Nifty])</f>
        <v>2.2739148252705572</v>
      </c>
      <c r="M28">
        <v>3.7856561567315801</v>
      </c>
      <c r="N28">
        <f>(Table2[[#This Row],[1W Return vs Nifty]]-AVERAGE(Table2[1W Return vs Nifty]))/_xlfn.STDEV.P(Table2[1W Return vs Nifty])</f>
        <v>1.4571004071857592</v>
      </c>
      <c r="O28">
        <v>484.88</v>
      </c>
      <c r="P28">
        <v>424.857403713314</v>
      </c>
      <c r="Q28">
        <v>313.669742769067</v>
      </c>
      <c r="R28">
        <v>63.808323146028897</v>
      </c>
      <c r="S28" s="2">
        <f>(Table2[[#This Row],[Close Price]]-Table2[[#This Row],[20D EMA]])/Table2[[#This Row],[20D EMA]]</f>
        <v>6.8821151625144378E-2</v>
      </c>
      <c r="T28" s="2">
        <f>(Table2[[#This Row],[Close Price]]-Table2[[#This Row],[50D EMA]])/Table2[[#This Row],[50D EMA]]</f>
        <v>0.21982103988402099</v>
      </c>
      <c r="U28" s="2">
        <f>(Table2[[#This Row],[Close Price]]-Table2[[#This Row],[200D EMA]])/Table2[[#This Row],[200D EMA]]</f>
        <v>0.6522154653008756</v>
      </c>
      <c r="V28">
        <v>0.61239876988697395</v>
      </c>
      <c r="W28">
        <v>509.1</v>
      </c>
      <c r="X28">
        <v>528.4</v>
      </c>
      <c r="Y28">
        <v>471.5</v>
      </c>
      <c r="Z28">
        <v>541.95000000000005</v>
      </c>
      <c r="AA28">
        <v>460</v>
      </c>
      <c r="AB28">
        <v>541.95000000000005</v>
      </c>
      <c r="AC28" s="2">
        <f>(Table2[[#This Row],[Close Price]]/Table2[[#This Row],[Day Low]])-1</f>
        <v>1.7972893341190233E-2</v>
      </c>
      <c r="AD28" s="2">
        <f>(Table2[[#This Row],[Day High]]/Table2[[#This Row],[Close Price]])-1</f>
        <v>1.9585142305836856E-2</v>
      </c>
      <c r="AE28" s="2">
        <f>(Table2[[#This Row],[Close Price]]/Table2[[#This Row],[Current Week Low]])-1</f>
        <v>9.91516436903499E-2</v>
      </c>
      <c r="AF28" s="2">
        <f>(Table2[[#This Row],[Current Week High]]/Table2[[#This Row],[Close Price]])-1</f>
        <v>4.573082489146163E-2</v>
      </c>
      <c r="AG28" s="2">
        <f>(Table2[[#This Row],[Close Price]]/Table2[[#This Row],[Current Month Low]])-1</f>
        <v>0.1266304347826086</v>
      </c>
      <c r="AH28" s="2">
        <f>(Table2[[#This Row],[Current Month High]]/Table2[[#This Row],[Close Price]])-1</f>
        <v>4.573082489146163E-2</v>
      </c>
      <c r="AI28">
        <v>4.5730824891461603</v>
      </c>
      <c r="AJ28">
        <v>222.79663656181799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1</v>
      </c>
      <c r="AM28" t="s">
        <v>10442</v>
      </c>
      <c r="AN28">
        <v>1.58</v>
      </c>
      <c r="AO28" t="s">
        <v>10442</v>
      </c>
      <c r="AP28">
        <v>0.147873576657784</v>
      </c>
      <c r="AQ28">
        <f>(Table2[[#This Row],[Sharpe Ratio]]-AVERAGE(Table2[Sharpe Ratio]))/_xlfn.STDEV.P(Table2[Sharpe Ratio])</f>
        <v>0.9654641711548213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9.2648738606942764</v>
      </c>
      <c r="AS28">
        <f>_xlfn.RANK.AVG(Table2[[#This Row],[1Y Return vs Nifty Z-Score]],Table2[1Y Return vs Nifty Z-Score])</f>
        <v>22</v>
      </c>
      <c r="AT28">
        <f>_xlfn.RANK.AVG(Table2[[#This Row],[6M Return vs Nifty Z-Score]],Table2[6M Return vs Nifty Z-Score])</f>
        <v>24</v>
      </c>
      <c r="AU28">
        <f>_xlfn.RANK.AVG(Table2[[#This Row],[Sharpe Ratio Z-Score]],Table2[Sharpe Ratio Z-Score])</f>
        <v>122</v>
      </c>
      <c r="AV28">
        <f>(Table2[[#This Row],[Rank 1Y]]+Table2[[#This Row],[Rank 6M]]+Table2[[#This Row],[Rank Sharpe]])/3</f>
        <v>56</v>
      </c>
    </row>
    <row r="29" spans="1:48" x14ac:dyDescent="0.3">
      <c r="A29" t="s">
        <v>1030</v>
      </c>
      <c r="B29" t="s">
        <v>1031</v>
      </c>
      <c r="C29" t="s">
        <v>10395</v>
      </c>
      <c r="D29" t="s">
        <v>164</v>
      </c>
      <c r="E29">
        <v>13734.7997696</v>
      </c>
      <c r="F29">
        <v>13575.8</v>
      </c>
      <c r="G29">
        <v>137.95439465666999</v>
      </c>
      <c r="H29">
        <f>(Table2[[#This Row],[1Y Return vs Nifty]]-AVERAGE(Table2[1Y Return vs Nifty]))/_xlfn.STDEV.P(Table2[1Y Return vs Nifty])</f>
        <v>1.8641657601042549</v>
      </c>
      <c r="I29">
        <v>-10.227386379191101</v>
      </c>
      <c r="J29">
        <f>(Table2[[#This Row],[1M Return vs Nifty]]-AVERAGE(Table2[1M Return vs Nifty]))/_xlfn.STDEV.P(Table2[1M Return vs Nifty])</f>
        <v>-0.75976152745770631</v>
      </c>
      <c r="K29">
        <v>47.833544227006897</v>
      </c>
      <c r="L29">
        <f>(Table2[[#This Row],[6M Return vs Nifty]]-AVERAGE(Table2[6M Return vs Nifty]))/_xlfn.STDEV.P(Table2[6M Return vs Nifty])</f>
        <v>0.95230018822194917</v>
      </c>
      <c r="M29">
        <v>-5.4502281765994196</v>
      </c>
      <c r="N29">
        <f>(Table2[[#This Row],[1W Return vs Nifty]]-AVERAGE(Table2[1W Return vs Nifty]))/_xlfn.STDEV.P(Table2[1W Return vs Nifty])</f>
        <v>-0.59627734493016649</v>
      </c>
      <c r="O29">
        <v>13720.12</v>
      </c>
      <c r="P29">
        <v>13288.688292632</v>
      </c>
      <c r="Q29">
        <v>10432.768126961601</v>
      </c>
      <c r="R29">
        <v>42.628756723757597</v>
      </c>
      <c r="S29" s="2">
        <f>(Table2[[#This Row],[Close Price]]-Table2[[#This Row],[20D EMA]])/Table2[[#This Row],[20D EMA]]</f>
        <v>-1.0518858435640615E-2</v>
      </c>
      <c r="T29" s="2">
        <f>(Table2[[#This Row],[Close Price]]-Table2[[#This Row],[50D EMA]])/Table2[[#This Row],[50D EMA]]</f>
        <v>2.1605722178553225E-2</v>
      </c>
      <c r="U29" s="2">
        <f>(Table2[[#This Row],[Close Price]]-Table2[[#This Row],[200D EMA]])/Table2[[#This Row],[200D EMA]]</f>
        <v>0.30126538180368467</v>
      </c>
      <c r="V29">
        <v>0.56267418591608798</v>
      </c>
      <c r="W29">
        <v>13441.05</v>
      </c>
      <c r="X29">
        <v>13840</v>
      </c>
      <c r="Y29">
        <v>13200</v>
      </c>
      <c r="Z29">
        <v>14259.9</v>
      </c>
      <c r="AA29">
        <v>13200</v>
      </c>
      <c r="AB29">
        <v>14400</v>
      </c>
      <c r="AC29" s="2">
        <f>(Table2[[#This Row],[Close Price]]/Table2[[#This Row],[Day Low]])-1</f>
        <v>1.0025258443350671E-2</v>
      </c>
      <c r="AD29" s="2">
        <f>(Table2[[#This Row],[Day High]]/Table2[[#This Row],[Close Price]])-1</f>
        <v>1.9461099898348655E-2</v>
      </c>
      <c r="AE29" s="2">
        <f>(Table2[[#This Row],[Close Price]]/Table2[[#This Row],[Current Week Low]])-1</f>
        <v>2.8469696969696923E-2</v>
      </c>
      <c r="AF29" s="2">
        <f>(Table2[[#This Row],[Current Week High]]/Table2[[#This Row],[Close Price]])-1</f>
        <v>5.0391137170553435E-2</v>
      </c>
      <c r="AG29" s="2">
        <f>(Table2[[#This Row],[Close Price]]/Table2[[#This Row],[Current Month Low]])-1</f>
        <v>2.8469696969696923E-2</v>
      </c>
      <c r="AH29" s="2">
        <f>(Table2[[#This Row],[Current Month High]]/Table2[[#This Row],[Close Price]])-1</f>
        <v>6.0710970992501334E-2</v>
      </c>
      <c r="AI29">
        <v>9.0175164631181897</v>
      </c>
      <c r="AJ29">
        <v>222.30861457010201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</v>
      </c>
      <c r="AM29" t="s">
        <v>10442</v>
      </c>
      <c r="AN29">
        <v>-2.1800000000000002</v>
      </c>
      <c r="AO29" t="s">
        <v>10443</v>
      </c>
      <c r="AP29">
        <v>0.232802665648811</v>
      </c>
      <c r="AQ29">
        <f>(Table2[[#This Row],[Sharpe Ratio]]-AVERAGE(Table2[Sharpe Ratio]))/_xlfn.STDEV.P(Table2[Sharpe Ratio])</f>
        <v>1.9485862035982442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3.4090132795365755</v>
      </c>
      <c r="AS29">
        <f>_xlfn.RANK.AVG(Table2[[#This Row],[1Y Return vs Nifty Z-Score]],Table2[1Y Return vs Nifty Z-Score])</f>
        <v>44</v>
      </c>
      <c r="AT29">
        <f>_xlfn.RANK.AVG(Table2[[#This Row],[6M Return vs Nifty Z-Score]],Table2[6M Return vs Nifty Z-Score])</f>
        <v>108</v>
      </c>
      <c r="AU29">
        <f>_xlfn.RANK.AVG(Table2[[#This Row],[Sharpe Ratio Z-Score]],Table2[Sharpe Ratio Z-Score])</f>
        <v>18</v>
      </c>
      <c r="AV29">
        <f>(Table2[[#This Row],[Rank 1Y]]+Table2[[#This Row],[Rank 6M]]+Table2[[#This Row],[Rank Sharpe]])/3</f>
        <v>56.666666666666664</v>
      </c>
    </row>
    <row r="30" spans="1:48" x14ac:dyDescent="0.3">
      <c r="A30" t="s">
        <v>1080</v>
      </c>
      <c r="B30" t="s">
        <v>1081</v>
      </c>
      <c r="C30" t="s">
        <v>10386</v>
      </c>
      <c r="D30" t="s">
        <v>114</v>
      </c>
      <c r="E30">
        <v>12435.55017418</v>
      </c>
      <c r="F30">
        <v>2115.6999999999998</v>
      </c>
      <c r="G30">
        <v>89.354920019589699</v>
      </c>
      <c r="H30">
        <f>(Table2[[#This Row],[1Y Return vs Nifty]]-AVERAGE(Table2[1Y Return vs Nifty]))/_xlfn.STDEV.P(Table2[1Y Return vs Nifty])</f>
        <v>1.0668453545076027</v>
      </c>
      <c r="I30">
        <v>26.905230390026599</v>
      </c>
      <c r="J30">
        <f>(Table2[[#This Row],[1M Return vs Nifty]]-AVERAGE(Table2[1M Return vs Nifty]))/_xlfn.STDEV.P(Table2[1M Return vs Nifty])</f>
        <v>2.812708670297539</v>
      </c>
      <c r="K30">
        <v>82.340494799959203</v>
      </c>
      <c r="L30">
        <f>(Table2[[#This Row],[6M Return vs Nifty]]-AVERAGE(Table2[6M Return vs Nifty]))/_xlfn.STDEV.P(Table2[6M Return vs Nifty])</f>
        <v>1.9571198848314773</v>
      </c>
      <c r="M30">
        <v>5.6277595510951297</v>
      </c>
      <c r="N30">
        <f>(Table2[[#This Row],[1W Return vs Nifty]]-AVERAGE(Table2[1W Return vs Nifty]))/_xlfn.STDEV.P(Table2[1W Return vs Nifty])</f>
        <v>1.866647992513643</v>
      </c>
      <c r="O30">
        <v>1776.25</v>
      </c>
      <c r="P30">
        <v>1608.7546453152399</v>
      </c>
      <c r="Q30">
        <v>1322.20797180365</v>
      </c>
      <c r="R30">
        <v>82.1960479760928</v>
      </c>
      <c r="S30" s="2">
        <f>(Table2[[#This Row],[Close Price]]-Table2[[#This Row],[20D EMA]])/Table2[[#This Row],[20D EMA]]</f>
        <v>0.19110485573539751</v>
      </c>
      <c r="T30" s="2">
        <f>(Table2[[#This Row],[Close Price]]-Table2[[#This Row],[50D EMA]])/Table2[[#This Row],[50D EMA]]</f>
        <v>0.31511663768058462</v>
      </c>
      <c r="U30" s="2">
        <f>(Table2[[#This Row],[Close Price]]-Table2[[#This Row],[200D EMA]])/Table2[[#This Row],[200D EMA]]</f>
        <v>0.60012648926471956</v>
      </c>
      <c r="V30">
        <v>2.5917491544765099</v>
      </c>
      <c r="W30">
        <v>1941.05</v>
      </c>
      <c r="X30">
        <v>2200</v>
      </c>
      <c r="Y30">
        <v>1784.9</v>
      </c>
      <c r="Z30">
        <v>2200</v>
      </c>
      <c r="AA30">
        <v>1568.95</v>
      </c>
      <c r="AB30">
        <v>2200</v>
      </c>
      <c r="AC30" s="2">
        <f>(Table2[[#This Row],[Close Price]]/Table2[[#This Row],[Day Low]])-1</f>
        <v>8.9977074263929202E-2</v>
      </c>
      <c r="AD30" s="2">
        <f>(Table2[[#This Row],[Day High]]/Table2[[#This Row],[Close Price]])-1</f>
        <v>3.9844968568322647E-2</v>
      </c>
      <c r="AE30" s="2">
        <f>(Table2[[#This Row],[Close Price]]/Table2[[#This Row],[Current Week Low]])-1</f>
        <v>0.18533251162530107</v>
      </c>
      <c r="AF30" s="2">
        <f>(Table2[[#This Row],[Current Week High]]/Table2[[#This Row],[Close Price]])-1</f>
        <v>3.9844968568322647E-2</v>
      </c>
      <c r="AG30" s="2">
        <f>(Table2[[#This Row],[Close Price]]/Table2[[#This Row],[Current Month Low]])-1</f>
        <v>0.34848146849803996</v>
      </c>
      <c r="AH30" s="2">
        <f>(Table2[[#This Row],[Current Month High]]/Table2[[#This Row],[Close Price]])-1</f>
        <v>3.9844968568322647E-2</v>
      </c>
      <c r="AI30">
        <v>3.9844968568322598</v>
      </c>
      <c r="AJ30">
        <v>127.592512908777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0.31</v>
      </c>
      <c r="AM30" t="s">
        <v>10442</v>
      </c>
      <c r="AN30">
        <v>32.799999999999997</v>
      </c>
      <c r="AO30" t="s">
        <v>10442</v>
      </c>
      <c r="AP30">
        <v>0.188732544976148</v>
      </c>
      <c r="AQ30">
        <f>(Table2[[#This Row],[Sharpe Ratio]]-AVERAGE(Table2[Sharpe Ratio]))/_xlfn.STDEV.P(Table2[Sharpe Ratio])</f>
        <v>1.4384393608561432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9.1417612630064049</v>
      </c>
      <c r="AS30">
        <f>_xlfn.RANK.AVG(Table2[[#This Row],[1Y Return vs Nifty Z-Score]],Table2[1Y Return vs Nifty Z-Score])</f>
        <v>90</v>
      </c>
      <c r="AT30">
        <f>_xlfn.RANK.AVG(Table2[[#This Row],[6M Return vs Nifty Z-Score]],Table2[6M Return vs Nifty Z-Score])</f>
        <v>32</v>
      </c>
      <c r="AU30">
        <f>_xlfn.RANK.AVG(Table2[[#This Row],[Sharpe Ratio Z-Score]],Table2[Sharpe Ratio Z-Score])</f>
        <v>51</v>
      </c>
      <c r="AV30">
        <f>(Table2[[#This Row],[Rank 1Y]]+Table2[[#This Row],[Rank 6M]]+Table2[[#This Row],[Rank Sharpe]])/3</f>
        <v>57.666666666666664</v>
      </c>
    </row>
    <row r="31" spans="1:48" x14ac:dyDescent="0.3">
      <c r="A31" t="s">
        <v>468</v>
      </c>
      <c r="B31" t="s">
        <v>469</v>
      </c>
      <c r="C31" t="s">
        <v>10384</v>
      </c>
      <c r="D31" t="s">
        <v>407</v>
      </c>
      <c r="E31">
        <v>47335.253746080001</v>
      </c>
      <c r="F31">
        <v>790.8</v>
      </c>
      <c r="G31">
        <v>234.097069044785</v>
      </c>
      <c r="H31">
        <f>(Table2[[#This Row],[1Y Return vs Nifty]]-AVERAGE(Table2[1Y Return vs Nifty]))/_xlfn.STDEV.P(Table2[1Y Return vs Nifty])</f>
        <v>3.4414773814893875</v>
      </c>
      <c r="I31">
        <v>15.3939328301082</v>
      </c>
      <c r="J31">
        <f>(Table2[[#This Row],[1M Return vs Nifty]]-AVERAGE(Table2[1M Return vs Nifty]))/_xlfn.STDEV.P(Table2[1M Return vs Nifty])</f>
        <v>1.7052249794526735</v>
      </c>
      <c r="K31">
        <v>81.980604360907293</v>
      </c>
      <c r="L31">
        <f>(Table2[[#This Row],[6M Return vs Nifty]]-AVERAGE(Table2[6M Return vs Nifty]))/_xlfn.STDEV.P(Table2[6M Return vs Nifty])</f>
        <v>1.9466401120385646</v>
      </c>
      <c r="M31">
        <v>0.85519449176482798</v>
      </c>
      <c r="N31">
        <f>(Table2[[#This Row],[1W Return vs Nifty]]-AVERAGE(Table2[1W Return vs Nifty]))/_xlfn.STDEV.P(Table2[1W Return vs Nifty])</f>
        <v>0.8055824183175383</v>
      </c>
      <c r="O31">
        <v>743.52</v>
      </c>
      <c r="P31">
        <v>689.24552797878698</v>
      </c>
      <c r="Q31">
        <v>536.29312925430497</v>
      </c>
      <c r="R31">
        <v>70.043597528981707</v>
      </c>
      <c r="S31" s="2">
        <f>(Table2[[#This Row],[Close Price]]-Table2[[#This Row],[20D EMA]])/Table2[[#This Row],[20D EMA]]</f>
        <v>6.3589412524209132E-2</v>
      </c>
      <c r="T31" s="2">
        <f>(Table2[[#This Row],[Close Price]]-Table2[[#This Row],[50D EMA]])/Table2[[#This Row],[50D EMA]]</f>
        <v>0.14734150298953921</v>
      </c>
      <c r="U31" s="2">
        <f>(Table2[[#This Row],[Close Price]]-Table2[[#This Row],[200D EMA]])/Table2[[#This Row],[200D EMA]]</f>
        <v>0.4745667189500955</v>
      </c>
      <c r="V31">
        <v>1.32588698984645</v>
      </c>
      <c r="W31">
        <v>751.75</v>
      </c>
      <c r="X31">
        <v>799.9</v>
      </c>
      <c r="Y31">
        <v>733.25</v>
      </c>
      <c r="Z31">
        <v>828.85</v>
      </c>
      <c r="AA31">
        <v>715</v>
      </c>
      <c r="AB31">
        <v>828.85</v>
      </c>
      <c r="AC31" s="2">
        <f>(Table2[[#This Row],[Close Price]]/Table2[[#This Row],[Day Low]])-1</f>
        <v>5.1945460591952042E-2</v>
      </c>
      <c r="AD31" s="2">
        <f>(Table2[[#This Row],[Day High]]/Table2[[#This Row],[Close Price]])-1</f>
        <v>1.1507334344967202E-2</v>
      </c>
      <c r="AE31" s="2">
        <f>(Table2[[#This Row],[Close Price]]/Table2[[#This Row],[Current Week Low]])-1</f>
        <v>7.8486191612683109E-2</v>
      </c>
      <c r="AF31" s="2">
        <f>(Table2[[#This Row],[Current Week High]]/Table2[[#This Row],[Close Price]])-1</f>
        <v>4.8115832068791109E-2</v>
      </c>
      <c r="AG31" s="2">
        <f>(Table2[[#This Row],[Close Price]]/Table2[[#This Row],[Current Month Low]])-1</f>
        <v>0.10601398601398593</v>
      </c>
      <c r="AH31" s="2">
        <f>(Table2[[#This Row],[Current Month High]]/Table2[[#This Row],[Close Price]])-1</f>
        <v>4.8115832068791109E-2</v>
      </c>
      <c r="AI31">
        <v>4.81158320687911</v>
      </c>
      <c r="AJ31">
        <v>275.98953999762199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0.36</v>
      </c>
      <c r="AM31" t="s">
        <v>10442</v>
      </c>
      <c r="AN31">
        <v>3.08</v>
      </c>
      <c r="AO31" t="s">
        <v>10442</v>
      </c>
      <c r="AP31">
        <v>0.140500599341531</v>
      </c>
      <c r="AQ31">
        <f>(Table2[[#This Row],[Sharpe Ratio]]-AVERAGE(Table2[Sharpe Ratio]))/_xlfn.STDEV.P(Table2[Sharpe Ratio])</f>
        <v>0.88011607039891027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8.7790409616970742</v>
      </c>
      <c r="AS31">
        <f>_xlfn.RANK.AVG(Table2[[#This Row],[1Y Return vs Nifty Z-Score]],Table2[1Y Return vs Nifty Z-Score])</f>
        <v>6</v>
      </c>
      <c r="AT31">
        <f>_xlfn.RANK.AVG(Table2[[#This Row],[6M Return vs Nifty Z-Score]],Table2[6M Return vs Nifty Z-Score])</f>
        <v>33</v>
      </c>
      <c r="AU31">
        <f>_xlfn.RANK.AVG(Table2[[#This Row],[Sharpe Ratio Z-Score]],Table2[Sharpe Ratio Z-Score])</f>
        <v>135</v>
      </c>
      <c r="AV31">
        <f>(Table2[[#This Row],[Rank 1Y]]+Table2[[#This Row],[Rank 6M]]+Table2[[#This Row],[Rank Sharpe]])/3</f>
        <v>58</v>
      </c>
    </row>
    <row r="32" spans="1:48" x14ac:dyDescent="0.3">
      <c r="A32" t="s">
        <v>866</v>
      </c>
      <c r="B32" t="s">
        <v>867</v>
      </c>
      <c r="C32" t="s">
        <v>10384</v>
      </c>
      <c r="D32" t="s">
        <v>141</v>
      </c>
      <c r="E32">
        <v>18582.632372610002</v>
      </c>
      <c r="F32">
        <v>71.099999999999994</v>
      </c>
      <c r="G32">
        <v>207.373177966426</v>
      </c>
      <c r="H32">
        <f>(Table2[[#This Row],[1Y Return vs Nifty]]-AVERAGE(Table2[1Y Return vs Nifty]))/_xlfn.STDEV.P(Table2[1Y Return vs Nifty])</f>
        <v>3.0030466405640355</v>
      </c>
      <c r="I32">
        <v>-8.0920234675993008</v>
      </c>
      <c r="J32">
        <f>(Table2[[#This Row],[1M Return vs Nifty]]-AVERAGE(Table2[1M Return vs Nifty]))/_xlfn.STDEV.P(Table2[1M Return vs Nifty])</f>
        <v>-0.55432164665249772</v>
      </c>
      <c r="K32">
        <v>69.999941127872205</v>
      </c>
      <c r="L32">
        <f>(Table2[[#This Row],[6M Return vs Nifty]]-AVERAGE(Table2[6M Return vs Nifty]))/_xlfn.STDEV.P(Table2[6M Return vs Nifty])</f>
        <v>1.597771081448671</v>
      </c>
      <c r="M32">
        <v>-2.3562245240020201</v>
      </c>
      <c r="N32">
        <f>(Table2[[#This Row],[1W Return vs Nifty]]-AVERAGE(Table2[1W Return vs Nifty]))/_xlfn.STDEV.P(Table2[1W Return vs Nifty])</f>
        <v>9.1600289297155135E-2</v>
      </c>
      <c r="O32">
        <v>71.760000000000005</v>
      </c>
      <c r="P32">
        <v>70.921673022376496</v>
      </c>
      <c r="Q32">
        <v>55.325378120772299</v>
      </c>
      <c r="R32">
        <v>48.291115916434599</v>
      </c>
      <c r="S32" s="2">
        <f>(Table2[[#This Row],[Close Price]]-Table2[[#This Row],[20D EMA]])/Table2[[#This Row],[20D EMA]]</f>
        <v>-9.1973244147158691E-3</v>
      </c>
      <c r="T32" s="2">
        <f>(Table2[[#This Row],[Close Price]]-Table2[[#This Row],[50D EMA]])/Table2[[#This Row],[50D EMA]]</f>
        <v>2.514421474056807E-3</v>
      </c>
      <c r="U32" s="2">
        <f>(Table2[[#This Row],[Close Price]]-Table2[[#This Row],[200D EMA]])/Table2[[#This Row],[200D EMA]]</f>
        <v>0.28512451997693627</v>
      </c>
      <c r="V32">
        <v>0.476374946505006</v>
      </c>
      <c r="W32">
        <v>68.930000000000007</v>
      </c>
      <c r="X32">
        <v>73.44</v>
      </c>
      <c r="Y32">
        <v>67.900000000000006</v>
      </c>
      <c r="Z32">
        <v>75.38</v>
      </c>
      <c r="AA32">
        <v>67.900000000000006</v>
      </c>
      <c r="AB32">
        <v>75.75</v>
      </c>
      <c r="AC32" s="2">
        <f>(Table2[[#This Row],[Close Price]]/Table2[[#This Row],[Day Low]])-1</f>
        <v>3.1481212824604476E-2</v>
      </c>
      <c r="AD32" s="2">
        <f>(Table2[[#This Row],[Day High]]/Table2[[#This Row],[Close Price]])-1</f>
        <v>3.2911392405063244E-2</v>
      </c>
      <c r="AE32" s="2">
        <f>(Table2[[#This Row],[Close Price]]/Table2[[#This Row],[Current Week Low]])-1</f>
        <v>4.7128129602356239E-2</v>
      </c>
      <c r="AF32" s="2">
        <f>(Table2[[#This Row],[Current Week High]]/Table2[[#This Row],[Close Price]])-1</f>
        <v>6.0196905766526143E-2</v>
      </c>
      <c r="AG32" s="2">
        <f>(Table2[[#This Row],[Close Price]]/Table2[[#This Row],[Current Month Low]])-1</f>
        <v>4.7128129602356239E-2</v>
      </c>
      <c r="AH32" s="2">
        <f>(Table2[[#This Row],[Current Month High]]/Table2[[#This Row],[Close Price]])-1</f>
        <v>6.5400843881856519E-2</v>
      </c>
      <c r="AI32">
        <v>28.551336146272799</v>
      </c>
      <c r="AJ32">
        <v>286.41304347826002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0.13</v>
      </c>
      <c r="AM32" t="s">
        <v>10442</v>
      </c>
      <c r="AN32">
        <v>-3.13</v>
      </c>
      <c r="AO32" t="s">
        <v>10443</v>
      </c>
      <c r="AP32">
        <v>0.15374691007497701</v>
      </c>
      <c r="AQ32">
        <f>(Table2[[#This Row],[Sharpe Ratio]]-AVERAGE(Table2[Sharpe Ratio]))/_xlfn.STDEV.P(Table2[Sharpe Ratio])</f>
        <v>1.0334526961104902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5.1715490607678536</v>
      </c>
      <c r="AS32">
        <f>_xlfn.RANK.AVG(Table2[[#This Row],[1Y Return vs Nifty Z-Score]],Table2[1Y Return vs Nifty Z-Score])</f>
        <v>14</v>
      </c>
      <c r="AT32">
        <f>_xlfn.RANK.AVG(Table2[[#This Row],[6M Return vs Nifty Z-Score]],Table2[6M Return vs Nifty Z-Score])</f>
        <v>50</v>
      </c>
      <c r="AU32">
        <f>_xlfn.RANK.AVG(Table2[[#This Row],[Sharpe Ratio Z-Score]],Table2[Sharpe Ratio Z-Score])</f>
        <v>112</v>
      </c>
      <c r="AV32">
        <f>(Table2[[#This Row],[Rank 1Y]]+Table2[[#This Row],[Rank 6M]]+Table2[[#This Row],[Rank Sharpe]])/3</f>
        <v>58.666666666666664</v>
      </c>
    </row>
    <row r="33" spans="1:48" x14ac:dyDescent="0.3">
      <c r="A33" t="s">
        <v>1237</v>
      </c>
      <c r="B33" t="s">
        <v>1238</v>
      </c>
      <c r="C33" t="s">
        <v>10384</v>
      </c>
      <c r="D33" t="s">
        <v>407</v>
      </c>
      <c r="E33">
        <v>9697.9947843649898</v>
      </c>
      <c r="F33">
        <v>313.85000000000002</v>
      </c>
      <c r="G33">
        <v>272.26294743199202</v>
      </c>
      <c r="H33">
        <f>(Table2[[#This Row],[1Y Return vs Nifty]]-AVERAGE(Table2[1Y Return vs Nifty]))/_xlfn.STDEV.P(Table2[1Y Return vs Nifty])</f>
        <v>4.0676247598897017</v>
      </c>
      <c r="I33">
        <v>34.8057553593816</v>
      </c>
      <c r="J33">
        <f>(Table2[[#This Row],[1M Return vs Nifty]]-AVERAGE(Table2[1M Return vs Nifty]))/_xlfn.STDEV.P(Table2[1M Return vs Nifty])</f>
        <v>3.5728056539025146</v>
      </c>
      <c r="K33">
        <v>169.44478548796999</v>
      </c>
      <c r="L33">
        <f>(Table2[[#This Row],[6M Return vs Nifty]]-AVERAGE(Table2[6M Return vs Nifty]))/_xlfn.STDEV.P(Table2[6M Return vs Nifty])</f>
        <v>4.4935395188260099</v>
      </c>
      <c r="M33">
        <v>-0.80456636073672405</v>
      </c>
      <c r="N33">
        <f>(Table2[[#This Row],[1W Return vs Nifty]]-AVERAGE(Table2[1W Return vs Nifty]))/_xlfn.STDEV.P(Table2[1W Return vs Nifty])</f>
        <v>0.4365743314513742</v>
      </c>
      <c r="O33">
        <v>299.33</v>
      </c>
      <c r="P33">
        <v>262.21499369307702</v>
      </c>
      <c r="Q33">
        <v>189.58262476098301</v>
      </c>
      <c r="R33">
        <v>54.408633283458002</v>
      </c>
      <c r="S33" s="2">
        <f>(Table2[[#This Row],[Close Price]]-Table2[[#This Row],[20D EMA]])/Table2[[#This Row],[20D EMA]]</f>
        <v>4.8508335282130222E-2</v>
      </c>
      <c r="T33" s="2">
        <f>(Table2[[#This Row],[Close Price]]-Table2[[#This Row],[50D EMA]])/Table2[[#This Row],[50D EMA]]</f>
        <v>0.19691858798647435</v>
      </c>
      <c r="U33" s="2">
        <f>(Table2[[#This Row],[Close Price]]-Table2[[#This Row],[200D EMA]])/Table2[[#This Row],[200D EMA]]</f>
        <v>0.65547871486475917</v>
      </c>
      <c r="V33">
        <v>0.88958496944769105</v>
      </c>
      <c r="W33">
        <v>288.14999999999998</v>
      </c>
      <c r="X33">
        <v>337.35</v>
      </c>
      <c r="Y33">
        <v>288.14999999999998</v>
      </c>
      <c r="Z33">
        <v>337.4</v>
      </c>
      <c r="AA33">
        <v>268.25</v>
      </c>
      <c r="AB33">
        <v>348</v>
      </c>
      <c r="AC33" s="2">
        <f>(Table2[[#This Row],[Close Price]]/Table2[[#This Row],[Day Low]])-1</f>
        <v>8.9189658164150698E-2</v>
      </c>
      <c r="AD33" s="2">
        <f>(Table2[[#This Row],[Day High]]/Table2[[#This Row],[Close Price]])-1</f>
        <v>7.4876533375816567E-2</v>
      </c>
      <c r="AE33" s="2">
        <f>(Table2[[#This Row],[Close Price]]/Table2[[#This Row],[Current Week Low]])-1</f>
        <v>8.9189658164150698E-2</v>
      </c>
      <c r="AF33" s="2">
        <f>(Table2[[#This Row],[Current Week High]]/Table2[[#This Row],[Close Price]])-1</f>
        <v>7.5035845148956337E-2</v>
      </c>
      <c r="AG33" s="2">
        <f>(Table2[[#This Row],[Close Price]]/Table2[[#This Row],[Current Month Low]])-1</f>
        <v>0.16999068033550802</v>
      </c>
      <c r="AH33" s="2">
        <f>(Table2[[#This Row],[Current Month High]]/Table2[[#This Row],[Close Price]])-1</f>
        <v>0.10880994105464392</v>
      </c>
      <c r="AI33">
        <v>10.8809941054643</v>
      </c>
      <c r="AJ33">
        <v>316.52289316522899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0.45</v>
      </c>
      <c r="AM33" t="s">
        <v>10442</v>
      </c>
      <c r="AN33">
        <v>-1.91</v>
      </c>
      <c r="AO33" t="s">
        <v>10443</v>
      </c>
      <c r="AP33">
        <v>0.12641373736640199</v>
      </c>
      <c r="AQ33">
        <f>(Table2[[#This Row],[Sharpe Ratio]]-AVERAGE(Table2[Sharpe Ratio]))/_xlfn.STDEV.P(Table2[Sharpe Ratio])</f>
        <v>0.71704939277091873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13.287593656840521</v>
      </c>
      <c r="AS33">
        <f>_xlfn.RANK.AVG(Table2[[#This Row],[1Y Return vs Nifty Z-Score]],Table2[1Y Return vs Nifty Z-Score])</f>
        <v>4</v>
      </c>
      <c r="AT33">
        <f>_xlfn.RANK.AVG(Table2[[#This Row],[6M Return vs Nifty Z-Score]],Table2[6M Return vs Nifty Z-Score])</f>
        <v>3</v>
      </c>
      <c r="AU33">
        <f>_xlfn.RANK.AVG(Table2[[#This Row],[Sharpe Ratio Z-Score]],Table2[Sharpe Ratio Z-Score])</f>
        <v>170</v>
      </c>
      <c r="AV33">
        <f>(Table2[[#This Row],[Rank 1Y]]+Table2[[#This Row],[Rank 6M]]+Table2[[#This Row],[Rank Sharpe]])/3</f>
        <v>59</v>
      </c>
    </row>
    <row r="34" spans="1:48" x14ac:dyDescent="0.3">
      <c r="A34" t="s">
        <v>335</v>
      </c>
      <c r="B34" t="s">
        <v>336</v>
      </c>
      <c r="C34" t="s">
        <v>10396</v>
      </c>
      <c r="D34" t="s">
        <v>132</v>
      </c>
      <c r="E34">
        <v>80929.903290479997</v>
      </c>
      <c r="F34">
        <v>1878.9</v>
      </c>
      <c r="G34">
        <v>182.23109815633001</v>
      </c>
      <c r="H34">
        <f>(Table2[[#This Row],[1Y Return vs Nifty]]-AVERAGE(Table2[1Y Return vs Nifty]))/_xlfn.STDEV.P(Table2[1Y Return vs Nifty])</f>
        <v>2.5905670114852</v>
      </c>
      <c r="I34">
        <v>-1.12340629395778</v>
      </c>
      <c r="J34">
        <f>(Table2[[#This Row],[1M Return vs Nifty]]-AVERAGE(Table2[1M Return vs Nifty]))/_xlfn.STDEV.P(Table2[1M Return vs Nifty])</f>
        <v>0.11611796516170099</v>
      </c>
      <c r="K34">
        <v>63.1694755954627</v>
      </c>
      <c r="L34">
        <f>(Table2[[#This Row],[6M Return vs Nifty]]-AVERAGE(Table2[6M Return vs Nifty]))/_xlfn.STDEV.P(Table2[6M Return vs Nifty])</f>
        <v>1.3988724192945798</v>
      </c>
      <c r="M34">
        <v>0.47346856581157898</v>
      </c>
      <c r="N34">
        <f>(Table2[[#This Row],[1W Return vs Nifty]]-AVERAGE(Table2[1W Return vs Nifty]))/_xlfn.STDEV.P(Table2[1W Return vs Nifty])</f>
        <v>0.72071479812338635</v>
      </c>
      <c r="O34">
        <v>1832.09</v>
      </c>
      <c r="P34">
        <v>1789.3711016183699</v>
      </c>
      <c r="Q34">
        <v>1481.43031847426</v>
      </c>
      <c r="R34">
        <v>55.860435619063203</v>
      </c>
      <c r="S34" s="2">
        <f>(Table2[[#This Row],[Close Price]]-Table2[[#This Row],[20D EMA]])/Table2[[#This Row],[20D EMA]]</f>
        <v>2.5550054855383836E-2</v>
      </c>
      <c r="T34" s="2">
        <f>(Table2[[#This Row],[Close Price]]-Table2[[#This Row],[50D EMA]])/Table2[[#This Row],[50D EMA]]</f>
        <v>5.0033723189480968E-2</v>
      </c>
      <c r="U34" s="2">
        <f>(Table2[[#This Row],[Close Price]]-Table2[[#This Row],[200D EMA]])/Table2[[#This Row],[200D EMA]]</f>
        <v>0.26830130082331383</v>
      </c>
      <c r="V34">
        <v>0.94100957899313398</v>
      </c>
      <c r="W34">
        <v>1866.9</v>
      </c>
      <c r="X34">
        <v>1951.75</v>
      </c>
      <c r="Y34">
        <v>1801.15</v>
      </c>
      <c r="Z34">
        <v>1972</v>
      </c>
      <c r="AA34">
        <v>1740.05</v>
      </c>
      <c r="AB34">
        <v>1972</v>
      </c>
      <c r="AC34" s="2">
        <f>(Table2[[#This Row],[Close Price]]/Table2[[#This Row],[Day Low]])-1</f>
        <v>6.4277679575768243E-3</v>
      </c>
      <c r="AD34" s="2">
        <f>(Table2[[#This Row],[Day High]]/Table2[[#This Row],[Close Price]])-1</f>
        <v>3.877268614614926E-2</v>
      </c>
      <c r="AE34" s="2">
        <f>(Table2[[#This Row],[Close Price]]/Table2[[#This Row],[Current Week Low]])-1</f>
        <v>4.3166865613635697E-2</v>
      </c>
      <c r="AF34" s="2">
        <f>(Table2[[#This Row],[Current Week High]]/Table2[[#This Row],[Close Price]])-1</f>
        <v>4.9550268774282813E-2</v>
      </c>
      <c r="AG34" s="2">
        <f>(Table2[[#This Row],[Close Price]]/Table2[[#This Row],[Current Month Low]])-1</f>
        <v>7.9796557570184889E-2</v>
      </c>
      <c r="AH34" s="2">
        <f>(Table2[[#This Row],[Current Month High]]/Table2[[#This Row],[Close Price]])-1</f>
        <v>4.9550268774282813E-2</v>
      </c>
      <c r="AI34">
        <v>10.426313268401699</v>
      </c>
      <c r="AJ34">
        <v>217.78435517970399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0.06</v>
      </c>
      <c r="AM34" t="s">
        <v>10442</v>
      </c>
      <c r="AN34">
        <v>0.55000000000000004</v>
      </c>
      <c r="AO34" t="s">
        <v>10442</v>
      </c>
      <c r="AP34">
        <v>0.16354724487424999</v>
      </c>
      <c r="AQ34">
        <f>(Table2[[#This Row],[Sharpe Ratio]]-AVERAGE(Table2[Sharpe Ratio]))/_xlfn.STDEV.P(Table2[Sharpe Ratio])</f>
        <v>1.1468993983058382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5.9731715923707052</v>
      </c>
      <c r="AS34">
        <f>_xlfn.RANK.AVG(Table2[[#This Row],[1Y Return vs Nifty Z-Score]],Table2[1Y Return vs Nifty Z-Score])</f>
        <v>23</v>
      </c>
      <c r="AT34">
        <f>_xlfn.RANK.AVG(Table2[[#This Row],[6M Return vs Nifty Z-Score]],Table2[6M Return vs Nifty Z-Score])</f>
        <v>64</v>
      </c>
      <c r="AU34">
        <f>_xlfn.RANK.AVG(Table2[[#This Row],[Sharpe Ratio Z-Score]],Table2[Sharpe Ratio Z-Score])</f>
        <v>93</v>
      </c>
      <c r="AV34">
        <f>(Table2[[#This Row],[Rank 1Y]]+Table2[[#This Row],[Rank 6M]]+Table2[[#This Row],[Rank Sharpe]])/3</f>
        <v>60</v>
      </c>
    </row>
    <row r="35" spans="1:48" x14ac:dyDescent="0.3">
      <c r="A35" t="s">
        <v>868</v>
      </c>
      <c r="B35" t="s">
        <v>869</v>
      </c>
      <c r="C35" t="s">
        <v>10383</v>
      </c>
      <c r="D35" t="s">
        <v>290</v>
      </c>
      <c r="E35">
        <v>18505.796580894999</v>
      </c>
      <c r="F35">
        <v>1323.05</v>
      </c>
      <c r="G35">
        <v>179.33169334872801</v>
      </c>
      <c r="H35">
        <f>(Table2[[#This Row],[1Y Return vs Nifty]]-AVERAGE(Table2[1Y Return vs Nifty]))/_xlfn.STDEV.P(Table2[1Y Return vs Nifty])</f>
        <v>2.5429995298519259</v>
      </c>
      <c r="I35">
        <v>13.5238583421883</v>
      </c>
      <c r="J35">
        <f>(Table2[[#This Row],[1M Return vs Nifty]]-AVERAGE(Table2[1M Return vs Nifty]))/_xlfn.STDEV.P(Table2[1M Return vs Nifty])</f>
        <v>1.525308077360966</v>
      </c>
      <c r="K35">
        <v>65.0891959367531</v>
      </c>
      <c r="L35">
        <f>(Table2[[#This Row],[6M Return vs Nifty]]-AVERAGE(Table2[6M Return vs Nifty]))/_xlfn.STDEV.P(Table2[6M Return vs Nifty])</f>
        <v>1.4547734125403451</v>
      </c>
      <c r="M35">
        <v>14.902326232768401</v>
      </c>
      <c r="N35">
        <f>(Table2[[#This Row],[1W Return vs Nifty]]-AVERAGE(Table2[1W Return vs Nifty]))/_xlfn.STDEV.P(Table2[1W Return vs Nifty])</f>
        <v>3.9286258386345319</v>
      </c>
      <c r="O35">
        <v>1146.6600000000001</v>
      </c>
      <c r="P35">
        <v>1079.55434960711</v>
      </c>
      <c r="Q35">
        <v>889.25495948515595</v>
      </c>
      <c r="R35">
        <v>81.116953151192206</v>
      </c>
      <c r="S35" s="2">
        <f>(Table2[[#This Row],[Close Price]]-Table2[[#This Row],[20D EMA]])/Table2[[#This Row],[20D EMA]]</f>
        <v>0.15382938272896923</v>
      </c>
      <c r="T35" s="2">
        <f>(Table2[[#This Row],[Close Price]]-Table2[[#This Row],[50D EMA]])/Table2[[#This Row],[50D EMA]]</f>
        <v>0.22555200716064649</v>
      </c>
      <c r="U35" s="2">
        <f>(Table2[[#This Row],[Close Price]]-Table2[[#This Row],[200D EMA]])/Table2[[#This Row],[200D EMA]]</f>
        <v>0.48781852255959807</v>
      </c>
      <c r="V35">
        <v>1.53131719361508</v>
      </c>
      <c r="W35">
        <v>1267.0999999999999</v>
      </c>
      <c r="X35">
        <v>1350.05</v>
      </c>
      <c r="Y35">
        <v>1157.05</v>
      </c>
      <c r="Z35">
        <v>1350.05</v>
      </c>
      <c r="AA35">
        <v>1035.25</v>
      </c>
      <c r="AB35">
        <v>1350.05</v>
      </c>
      <c r="AC35" s="2">
        <f>(Table2[[#This Row],[Close Price]]/Table2[[#This Row],[Day Low]])-1</f>
        <v>4.4155946649830469E-2</v>
      </c>
      <c r="AD35" s="2">
        <f>(Table2[[#This Row],[Day High]]/Table2[[#This Row],[Close Price]])-1</f>
        <v>2.040739201088404E-2</v>
      </c>
      <c r="AE35" s="2">
        <f>(Table2[[#This Row],[Close Price]]/Table2[[#This Row],[Current Week Low]])-1</f>
        <v>0.14346830301197011</v>
      </c>
      <c r="AF35" s="2">
        <f>(Table2[[#This Row],[Current Week High]]/Table2[[#This Row],[Close Price]])-1</f>
        <v>2.040739201088404E-2</v>
      </c>
      <c r="AG35" s="2">
        <f>(Table2[[#This Row],[Close Price]]/Table2[[#This Row],[Current Month Low]])-1</f>
        <v>0.27800048297512681</v>
      </c>
      <c r="AH35" s="2">
        <f>(Table2[[#This Row],[Current Month High]]/Table2[[#This Row],[Close Price]])-1</f>
        <v>2.040739201088404E-2</v>
      </c>
      <c r="AI35">
        <v>2.0407392010884</v>
      </c>
      <c r="AJ35">
        <v>214.282320802898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0.17</v>
      </c>
      <c r="AM35" t="s">
        <v>10442</v>
      </c>
      <c r="AN35">
        <v>25.56</v>
      </c>
      <c r="AO35" t="s">
        <v>10442</v>
      </c>
      <c r="AP35">
        <v>0.162109839611116</v>
      </c>
      <c r="AQ35">
        <f>(Table2[[#This Row],[Sharpe Ratio]]-AVERAGE(Table2[Sharpe Ratio]))/_xlfn.STDEV.P(Table2[Sharpe Ratio])</f>
        <v>1.1302602844224141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10.581967142810184</v>
      </c>
      <c r="AS35">
        <f>_xlfn.RANK.AVG(Table2[[#This Row],[1Y Return vs Nifty Z-Score]],Table2[1Y Return vs Nifty Z-Score])</f>
        <v>24</v>
      </c>
      <c r="AT35">
        <f>_xlfn.RANK.AVG(Table2[[#This Row],[6M Return vs Nifty Z-Score]],Table2[6M Return vs Nifty Z-Score])</f>
        <v>62</v>
      </c>
      <c r="AU35">
        <f>_xlfn.RANK.AVG(Table2[[#This Row],[Sharpe Ratio Z-Score]],Table2[Sharpe Ratio Z-Score])</f>
        <v>96</v>
      </c>
      <c r="AV35">
        <f>(Table2[[#This Row],[Rank 1Y]]+Table2[[#This Row],[Rank 6M]]+Table2[[#This Row],[Rank Sharpe]])/3</f>
        <v>60.666666666666664</v>
      </c>
    </row>
    <row r="36" spans="1:48" x14ac:dyDescent="0.3">
      <c r="A36" t="s">
        <v>1516</v>
      </c>
      <c r="B36" t="s">
        <v>1517</v>
      </c>
      <c r="C36" t="s">
        <v>10396</v>
      </c>
      <c r="D36" t="s">
        <v>132</v>
      </c>
      <c r="E36">
        <v>6946.8628222349998</v>
      </c>
      <c r="F36">
        <v>235.41</v>
      </c>
      <c r="G36">
        <v>143.82098746821799</v>
      </c>
      <c r="H36">
        <f>(Table2[[#This Row],[1Y Return vs Nifty]]-AVERAGE(Table2[1Y Return vs Nifty]))/_xlfn.STDEV.P(Table2[1Y Return vs Nifty])</f>
        <v>1.960412770898174</v>
      </c>
      <c r="I36">
        <v>0.57467296853833505</v>
      </c>
      <c r="J36">
        <f>(Table2[[#This Row],[1M Return vs Nifty]]-AVERAGE(Table2[1M Return vs Nifty]))/_xlfn.STDEV.P(Table2[1M Return vs Nifty])</f>
        <v>0.27948747925752593</v>
      </c>
      <c r="K36">
        <v>65.603493512540396</v>
      </c>
      <c r="L36">
        <f>(Table2[[#This Row],[6M Return vs Nifty]]-AVERAGE(Table2[6M Return vs Nifty]))/_xlfn.STDEV.P(Table2[6M Return vs Nifty])</f>
        <v>1.4697494195618022</v>
      </c>
      <c r="M36">
        <v>-6.1802201666776</v>
      </c>
      <c r="N36">
        <f>(Table2[[#This Row],[1W Return vs Nifty]]-AVERAGE(Table2[1W Return vs Nifty]))/_xlfn.STDEV.P(Table2[1W Return vs Nifty])</f>
        <v>-0.75857358615093073</v>
      </c>
      <c r="O36">
        <v>232.3</v>
      </c>
      <c r="P36">
        <v>220.835585865967</v>
      </c>
      <c r="Q36">
        <v>175.858152635099</v>
      </c>
      <c r="R36">
        <v>51.761586289453803</v>
      </c>
      <c r="S36" s="2">
        <f>(Table2[[#This Row],[Close Price]]-Table2[[#This Row],[20D EMA]])/Table2[[#This Row],[20D EMA]]</f>
        <v>1.3387860525182888E-2</v>
      </c>
      <c r="T36" s="2">
        <f>(Table2[[#This Row],[Close Price]]-Table2[[#This Row],[50D EMA]])/Table2[[#This Row],[50D EMA]]</f>
        <v>6.5996673846210288E-2</v>
      </c>
      <c r="U36" s="2">
        <f>(Table2[[#This Row],[Close Price]]-Table2[[#This Row],[200D EMA]])/Table2[[#This Row],[200D EMA]]</f>
        <v>0.33863569287270689</v>
      </c>
      <c r="V36">
        <v>0.44091801720750801</v>
      </c>
      <c r="W36">
        <v>227.9</v>
      </c>
      <c r="X36">
        <v>237.13</v>
      </c>
      <c r="Y36">
        <v>224.54</v>
      </c>
      <c r="Z36">
        <v>249</v>
      </c>
      <c r="AA36">
        <v>224.54</v>
      </c>
      <c r="AB36">
        <v>250</v>
      </c>
      <c r="AC36" s="2">
        <f>(Table2[[#This Row],[Close Price]]/Table2[[#This Row],[Day Low]])-1</f>
        <v>3.2953049583150484E-2</v>
      </c>
      <c r="AD36" s="2">
        <f>(Table2[[#This Row],[Day High]]/Table2[[#This Row],[Close Price]])-1</f>
        <v>7.3064015972132967E-3</v>
      </c>
      <c r="AE36" s="2">
        <f>(Table2[[#This Row],[Close Price]]/Table2[[#This Row],[Current Week Low]])-1</f>
        <v>4.8410082836020329E-2</v>
      </c>
      <c r="AF36" s="2">
        <f>(Table2[[#This Row],[Current Week High]]/Table2[[#This Row],[Close Price]])-1</f>
        <v>5.7729068433796327E-2</v>
      </c>
      <c r="AG36" s="2">
        <f>(Table2[[#This Row],[Close Price]]/Table2[[#This Row],[Current Month Low]])-1</f>
        <v>4.8410082836020329E-2</v>
      </c>
      <c r="AH36" s="2">
        <f>(Table2[[#This Row],[Current Month High]]/Table2[[#This Row],[Close Price]])-1</f>
        <v>6.1976976339152889E-2</v>
      </c>
      <c r="AI36">
        <v>6.1976976339152801</v>
      </c>
      <c r="AJ36">
        <v>182.94471153846101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</v>
      </c>
      <c r="AM36" t="s">
        <v>10442</v>
      </c>
      <c r="AN36">
        <v>-3.67</v>
      </c>
      <c r="AO36" t="s">
        <v>10443</v>
      </c>
      <c r="AP36">
        <v>0.16045664995089301</v>
      </c>
      <c r="AQ36">
        <f>(Table2[[#This Row],[Sharpe Ratio]]-AVERAGE(Table2[Sharpe Ratio]))/_xlfn.STDEV.P(Table2[Sharpe Ratio])</f>
        <v>1.1111232938096385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4.06219937737621</v>
      </c>
      <c r="AS36">
        <f>_xlfn.RANK.AVG(Table2[[#This Row],[1Y Return vs Nifty Z-Score]],Table2[1Y Return vs Nifty Z-Score])</f>
        <v>40</v>
      </c>
      <c r="AT36">
        <f>_xlfn.RANK.AVG(Table2[[#This Row],[6M Return vs Nifty Z-Score]],Table2[6M Return vs Nifty Z-Score])</f>
        <v>60</v>
      </c>
      <c r="AU36">
        <f>_xlfn.RANK.AVG(Table2[[#This Row],[Sharpe Ratio Z-Score]],Table2[Sharpe Ratio Z-Score])</f>
        <v>99</v>
      </c>
      <c r="AV36">
        <f>(Table2[[#This Row],[Rank 1Y]]+Table2[[#This Row],[Rank 6M]]+Table2[[#This Row],[Rank Sharpe]])/3</f>
        <v>66.333333333333329</v>
      </c>
    </row>
    <row r="37" spans="1:48" x14ac:dyDescent="0.3">
      <c r="A37" t="s">
        <v>1174</v>
      </c>
      <c r="B37" t="s">
        <v>1175</v>
      </c>
      <c r="C37" t="s">
        <v>10396</v>
      </c>
      <c r="D37" t="s">
        <v>132</v>
      </c>
      <c r="E37">
        <v>10630.234674949999</v>
      </c>
      <c r="F37">
        <v>448.25</v>
      </c>
      <c r="G37">
        <v>284.87699594785897</v>
      </c>
      <c r="H37">
        <f>(Table2[[#This Row],[1Y Return vs Nifty]]-AVERAGE(Table2[1Y Return vs Nifty]))/_xlfn.STDEV.P(Table2[1Y Return vs Nifty])</f>
        <v>4.2745701714191773</v>
      </c>
      <c r="I37">
        <v>-14.666169701580801</v>
      </c>
      <c r="J37">
        <f>(Table2[[#This Row],[1M Return vs Nifty]]-AVERAGE(Table2[1M Return vs Nifty]))/_xlfn.STDEV.P(Table2[1M Return vs Nifty])</f>
        <v>-1.186809834666579</v>
      </c>
      <c r="K37">
        <v>116.222528437756</v>
      </c>
      <c r="L37">
        <f>(Table2[[#This Row],[6M Return vs Nifty]]-AVERAGE(Table2[6M Return vs Nifty]))/_xlfn.STDEV.P(Table2[6M Return vs Nifty])</f>
        <v>2.9437424114574799</v>
      </c>
      <c r="M37">
        <v>-6.5169563952602001</v>
      </c>
      <c r="N37">
        <f>(Table2[[#This Row],[1W Return vs Nifty]]-AVERAGE(Table2[1W Return vs Nifty]))/_xlfn.STDEV.P(Table2[1W Return vs Nifty])</f>
        <v>-0.83343882429684391</v>
      </c>
      <c r="O37">
        <v>449.77</v>
      </c>
      <c r="P37">
        <v>450.20856392653502</v>
      </c>
      <c r="Q37">
        <v>356.20420572233598</v>
      </c>
      <c r="R37">
        <v>50.452136418780597</v>
      </c>
      <c r="S37" s="2">
        <f>(Table2[[#This Row],[Close Price]]-Table2[[#This Row],[20D EMA]])/Table2[[#This Row],[20D EMA]]</f>
        <v>-3.3795050803743735E-3</v>
      </c>
      <c r="T37" s="2">
        <f>(Table2[[#This Row],[Close Price]]-Table2[[#This Row],[50D EMA]])/Table2[[#This Row],[50D EMA]]</f>
        <v>-4.3503480019420936E-3</v>
      </c>
      <c r="U37" s="2">
        <f>(Table2[[#This Row],[Close Price]]-Table2[[#This Row],[200D EMA]])/Table2[[#This Row],[200D EMA]]</f>
        <v>0.25840737644017164</v>
      </c>
      <c r="V37">
        <v>0.89359017966619303</v>
      </c>
      <c r="W37">
        <v>434</v>
      </c>
      <c r="X37">
        <v>456.75</v>
      </c>
      <c r="Y37">
        <v>430</v>
      </c>
      <c r="Z37">
        <v>466.4</v>
      </c>
      <c r="AA37">
        <v>421.1</v>
      </c>
      <c r="AB37">
        <v>470</v>
      </c>
      <c r="AC37" s="2">
        <f>(Table2[[#This Row],[Close Price]]/Table2[[#This Row],[Day Low]])-1</f>
        <v>3.2834101382488434E-2</v>
      </c>
      <c r="AD37" s="2">
        <f>(Table2[[#This Row],[Day High]]/Table2[[#This Row],[Close Price]])-1</f>
        <v>1.8962632459564865E-2</v>
      </c>
      <c r="AE37" s="2">
        <f>(Table2[[#This Row],[Close Price]]/Table2[[#This Row],[Current Week Low]])-1</f>
        <v>4.2441860465116221E-2</v>
      </c>
      <c r="AF37" s="2">
        <f>(Table2[[#This Row],[Current Week High]]/Table2[[#This Row],[Close Price]])-1</f>
        <v>4.0490797546012258E-2</v>
      </c>
      <c r="AG37" s="2">
        <f>(Table2[[#This Row],[Close Price]]/Table2[[#This Row],[Current Month Low]])-1</f>
        <v>6.4473996675374012E-2</v>
      </c>
      <c r="AH37" s="2">
        <f>(Table2[[#This Row],[Current Month High]]/Table2[[#This Row],[Close Price]])-1</f>
        <v>4.8522030117122084E-2</v>
      </c>
      <c r="AI37">
        <v>27.071946458449499</v>
      </c>
      <c r="AJ37">
        <v>325.89073634204198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-0.18</v>
      </c>
      <c r="AM37" t="s">
        <v>10443</v>
      </c>
      <c r="AN37">
        <v>-0.99</v>
      </c>
      <c r="AO37" t="s">
        <v>10443</v>
      </c>
      <c r="AP37">
        <v>0.123232600817389</v>
      </c>
      <c r="AQ37">
        <f>(Table2[[#This Row],[Sharpe Ratio]]-AVERAGE(Table2[Sharpe Ratio]))/_xlfn.STDEV.P(Table2[Sharpe Ratio])</f>
        <v>0.68022519664800818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3</v>
      </c>
      <c r="AT37">
        <f>_xlfn.RANK.AVG(Table2[[#This Row],[6M Return vs Nifty Z-Score]],Table2[6M Return vs Nifty Z-Score])</f>
        <v>12</v>
      </c>
      <c r="AU37">
        <f>_xlfn.RANK.AVG(Table2[[#This Row],[Sharpe Ratio Z-Score]],Table2[Sharpe Ratio Z-Score])</f>
        <v>185</v>
      </c>
      <c r="AV37">
        <f>(Table2[[#This Row],[Rank 1Y]]+Table2[[#This Row],[Rank 6M]]+Table2[[#This Row],[Rank Sharpe]])/3</f>
        <v>66.666666666666671</v>
      </c>
    </row>
    <row r="38" spans="1:48" x14ac:dyDescent="0.3">
      <c r="A38" t="s">
        <v>1479</v>
      </c>
      <c r="B38" t="s">
        <v>1480</v>
      </c>
      <c r="C38" t="s">
        <v>10390</v>
      </c>
      <c r="D38" t="s">
        <v>197</v>
      </c>
      <c r="E38">
        <v>7208.9726809499998</v>
      </c>
      <c r="F38">
        <v>2511.5</v>
      </c>
      <c r="G38">
        <v>121.606593369886</v>
      </c>
      <c r="H38">
        <f>(Table2[[#This Row],[1Y Return vs Nifty]]-AVERAGE(Table2[1Y Return vs Nifty]))/_xlfn.STDEV.P(Table2[1Y Return vs Nifty])</f>
        <v>1.5959645984676822</v>
      </c>
      <c r="I38">
        <v>-13.3706728603341</v>
      </c>
      <c r="J38">
        <f>(Table2[[#This Row],[1M Return vs Nifty]]-AVERAGE(Table2[1M Return vs Nifty]))/_xlfn.STDEV.P(Table2[1M Return vs Nifty])</f>
        <v>-1.0621721371564878</v>
      </c>
      <c r="K38">
        <v>90.206934101722595</v>
      </c>
      <c r="L38">
        <f>(Table2[[#This Row],[6M Return vs Nifty]]-AVERAGE(Table2[6M Return vs Nifty]))/_xlfn.STDEV.P(Table2[6M Return vs Nifty])</f>
        <v>2.1861854215234056</v>
      </c>
      <c r="M38">
        <v>-4.1716132057273203</v>
      </c>
      <c r="N38">
        <f>(Table2[[#This Row],[1W Return vs Nifty]]-AVERAGE(Table2[1W Return vs Nifty]))/_xlfn.STDEV.P(Table2[1W Return vs Nifty])</f>
        <v>-0.31200791929042165</v>
      </c>
      <c r="O38">
        <v>2551.8200000000002</v>
      </c>
      <c r="P38">
        <v>2476.0752589280401</v>
      </c>
      <c r="Q38">
        <v>1889.7401674493599</v>
      </c>
      <c r="R38">
        <v>44.096169493747503</v>
      </c>
      <c r="S38" s="2">
        <f>(Table2[[#This Row],[Close Price]]-Table2[[#This Row],[20D EMA]])/Table2[[#This Row],[20D EMA]]</f>
        <v>-1.5800487495199567E-2</v>
      </c>
      <c r="T38" s="2">
        <f>(Table2[[#This Row],[Close Price]]-Table2[[#This Row],[50D EMA]])/Table2[[#This Row],[50D EMA]]</f>
        <v>1.4306811129519655E-2</v>
      </c>
      <c r="U38" s="2">
        <f>(Table2[[#This Row],[Close Price]]-Table2[[#This Row],[200D EMA]])/Table2[[#This Row],[200D EMA]]</f>
        <v>0.32901868905599246</v>
      </c>
      <c r="V38">
        <v>0.30934022489736501</v>
      </c>
      <c r="W38">
        <v>2440.1999999999998</v>
      </c>
      <c r="X38">
        <v>2526.85</v>
      </c>
      <c r="Y38">
        <v>2372.1</v>
      </c>
      <c r="Z38">
        <v>2578.85</v>
      </c>
      <c r="AA38">
        <v>2372.1</v>
      </c>
      <c r="AB38">
        <v>2719.95</v>
      </c>
      <c r="AC38" s="2">
        <f>(Table2[[#This Row],[Close Price]]/Table2[[#This Row],[Day Low]])-1</f>
        <v>2.9218916482255608E-2</v>
      </c>
      <c r="AD38" s="2">
        <f>(Table2[[#This Row],[Day High]]/Table2[[#This Row],[Close Price]])-1</f>
        <v>6.1118853274935159E-3</v>
      </c>
      <c r="AE38" s="2">
        <f>(Table2[[#This Row],[Close Price]]/Table2[[#This Row],[Current Week Low]])-1</f>
        <v>5.8766493824037758E-2</v>
      </c>
      <c r="AF38" s="2">
        <f>(Table2[[#This Row],[Current Week High]]/Table2[[#This Row],[Close Price]])-1</f>
        <v>2.6816643440175092E-2</v>
      </c>
      <c r="AG38" s="2">
        <f>(Table2[[#This Row],[Close Price]]/Table2[[#This Row],[Current Month Low]])-1</f>
        <v>5.8766493824037758E-2</v>
      </c>
      <c r="AH38" s="2">
        <f>(Table2[[#This Row],[Current Month High]]/Table2[[#This Row],[Close Price]])-1</f>
        <v>8.2998208242086369E-2</v>
      </c>
      <c r="AI38">
        <v>17.5433008162452</v>
      </c>
      <c r="AJ38">
        <v>190.48114735137599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-0.03</v>
      </c>
      <c r="AM38" t="s">
        <v>10443</v>
      </c>
      <c r="AN38">
        <v>-5.39</v>
      </c>
      <c r="AO38" t="s">
        <v>10443</v>
      </c>
      <c r="AP38">
        <v>0.152823687818153</v>
      </c>
      <c r="AQ38">
        <f>(Table2[[#This Row],[Sharpe Ratio]]-AVERAGE(Table2[Sharpe Ratio]))/_xlfn.STDEV.P(Table2[Sharpe Ratio])</f>
        <v>1.0227656611698268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3.4307356247140053</v>
      </c>
      <c r="AS38">
        <f>_xlfn.RANK.AVG(Table2[[#This Row],[1Y Return vs Nifty Z-Score]],Table2[1Y Return vs Nifty Z-Score])</f>
        <v>62</v>
      </c>
      <c r="AT38">
        <f>_xlfn.RANK.AVG(Table2[[#This Row],[6M Return vs Nifty Z-Score]],Table2[6M Return vs Nifty Z-Score])</f>
        <v>26</v>
      </c>
      <c r="AU38">
        <f>_xlfn.RANK.AVG(Table2[[#This Row],[Sharpe Ratio Z-Score]],Table2[Sharpe Ratio Z-Score])</f>
        <v>113</v>
      </c>
      <c r="AV38">
        <f>(Table2[[#This Row],[Rank 1Y]]+Table2[[#This Row],[Rank 6M]]+Table2[[#This Row],[Rank Sharpe]])/3</f>
        <v>67</v>
      </c>
    </row>
    <row r="39" spans="1:48" x14ac:dyDescent="0.3">
      <c r="A39" t="s">
        <v>1006</v>
      </c>
      <c r="B39" t="s">
        <v>1007</v>
      </c>
      <c r="C39" t="s">
        <v>10392</v>
      </c>
      <c r="D39" t="s">
        <v>125</v>
      </c>
      <c r="E39">
        <v>14736.584711400001</v>
      </c>
      <c r="F39">
        <v>418.2</v>
      </c>
      <c r="G39">
        <v>65.781265725520797</v>
      </c>
      <c r="H39">
        <f>(Table2[[#This Row],[1Y Return vs Nifty]]-AVERAGE(Table2[1Y Return vs Nifty]))/_xlfn.STDEV.P(Table2[1Y Return vs Nifty])</f>
        <v>0.68009723133341604</v>
      </c>
      <c r="I39">
        <v>19.137608067509799</v>
      </c>
      <c r="J39">
        <f>(Table2[[#This Row],[1M Return vs Nifty]]-AVERAGE(Table2[1M Return vs Nifty]))/_xlfn.STDEV.P(Table2[1M Return vs Nifty])</f>
        <v>2.0653980396712162</v>
      </c>
      <c r="K39">
        <v>100.857582613785</v>
      </c>
      <c r="L39">
        <f>(Table2[[#This Row],[6M Return vs Nifty]]-AVERAGE(Table2[6M Return vs Nifty]))/_xlfn.STDEV.P(Table2[6M Return vs Nifty])</f>
        <v>2.4963252985304982</v>
      </c>
      <c r="M39">
        <v>7.4975062002750299</v>
      </c>
      <c r="N39">
        <f>(Table2[[#This Row],[1W Return vs Nifty]]-AVERAGE(Table2[1W Return vs Nifty]))/_xlfn.STDEV.P(Table2[1W Return vs Nifty])</f>
        <v>2.2823413937035899</v>
      </c>
      <c r="O39">
        <v>373.8</v>
      </c>
      <c r="P39">
        <v>332.52380901333498</v>
      </c>
      <c r="Q39">
        <v>263.85693573968803</v>
      </c>
      <c r="R39">
        <v>81.241003804810106</v>
      </c>
      <c r="S39" s="2">
        <f>(Table2[[#This Row],[Close Price]]-Table2[[#This Row],[20D EMA]])/Table2[[#This Row],[20D EMA]]</f>
        <v>0.11878009630818613</v>
      </c>
      <c r="T39" s="2">
        <f>(Table2[[#This Row],[Close Price]]-Table2[[#This Row],[50D EMA]])/Table2[[#This Row],[50D EMA]]</f>
        <v>0.25765430523872407</v>
      </c>
      <c r="U39" s="2">
        <f>(Table2[[#This Row],[Close Price]]-Table2[[#This Row],[200D EMA]])/Table2[[#This Row],[200D EMA]]</f>
        <v>0.58494980936404639</v>
      </c>
      <c r="V39">
        <v>0.62293688484488297</v>
      </c>
      <c r="W39">
        <v>410.5</v>
      </c>
      <c r="X39">
        <v>421.9</v>
      </c>
      <c r="Y39">
        <v>384.1</v>
      </c>
      <c r="Z39">
        <v>427.7</v>
      </c>
      <c r="AA39">
        <v>341.3</v>
      </c>
      <c r="AB39">
        <v>427.7</v>
      </c>
      <c r="AC39" s="2">
        <f>(Table2[[#This Row],[Close Price]]/Table2[[#This Row],[Day Low]])-1</f>
        <v>1.8757612667478663E-2</v>
      </c>
      <c r="AD39" s="2">
        <f>(Table2[[#This Row],[Day High]]/Table2[[#This Row],[Close Price]])-1</f>
        <v>8.8474414155905734E-3</v>
      </c>
      <c r="AE39" s="2">
        <f>(Table2[[#This Row],[Close Price]]/Table2[[#This Row],[Current Week Low]])-1</f>
        <v>8.8778963811507294E-2</v>
      </c>
      <c r="AF39" s="2">
        <f>(Table2[[#This Row],[Current Week High]]/Table2[[#This Row],[Close Price]])-1</f>
        <v>2.2716403634624571E-2</v>
      </c>
      <c r="AG39" s="2">
        <f>(Table2[[#This Row],[Close Price]]/Table2[[#This Row],[Current Month Low]])-1</f>
        <v>0.22531497216525054</v>
      </c>
      <c r="AH39" s="2">
        <f>(Table2[[#This Row],[Current Month High]]/Table2[[#This Row],[Close Price]])-1</f>
        <v>2.2716403634624571E-2</v>
      </c>
      <c r="AI39">
        <v>2.27164036346245</v>
      </c>
      <c r="AJ39">
        <v>132.01109570041601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0.88</v>
      </c>
      <c r="AM39" t="s">
        <v>10442</v>
      </c>
      <c r="AN39">
        <v>17.72</v>
      </c>
      <c r="AO39" t="s">
        <v>10442</v>
      </c>
      <c r="AP39">
        <v>0.18865666018628199</v>
      </c>
      <c r="AQ39">
        <f>(Table2[[#This Row],[Sharpe Ratio]]-AVERAGE(Table2[Sharpe Ratio]))/_xlfn.STDEV.P(Table2[Sharpe Ratio])</f>
        <v>1.4375609338091688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8.9617228970478884</v>
      </c>
      <c r="AS39">
        <f>_xlfn.RANK.AVG(Table2[[#This Row],[1Y Return vs Nifty Z-Score]],Table2[1Y Return vs Nifty Z-Score])</f>
        <v>133</v>
      </c>
      <c r="AT39">
        <f>_xlfn.RANK.AVG(Table2[[#This Row],[6M Return vs Nifty Z-Score]],Table2[6M Return vs Nifty Z-Score])</f>
        <v>18</v>
      </c>
      <c r="AU39">
        <f>_xlfn.RANK.AVG(Table2[[#This Row],[Sharpe Ratio Z-Score]],Table2[Sharpe Ratio Z-Score])</f>
        <v>52</v>
      </c>
      <c r="AV39">
        <f>(Table2[[#This Row],[Rank 1Y]]+Table2[[#This Row],[Rank 6M]]+Table2[[#This Row],[Rank Sharpe]])/3</f>
        <v>67.666666666666671</v>
      </c>
    </row>
    <row r="40" spans="1:48" x14ac:dyDescent="0.3">
      <c r="A40" t="s">
        <v>325</v>
      </c>
      <c r="B40" t="s">
        <v>326</v>
      </c>
      <c r="C40" t="s">
        <v>10393</v>
      </c>
      <c r="D40" t="s">
        <v>327</v>
      </c>
      <c r="E40">
        <v>83744.904898199995</v>
      </c>
      <c r="F40">
        <v>13995.6</v>
      </c>
      <c r="G40">
        <v>157.345492848893</v>
      </c>
      <c r="H40">
        <f>(Table2[[#This Row],[1Y Return vs Nifty]]-AVERAGE(Table2[1Y Return vs Nifty]))/_xlfn.STDEV.P(Table2[1Y Return vs Nifty])</f>
        <v>2.1822950895063351</v>
      </c>
      <c r="I40">
        <v>2.4712019775066199</v>
      </c>
      <c r="J40">
        <f>(Table2[[#This Row],[1M Return vs Nifty]]-AVERAGE(Table2[1M Return vs Nifty]))/_xlfn.STDEV.P(Table2[1M Return vs Nifty])</f>
        <v>0.46194952888431362</v>
      </c>
      <c r="K40">
        <v>83.213622383064902</v>
      </c>
      <c r="L40">
        <f>(Table2[[#This Row],[6M Return vs Nifty]]-AVERAGE(Table2[6M Return vs Nifty]))/_xlfn.STDEV.P(Table2[6M Return vs Nifty])</f>
        <v>1.9825447855714853</v>
      </c>
      <c r="M40">
        <v>4.87907646717386</v>
      </c>
      <c r="N40">
        <f>(Table2[[#This Row],[1W Return vs Nifty]]-AVERAGE(Table2[1W Return vs Nifty]))/_xlfn.STDEV.P(Table2[1W Return vs Nifty])</f>
        <v>1.7001962340868433</v>
      </c>
      <c r="O40">
        <v>13163.19</v>
      </c>
      <c r="P40">
        <v>12450.896654473499</v>
      </c>
      <c r="Q40">
        <v>9604.4934005732193</v>
      </c>
      <c r="R40">
        <v>68.982305250583593</v>
      </c>
      <c r="S40" s="2">
        <f>(Table2[[#This Row],[Close Price]]-Table2[[#This Row],[20D EMA]])/Table2[[#This Row],[20D EMA]]</f>
        <v>6.3237710615739795E-2</v>
      </c>
      <c r="T40" s="2">
        <f>(Table2[[#This Row],[Close Price]]-Table2[[#This Row],[50D EMA]])/Table2[[#This Row],[50D EMA]]</f>
        <v>0.12406362275696042</v>
      </c>
      <c r="U40" s="2">
        <f>(Table2[[#This Row],[Close Price]]-Table2[[#This Row],[200D EMA]])/Table2[[#This Row],[200D EMA]]</f>
        <v>0.45719294254132231</v>
      </c>
      <c r="V40">
        <v>1.11169931336931</v>
      </c>
      <c r="W40">
        <v>13583.55</v>
      </c>
      <c r="X40">
        <v>14045</v>
      </c>
      <c r="Y40">
        <v>13050.5</v>
      </c>
      <c r="Z40">
        <v>14399.95</v>
      </c>
      <c r="AA40">
        <v>12022</v>
      </c>
      <c r="AB40">
        <v>14399.95</v>
      </c>
      <c r="AC40" s="2">
        <f>(Table2[[#This Row],[Close Price]]/Table2[[#This Row],[Day Low]])-1</f>
        <v>3.0334485462195193E-2</v>
      </c>
      <c r="AD40" s="2">
        <f>(Table2[[#This Row],[Day High]]/Table2[[#This Row],[Close Price]])-1</f>
        <v>3.5296807568092614E-3</v>
      </c>
      <c r="AE40" s="2">
        <f>(Table2[[#This Row],[Close Price]]/Table2[[#This Row],[Current Week Low]])-1</f>
        <v>7.2418681276579466E-2</v>
      </c>
      <c r="AF40" s="2">
        <f>(Table2[[#This Row],[Current Week High]]/Table2[[#This Row],[Close Price]])-1</f>
        <v>2.8891222955786056E-2</v>
      </c>
      <c r="AG40" s="2">
        <f>(Table2[[#This Row],[Close Price]]/Table2[[#This Row],[Current Month Low]])-1</f>
        <v>0.16416569622359001</v>
      </c>
      <c r="AH40" s="2">
        <f>(Table2[[#This Row],[Current Month High]]/Table2[[#This Row],[Close Price]])-1</f>
        <v>2.8891222955786056E-2</v>
      </c>
      <c r="AI40">
        <v>2.8891222955785998</v>
      </c>
      <c r="AJ40">
        <v>195.67440239148999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-0.04</v>
      </c>
      <c r="AM40" t="s">
        <v>10443</v>
      </c>
      <c r="AN40">
        <v>9.5299999999999994</v>
      </c>
      <c r="AO40" t="s">
        <v>10442</v>
      </c>
      <c r="AP40">
        <v>0.13600135542161701</v>
      </c>
      <c r="AQ40">
        <f>(Table2[[#This Row],[Sharpe Ratio]]-AVERAGE(Table2[Sharpe Ratio]))/_xlfn.STDEV.P(Table2[Sharpe Ratio])</f>
        <v>0.82803372877068571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7.1550193668196629</v>
      </c>
      <c r="AS40">
        <f>_xlfn.RANK.AVG(Table2[[#This Row],[1Y Return vs Nifty Z-Score]],Table2[1Y Return vs Nifty Z-Score])</f>
        <v>35</v>
      </c>
      <c r="AT40">
        <f>_xlfn.RANK.AVG(Table2[[#This Row],[6M Return vs Nifty Z-Score]],Table2[6M Return vs Nifty Z-Score])</f>
        <v>29</v>
      </c>
      <c r="AU40">
        <f>_xlfn.RANK.AVG(Table2[[#This Row],[Sharpe Ratio Z-Score]],Table2[Sharpe Ratio Z-Score])</f>
        <v>142</v>
      </c>
      <c r="AV40">
        <f>(Table2[[#This Row],[Rank 1Y]]+Table2[[#This Row],[Rank 6M]]+Table2[[#This Row],[Rank Sharpe]])/3</f>
        <v>68.666666666666671</v>
      </c>
    </row>
    <row r="41" spans="1:48" x14ac:dyDescent="0.3">
      <c r="A41" t="s">
        <v>651</v>
      </c>
      <c r="B41" t="s">
        <v>652</v>
      </c>
      <c r="C41" t="s">
        <v>10384</v>
      </c>
      <c r="D41" t="s">
        <v>436</v>
      </c>
      <c r="E41">
        <v>29544.75910947</v>
      </c>
      <c r="F41">
        <v>5804.15</v>
      </c>
      <c r="G41">
        <v>207.94524431079799</v>
      </c>
      <c r="H41">
        <f>(Table2[[#This Row],[1Y Return vs Nifty]]-AVERAGE(Table2[1Y Return vs Nifty]))/_xlfn.STDEV.P(Table2[1Y Return vs Nifty])</f>
        <v>3.0124319306958522</v>
      </c>
      <c r="I41">
        <v>14.926010855689499</v>
      </c>
      <c r="J41">
        <f>(Table2[[#This Row],[1M Return vs Nifty]]-AVERAGE(Table2[1M Return vs Nifty]))/_xlfn.STDEV.P(Table2[1M Return vs Nifty])</f>
        <v>1.660206948031</v>
      </c>
      <c r="K41">
        <v>62.992951632543601</v>
      </c>
      <c r="L41">
        <f>(Table2[[#This Row],[6M Return vs Nifty]]-AVERAGE(Table2[6M Return vs Nifty]))/_xlfn.STDEV.P(Table2[6M Return vs Nifty])</f>
        <v>1.393732157639477</v>
      </c>
      <c r="M41">
        <v>6.0828277591828597</v>
      </c>
      <c r="N41">
        <f>(Table2[[#This Row],[1W Return vs Nifty]]-AVERAGE(Table2[1W Return vs Nifty]))/_xlfn.STDEV.P(Table2[1W Return vs Nifty])</f>
        <v>1.967821513148845</v>
      </c>
      <c r="O41">
        <v>5324.35</v>
      </c>
      <c r="P41">
        <v>4844.9034723746399</v>
      </c>
      <c r="Q41">
        <v>3862.82007422181</v>
      </c>
      <c r="R41">
        <v>79.500644477376795</v>
      </c>
      <c r="S41" s="2">
        <f>(Table2[[#This Row],[Close Price]]-Table2[[#This Row],[20D EMA]])/Table2[[#This Row],[20D EMA]]</f>
        <v>9.011428625090373E-2</v>
      </c>
      <c r="T41" s="2">
        <f>(Table2[[#This Row],[Close Price]]-Table2[[#This Row],[50D EMA]])/Table2[[#This Row],[50D EMA]]</f>
        <v>0.19799084400647568</v>
      </c>
      <c r="U41" s="2">
        <f>(Table2[[#This Row],[Close Price]]-Table2[[#This Row],[200D EMA]])/Table2[[#This Row],[200D EMA]]</f>
        <v>0.5025680431593188</v>
      </c>
      <c r="V41">
        <v>1.02909634160318</v>
      </c>
      <c r="W41">
        <v>5745.65</v>
      </c>
      <c r="X41">
        <v>5834.65</v>
      </c>
      <c r="Y41">
        <v>5320</v>
      </c>
      <c r="Z41">
        <v>5966.55</v>
      </c>
      <c r="AA41">
        <v>5125.6000000000004</v>
      </c>
      <c r="AB41">
        <v>5966.55</v>
      </c>
      <c r="AC41" s="2">
        <f>(Table2[[#This Row],[Close Price]]/Table2[[#This Row],[Day Low]])-1</f>
        <v>1.0181615657062215E-2</v>
      </c>
      <c r="AD41" s="2">
        <f>(Table2[[#This Row],[Day High]]/Table2[[#This Row],[Close Price]])-1</f>
        <v>5.2548607461901931E-3</v>
      </c>
      <c r="AE41" s="2">
        <f>(Table2[[#This Row],[Close Price]]/Table2[[#This Row],[Current Week Low]])-1</f>
        <v>9.1005639097744284E-2</v>
      </c>
      <c r="AF41" s="2">
        <f>(Table2[[#This Row],[Current Week High]]/Table2[[#This Row],[Close Price]])-1</f>
        <v>2.7979979842009728E-2</v>
      </c>
      <c r="AG41" s="2">
        <f>(Table2[[#This Row],[Close Price]]/Table2[[#This Row],[Current Month Low]])-1</f>
        <v>0.13238450132667379</v>
      </c>
      <c r="AH41" s="2">
        <f>(Table2[[#This Row],[Current Month High]]/Table2[[#This Row],[Close Price]])-1</f>
        <v>2.7979979842009728E-2</v>
      </c>
      <c r="AI41">
        <v>2.7979979842009701</v>
      </c>
      <c r="AJ41">
        <v>241.01938895417101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0.42</v>
      </c>
      <c r="AM41" t="s">
        <v>10442</v>
      </c>
      <c r="AN41">
        <v>8.4499999999999993</v>
      </c>
      <c r="AO41" t="s">
        <v>10442</v>
      </c>
      <c r="AP41">
        <v>0.144687407128611</v>
      </c>
      <c r="AQ41">
        <f>(Table2[[#This Row],[Sharpe Ratio]]-AVERAGE(Table2[Sharpe Ratio]))/_xlfn.STDEV.P(Table2[Sharpe Ratio])</f>
        <v>0.92858171426704272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8.962774263782217</v>
      </c>
      <c r="AS41">
        <f>_xlfn.RANK.AVG(Table2[[#This Row],[1Y Return vs Nifty Z-Score]],Table2[1Y Return vs Nifty Z-Score])</f>
        <v>12</v>
      </c>
      <c r="AT41">
        <f>_xlfn.RANK.AVG(Table2[[#This Row],[6M Return vs Nifty Z-Score]],Table2[6M Return vs Nifty Z-Score])</f>
        <v>65</v>
      </c>
      <c r="AU41">
        <f>_xlfn.RANK.AVG(Table2[[#This Row],[Sharpe Ratio Z-Score]],Table2[Sharpe Ratio Z-Score])</f>
        <v>130</v>
      </c>
      <c r="AV41">
        <f>(Table2[[#This Row],[Rank 1Y]]+Table2[[#This Row],[Rank 6M]]+Table2[[#This Row],[Rank Sharpe]])/3</f>
        <v>69</v>
      </c>
    </row>
    <row r="42" spans="1:48" x14ac:dyDescent="0.3">
      <c r="A42" t="s">
        <v>1419</v>
      </c>
      <c r="B42" t="s">
        <v>1420</v>
      </c>
      <c r="C42" t="s">
        <v>10387</v>
      </c>
      <c r="D42" t="s">
        <v>46</v>
      </c>
      <c r="E42">
        <v>7809.9550700999998</v>
      </c>
      <c r="F42">
        <v>572.1</v>
      </c>
      <c r="G42">
        <v>69.497103453018596</v>
      </c>
      <c r="H42">
        <f>(Table2[[#This Row],[1Y Return vs Nifty]]-AVERAGE(Table2[1Y Return vs Nifty]))/_xlfn.STDEV.P(Table2[1Y Return vs Nifty])</f>
        <v>0.74105906818750023</v>
      </c>
      <c r="I42">
        <v>-4.0425749322169402</v>
      </c>
      <c r="J42">
        <f>(Table2[[#This Row],[1M Return vs Nifty]]-AVERAGE(Table2[1M Return vs Nifty]))/_xlfn.STDEV.P(Table2[1M Return vs Nifty])</f>
        <v>-0.16473062213871725</v>
      </c>
      <c r="K42">
        <v>72.795593923525004</v>
      </c>
      <c r="L42">
        <f>(Table2[[#This Row],[6M Return vs Nifty]]-AVERAGE(Table2[6M Return vs Nifty]))/_xlfn.STDEV.P(Table2[6M Return vs Nifty])</f>
        <v>1.6791786514399558</v>
      </c>
      <c r="M42">
        <v>-2.68744983026646</v>
      </c>
      <c r="N42">
        <f>(Table2[[#This Row],[1W Return vs Nifty]]-AVERAGE(Table2[1W Return vs Nifty]))/_xlfn.STDEV.P(Table2[1W Return vs Nifty])</f>
        <v>1.7960272783881005E-2</v>
      </c>
      <c r="O42">
        <v>574.16</v>
      </c>
      <c r="P42">
        <v>548.48101447484305</v>
      </c>
      <c r="Q42">
        <v>430.54769730000601</v>
      </c>
      <c r="R42">
        <v>46.356466864022202</v>
      </c>
      <c r="S42" s="2">
        <f>(Table2[[#This Row],[Close Price]]-Table2[[#This Row],[20D EMA]])/Table2[[#This Row],[20D EMA]]</f>
        <v>-3.5878500766335962E-3</v>
      </c>
      <c r="T42" s="2">
        <f>(Table2[[#This Row],[Close Price]]-Table2[[#This Row],[50D EMA]])/Table2[[#This Row],[50D EMA]]</f>
        <v>4.3062539817848688E-2</v>
      </c>
      <c r="U42" s="2">
        <f>(Table2[[#This Row],[Close Price]]-Table2[[#This Row],[200D EMA]])/Table2[[#This Row],[200D EMA]]</f>
        <v>0.32877263910056465</v>
      </c>
      <c r="V42">
        <v>0.63514426705655203</v>
      </c>
      <c r="W42">
        <v>565</v>
      </c>
      <c r="X42">
        <v>579</v>
      </c>
      <c r="Y42">
        <v>565</v>
      </c>
      <c r="Z42">
        <v>598.6</v>
      </c>
      <c r="AA42">
        <v>531.79999999999995</v>
      </c>
      <c r="AB42">
        <v>598.6</v>
      </c>
      <c r="AC42" s="2">
        <f>(Table2[[#This Row],[Close Price]]/Table2[[#This Row],[Day Low]])-1</f>
        <v>1.2566371681415944E-2</v>
      </c>
      <c r="AD42" s="2">
        <f>(Table2[[#This Row],[Day High]]/Table2[[#This Row],[Close Price]])-1</f>
        <v>1.2060828526481382E-2</v>
      </c>
      <c r="AE42" s="2">
        <f>(Table2[[#This Row],[Close Price]]/Table2[[#This Row],[Current Week Low]])-1</f>
        <v>1.2566371681415944E-2</v>
      </c>
      <c r="AF42" s="2">
        <f>(Table2[[#This Row],[Current Week High]]/Table2[[#This Row],[Close Price]])-1</f>
        <v>4.6320573326341652E-2</v>
      </c>
      <c r="AG42" s="2">
        <f>(Table2[[#This Row],[Close Price]]/Table2[[#This Row],[Current Month Low]])-1</f>
        <v>7.5780368559609013E-2</v>
      </c>
      <c r="AH42" s="2">
        <f>(Table2[[#This Row],[Current Month High]]/Table2[[#This Row],[Close Price]])-1</f>
        <v>4.6320573326341652E-2</v>
      </c>
      <c r="AI42">
        <v>8.1978675056808097</v>
      </c>
      <c r="AJ42">
        <v>137.13989637305701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</v>
      </c>
      <c r="AM42" t="s">
        <v>10442</v>
      </c>
      <c r="AN42">
        <v>1.92</v>
      </c>
      <c r="AO42" t="s">
        <v>10442</v>
      </c>
      <c r="AP42">
        <v>0.198608300114893</v>
      </c>
      <c r="AQ42">
        <f>(Table2[[#This Row],[Sharpe Ratio]]-AVERAGE(Table2[Sharpe Ratio]))/_xlfn.STDEV.P(Table2[Sharpe Ratio])</f>
        <v>1.5527591137142287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3.8262264839868485</v>
      </c>
      <c r="AS42">
        <f>_xlfn.RANK.AVG(Table2[[#This Row],[1Y Return vs Nifty Z-Score]],Table2[1Y Return vs Nifty Z-Score])</f>
        <v>127</v>
      </c>
      <c r="AT42">
        <f>_xlfn.RANK.AVG(Table2[[#This Row],[6M Return vs Nifty Z-Score]],Table2[6M Return vs Nifty Z-Score])</f>
        <v>45</v>
      </c>
      <c r="AU42">
        <f>_xlfn.RANK.AVG(Table2[[#This Row],[Sharpe Ratio Z-Score]],Table2[Sharpe Ratio Z-Score])</f>
        <v>43</v>
      </c>
      <c r="AV42">
        <f>(Table2[[#This Row],[Rank 1Y]]+Table2[[#This Row],[Rank 6M]]+Table2[[#This Row],[Rank Sharpe]])/3</f>
        <v>71.666666666666671</v>
      </c>
    </row>
    <row r="43" spans="1:48" x14ac:dyDescent="0.3">
      <c r="A43" t="s">
        <v>1038</v>
      </c>
      <c r="B43" t="s">
        <v>1039</v>
      </c>
      <c r="C43" t="s">
        <v>10395</v>
      </c>
      <c r="D43" t="s">
        <v>443</v>
      </c>
      <c r="E43">
        <v>13606.24284791</v>
      </c>
      <c r="F43">
        <v>220.1</v>
      </c>
      <c r="G43">
        <v>207.46607767103399</v>
      </c>
      <c r="H43">
        <f>(Table2[[#This Row],[1Y Return vs Nifty]]-AVERAGE(Table2[1Y Return vs Nifty]))/_xlfn.STDEV.P(Table2[1Y Return vs Nifty])</f>
        <v>3.0045707481950537</v>
      </c>
      <c r="I43">
        <v>-1.17920960801311</v>
      </c>
      <c r="J43">
        <f>(Table2[[#This Row],[1M Return vs Nifty]]-AVERAGE(Table2[1M Return vs Nifty]))/_xlfn.STDEV.P(Table2[1M Return vs Nifty])</f>
        <v>0.11074921677432892</v>
      </c>
      <c r="K43">
        <v>30.721471119179</v>
      </c>
      <c r="L43">
        <f>(Table2[[#This Row],[6M Return vs Nifty]]-AVERAGE(Table2[6M Return vs Nifty]))/_xlfn.STDEV.P(Table2[6M Return vs Nifty])</f>
        <v>0.45400787832292994</v>
      </c>
      <c r="M43">
        <v>-9.6534585467624101</v>
      </c>
      <c r="N43">
        <f>(Table2[[#This Row],[1W Return vs Nifty]]-AVERAGE(Table2[1W Return vs Nifty]))/_xlfn.STDEV.P(Table2[1W Return vs Nifty])</f>
        <v>-1.5307649822388392</v>
      </c>
      <c r="O43">
        <v>217.46</v>
      </c>
      <c r="P43">
        <v>209.10724051586999</v>
      </c>
      <c r="Q43">
        <v>171.58830449673999</v>
      </c>
      <c r="R43">
        <v>51.807720448781097</v>
      </c>
      <c r="S43" s="2">
        <f>(Table2[[#This Row],[Close Price]]-Table2[[#This Row],[20D EMA]])/Table2[[#This Row],[20D EMA]]</f>
        <v>1.2140163708268124E-2</v>
      </c>
      <c r="T43" s="2">
        <f>(Table2[[#This Row],[Close Price]]-Table2[[#This Row],[50D EMA]])/Table2[[#This Row],[50D EMA]]</f>
        <v>5.2569961025791069E-2</v>
      </c>
      <c r="U43" s="2">
        <f>(Table2[[#This Row],[Close Price]]-Table2[[#This Row],[200D EMA]])/Table2[[#This Row],[200D EMA]]</f>
        <v>0.28272145730178055</v>
      </c>
      <c r="V43">
        <v>1.33459084558882</v>
      </c>
      <c r="W43">
        <v>212.66</v>
      </c>
      <c r="X43">
        <v>221.2</v>
      </c>
      <c r="Y43">
        <v>210.1</v>
      </c>
      <c r="Z43">
        <v>232.1</v>
      </c>
      <c r="AA43">
        <v>207.1</v>
      </c>
      <c r="AB43">
        <v>236.6</v>
      </c>
      <c r="AC43" s="2">
        <f>(Table2[[#This Row],[Close Price]]/Table2[[#This Row],[Day Low]])-1</f>
        <v>3.4985422740524852E-2</v>
      </c>
      <c r="AD43" s="2">
        <f>(Table2[[#This Row],[Day High]]/Table2[[#This Row],[Close Price]])-1</f>
        <v>4.9977283053157517E-3</v>
      </c>
      <c r="AE43" s="2">
        <f>(Table2[[#This Row],[Close Price]]/Table2[[#This Row],[Current Week Low]])-1</f>
        <v>4.7596382674916615E-2</v>
      </c>
      <c r="AF43" s="2">
        <f>(Table2[[#This Row],[Current Week High]]/Table2[[#This Row],[Close Price]])-1</f>
        <v>5.4520672421626504E-2</v>
      </c>
      <c r="AG43" s="2">
        <f>(Table2[[#This Row],[Close Price]]/Table2[[#This Row],[Current Month Low]])-1</f>
        <v>6.2771607918879813E-2</v>
      </c>
      <c r="AH43" s="2">
        <f>(Table2[[#This Row],[Current Month High]]/Table2[[#This Row],[Close Price]])-1</f>
        <v>7.4965924579736498E-2</v>
      </c>
      <c r="AI43">
        <v>7.4965924579736498</v>
      </c>
      <c r="AJ43">
        <v>256.43724696356202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0.13</v>
      </c>
      <c r="AM43" t="s">
        <v>10442</v>
      </c>
      <c r="AN43">
        <v>2.19</v>
      </c>
      <c r="AO43" t="s">
        <v>10442</v>
      </c>
      <c r="AP43">
        <v>0.19943602451723999</v>
      </c>
      <c r="AQ43">
        <f>(Table2[[#This Row],[Sharpe Ratio]]-AVERAGE(Table2[Sharpe Ratio]))/_xlfn.STDEV.P(Table2[Sharpe Ratio])</f>
        <v>1.5623406847213588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3.6009035457748322</v>
      </c>
      <c r="AS43">
        <f>_xlfn.RANK.AVG(Table2[[#This Row],[1Y Return vs Nifty Z-Score]],Table2[1Y Return vs Nifty Z-Score])</f>
        <v>13</v>
      </c>
      <c r="AT43">
        <f>_xlfn.RANK.AVG(Table2[[#This Row],[6M Return vs Nifty Z-Score]],Table2[6M Return vs Nifty Z-Score])</f>
        <v>186</v>
      </c>
      <c r="AU43">
        <f>_xlfn.RANK.AVG(Table2[[#This Row],[Sharpe Ratio Z-Score]],Table2[Sharpe Ratio Z-Score])</f>
        <v>42</v>
      </c>
      <c r="AV43">
        <f>(Table2[[#This Row],[Rank 1Y]]+Table2[[#This Row],[Rank 6M]]+Table2[[#This Row],[Rank Sharpe]])/3</f>
        <v>80.333333333333329</v>
      </c>
    </row>
    <row r="44" spans="1:48" x14ac:dyDescent="0.3">
      <c r="A44" t="s">
        <v>1450</v>
      </c>
      <c r="B44" t="s">
        <v>1451</v>
      </c>
      <c r="C44" t="s">
        <v>10395</v>
      </c>
      <c r="D44" t="s">
        <v>278</v>
      </c>
      <c r="E44">
        <v>7548.4371345399904</v>
      </c>
      <c r="F44">
        <v>3249.1</v>
      </c>
      <c r="G44">
        <v>128.773813860225</v>
      </c>
      <c r="H44">
        <f>(Table2[[#This Row],[1Y Return vs Nifty]]-AVERAGE(Table2[1Y Return vs Nifty]))/_xlfn.STDEV.P(Table2[1Y Return vs Nifty])</f>
        <v>1.7135496380392343</v>
      </c>
      <c r="I44">
        <v>-10.3958443880622</v>
      </c>
      <c r="J44">
        <f>(Table2[[#This Row],[1M Return vs Nifty]]-AVERAGE(Table2[1M Return vs Nifty]))/_xlfn.STDEV.P(Table2[1M Return vs Nifty])</f>
        <v>-0.77596860545615431</v>
      </c>
      <c r="K44">
        <v>79.893795382044502</v>
      </c>
      <c r="L44">
        <f>(Table2[[#This Row],[6M Return vs Nifty]]-AVERAGE(Table2[6M Return vs Nifty]))/_xlfn.STDEV.P(Table2[6M Return vs Nifty])</f>
        <v>1.8858736076037581</v>
      </c>
      <c r="M44">
        <v>-3.1372001512037002</v>
      </c>
      <c r="N44">
        <f>(Table2[[#This Row],[1W Return vs Nifty]]-AVERAGE(Table2[1W Return vs Nifty]))/_xlfn.STDEV.P(Table2[1W Return vs Nifty])</f>
        <v>-8.2030942966485124E-2</v>
      </c>
      <c r="O44">
        <v>3215.67</v>
      </c>
      <c r="P44">
        <v>2959.5592000137499</v>
      </c>
      <c r="Q44">
        <v>2185.5874389472201</v>
      </c>
      <c r="R44">
        <v>50.912899496386899</v>
      </c>
      <c r="S44" s="2">
        <f>(Table2[[#This Row],[Close Price]]-Table2[[#This Row],[20D EMA]])/Table2[[#This Row],[20D EMA]]</f>
        <v>1.0395967247882972E-2</v>
      </c>
      <c r="T44" s="2">
        <f>(Table2[[#This Row],[Close Price]]-Table2[[#This Row],[50D EMA]])/Table2[[#This Row],[50D EMA]]</f>
        <v>9.7832406929013224E-2</v>
      </c>
      <c r="U44" s="2">
        <f>(Table2[[#This Row],[Close Price]]-Table2[[#This Row],[200D EMA]])/Table2[[#This Row],[200D EMA]]</f>
        <v>0.48660261406199573</v>
      </c>
      <c r="V44">
        <v>0.55202032855463501</v>
      </c>
      <c r="W44">
        <v>3150</v>
      </c>
      <c r="X44">
        <v>3295</v>
      </c>
      <c r="Y44">
        <v>3113.4</v>
      </c>
      <c r="Z44">
        <v>3320</v>
      </c>
      <c r="AA44">
        <v>3113.4</v>
      </c>
      <c r="AB44">
        <v>3589.95</v>
      </c>
      <c r="AC44" s="2">
        <f>(Table2[[#This Row],[Close Price]]/Table2[[#This Row],[Day Low]])-1</f>
        <v>3.1460317460317411E-2</v>
      </c>
      <c r="AD44" s="2">
        <f>(Table2[[#This Row],[Day High]]/Table2[[#This Row],[Close Price]])-1</f>
        <v>1.4126989012341884E-2</v>
      </c>
      <c r="AE44" s="2">
        <f>(Table2[[#This Row],[Close Price]]/Table2[[#This Row],[Current Week Low]])-1</f>
        <v>4.3585790454165885E-2</v>
      </c>
      <c r="AF44" s="2">
        <f>(Table2[[#This Row],[Current Week High]]/Table2[[#This Row],[Close Price]])-1</f>
        <v>2.1821427472223043E-2</v>
      </c>
      <c r="AG44" s="2">
        <f>(Table2[[#This Row],[Close Price]]/Table2[[#This Row],[Current Month Low]])-1</f>
        <v>4.3585790454165885E-2</v>
      </c>
      <c r="AH44" s="2">
        <f>(Table2[[#This Row],[Current Month High]]/Table2[[#This Row],[Close Price]])-1</f>
        <v>0.10490597396202017</v>
      </c>
      <c r="AI44">
        <v>10.490597396202</v>
      </c>
      <c r="AJ44">
        <v>169.523019493985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</v>
      </c>
      <c r="AM44" t="s">
        <v>10442</v>
      </c>
      <c r="AN44">
        <v>-3.5</v>
      </c>
      <c r="AO44" t="s">
        <v>10443</v>
      </c>
      <c r="AP44">
        <v>0.13179780647407</v>
      </c>
      <c r="AQ44">
        <f>(Table2[[#This Row],[Sharpe Ratio]]-AVERAGE(Table2[Sharpe Ratio]))/_xlfn.STDEV.P(Table2[Sharpe Ratio])</f>
        <v>0.77937429260006508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3.520797989820418</v>
      </c>
      <c r="AS44">
        <f>_xlfn.RANK.AVG(Table2[[#This Row],[1Y Return vs Nifty Z-Score]],Table2[1Y Return vs Nifty Z-Score])</f>
        <v>53</v>
      </c>
      <c r="AT44">
        <f>_xlfn.RANK.AVG(Table2[[#This Row],[6M Return vs Nifty Z-Score]],Table2[6M Return vs Nifty Z-Score])</f>
        <v>36</v>
      </c>
      <c r="AU44">
        <f>_xlfn.RANK.AVG(Table2[[#This Row],[Sharpe Ratio Z-Score]],Table2[Sharpe Ratio Z-Score])</f>
        <v>152</v>
      </c>
      <c r="AV44">
        <f>(Table2[[#This Row],[Rank 1Y]]+Table2[[#This Row],[Rank 6M]]+Table2[[#This Row],[Rank Sharpe]])/3</f>
        <v>80.333333333333329</v>
      </c>
    </row>
    <row r="45" spans="1:48" x14ac:dyDescent="0.3">
      <c r="A45" t="s">
        <v>640</v>
      </c>
      <c r="B45" t="s">
        <v>641</v>
      </c>
      <c r="C45" t="s">
        <v>10401</v>
      </c>
      <c r="D45" t="s">
        <v>642</v>
      </c>
      <c r="E45">
        <v>30661.241183999999</v>
      </c>
      <c r="F45">
        <v>2776.2</v>
      </c>
      <c r="G45">
        <v>140.767165514504</v>
      </c>
      <c r="H45">
        <f>(Table2[[#This Row],[1Y Return vs Nifty]]-AVERAGE(Table2[1Y Return vs Nifty]))/_xlfn.STDEV.P(Table2[1Y Return vs Nifty])</f>
        <v>1.9103119297483924</v>
      </c>
      <c r="I45">
        <v>25.923260862629</v>
      </c>
      <c r="J45">
        <f>(Table2[[#This Row],[1M Return vs Nifty]]-AVERAGE(Table2[1M Return vs Nifty]))/_xlfn.STDEV.P(Table2[1M Return vs Nifty])</f>
        <v>2.7182349386579245</v>
      </c>
      <c r="K45">
        <v>76.8146619612682</v>
      </c>
      <c r="L45">
        <f>(Table2[[#This Row],[6M Return vs Nifty]]-AVERAGE(Table2[6M Return vs Nifty]))/_xlfn.STDEV.P(Table2[6M Return vs Nifty])</f>
        <v>1.7962112683268165</v>
      </c>
      <c r="M45">
        <v>-0.69257137745264197</v>
      </c>
      <c r="N45">
        <f>(Table2[[#This Row],[1W Return vs Nifty]]-AVERAGE(Table2[1W Return vs Nifty]))/_xlfn.STDEV.P(Table2[1W Return vs Nifty])</f>
        <v>0.46147373455392354</v>
      </c>
      <c r="O45">
        <v>2584.1999999999998</v>
      </c>
      <c r="P45">
        <v>2409.8866284311098</v>
      </c>
      <c r="Q45">
        <v>1936.00256289756</v>
      </c>
      <c r="R45">
        <v>64.433404456331601</v>
      </c>
      <c r="S45" s="2">
        <f>(Table2[[#This Row],[Close Price]]-Table2[[#This Row],[20D EMA]])/Table2[[#This Row],[20D EMA]]</f>
        <v>7.4297654980264694E-2</v>
      </c>
      <c r="T45" s="2">
        <f>(Table2[[#This Row],[Close Price]]-Table2[[#This Row],[50D EMA]])/Table2[[#This Row],[50D EMA]]</f>
        <v>0.1520044002266481</v>
      </c>
      <c r="U45" s="2">
        <f>(Table2[[#This Row],[Close Price]]-Table2[[#This Row],[200D EMA]])/Table2[[#This Row],[200D EMA]]</f>
        <v>0.43398570498013195</v>
      </c>
      <c r="V45">
        <v>1.96051970200473</v>
      </c>
      <c r="W45">
        <v>2760</v>
      </c>
      <c r="X45">
        <v>2900</v>
      </c>
      <c r="Y45">
        <v>2661.75</v>
      </c>
      <c r="Z45">
        <v>2936.45</v>
      </c>
      <c r="AA45">
        <v>2282</v>
      </c>
      <c r="AB45">
        <v>2936.45</v>
      </c>
      <c r="AC45" s="2">
        <f>(Table2[[#This Row],[Close Price]]/Table2[[#This Row],[Day Low]])-1</f>
        <v>5.8695652173912372E-3</v>
      </c>
      <c r="AD45" s="2">
        <f>(Table2[[#This Row],[Day High]]/Table2[[#This Row],[Close Price]])-1</f>
        <v>4.4593329010878202E-2</v>
      </c>
      <c r="AE45" s="2">
        <f>(Table2[[#This Row],[Close Price]]/Table2[[#This Row],[Current Week Low]])-1</f>
        <v>4.2998027613412093E-2</v>
      </c>
      <c r="AF45" s="2">
        <f>(Table2[[#This Row],[Current Week High]]/Table2[[#This Row],[Close Price]])-1</f>
        <v>5.772278654275631E-2</v>
      </c>
      <c r="AG45" s="2">
        <f>(Table2[[#This Row],[Close Price]]/Table2[[#This Row],[Current Month Low]])-1</f>
        <v>0.21656441717791397</v>
      </c>
      <c r="AH45" s="2">
        <f>(Table2[[#This Row],[Current Month High]]/Table2[[#This Row],[Close Price]])-1</f>
        <v>5.772278654275631E-2</v>
      </c>
      <c r="AI45">
        <v>5.7722786542756301</v>
      </c>
      <c r="AJ45">
        <v>175.594381297463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0.03</v>
      </c>
      <c r="AM45" t="s">
        <v>10442</v>
      </c>
      <c r="AN45">
        <v>19.399999999999999</v>
      </c>
      <c r="AO45" t="s">
        <v>10442</v>
      </c>
      <c r="AP45">
        <v>0.125942639312664</v>
      </c>
      <c r="AQ45">
        <f>(Table2[[#This Row],[Sharpe Ratio]]-AVERAGE(Table2[Sharpe Ratio]))/_xlfn.STDEV.P(Table2[Sharpe Ratio])</f>
        <v>0.71159605656334479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7.5978279278504015</v>
      </c>
      <c r="AS45">
        <f>_xlfn.RANK.AVG(Table2[[#This Row],[1Y Return vs Nifty Z-Score]],Table2[1Y Return vs Nifty Z-Score])</f>
        <v>42</v>
      </c>
      <c r="AT45">
        <f>_xlfn.RANK.AVG(Table2[[#This Row],[6M Return vs Nifty Z-Score]],Table2[6M Return vs Nifty Z-Score])</f>
        <v>40</v>
      </c>
      <c r="AU45">
        <f>_xlfn.RANK.AVG(Table2[[#This Row],[Sharpe Ratio Z-Score]],Table2[Sharpe Ratio Z-Score])</f>
        <v>174</v>
      </c>
      <c r="AV45">
        <f>(Table2[[#This Row],[Rank 1Y]]+Table2[[#This Row],[Rank 6M]]+Table2[[#This Row],[Rank Sharpe]])/3</f>
        <v>85.333333333333329</v>
      </c>
    </row>
    <row r="46" spans="1:48" x14ac:dyDescent="0.3">
      <c r="A46" t="s">
        <v>1311</v>
      </c>
      <c r="B46" t="s">
        <v>1312</v>
      </c>
      <c r="C46" t="s">
        <v>10395</v>
      </c>
      <c r="D46" t="s">
        <v>259</v>
      </c>
      <c r="E46">
        <v>8851.1047461199996</v>
      </c>
      <c r="F46">
        <v>77.349999999999994</v>
      </c>
      <c r="G46">
        <v>56.762849318384298</v>
      </c>
      <c r="H46">
        <f>(Table2[[#This Row],[1Y Return vs Nifty]]-AVERAGE(Table2[1Y Return vs Nifty]))/_xlfn.STDEV.P(Table2[1Y Return vs Nifty])</f>
        <v>0.53214156964625581</v>
      </c>
      <c r="I46">
        <v>-10.324822278615599</v>
      </c>
      <c r="J46">
        <f>(Table2[[#This Row],[1M Return vs Nifty]]-AVERAGE(Table2[1M Return vs Nifty]))/_xlfn.STDEV.P(Table2[1M Return vs Nifty])</f>
        <v>-0.7691356808886074</v>
      </c>
      <c r="K46">
        <v>57.500616767026798</v>
      </c>
      <c r="L46">
        <f>(Table2[[#This Row],[6M Return vs Nifty]]-AVERAGE(Table2[6M Return vs Nifty]))/_xlfn.STDEV.P(Table2[6M Return vs Nifty])</f>
        <v>1.2337989800734375</v>
      </c>
      <c r="M46">
        <v>-2.2804507681792798</v>
      </c>
      <c r="N46">
        <f>(Table2[[#This Row],[1W Return vs Nifty]]-AVERAGE(Table2[1W Return vs Nifty]))/_xlfn.STDEV.P(Table2[1W Return vs Nifty])</f>
        <v>0.10844676969743142</v>
      </c>
      <c r="O46">
        <v>78.400000000000006</v>
      </c>
      <c r="P46">
        <v>77.771818700109407</v>
      </c>
      <c r="Q46">
        <v>64.309003662833007</v>
      </c>
      <c r="R46">
        <v>45.871767174522702</v>
      </c>
      <c r="S46" s="2">
        <f>(Table2[[#This Row],[Close Price]]-Table2[[#This Row],[20D EMA]])/Table2[[#This Row],[20D EMA]]</f>
        <v>-1.3392857142857286E-2</v>
      </c>
      <c r="T46" s="2">
        <f>(Table2[[#This Row],[Close Price]]-Table2[[#This Row],[50D EMA]])/Table2[[#This Row],[50D EMA]]</f>
        <v>-5.4237988407595111E-3</v>
      </c>
      <c r="U46" s="2">
        <f>(Table2[[#This Row],[Close Price]]-Table2[[#This Row],[200D EMA]])/Table2[[#This Row],[200D EMA]]</f>
        <v>0.20278647769976182</v>
      </c>
      <c r="V46">
        <v>0.65333122240529695</v>
      </c>
      <c r="W46">
        <v>77</v>
      </c>
      <c r="X46">
        <v>79.98</v>
      </c>
      <c r="Y46">
        <v>76.3</v>
      </c>
      <c r="Z46">
        <v>83.95</v>
      </c>
      <c r="AA46">
        <v>72.56</v>
      </c>
      <c r="AB46">
        <v>83.95</v>
      </c>
      <c r="AC46" s="2">
        <f>(Table2[[#This Row],[Close Price]]/Table2[[#This Row],[Day Low]])-1</f>
        <v>4.5454545454544082E-3</v>
      </c>
      <c r="AD46" s="2">
        <f>(Table2[[#This Row],[Day High]]/Table2[[#This Row],[Close Price]])-1</f>
        <v>3.4001292824822338E-2</v>
      </c>
      <c r="AE46" s="2">
        <f>(Table2[[#This Row],[Close Price]]/Table2[[#This Row],[Current Week Low]])-1</f>
        <v>1.3761467889908285E-2</v>
      </c>
      <c r="AF46" s="2">
        <f>(Table2[[#This Row],[Current Week High]]/Table2[[#This Row],[Close Price]])-1</f>
        <v>8.5326438267614879E-2</v>
      </c>
      <c r="AG46" s="2">
        <f>(Table2[[#This Row],[Close Price]]/Table2[[#This Row],[Current Month Low]])-1</f>
        <v>6.6014332965821376E-2</v>
      </c>
      <c r="AH46" s="2">
        <f>(Table2[[#This Row],[Current Month High]]/Table2[[#This Row],[Close Price]])-1</f>
        <v>8.5326438267614879E-2</v>
      </c>
      <c r="AI46">
        <v>20.7498383968972</v>
      </c>
      <c r="AJ46">
        <v>95.889958641882998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0.06</v>
      </c>
      <c r="AM46" t="s">
        <v>10442</v>
      </c>
      <c r="AN46">
        <v>2.5299999999999998</v>
      </c>
      <c r="AO46" t="s">
        <v>10442</v>
      </c>
      <c r="AP46">
        <v>0.23129132418130199</v>
      </c>
      <c r="AQ46">
        <f>(Table2[[#This Row],[Sharpe Ratio]]-AVERAGE(Table2[Sharpe Ratio]))/_xlfn.STDEV.P(Table2[Sharpe Ratio])</f>
        <v>1.9310912191011131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3.0363428576296303</v>
      </c>
      <c r="AS46">
        <f>_xlfn.RANK.AVG(Table2[[#This Row],[1Y Return vs Nifty Z-Score]],Table2[1Y Return vs Nifty Z-Score])</f>
        <v>159</v>
      </c>
      <c r="AT46">
        <f>_xlfn.RANK.AVG(Table2[[#This Row],[6M Return vs Nifty Z-Score]],Table2[6M Return vs Nifty Z-Score])</f>
        <v>82</v>
      </c>
      <c r="AU46">
        <f>_xlfn.RANK.AVG(Table2[[#This Row],[Sharpe Ratio Z-Score]],Table2[Sharpe Ratio Z-Score])</f>
        <v>19</v>
      </c>
      <c r="AV46">
        <f>(Table2[[#This Row],[Rank 1Y]]+Table2[[#This Row],[Rank 6M]]+Table2[[#This Row],[Rank Sharpe]])/3</f>
        <v>86.666666666666671</v>
      </c>
    </row>
    <row r="47" spans="1:48" x14ac:dyDescent="0.3">
      <c r="A47" t="s">
        <v>762</v>
      </c>
      <c r="B47" t="s">
        <v>763</v>
      </c>
      <c r="C47" t="s">
        <v>10395</v>
      </c>
      <c r="D47" t="s">
        <v>443</v>
      </c>
      <c r="E47">
        <v>22605.497429474999</v>
      </c>
      <c r="F47">
        <v>710.25</v>
      </c>
      <c r="G47">
        <v>70.8154955340664</v>
      </c>
      <c r="H47">
        <f>(Table2[[#This Row],[1Y Return vs Nifty]]-AVERAGE(Table2[1Y Return vs Nifty]))/_xlfn.STDEV.P(Table2[1Y Return vs Nifty])</f>
        <v>0.7626885388072181</v>
      </c>
      <c r="I47">
        <v>2.1126877882421802</v>
      </c>
      <c r="J47">
        <f>(Table2[[#This Row],[1M Return vs Nifty]]-AVERAGE(Table2[1M Return vs Nifty]))/_xlfn.STDEV.P(Table2[1M Return vs Nifty])</f>
        <v>0.4274574470420951</v>
      </c>
      <c r="K47">
        <v>57.3400494572358</v>
      </c>
      <c r="L47">
        <f>(Table2[[#This Row],[6M Return vs Nifty]]-AVERAGE(Table2[6M Return vs Nifty]))/_xlfn.STDEV.P(Table2[6M Return vs Nifty])</f>
        <v>1.22912336565864</v>
      </c>
      <c r="M47">
        <v>-3.8040086046610901</v>
      </c>
      <c r="N47">
        <f>(Table2[[#This Row],[1W Return vs Nifty]]-AVERAGE(Table2[1W Return vs Nifty]))/_xlfn.STDEV.P(Table2[1W Return vs Nifty])</f>
        <v>-0.23027983758623996</v>
      </c>
      <c r="O47">
        <v>694.24</v>
      </c>
      <c r="P47">
        <v>655.39571344494505</v>
      </c>
      <c r="Q47">
        <v>541.36698129947797</v>
      </c>
      <c r="R47">
        <v>55.374958177771099</v>
      </c>
      <c r="S47" s="2">
        <f>(Table2[[#This Row],[Close Price]]-Table2[[#This Row],[20D EMA]])/Table2[[#This Row],[20D EMA]]</f>
        <v>2.3061189214104619E-2</v>
      </c>
      <c r="T47" s="2">
        <f>(Table2[[#This Row],[Close Price]]-Table2[[#This Row],[50D EMA]])/Table2[[#This Row],[50D EMA]]</f>
        <v>8.3696437785235625E-2</v>
      </c>
      <c r="U47" s="2">
        <f>(Table2[[#This Row],[Close Price]]-Table2[[#This Row],[200D EMA]])/Table2[[#This Row],[200D EMA]]</f>
        <v>0.31195662930003831</v>
      </c>
      <c r="V47">
        <v>0.68855764755083004</v>
      </c>
      <c r="W47">
        <v>701.2</v>
      </c>
      <c r="X47">
        <v>718.35</v>
      </c>
      <c r="Y47">
        <v>689</v>
      </c>
      <c r="Z47">
        <v>732.1</v>
      </c>
      <c r="AA47">
        <v>663.65</v>
      </c>
      <c r="AB47">
        <v>732.1</v>
      </c>
      <c r="AC47" s="2">
        <f>(Table2[[#This Row],[Close Price]]/Table2[[#This Row],[Day Low]])-1</f>
        <v>1.2906446092412871E-2</v>
      </c>
      <c r="AD47" s="2">
        <f>(Table2[[#This Row],[Day High]]/Table2[[#This Row],[Close Price]])-1</f>
        <v>1.1404435058078199E-2</v>
      </c>
      <c r="AE47" s="2">
        <f>(Table2[[#This Row],[Close Price]]/Table2[[#This Row],[Current Week Low]])-1</f>
        <v>3.0841799709724338E-2</v>
      </c>
      <c r="AF47" s="2">
        <f>(Table2[[#This Row],[Current Week High]]/Table2[[#This Row],[Close Price]])-1</f>
        <v>3.0763815557902197E-2</v>
      </c>
      <c r="AG47" s="2">
        <f>(Table2[[#This Row],[Close Price]]/Table2[[#This Row],[Current Month Low]])-1</f>
        <v>7.0217735252015467E-2</v>
      </c>
      <c r="AH47" s="2">
        <f>(Table2[[#This Row],[Current Month High]]/Table2[[#This Row],[Close Price]])-1</f>
        <v>3.0763815557902197E-2</v>
      </c>
      <c r="AI47">
        <v>3.0763815557902099</v>
      </c>
      <c r="AJ47">
        <v>116.17714198752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0.36</v>
      </c>
      <c r="AM47" t="s">
        <v>10442</v>
      </c>
      <c r="AN47">
        <v>-0.64</v>
      </c>
      <c r="AO47" t="s">
        <v>10443</v>
      </c>
      <c r="AP47">
        <v>0.18252516543522199</v>
      </c>
      <c r="AQ47">
        <f>(Table2[[#This Row],[Sharpe Ratio]]-AVERAGE(Table2[Sharpe Ratio]))/_xlfn.STDEV.P(Table2[Sharpe Ratio])</f>
        <v>1.3665839852372235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3.5555734991589363</v>
      </c>
      <c r="AS47">
        <f>_xlfn.RANK.AVG(Table2[[#This Row],[1Y Return vs Nifty Z-Score]],Table2[1Y Return vs Nifty Z-Score])</f>
        <v>122</v>
      </c>
      <c r="AT47">
        <f>_xlfn.RANK.AVG(Table2[[#This Row],[6M Return vs Nifty Z-Score]],Table2[6M Return vs Nifty Z-Score])</f>
        <v>83</v>
      </c>
      <c r="AU47">
        <f>_xlfn.RANK.AVG(Table2[[#This Row],[Sharpe Ratio Z-Score]],Table2[Sharpe Ratio Z-Score])</f>
        <v>69</v>
      </c>
      <c r="AV47">
        <f>(Table2[[#This Row],[Rank 1Y]]+Table2[[#This Row],[Rank 6M]]+Table2[[#This Row],[Rank Sharpe]])/3</f>
        <v>91.333333333333329</v>
      </c>
    </row>
    <row r="48" spans="1:48" x14ac:dyDescent="0.3">
      <c r="A48" t="s">
        <v>1333</v>
      </c>
      <c r="B48" t="s">
        <v>1334</v>
      </c>
      <c r="C48" t="s">
        <v>10395</v>
      </c>
      <c r="D48" t="s">
        <v>982</v>
      </c>
      <c r="E48">
        <v>8697.4374578400002</v>
      </c>
      <c r="F48">
        <v>916.05</v>
      </c>
      <c r="G48">
        <v>93.8331825901695</v>
      </c>
      <c r="H48">
        <f>(Table2[[#This Row],[1Y Return vs Nifty]]-AVERAGE(Table2[1Y Return vs Nifty]))/_xlfn.STDEV.P(Table2[1Y Return vs Nifty])</f>
        <v>1.1403154929361916</v>
      </c>
      <c r="I48">
        <v>-4.7052225923202702</v>
      </c>
      <c r="J48">
        <f>(Table2[[#This Row],[1M Return vs Nifty]]-AVERAGE(Table2[1M Return vs Nifty]))/_xlfn.STDEV.P(Table2[1M Return vs Nifty])</f>
        <v>-0.22848290310626371</v>
      </c>
      <c r="K48">
        <v>52.985102696468203</v>
      </c>
      <c r="L48">
        <f>(Table2[[#This Row],[6M Return vs Nifty]]-AVERAGE(Table2[6M Return vs Nifty]))/_xlfn.STDEV.P(Table2[6M Return vs Nifty])</f>
        <v>1.1023101813509213</v>
      </c>
      <c r="M48">
        <v>-8.2712671526281092</v>
      </c>
      <c r="N48">
        <f>(Table2[[#This Row],[1W Return vs Nifty]]-AVERAGE(Table2[1W Return vs Nifty]))/_xlfn.STDEV.P(Table2[1W Return vs Nifty])</f>
        <v>-1.2234678187567298</v>
      </c>
      <c r="O48">
        <v>894.74</v>
      </c>
      <c r="P48">
        <v>882.913793832887</v>
      </c>
      <c r="Q48">
        <v>749.15996596063303</v>
      </c>
      <c r="R48">
        <v>57.964041097977898</v>
      </c>
      <c r="S48" s="2">
        <f>(Table2[[#This Row],[Close Price]]-Table2[[#This Row],[20D EMA]])/Table2[[#This Row],[20D EMA]]</f>
        <v>2.381697476361842E-2</v>
      </c>
      <c r="T48" s="2">
        <f>(Table2[[#This Row],[Close Price]]-Table2[[#This Row],[50D EMA]])/Table2[[#This Row],[50D EMA]]</f>
        <v>3.7530511357470986E-2</v>
      </c>
      <c r="U48" s="2">
        <f>(Table2[[#This Row],[Close Price]]-Table2[[#This Row],[200D EMA]])/Table2[[#This Row],[200D EMA]]</f>
        <v>0.22276955740069096</v>
      </c>
      <c r="V48">
        <v>1.1220837477305099</v>
      </c>
      <c r="W48">
        <v>848</v>
      </c>
      <c r="X48">
        <v>932</v>
      </c>
      <c r="Y48">
        <v>848</v>
      </c>
      <c r="Z48">
        <v>932.9</v>
      </c>
      <c r="AA48">
        <v>847</v>
      </c>
      <c r="AB48">
        <v>943</v>
      </c>
      <c r="AC48" s="2">
        <f>(Table2[[#This Row],[Close Price]]/Table2[[#This Row],[Day Low]])-1</f>
        <v>8.0247641509433976E-2</v>
      </c>
      <c r="AD48" s="2">
        <f>(Table2[[#This Row],[Day High]]/Table2[[#This Row],[Close Price]])-1</f>
        <v>1.7411713334424928E-2</v>
      </c>
      <c r="AE48" s="2">
        <f>(Table2[[#This Row],[Close Price]]/Table2[[#This Row],[Current Week Low]])-1</f>
        <v>8.0247641509433976E-2</v>
      </c>
      <c r="AF48" s="2">
        <f>(Table2[[#This Row],[Current Week High]]/Table2[[#This Row],[Close Price]])-1</f>
        <v>1.8394192456743674E-2</v>
      </c>
      <c r="AG48" s="2">
        <f>(Table2[[#This Row],[Close Price]]/Table2[[#This Row],[Current Month Low]])-1</f>
        <v>8.152302243211329E-2</v>
      </c>
      <c r="AH48" s="2">
        <f>(Table2[[#This Row],[Current Month High]]/Table2[[#This Row],[Close Price]])-1</f>
        <v>2.9419791496097414E-2</v>
      </c>
      <c r="AI48">
        <v>15.6050433928279</v>
      </c>
      <c r="AJ48">
        <v>126.18518518518501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</v>
      </c>
      <c r="AM48">
        <v>0</v>
      </c>
      <c r="AN48">
        <v>4.22</v>
      </c>
      <c r="AO48" t="s">
        <v>10442</v>
      </c>
      <c r="AP48">
        <v>0.15801314910039199</v>
      </c>
      <c r="AQ48">
        <f>(Table2[[#This Row],[Sharpe Ratio]]-AVERAGE(Table2[Sharpe Ratio]))/_xlfn.STDEV.P(Table2[Sharpe Ratio])</f>
        <v>1.0828378199989444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1.8735127724230636</v>
      </c>
      <c r="AS48">
        <f>_xlfn.RANK.AVG(Table2[[#This Row],[1Y Return vs Nifty Z-Score]],Table2[1Y Return vs Nifty Z-Score])</f>
        <v>81</v>
      </c>
      <c r="AT48">
        <f>_xlfn.RANK.AVG(Table2[[#This Row],[6M Return vs Nifty Z-Score]],Table2[6M Return vs Nifty Z-Score])</f>
        <v>97</v>
      </c>
      <c r="AU48">
        <f>_xlfn.RANK.AVG(Table2[[#This Row],[Sharpe Ratio Z-Score]],Table2[Sharpe Ratio Z-Score])</f>
        <v>103</v>
      </c>
      <c r="AV48">
        <f>(Table2[[#This Row],[Rank 1Y]]+Table2[[#This Row],[Rank 6M]]+Table2[[#This Row],[Rank Sharpe]])/3</f>
        <v>93.666666666666671</v>
      </c>
    </row>
    <row r="49" spans="1:48" x14ac:dyDescent="0.3">
      <c r="A49" t="s">
        <v>310</v>
      </c>
      <c r="B49" t="s">
        <v>311</v>
      </c>
      <c r="C49" t="s">
        <v>10389</v>
      </c>
      <c r="D49" t="s">
        <v>95</v>
      </c>
      <c r="E49">
        <v>91415.715400720001</v>
      </c>
      <c r="F49">
        <v>1902.05</v>
      </c>
      <c r="G49">
        <v>134.69008265354199</v>
      </c>
      <c r="H49">
        <f>(Table2[[#This Row],[1Y Return vs Nifty]]-AVERAGE(Table2[1Y Return vs Nifty]))/_xlfn.STDEV.P(Table2[1Y Return vs Nifty])</f>
        <v>1.8106116303577118</v>
      </c>
      <c r="I49">
        <v>5.2093988270778597</v>
      </c>
      <c r="J49">
        <f>(Table2[[#This Row],[1M Return vs Nifty]]-AVERAGE(Table2[1M Return vs Nifty]))/_xlfn.STDEV.P(Table2[1M Return vs Nifty])</f>
        <v>0.72538710726660982</v>
      </c>
      <c r="K49">
        <v>37.810440737552099</v>
      </c>
      <c r="L49">
        <f>(Table2[[#This Row],[6M Return vs Nifty]]-AVERAGE(Table2[6M Return vs Nifty]))/_xlfn.STDEV.P(Table2[6M Return vs Nifty])</f>
        <v>0.66043400937581909</v>
      </c>
      <c r="M49">
        <v>5.1514818067901498</v>
      </c>
      <c r="N49">
        <f>(Table2[[#This Row],[1W Return vs Nifty]]-AVERAGE(Table2[1W Return vs Nifty]))/_xlfn.STDEV.P(Table2[1W Return vs Nifty])</f>
        <v>1.7607590393081096</v>
      </c>
      <c r="O49">
        <v>1763.52</v>
      </c>
      <c r="P49">
        <v>1692.4050680149501</v>
      </c>
      <c r="Q49">
        <v>1389.8250061337301</v>
      </c>
      <c r="R49">
        <v>67.797925323471802</v>
      </c>
      <c r="S49" s="2">
        <f>(Table2[[#This Row],[Close Price]]-Table2[[#This Row],[20D EMA]])/Table2[[#This Row],[20D EMA]]</f>
        <v>7.8553121030665932E-2</v>
      </c>
      <c r="T49" s="2">
        <f>(Table2[[#This Row],[Close Price]]-Table2[[#This Row],[50D EMA]])/Table2[[#This Row],[50D EMA]]</f>
        <v>0.12387396844122306</v>
      </c>
      <c r="U49" s="2">
        <f>(Table2[[#This Row],[Close Price]]-Table2[[#This Row],[200D EMA]])/Table2[[#This Row],[200D EMA]]</f>
        <v>0.36855358883720013</v>
      </c>
      <c r="V49">
        <v>1.4587936520166001</v>
      </c>
      <c r="W49">
        <v>1840.1</v>
      </c>
      <c r="X49">
        <v>1920</v>
      </c>
      <c r="Y49">
        <v>1745.05</v>
      </c>
      <c r="Z49">
        <v>1969.9</v>
      </c>
      <c r="AA49">
        <v>1659.8</v>
      </c>
      <c r="AB49">
        <v>1969.9</v>
      </c>
      <c r="AC49" s="2">
        <f>(Table2[[#This Row],[Close Price]]/Table2[[#This Row],[Day Low]])-1</f>
        <v>3.36666485517092E-2</v>
      </c>
      <c r="AD49" s="2">
        <f>(Table2[[#This Row],[Day High]]/Table2[[#This Row],[Close Price]])-1</f>
        <v>9.4371861938435941E-3</v>
      </c>
      <c r="AE49" s="2">
        <f>(Table2[[#This Row],[Close Price]]/Table2[[#This Row],[Current Week Low]])-1</f>
        <v>8.996876880318605E-2</v>
      </c>
      <c r="AF49" s="2">
        <f>(Table2[[#This Row],[Current Week High]]/Table2[[#This Row],[Close Price]])-1</f>
        <v>3.5672038064193945E-2</v>
      </c>
      <c r="AG49" s="2">
        <f>(Table2[[#This Row],[Close Price]]/Table2[[#This Row],[Current Month Low]])-1</f>
        <v>0.14595131943607664</v>
      </c>
      <c r="AH49" s="2">
        <f>(Table2[[#This Row],[Current Month High]]/Table2[[#This Row],[Close Price]])-1</f>
        <v>3.5672038064193945E-2</v>
      </c>
      <c r="AI49">
        <v>3.5672038064193901</v>
      </c>
      <c r="AJ49">
        <v>174.88257822096901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0.24</v>
      </c>
      <c r="AM49" t="s">
        <v>10442</v>
      </c>
      <c r="AN49">
        <v>9.7100000000000009</v>
      </c>
      <c r="AO49" t="s">
        <v>10442</v>
      </c>
      <c r="AP49">
        <v>0.16325677445154499</v>
      </c>
      <c r="AQ49">
        <f>(Table2[[#This Row],[Sharpe Ratio]]-AVERAGE(Table2[Sharpe Ratio]))/_xlfn.STDEV.P(Table2[Sharpe Ratio])</f>
        <v>1.1435369711830816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6.100728757491332</v>
      </c>
      <c r="AS49">
        <f>_xlfn.RANK.AVG(Table2[[#This Row],[1Y Return vs Nifty Z-Score]],Table2[1Y Return vs Nifty Z-Score])</f>
        <v>48</v>
      </c>
      <c r="AT49">
        <f>_xlfn.RANK.AVG(Table2[[#This Row],[6M Return vs Nifty Z-Score]],Table2[6M Return vs Nifty Z-Score])</f>
        <v>147</v>
      </c>
      <c r="AU49">
        <f>_xlfn.RANK.AVG(Table2[[#This Row],[Sharpe Ratio Z-Score]],Table2[Sharpe Ratio Z-Score])</f>
        <v>95</v>
      </c>
      <c r="AV49">
        <f>(Table2[[#This Row],[Rank 1Y]]+Table2[[#This Row],[Rank 6M]]+Table2[[#This Row],[Rank Sharpe]])/3</f>
        <v>96.666666666666671</v>
      </c>
    </row>
    <row r="50" spans="1:48" x14ac:dyDescent="0.3">
      <c r="A50" t="s">
        <v>1114</v>
      </c>
      <c r="B50" t="s">
        <v>1115</v>
      </c>
      <c r="C50" t="s">
        <v>10384</v>
      </c>
      <c r="D50" t="s">
        <v>407</v>
      </c>
      <c r="E50">
        <v>11834.95207888</v>
      </c>
      <c r="F50">
        <v>131.6</v>
      </c>
      <c r="G50">
        <v>116.617765856956</v>
      </c>
      <c r="H50">
        <f>(Table2[[#This Row],[1Y Return vs Nifty]]-AVERAGE(Table2[1Y Return vs Nifty]))/_xlfn.STDEV.P(Table2[1Y Return vs Nifty])</f>
        <v>1.51411815864987</v>
      </c>
      <c r="I50">
        <v>32.399585438320202</v>
      </c>
      <c r="J50">
        <f>(Table2[[#This Row],[1M Return vs Nifty]]-AVERAGE(Table2[1M Return vs Nifty]))/_xlfn.STDEV.P(Table2[1M Return vs Nifty])</f>
        <v>3.3413118599921203</v>
      </c>
      <c r="K50">
        <v>85.777669725120504</v>
      </c>
      <c r="L50">
        <f>(Table2[[#This Row],[6M Return vs Nifty]]-AVERAGE(Table2[6M Return vs Nifty]))/_xlfn.STDEV.P(Table2[6M Return vs Nifty])</f>
        <v>2.0572081571403498</v>
      </c>
      <c r="M50">
        <v>8.8926932249157193</v>
      </c>
      <c r="N50">
        <f>(Table2[[#This Row],[1W Return vs Nifty]]-AVERAGE(Table2[1W Return vs Nifty]))/_xlfn.STDEV.P(Table2[1W Return vs Nifty])</f>
        <v>2.5925278244819809</v>
      </c>
      <c r="O50">
        <v>116.74</v>
      </c>
      <c r="P50">
        <v>99.798884148850405</v>
      </c>
      <c r="Q50">
        <v>78.432462726261605</v>
      </c>
      <c r="R50">
        <v>71.464817948274103</v>
      </c>
      <c r="S50" s="2">
        <f>(Table2[[#This Row],[Close Price]]-Table2[[#This Row],[20D EMA]])/Table2[[#This Row],[20D EMA]]</f>
        <v>0.12729141682371081</v>
      </c>
      <c r="T50" s="2">
        <f>(Table2[[#This Row],[Close Price]]-Table2[[#This Row],[50D EMA]])/Table2[[#This Row],[50D EMA]]</f>
        <v>0.31865201823016487</v>
      </c>
      <c r="U50" s="2">
        <f>(Table2[[#This Row],[Close Price]]-Table2[[#This Row],[200D EMA]])/Table2[[#This Row],[200D EMA]]</f>
        <v>0.67787667791714334</v>
      </c>
      <c r="V50">
        <v>0.926226779546375</v>
      </c>
      <c r="W50">
        <v>128.22999999999999</v>
      </c>
      <c r="X50">
        <v>132.80000000000001</v>
      </c>
      <c r="Y50">
        <v>124</v>
      </c>
      <c r="Z50">
        <v>137.44999999999999</v>
      </c>
      <c r="AA50">
        <v>105.6</v>
      </c>
      <c r="AB50">
        <v>137.44999999999999</v>
      </c>
      <c r="AC50" s="2">
        <f>(Table2[[#This Row],[Close Price]]/Table2[[#This Row],[Day Low]])-1</f>
        <v>2.6280901505107979E-2</v>
      </c>
      <c r="AD50" s="2">
        <f>(Table2[[#This Row],[Day High]]/Table2[[#This Row],[Close Price]])-1</f>
        <v>9.1185410334346795E-3</v>
      </c>
      <c r="AE50" s="2">
        <f>(Table2[[#This Row],[Close Price]]/Table2[[#This Row],[Current Week Low]])-1</f>
        <v>6.1290322580645151E-2</v>
      </c>
      <c r="AF50" s="2">
        <f>(Table2[[#This Row],[Current Week High]]/Table2[[#This Row],[Close Price]])-1</f>
        <v>4.4452887537993924E-2</v>
      </c>
      <c r="AG50" s="2">
        <f>(Table2[[#This Row],[Close Price]]/Table2[[#This Row],[Current Month Low]])-1</f>
        <v>0.24621212121212133</v>
      </c>
      <c r="AH50" s="2">
        <f>(Table2[[#This Row],[Current Month High]]/Table2[[#This Row],[Close Price]])-1</f>
        <v>4.4452887537993924E-2</v>
      </c>
      <c r="AI50">
        <v>4.4452887537993897</v>
      </c>
      <c r="AJ50">
        <v>152.10727969348599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0.93</v>
      </c>
      <c r="AM50" t="s">
        <v>10442</v>
      </c>
      <c r="AN50">
        <v>15.46</v>
      </c>
      <c r="AO50" t="s">
        <v>10442</v>
      </c>
      <c r="AP50">
        <v>0.11435028567923899</v>
      </c>
      <c r="AQ50">
        <f>(Table2[[#This Row],[Sharpe Ratio]]-AVERAGE(Table2[Sharpe Ratio]))/_xlfn.STDEV.P(Table2[Sharpe Ratio])</f>
        <v>0.57740530519310718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10.082571305457428</v>
      </c>
      <c r="AS50">
        <f>_xlfn.RANK.AVG(Table2[[#This Row],[1Y Return vs Nifty Z-Score]],Table2[1Y Return vs Nifty Z-Score])</f>
        <v>64</v>
      </c>
      <c r="AT50">
        <f>_xlfn.RANK.AVG(Table2[[#This Row],[6M Return vs Nifty Z-Score]],Table2[6M Return vs Nifty Z-Score])</f>
        <v>27</v>
      </c>
      <c r="AU50">
        <f>_xlfn.RANK.AVG(Table2[[#This Row],[Sharpe Ratio Z-Score]],Table2[Sharpe Ratio Z-Score])</f>
        <v>200</v>
      </c>
      <c r="AV50">
        <f>(Table2[[#This Row],[Rank 1Y]]+Table2[[#This Row],[Rank 6M]]+Table2[[#This Row],[Rank Sharpe]])/3</f>
        <v>97</v>
      </c>
    </row>
    <row r="51" spans="1:48" x14ac:dyDescent="0.3">
      <c r="A51" t="s">
        <v>882</v>
      </c>
      <c r="B51" t="s">
        <v>883</v>
      </c>
      <c r="C51" t="s">
        <v>10395</v>
      </c>
      <c r="D51" t="s">
        <v>259</v>
      </c>
      <c r="E51">
        <v>18084.690644459999</v>
      </c>
      <c r="F51">
        <v>1246.3</v>
      </c>
      <c r="G51">
        <v>125.299491679582</v>
      </c>
      <c r="H51">
        <f>(Table2[[#This Row],[1Y Return vs Nifty]]-AVERAGE(Table2[1Y Return vs Nifty]))/_xlfn.STDEV.P(Table2[1Y Return vs Nifty])</f>
        <v>1.6565500924488761</v>
      </c>
      <c r="I51">
        <v>-7.3326222609055502</v>
      </c>
      <c r="J51">
        <f>(Table2[[#This Row],[1M Return vs Nifty]]-AVERAGE(Table2[1M Return vs Nifty]))/_xlfn.STDEV.P(Table2[1M Return vs Nifty])</f>
        <v>-0.48126086033856968</v>
      </c>
      <c r="K51">
        <v>32.007075669030598</v>
      </c>
      <c r="L51">
        <f>(Table2[[#This Row],[6M Return vs Nifty]]-AVERAGE(Table2[6M Return vs Nifty]))/_xlfn.STDEV.P(Table2[6M Return vs Nifty])</f>
        <v>0.49144383694264837</v>
      </c>
      <c r="M51">
        <v>-5.7558305528053202</v>
      </c>
      <c r="N51">
        <f>(Table2[[#This Row],[1W Return vs Nifty]]-AVERAGE(Table2[1W Return vs Nifty]))/_xlfn.STDEV.P(Table2[1W Return vs Nifty])</f>
        <v>-0.66422071641981772</v>
      </c>
      <c r="O51">
        <v>1287.55</v>
      </c>
      <c r="P51">
        <v>1277.5577002139601</v>
      </c>
      <c r="Q51">
        <v>1054.7744709640899</v>
      </c>
      <c r="R51">
        <v>32.0431591380014</v>
      </c>
      <c r="S51" s="2">
        <f>(Table2[[#This Row],[Close Price]]-Table2[[#This Row],[20D EMA]])/Table2[[#This Row],[20D EMA]]</f>
        <v>-3.2037590773173856E-2</v>
      </c>
      <c r="T51" s="2">
        <f>(Table2[[#This Row],[Close Price]]-Table2[[#This Row],[50D EMA]])/Table2[[#This Row],[50D EMA]]</f>
        <v>-2.4466762016874224E-2</v>
      </c>
      <c r="U51" s="2">
        <f>(Table2[[#This Row],[Close Price]]-Table2[[#This Row],[200D EMA]])/Table2[[#This Row],[200D EMA]]</f>
        <v>0.18157960237779644</v>
      </c>
      <c r="V51">
        <v>1.2349018912121901</v>
      </c>
      <c r="W51">
        <v>1232</v>
      </c>
      <c r="X51">
        <v>1275</v>
      </c>
      <c r="Y51">
        <v>1232</v>
      </c>
      <c r="Z51">
        <v>1304.3499999999999</v>
      </c>
      <c r="AA51">
        <v>1232</v>
      </c>
      <c r="AB51">
        <v>1404.85</v>
      </c>
      <c r="AC51" s="2">
        <f>(Table2[[#This Row],[Close Price]]/Table2[[#This Row],[Day Low]])-1</f>
        <v>1.1607142857142927E-2</v>
      </c>
      <c r="AD51" s="2">
        <f>(Table2[[#This Row],[Day High]]/Table2[[#This Row],[Close Price]])-1</f>
        <v>2.3028163363556065E-2</v>
      </c>
      <c r="AE51" s="2">
        <f>(Table2[[#This Row],[Close Price]]/Table2[[#This Row],[Current Week Low]])-1</f>
        <v>1.1607142857142927E-2</v>
      </c>
      <c r="AF51" s="2">
        <f>(Table2[[#This Row],[Current Week High]]/Table2[[#This Row],[Close Price]])-1</f>
        <v>4.6577870496670171E-2</v>
      </c>
      <c r="AG51" s="2">
        <f>(Table2[[#This Row],[Close Price]]/Table2[[#This Row],[Current Month Low]])-1</f>
        <v>1.1607142857142927E-2</v>
      </c>
      <c r="AH51" s="2">
        <f>(Table2[[#This Row],[Current Month High]]/Table2[[#This Row],[Close Price]])-1</f>
        <v>0.12721656102062107</v>
      </c>
      <c r="AI51">
        <v>16.3443793629142</v>
      </c>
      <c r="AJ51">
        <v>162.65542676501499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-0.14000000000000001</v>
      </c>
      <c r="AM51" t="s">
        <v>10443</v>
      </c>
      <c r="AN51">
        <v>-8.5299999999999994</v>
      </c>
      <c r="AO51" t="s">
        <v>10443</v>
      </c>
      <c r="AP51">
        <v>0.18554765176632801</v>
      </c>
      <c r="AQ51">
        <f>(Table2[[#This Row],[Sharpe Ratio]]-AVERAGE(Table2[Sharpe Ratio]))/_xlfn.STDEV.P(Table2[Sharpe Ratio])</f>
        <v>1.4015716783841894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2.4040840310173266</v>
      </c>
      <c r="AS51">
        <f>_xlfn.RANK.AVG(Table2[[#This Row],[1Y Return vs Nifty Z-Score]],Table2[1Y Return vs Nifty Z-Score])</f>
        <v>56</v>
      </c>
      <c r="AT51">
        <f>_xlfn.RANK.AVG(Table2[[#This Row],[6M Return vs Nifty Z-Score]],Table2[6M Return vs Nifty Z-Score])</f>
        <v>180</v>
      </c>
      <c r="AU51">
        <f>_xlfn.RANK.AVG(Table2[[#This Row],[Sharpe Ratio Z-Score]],Table2[Sharpe Ratio Z-Score])</f>
        <v>55</v>
      </c>
      <c r="AV51">
        <f>(Table2[[#This Row],[Rank 1Y]]+Table2[[#This Row],[Rank 6M]]+Table2[[#This Row],[Rank Sharpe]])/3</f>
        <v>97</v>
      </c>
    </row>
    <row r="52" spans="1:48" x14ac:dyDescent="0.3">
      <c r="A52" t="s">
        <v>534</v>
      </c>
      <c r="B52" t="s">
        <v>535</v>
      </c>
      <c r="C52" t="s">
        <v>10393</v>
      </c>
      <c r="D52" t="s">
        <v>327</v>
      </c>
      <c r="E52">
        <v>39685.710231879901</v>
      </c>
      <c r="F52">
        <v>1930.1</v>
      </c>
      <c r="G52">
        <v>83.136431576037495</v>
      </c>
      <c r="H52">
        <f>(Table2[[#This Row],[1Y Return vs Nifty]]-AVERAGE(Table2[1Y Return vs Nifty]))/_xlfn.STDEV.P(Table2[1Y Return vs Nifty])</f>
        <v>0.9648251626220673</v>
      </c>
      <c r="I52">
        <v>2.8601550862627301</v>
      </c>
      <c r="J52">
        <f>(Table2[[#This Row],[1M Return vs Nifty]]-AVERAGE(Table2[1M Return vs Nifty]))/_xlfn.STDEV.P(Table2[1M Return vs Nifty])</f>
        <v>0.49937009091988088</v>
      </c>
      <c r="K52">
        <v>38.619545513959203</v>
      </c>
      <c r="L52">
        <f>(Table2[[#This Row],[6M Return vs Nifty]]-AVERAGE(Table2[6M Return vs Nifty]))/_xlfn.STDEV.P(Table2[6M Return vs Nifty])</f>
        <v>0.68399460810899038</v>
      </c>
      <c r="M52">
        <v>0.25593230201912298</v>
      </c>
      <c r="N52">
        <f>(Table2[[#This Row],[1W Return vs Nifty]]-AVERAGE(Table2[1W Return vs Nifty]))/_xlfn.STDEV.P(Table2[1W Return vs Nifty])</f>
        <v>0.67235081821321896</v>
      </c>
      <c r="O52">
        <v>1807.23</v>
      </c>
      <c r="P52">
        <v>1735.6219917338999</v>
      </c>
      <c r="Q52">
        <v>1454.5163239872099</v>
      </c>
      <c r="R52">
        <v>71.911565706880197</v>
      </c>
      <c r="S52" s="2">
        <f>(Table2[[#This Row],[Close Price]]-Table2[[#This Row],[20D EMA]])/Table2[[#This Row],[20D EMA]]</f>
        <v>6.7988025873851082E-2</v>
      </c>
      <c r="T52" s="2">
        <f>(Table2[[#This Row],[Close Price]]-Table2[[#This Row],[50D EMA]])/Table2[[#This Row],[50D EMA]]</f>
        <v>0.11205090117106373</v>
      </c>
      <c r="U52" s="2">
        <f>(Table2[[#This Row],[Close Price]]-Table2[[#This Row],[200D EMA]])/Table2[[#This Row],[200D EMA]]</f>
        <v>0.32697032557812111</v>
      </c>
      <c r="V52">
        <v>1.14679106609698</v>
      </c>
      <c r="W52">
        <v>1856.15</v>
      </c>
      <c r="X52">
        <v>1944.35</v>
      </c>
      <c r="Y52">
        <v>1843.05</v>
      </c>
      <c r="Z52">
        <v>1988.4</v>
      </c>
      <c r="AA52">
        <v>1650</v>
      </c>
      <c r="AB52">
        <v>1988.4</v>
      </c>
      <c r="AC52" s="2">
        <f>(Table2[[#This Row],[Close Price]]/Table2[[#This Row],[Day Low]])-1</f>
        <v>3.9840530129569229E-2</v>
      </c>
      <c r="AD52" s="2">
        <f>(Table2[[#This Row],[Day High]]/Table2[[#This Row],[Close Price]])-1</f>
        <v>7.383037148334326E-3</v>
      </c>
      <c r="AE52" s="2">
        <f>(Table2[[#This Row],[Close Price]]/Table2[[#This Row],[Current Week Low]])-1</f>
        <v>4.7231491278044491E-2</v>
      </c>
      <c r="AF52" s="2">
        <f>(Table2[[#This Row],[Current Week High]]/Table2[[#This Row],[Close Price]])-1</f>
        <v>3.0205688824413324E-2</v>
      </c>
      <c r="AG52" s="2">
        <f>(Table2[[#This Row],[Close Price]]/Table2[[#This Row],[Current Month Low]])-1</f>
        <v>0.16975757575757577</v>
      </c>
      <c r="AH52" s="2">
        <f>(Table2[[#This Row],[Current Month High]]/Table2[[#This Row],[Close Price]])-1</f>
        <v>3.0205688824413324E-2</v>
      </c>
      <c r="AI52">
        <v>3.0205688824413301</v>
      </c>
      <c r="AJ52">
        <v>140.60084766891001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0.05</v>
      </c>
      <c r="AM52" t="s">
        <v>10442</v>
      </c>
      <c r="AN52">
        <v>13.57</v>
      </c>
      <c r="AO52" t="s">
        <v>10442</v>
      </c>
      <c r="AP52">
        <v>0.18548917735314399</v>
      </c>
      <c r="AQ52">
        <f>(Table2[[#This Row],[Sharpe Ratio]]-AVERAGE(Table2[Sharpe Ratio]))/_xlfn.STDEV.P(Table2[Sharpe Ratio])</f>
        <v>1.4008947903518512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4.2214354702160088</v>
      </c>
      <c r="AS52">
        <f>_xlfn.RANK.AVG(Table2[[#This Row],[1Y Return vs Nifty Z-Score]],Table2[1Y Return vs Nifty Z-Score])</f>
        <v>100</v>
      </c>
      <c r="AT52">
        <f>_xlfn.RANK.AVG(Table2[[#This Row],[6M Return vs Nifty Z-Score]],Table2[6M Return vs Nifty Z-Score])</f>
        <v>145</v>
      </c>
      <c r="AU52">
        <f>_xlfn.RANK.AVG(Table2[[#This Row],[Sharpe Ratio Z-Score]],Table2[Sharpe Ratio Z-Score])</f>
        <v>56</v>
      </c>
      <c r="AV52">
        <f>(Table2[[#This Row],[Rank 1Y]]+Table2[[#This Row],[Rank 6M]]+Table2[[#This Row],[Rank Sharpe]])/3</f>
        <v>100.33333333333333</v>
      </c>
    </row>
    <row r="53" spans="1:48" x14ac:dyDescent="0.3">
      <c r="A53" t="s">
        <v>968</v>
      </c>
      <c r="B53" t="s">
        <v>969</v>
      </c>
      <c r="C53" t="s">
        <v>10388</v>
      </c>
      <c r="D53" t="s">
        <v>54</v>
      </c>
      <c r="E53">
        <v>15840.3026722299</v>
      </c>
      <c r="F53">
        <v>1032.55</v>
      </c>
      <c r="G53">
        <v>288.72998060972998</v>
      </c>
      <c r="H53">
        <f>(Table2[[#This Row],[1Y Return vs Nifty]]-AVERAGE(Table2[1Y Return vs Nifty]))/_xlfn.STDEV.P(Table2[1Y Return vs Nifty])</f>
        <v>4.337782033611135</v>
      </c>
      <c r="I53">
        <v>-4.3569867398805497</v>
      </c>
      <c r="J53">
        <f>(Table2[[#This Row],[1M Return vs Nifty]]-AVERAGE(Table2[1M Return vs Nifty]))/_xlfn.STDEV.P(Table2[1M Return vs Nifty])</f>
        <v>-0.19497968375701225</v>
      </c>
      <c r="K53">
        <v>70.964485143775704</v>
      </c>
      <c r="L53">
        <f>(Table2[[#This Row],[6M Return vs Nifty]]-AVERAGE(Table2[6M Return vs Nifty]))/_xlfn.STDEV.P(Table2[6M Return vs Nifty])</f>
        <v>1.6258579685637085</v>
      </c>
      <c r="M53">
        <v>-2.8196708524793199</v>
      </c>
      <c r="N53">
        <f>(Table2[[#This Row],[1W Return vs Nifty]]-AVERAGE(Table2[1W Return vs Nifty]))/_xlfn.STDEV.P(Table2[1W Return vs Nifty])</f>
        <v>-1.1435905814210371E-2</v>
      </c>
      <c r="O53">
        <v>1006.26</v>
      </c>
      <c r="P53">
        <v>939.95540131790005</v>
      </c>
      <c r="Q53">
        <v>677.65038488900097</v>
      </c>
      <c r="R53">
        <v>56.382544990463003</v>
      </c>
      <c r="S53" s="2">
        <f>(Table2[[#This Row],[Close Price]]-Table2[[#This Row],[20D EMA]])/Table2[[#This Row],[20D EMA]]</f>
        <v>2.6126448432810569E-2</v>
      </c>
      <c r="T53" s="2">
        <f>(Table2[[#This Row],[Close Price]]-Table2[[#This Row],[50D EMA]])/Table2[[#This Row],[50D EMA]]</f>
        <v>9.8509566041403818E-2</v>
      </c>
      <c r="U53" s="2">
        <f>(Table2[[#This Row],[Close Price]]-Table2[[#This Row],[200D EMA]])/Table2[[#This Row],[200D EMA]]</f>
        <v>0.52372081979873952</v>
      </c>
      <c r="V53">
        <v>0.413582311990491</v>
      </c>
      <c r="W53">
        <v>980.05</v>
      </c>
      <c r="X53">
        <v>1055.9000000000001</v>
      </c>
      <c r="Y53">
        <v>955.55</v>
      </c>
      <c r="Z53">
        <v>1055.9000000000001</v>
      </c>
      <c r="AA53">
        <v>955.55</v>
      </c>
      <c r="AB53">
        <v>1097.7</v>
      </c>
      <c r="AC53" s="2">
        <f>(Table2[[#This Row],[Close Price]]/Table2[[#This Row],[Day Low]])-1</f>
        <v>5.3568695474720762E-2</v>
      </c>
      <c r="AD53" s="2">
        <f>(Table2[[#This Row],[Day High]]/Table2[[#This Row],[Close Price]])-1</f>
        <v>2.2613917001598205E-2</v>
      </c>
      <c r="AE53" s="2">
        <f>(Table2[[#This Row],[Close Price]]/Table2[[#This Row],[Current Week Low]])-1</f>
        <v>8.0581863848045554E-2</v>
      </c>
      <c r="AF53" s="2">
        <f>(Table2[[#This Row],[Current Week High]]/Table2[[#This Row],[Close Price]])-1</f>
        <v>2.2613917001598205E-2</v>
      </c>
      <c r="AG53" s="2">
        <f>(Table2[[#This Row],[Close Price]]/Table2[[#This Row],[Current Month Low]])-1</f>
        <v>8.0581863848045554E-2</v>
      </c>
      <c r="AH53" s="2">
        <f>(Table2[[#This Row],[Current Month High]]/Table2[[#This Row],[Close Price]])-1</f>
        <v>6.3096218100818557E-2</v>
      </c>
      <c r="AI53">
        <v>6.3096218100818504</v>
      </c>
      <c r="AJ53">
        <v>384.19695193434899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0.01</v>
      </c>
      <c r="AM53" t="s">
        <v>10442</v>
      </c>
      <c r="AN53">
        <v>-3.49</v>
      </c>
      <c r="AO53" t="s">
        <v>10443</v>
      </c>
      <c r="AP53">
        <v>9.4406327827571995E-2</v>
      </c>
      <c r="AQ53">
        <f>(Table2[[#This Row],[Sharpe Ratio]]-AVERAGE(Table2[Sharpe Ratio]))/_xlfn.STDEV.P(Table2[Sharpe Ratio])</f>
        <v>0.34653806511040247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6.1037624777140236</v>
      </c>
      <c r="AS53">
        <f>_xlfn.RANK.AVG(Table2[[#This Row],[1Y Return vs Nifty Z-Score]],Table2[1Y Return vs Nifty Z-Score])</f>
        <v>2</v>
      </c>
      <c r="AT53">
        <f>_xlfn.RANK.AVG(Table2[[#This Row],[6M Return vs Nifty Z-Score]],Table2[6M Return vs Nifty Z-Score])</f>
        <v>47</v>
      </c>
      <c r="AU53">
        <f>_xlfn.RANK.AVG(Table2[[#This Row],[Sharpe Ratio Z-Score]],Table2[Sharpe Ratio Z-Score])</f>
        <v>256</v>
      </c>
      <c r="AV53">
        <f>(Table2[[#This Row],[Rank 1Y]]+Table2[[#This Row],[Rank 6M]]+Table2[[#This Row],[Rank Sharpe]])/3</f>
        <v>101.66666666666667</v>
      </c>
    </row>
    <row r="54" spans="1:48" x14ac:dyDescent="0.3">
      <c r="A54" t="s">
        <v>1188</v>
      </c>
      <c r="B54" t="s">
        <v>1189</v>
      </c>
      <c r="C54" t="s">
        <v>605</v>
      </c>
      <c r="D54" t="s">
        <v>467</v>
      </c>
      <c r="E54">
        <v>10469.21896</v>
      </c>
      <c r="F54">
        <v>400</v>
      </c>
      <c r="G54">
        <v>106.673335011185</v>
      </c>
      <c r="H54">
        <f>(Table2[[#This Row],[1Y Return vs Nifty]]-AVERAGE(Table2[1Y Return vs Nifty]))/_xlfn.STDEV.P(Table2[1Y Return vs Nifty])</f>
        <v>1.3509703531522272</v>
      </c>
      <c r="I54">
        <v>-7.3946363297689501</v>
      </c>
      <c r="J54">
        <f>(Table2[[#This Row],[1M Return vs Nifty]]-AVERAGE(Table2[1M Return vs Nifty]))/_xlfn.STDEV.P(Table2[1M Return vs Nifty])</f>
        <v>-0.48722713560090708</v>
      </c>
      <c r="K54">
        <v>35.721276768454103</v>
      </c>
      <c r="L54">
        <f>(Table2[[#This Row],[6M Return vs Nifty]]-AVERAGE(Table2[6M Return vs Nifty]))/_xlfn.STDEV.P(Table2[6M Return vs Nifty])</f>
        <v>0.59959892917484481</v>
      </c>
      <c r="M54">
        <v>-2.67888462252419</v>
      </c>
      <c r="N54">
        <f>(Table2[[#This Row],[1W Return vs Nifty]]-AVERAGE(Table2[1W Return vs Nifty]))/_xlfn.STDEV.P(Table2[1W Return vs Nifty])</f>
        <v>1.9864541653593578E-2</v>
      </c>
      <c r="O54">
        <v>398.57</v>
      </c>
      <c r="P54">
        <v>391.14470002185601</v>
      </c>
      <c r="Q54">
        <v>329.41052504028198</v>
      </c>
      <c r="R54">
        <v>50.915882369241103</v>
      </c>
      <c r="S54" s="2">
        <f>(Table2[[#This Row],[Close Price]]-Table2[[#This Row],[20D EMA]])/Table2[[#This Row],[20D EMA]]</f>
        <v>3.5878264796648188E-3</v>
      </c>
      <c r="T54" s="2">
        <f>(Table2[[#This Row],[Close Price]]-Table2[[#This Row],[50D EMA]])/Table2[[#This Row],[50D EMA]]</f>
        <v>2.2639447697103351E-2</v>
      </c>
      <c r="U54" s="2">
        <f>(Table2[[#This Row],[Close Price]]-Table2[[#This Row],[200D EMA]])/Table2[[#This Row],[200D EMA]]</f>
        <v>0.21429028398860656</v>
      </c>
      <c r="V54">
        <v>0.47061379117490498</v>
      </c>
      <c r="W54">
        <v>392.6</v>
      </c>
      <c r="X54">
        <v>402.9</v>
      </c>
      <c r="Y54">
        <v>391</v>
      </c>
      <c r="Z54">
        <v>411.15</v>
      </c>
      <c r="AA54">
        <v>385.15</v>
      </c>
      <c r="AB54">
        <v>416</v>
      </c>
      <c r="AC54" s="2">
        <f>(Table2[[#This Row],[Close Price]]/Table2[[#This Row],[Day Low]])-1</f>
        <v>1.884870096790614E-2</v>
      </c>
      <c r="AD54" s="2">
        <f>(Table2[[#This Row],[Day High]]/Table2[[#This Row],[Close Price]])-1</f>
        <v>7.2499999999999787E-3</v>
      </c>
      <c r="AE54" s="2">
        <f>(Table2[[#This Row],[Close Price]]/Table2[[#This Row],[Current Week Low]])-1</f>
        <v>2.3017902813299296E-2</v>
      </c>
      <c r="AF54" s="2">
        <f>(Table2[[#This Row],[Current Week High]]/Table2[[#This Row],[Close Price]])-1</f>
        <v>2.7874999999999872E-2</v>
      </c>
      <c r="AG54" s="2">
        <f>(Table2[[#This Row],[Close Price]]/Table2[[#This Row],[Current Month Low]])-1</f>
        <v>3.855640659483317E-2</v>
      </c>
      <c r="AH54" s="2">
        <f>(Table2[[#This Row],[Current Month High]]/Table2[[#This Row],[Close Price]])-1</f>
        <v>4.0000000000000036E-2</v>
      </c>
      <c r="AI54">
        <v>5.3250000000000002</v>
      </c>
      <c r="AJ54">
        <v>144.648318042813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-0.09</v>
      </c>
      <c r="AM54" t="s">
        <v>10443</v>
      </c>
      <c r="AN54">
        <v>1.51</v>
      </c>
      <c r="AO54" t="s">
        <v>10442</v>
      </c>
      <c r="AP54">
        <v>0.171129283520605</v>
      </c>
      <c r="AQ54">
        <f>(Table2[[#This Row],[Sharpe Ratio]]-AVERAGE(Table2[Sharpe Ratio]))/_xlfn.STDEV.P(Table2[Sharpe Ratio])</f>
        <v>1.2346675509214475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2.7178742393012061</v>
      </c>
      <c r="AS54">
        <f>_xlfn.RANK.AVG(Table2[[#This Row],[1Y Return vs Nifty Z-Score]],Table2[1Y Return vs Nifty Z-Score])</f>
        <v>69</v>
      </c>
      <c r="AT54">
        <f>_xlfn.RANK.AVG(Table2[[#This Row],[6M Return vs Nifty Z-Score]],Table2[6M Return vs Nifty Z-Score])</f>
        <v>156</v>
      </c>
      <c r="AU54">
        <f>_xlfn.RANK.AVG(Table2[[#This Row],[Sharpe Ratio Z-Score]],Table2[Sharpe Ratio Z-Score])</f>
        <v>84</v>
      </c>
      <c r="AV54">
        <f>(Table2[[#This Row],[Rank 1Y]]+Table2[[#This Row],[Rank 6M]]+Table2[[#This Row],[Rank Sharpe]])/3</f>
        <v>103</v>
      </c>
    </row>
    <row r="55" spans="1:48" x14ac:dyDescent="0.3">
      <c r="A55" t="s">
        <v>632</v>
      </c>
      <c r="B55" t="s">
        <v>633</v>
      </c>
      <c r="C55" t="s">
        <v>10387</v>
      </c>
      <c r="D55" t="s">
        <v>46</v>
      </c>
      <c r="E55">
        <v>31332.6</v>
      </c>
      <c r="F55">
        <v>174.07</v>
      </c>
      <c r="G55">
        <v>164.19538285774101</v>
      </c>
      <c r="H55">
        <f>(Table2[[#This Row],[1Y Return vs Nifty]]-AVERAGE(Table2[1Y Return vs Nifty]))/_xlfn.STDEV.P(Table2[1Y Return vs Nifty])</f>
        <v>2.2946740220139743</v>
      </c>
      <c r="I55">
        <v>-11.794910390237099</v>
      </c>
      <c r="J55">
        <f>(Table2[[#This Row],[1M Return vs Nifty]]-AVERAGE(Table2[1M Return vs Nifty]))/_xlfn.STDEV.P(Table2[1M Return vs Nifty])</f>
        <v>-0.91057052776413883</v>
      </c>
      <c r="K55">
        <v>41.090802712560901</v>
      </c>
      <c r="L55">
        <f>(Table2[[#This Row],[6M Return vs Nifty]]-AVERAGE(Table2[6M Return vs Nifty]))/_xlfn.STDEV.P(Table2[6M Return vs Nifty])</f>
        <v>0.75595599175236161</v>
      </c>
      <c r="M55">
        <v>-6.7141971648479304</v>
      </c>
      <c r="N55">
        <f>(Table2[[#This Row],[1W Return vs Nifty]]-AVERAGE(Table2[1W Return vs Nifty]))/_xlfn.STDEV.P(Table2[1W Return vs Nifty])</f>
        <v>-0.87729058699378948</v>
      </c>
      <c r="O55">
        <v>178.48</v>
      </c>
      <c r="P55">
        <v>176.282869802384</v>
      </c>
      <c r="Q55">
        <v>142.023387217021</v>
      </c>
      <c r="R55">
        <v>41.574295976041903</v>
      </c>
      <c r="S55" s="2">
        <f>(Table2[[#This Row],[Close Price]]-Table2[[#This Row],[20D EMA]])/Table2[[#This Row],[20D EMA]]</f>
        <v>-2.4708650829224545E-2</v>
      </c>
      <c r="T55" s="2">
        <f>(Table2[[#This Row],[Close Price]]-Table2[[#This Row],[50D EMA]])/Table2[[#This Row],[50D EMA]]</f>
        <v>-1.2552948592592516E-2</v>
      </c>
      <c r="U55" s="2">
        <f>(Table2[[#This Row],[Close Price]]-Table2[[#This Row],[200D EMA]])/Table2[[#This Row],[200D EMA]]</f>
        <v>0.22564320856542933</v>
      </c>
      <c r="V55">
        <v>0.362048872986661</v>
      </c>
      <c r="W55">
        <v>170.71</v>
      </c>
      <c r="X55">
        <v>176.49</v>
      </c>
      <c r="Y55">
        <v>169.21</v>
      </c>
      <c r="Z55">
        <v>180.33</v>
      </c>
      <c r="AA55">
        <v>169.21</v>
      </c>
      <c r="AB55">
        <v>192</v>
      </c>
      <c r="AC55" s="2">
        <f>(Table2[[#This Row],[Close Price]]/Table2[[#This Row],[Day Low]])-1</f>
        <v>1.9682502489602127E-2</v>
      </c>
      <c r="AD55" s="2">
        <f>(Table2[[#This Row],[Day High]]/Table2[[#This Row],[Close Price]])-1</f>
        <v>1.390245303613491E-2</v>
      </c>
      <c r="AE55" s="2">
        <f>(Table2[[#This Row],[Close Price]]/Table2[[#This Row],[Current Week Low]])-1</f>
        <v>2.8721706754919918E-2</v>
      </c>
      <c r="AF55" s="2">
        <f>(Table2[[#This Row],[Current Week High]]/Table2[[#This Row],[Close Price]])-1</f>
        <v>3.5962543804216818E-2</v>
      </c>
      <c r="AG55" s="2">
        <f>(Table2[[#This Row],[Close Price]]/Table2[[#This Row],[Current Month Low]])-1</f>
        <v>2.8721706754919918E-2</v>
      </c>
      <c r="AH55" s="2">
        <f>(Table2[[#This Row],[Current Month High]]/Table2[[#This Row],[Close Price]])-1</f>
        <v>0.1030045384040903</v>
      </c>
      <c r="AI55">
        <v>20.497501005342599</v>
      </c>
      <c r="AJ55">
        <v>207.00176366842999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0.04</v>
      </c>
      <c r="AM55" t="s">
        <v>10442</v>
      </c>
      <c r="AN55">
        <v>-5.79</v>
      </c>
      <c r="AO55" t="s">
        <v>10443</v>
      </c>
      <c r="AP55">
        <v>0.13342061372611</v>
      </c>
      <c r="AQ55">
        <f>(Table2[[#This Row],[Sharpe Ratio]]-AVERAGE(Table2[Sharpe Ratio]))/_xlfn.STDEV.P(Table2[Sharpe Ratio])</f>
        <v>0.79815958257365771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2.0609284815820654</v>
      </c>
      <c r="AS55">
        <f>_xlfn.RANK.AVG(Table2[[#This Row],[1Y Return vs Nifty Z-Score]],Table2[1Y Return vs Nifty Z-Score])</f>
        <v>31</v>
      </c>
      <c r="AT55">
        <f>_xlfn.RANK.AVG(Table2[[#This Row],[6M Return vs Nifty Z-Score]],Table2[6M Return vs Nifty Z-Score])</f>
        <v>133</v>
      </c>
      <c r="AU55">
        <f>_xlfn.RANK.AVG(Table2[[#This Row],[Sharpe Ratio Z-Score]],Table2[Sharpe Ratio Z-Score])</f>
        <v>145</v>
      </c>
      <c r="AV55">
        <f>(Table2[[#This Row],[Rank 1Y]]+Table2[[#This Row],[Rank 6M]]+Table2[[#This Row],[Rank Sharpe]])/3</f>
        <v>103</v>
      </c>
    </row>
    <row r="56" spans="1:48" x14ac:dyDescent="0.3">
      <c r="A56" t="s">
        <v>104</v>
      </c>
      <c r="B56" t="s">
        <v>105</v>
      </c>
      <c r="C56" t="s">
        <v>10395</v>
      </c>
      <c r="D56" t="s">
        <v>106</v>
      </c>
      <c r="E56">
        <v>289803.61462499999</v>
      </c>
      <c r="F56">
        <v>4333.3500000000004</v>
      </c>
      <c r="G56">
        <v>87.475431115795601</v>
      </c>
      <c r="H56">
        <f>(Table2[[#This Row],[1Y Return vs Nifty]]-AVERAGE(Table2[1Y Return vs Nifty]))/_xlfn.STDEV.P(Table2[1Y Return vs Nifty])</f>
        <v>1.0360105591465814</v>
      </c>
      <c r="I56">
        <v>-16.126720943175499</v>
      </c>
      <c r="J56">
        <f>(Table2[[#This Row],[1M Return vs Nifty]]-AVERAGE(Table2[1M Return vs Nifty]))/_xlfn.STDEV.P(Table2[1M Return vs Nifty])</f>
        <v>-1.3273271543944181</v>
      </c>
      <c r="K56">
        <v>27.294738261622498</v>
      </c>
      <c r="L56">
        <f>(Table2[[#This Row],[6M Return vs Nifty]]-AVERAGE(Table2[6M Return vs Nifty]))/_xlfn.STDEV.P(Table2[6M Return vs Nifty])</f>
        <v>0.35422367215228218</v>
      </c>
      <c r="M56">
        <v>-10.8437088026608</v>
      </c>
      <c r="N56">
        <f>(Table2[[#This Row],[1W Return vs Nifty]]-AVERAGE(Table2[1W Return vs Nifty]))/_xlfn.STDEV.P(Table2[1W Return vs Nifty])</f>
        <v>-1.7953886291690924</v>
      </c>
      <c r="O56">
        <v>4591.5200000000004</v>
      </c>
      <c r="P56">
        <v>4710.3148659697499</v>
      </c>
      <c r="Q56">
        <v>4029.183156048</v>
      </c>
      <c r="R56">
        <v>30.2020243556621</v>
      </c>
      <c r="S56" s="2">
        <f>(Table2[[#This Row],[Close Price]]-Table2[[#This Row],[20D EMA]])/Table2[[#This Row],[20D EMA]]</f>
        <v>-5.6227567341533967E-2</v>
      </c>
      <c r="T56" s="2">
        <f>(Table2[[#This Row],[Close Price]]-Table2[[#This Row],[50D EMA]])/Table2[[#This Row],[50D EMA]]</f>
        <v>-8.0029653366312875E-2</v>
      </c>
      <c r="U56" s="2">
        <f>(Table2[[#This Row],[Close Price]]-Table2[[#This Row],[200D EMA]])/Table2[[#This Row],[200D EMA]]</f>
        <v>7.5490944981101468E-2</v>
      </c>
      <c r="V56">
        <v>0.72257759069073701</v>
      </c>
      <c r="W56">
        <v>4192.6499999999996</v>
      </c>
      <c r="X56">
        <v>4393.45</v>
      </c>
      <c r="Y56">
        <v>4172</v>
      </c>
      <c r="Z56">
        <v>4662.8999999999996</v>
      </c>
      <c r="AA56">
        <v>4172</v>
      </c>
      <c r="AB56">
        <v>4950</v>
      </c>
      <c r="AC56" s="2">
        <f>(Table2[[#This Row],[Close Price]]/Table2[[#This Row],[Day Low]])-1</f>
        <v>3.3558727773604025E-2</v>
      </c>
      <c r="AD56" s="2">
        <f>(Table2[[#This Row],[Day High]]/Table2[[#This Row],[Close Price]])-1</f>
        <v>1.3869177426240498E-2</v>
      </c>
      <c r="AE56" s="2">
        <f>(Table2[[#This Row],[Close Price]]/Table2[[#This Row],[Current Week Low]])-1</f>
        <v>3.8674496644295342E-2</v>
      </c>
      <c r="AF56" s="2">
        <f>(Table2[[#This Row],[Current Week High]]/Table2[[#This Row],[Close Price]])-1</f>
        <v>7.604970750112483E-2</v>
      </c>
      <c r="AG56" s="2">
        <f>(Table2[[#This Row],[Close Price]]/Table2[[#This Row],[Current Month Low]])-1</f>
        <v>3.8674496644295342E-2</v>
      </c>
      <c r="AH56" s="2">
        <f>(Table2[[#This Row],[Current Month High]]/Table2[[#This Row],[Close Price]])-1</f>
        <v>0.14230329883346582</v>
      </c>
      <c r="AI56">
        <v>30.955265556670899</v>
      </c>
      <c r="AJ56">
        <v>145.12671116642099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</v>
      </c>
      <c r="AM56">
        <v>0</v>
      </c>
      <c r="AN56">
        <v>-10.87</v>
      </c>
      <c r="AO56" t="s">
        <v>10443</v>
      </c>
      <c r="AP56">
        <v>0.24396536370878399</v>
      </c>
      <c r="AQ56">
        <f>(Table2[[#This Row],[Sharpe Ratio]]-AVERAGE(Table2[Sharpe Ratio]))/_xlfn.STDEV.P(Table2[Sharpe Ratio])</f>
        <v>2.0778033485676479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92</v>
      </c>
      <c r="AT56">
        <f>_xlfn.RANK.AVG(Table2[[#This Row],[6M Return vs Nifty Z-Score]],Table2[6M Return vs Nifty Z-Score])</f>
        <v>206</v>
      </c>
      <c r="AU56">
        <f>_xlfn.RANK.AVG(Table2[[#This Row],[Sharpe Ratio Z-Score]],Table2[Sharpe Ratio Z-Score])</f>
        <v>13</v>
      </c>
      <c r="AV56">
        <f>(Table2[[#This Row],[Rank 1Y]]+Table2[[#This Row],[Rank 6M]]+Table2[[#This Row],[Rank Sharpe]])/3</f>
        <v>103.66666666666667</v>
      </c>
    </row>
    <row r="57" spans="1:48" x14ac:dyDescent="0.3">
      <c r="A57" t="s">
        <v>448</v>
      </c>
      <c r="B57" t="s">
        <v>449</v>
      </c>
      <c r="C57" t="s">
        <v>10384</v>
      </c>
      <c r="D57" t="s">
        <v>141</v>
      </c>
      <c r="E57">
        <v>50257.699500000002</v>
      </c>
      <c r="F57">
        <v>251.05</v>
      </c>
      <c r="G57">
        <v>211.04407381034301</v>
      </c>
      <c r="H57">
        <f>(Table2[[#This Row],[1Y Return vs Nifty]]-AVERAGE(Table2[1Y Return vs Nifty]))/_xlfn.STDEV.P(Table2[1Y Return vs Nifty])</f>
        <v>3.0632711632575762</v>
      </c>
      <c r="I57">
        <v>-25.2936166695319</v>
      </c>
      <c r="J57">
        <f>(Table2[[#This Row],[1M Return vs Nifty]]-AVERAGE(Table2[1M Return vs Nifty]))/_xlfn.STDEV.P(Table2[1M Return vs Nifty])</f>
        <v>-2.2092596611141189</v>
      </c>
      <c r="K57">
        <v>24.830976872656802</v>
      </c>
      <c r="L57">
        <f>(Table2[[#This Row],[6M Return vs Nifty]]-AVERAGE(Table2[6M Return vs Nifty]))/_xlfn.STDEV.P(Table2[6M Return vs Nifty])</f>
        <v>0.28248056155359408</v>
      </c>
      <c r="M57">
        <v>-10.570623213489601</v>
      </c>
      <c r="N57">
        <f>(Table2[[#This Row],[1W Return vs Nifty]]-AVERAGE(Table2[1W Return vs Nifty]))/_xlfn.STDEV.P(Table2[1W Return vs Nifty])</f>
        <v>-1.7346745867461109</v>
      </c>
      <c r="O57">
        <v>258.75</v>
      </c>
      <c r="P57">
        <v>272.52385871466703</v>
      </c>
      <c r="Q57">
        <v>225.71777218865</v>
      </c>
      <c r="R57">
        <v>48.000344388106399</v>
      </c>
      <c r="S57" s="2">
        <f>(Table2[[#This Row],[Close Price]]-Table2[[#This Row],[20D EMA]])/Table2[[#This Row],[20D EMA]]</f>
        <v>-2.9758454106280148E-2</v>
      </c>
      <c r="T57" s="2">
        <f>(Table2[[#This Row],[Close Price]]-Table2[[#This Row],[50D EMA]])/Table2[[#This Row],[50D EMA]]</f>
        <v>-7.8796252247221352E-2</v>
      </c>
      <c r="U57" s="2">
        <f>(Table2[[#This Row],[Close Price]]-Table2[[#This Row],[200D EMA]])/Table2[[#This Row],[200D EMA]]</f>
        <v>0.1122296554928687</v>
      </c>
      <c r="V57">
        <v>0.57832798526033402</v>
      </c>
      <c r="W57">
        <v>231.6</v>
      </c>
      <c r="X57">
        <v>252.85</v>
      </c>
      <c r="Y57">
        <v>228.05</v>
      </c>
      <c r="Z57">
        <v>254.7</v>
      </c>
      <c r="AA57">
        <v>228.05</v>
      </c>
      <c r="AB57">
        <v>281.8</v>
      </c>
      <c r="AC57" s="2">
        <f>(Table2[[#This Row],[Close Price]]/Table2[[#This Row],[Day Low]])-1</f>
        <v>8.3981001727115867E-2</v>
      </c>
      <c r="AD57" s="2">
        <f>(Table2[[#This Row],[Day High]]/Table2[[#This Row],[Close Price]])-1</f>
        <v>7.1698864767972825E-3</v>
      </c>
      <c r="AE57" s="2">
        <f>(Table2[[#This Row],[Close Price]]/Table2[[#This Row],[Current Week Low]])-1</f>
        <v>0.10085507564130669</v>
      </c>
      <c r="AF57" s="2">
        <f>(Table2[[#This Row],[Current Week High]]/Table2[[#This Row],[Close Price]])-1</f>
        <v>1.4538936466839125E-2</v>
      </c>
      <c r="AG57" s="2">
        <f>(Table2[[#This Row],[Close Price]]/Table2[[#This Row],[Current Month Low]])-1</f>
        <v>0.10085507564130669</v>
      </c>
      <c r="AH57" s="2">
        <f>(Table2[[#This Row],[Current Month High]]/Table2[[#This Row],[Close Price]])-1</f>
        <v>0.1224855606452897</v>
      </c>
      <c r="AI57">
        <v>40.888269269069902</v>
      </c>
      <c r="AJ57">
        <v>256.09929078014102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-0.2</v>
      </c>
      <c r="AM57" t="s">
        <v>10443</v>
      </c>
      <c r="AN57">
        <v>-5.8</v>
      </c>
      <c r="AO57" t="s">
        <v>10443</v>
      </c>
      <c r="AP57">
        <v>0.16883968836100599</v>
      </c>
      <c r="AQ57">
        <f>(Table2[[#This Row],[Sharpe Ratio]]-AVERAGE(Table2[Sharpe Ratio]))/_xlfn.STDEV.P(Table2[Sharpe Ratio])</f>
        <v>1.2081636583974689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10</v>
      </c>
      <c r="AT57">
        <f>_xlfn.RANK.AVG(Table2[[#This Row],[6M Return vs Nifty Z-Score]],Table2[6M Return vs Nifty Z-Score])</f>
        <v>227</v>
      </c>
      <c r="AU57">
        <f>_xlfn.RANK.AVG(Table2[[#This Row],[Sharpe Ratio Z-Score]],Table2[Sharpe Ratio Z-Score])</f>
        <v>85</v>
      </c>
      <c r="AV57">
        <f>(Table2[[#This Row],[Rank 1Y]]+Table2[[#This Row],[Rank 6M]]+Table2[[#This Row],[Rank Sharpe]])/3</f>
        <v>107.33333333333333</v>
      </c>
    </row>
    <row r="58" spans="1:48" x14ac:dyDescent="0.3">
      <c r="A58" t="s">
        <v>480</v>
      </c>
      <c r="B58" t="s">
        <v>481</v>
      </c>
      <c r="C58" t="s">
        <v>10388</v>
      </c>
      <c r="D58" t="s">
        <v>54</v>
      </c>
      <c r="E58">
        <v>46187.146433299997</v>
      </c>
      <c r="F58">
        <v>1636.75</v>
      </c>
      <c r="G58">
        <v>61.481534269810503</v>
      </c>
      <c r="H58">
        <f>(Table2[[#This Row],[1Y Return vs Nifty]]-AVERAGE(Table2[1Y Return vs Nifty]))/_xlfn.STDEV.P(Table2[1Y Return vs Nifty])</f>
        <v>0.60955606491496417</v>
      </c>
      <c r="I58">
        <v>-3.1603468000980999</v>
      </c>
      <c r="J58">
        <f>(Table2[[#This Row],[1M Return vs Nifty]]-AVERAGE(Table2[1M Return vs Nifty]))/_xlfn.STDEV.P(Table2[1M Return vs Nifty])</f>
        <v>-7.9852852031533028E-2</v>
      </c>
      <c r="K58">
        <v>55.786568537786501</v>
      </c>
      <c r="L58">
        <f>(Table2[[#This Row],[6M Return vs Nifty]]-AVERAGE(Table2[6M Return vs Nifty]))/_xlfn.STDEV.P(Table2[6M Return vs Nifty])</f>
        <v>1.1838870234072538</v>
      </c>
      <c r="M58">
        <v>-7.2582676187425701</v>
      </c>
      <c r="N58">
        <f>(Table2[[#This Row],[1W Return vs Nifty]]-AVERAGE(Table2[1W Return vs Nifty]))/_xlfn.STDEV.P(Table2[1W Return vs Nifty])</f>
        <v>-0.99825162605521589</v>
      </c>
      <c r="O58">
        <v>1674.88</v>
      </c>
      <c r="P58">
        <v>1569.5596896688701</v>
      </c>
      <c r="Q58">
        <v>1211.51972612386</v>
      </c>
      <c r="R58">
        <v>30.220492781963699</v>
      </c>
      <c r="S58" s="2">
        <f>(Table2[[#This Row],[Close Price]]-Table2[[#This Row],[20D EMA]])/Table2[[#This Row],[20D EMA]]</f>
        <v>-2.2765810087886956E-2</v>
      </c>
      <c r="T58" s="2">
        <f>(Table2[[#This Row],[Close Price]]-Table2[[#This Row],[50D EMA]])/Table2[[#This Row],[50D EMA]]</f>
        <v>4.280838172220456E-2</v>
      </c>
      <c r="U58" s="2">
        <f>(Table2[[#This Row],[Close Price]]-Table2[[#This Row],[200D EMA]])/Table2[[#This Row],[200D EMA]]</f>
        <v>0.3509891458693975</v>
      </c>
      <c r="V58">
        <v>1.1396425527359</v>
      </c>
      <c r="W58">
        <v>1610</v>
      </c>
      <c r="X58">
        <v>1674</v>
      </c>
      <c r="Y58">
        <v>1610</v>
      </c>
      <c r="Z58">
        <v>1769.6</v>
      </c>
      <c r="AA58">
        <v>1610</v>
      </c>
      <c r="AB58">
        <v>1769.6</v>
      </c>
      <c r="AC58" s="2">
        <f>(Table2[[#This Row],[Close Price]]/Table2[[#This Row],[Day Low]])-1</f>
        <v>1.6614906832298049E-2</v>
      </c>
      <c r="AD58" s="2">
        <f>(Table2[[#This Row],[Day High]]/Table2[[#This Row],[Close Price]])-1</f>
        <v>2.2758515350542297E-2</v>
      </c>
      <c r="AE58" s="2">
        <f>(Table2[[#This Row],[Close Price]]/Table2[[#This Row],[Current Week Low]])-1</f>
        <v>1.6614906832298049E-2</v>
      </c>
      <c r="AF58" s="2">
        <f>(Table2[[#This Row],[Current Week High]]/Table2[[#This Row],[Close Price]])-1</f>
        <v>8.116694669314195E-2</v>
      </c>
      <c r="AG58" s="2">
        <f>(Table2[[#This Row],[Close Price]]/Table2[[#This Row],[Current Month Low]])-1</f>
        <v>1.6614906832298049E-2</v>
      </c>
      <c r="AH58" s="2">
        <f>(Table2[[#This Row],[Current Month High]]/Table2[[#This Row],[Close Price]])-1</f>
        <v>8.116694669314195E-2</v>
      </c>
      <c r="AI58">
        <v>8.1166946693141906</v>
      </c>
      <c r="AJ58">
        <v>126.665281816922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0.11</v>
      </c>
      <c r="AM58" t="s">
        <v>10442</v>
      </c>
      <c r="AN58">
        <v>-2.95</v>
      </c>
      <c r="AO58" t="s">
        <v>10443</v>
      </c>
      <c r="AP58">
        <v>0.15716387259794901</v>
      </c>
      <c r="AQ58">
        <f>(Table2[[#This Row],[Sharpe Ratio]]-AVERAGE(Table2[Sharpe Ratio]))/_xlfn.STDEV.P(Table2[Sharpe Ratio])</f>
        <v>1.0730067662209344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1.7883453764564035</v>
      </c>
      <c r="AS58">
        <f>_xlfn.RANK.AVG(Table2[[#This Row],[1Y Return vs Nifty Z-Score]],Table2[1Y Return vs Nifty Z-Score])</f>
        <v>144</v>
      </c>
      <c r="AT58">
        <f>_xlfn.RANK.AVG(Table2[[#This Row],[6M Return vs Nifty Z-Score]],Table2[6M Return vs Nifty Z-Score])</f>
        <v>87</v>
      </c>
      <c r="AU58">
        <f>_xlfn.RANK.AVG(Table2[[#This Row],[Sharpe Ratio Z-Score]],Table2[Sharpe Ratio Z-Score])</f>
        <v>104</v>
      </c>
      <c r="AV58">
        <f>(Table2[[#This Row],[Rank 1Y]]+Table2[[#This Row],[Rank 6M]]+Table2[[#This Row],[Rank Sharpe]])/3</f>
        <v>111.66666666666667</v>
      </c>
    </row>
    <row r="59" spans="1:48" x14ac:dyDescent="0.3">
      <c r="A59" t="s">
        <v>699</v>
      </c>
      <c r="B59" t="s">
        <v>700</v>
      </c>
      <c r="C59" t="s">
        <v>10382</v>
      </c>
      <c r="D59" t="s">
        <v>462</v>
      </c>
      <c r="E59">
        <v>26177.58</v>
      </c>
      <c r="F59">
        <v>745.8</v>
      </c>
      <c r="G59">
        <v>95.011081525460597</v>
      </c>
      <c r="H59">
        <f>(Table2[[#This Row],[1Y Return vs Nifty]]-AVERAGE(Table2[1Y Return vs Nifty]))/_xlfn.STDEV.P(Table2[1Y Return vs Nifty])</f>
        <v>1.1596400404513947</v>
      </c>
      <c r="I59">
        <v>-6.4076595375725498</v>
      </c>
      <c r="J59">
        <f>(Table2[[#This Row],[1M Return vs Nifty]]-AVERAGE(Table2[1M Return vs Nifty]))/_xlfn.STDEV.P(Table2[1M Return vs Nifty])</f>
        <v>-0.39227166295237947</v>
      </c>
      <c r="K59">
        <v>69.550947843302097</v>
      </c>
      <c r="L59">
        <f>(Table2[[#This Row],[6M Return vs Nifty]]-AVERAGE(Table2[6M Return vs Nifty]))/_xlfn.STDEV.P(Table2[6M Return vs Nifty])</f>
        <v>1.5846966924200709</v>
      </c>
      <c r="M59">
        <v>-9.0659546254288692</v>
      </c>
      <c r="N59">
        <f>(Table2[[#This Row],[1W Return vs Nifty]]-AVERAGE(Table2[1W Return vs Nifty]))/_xlfn.STDEV.P(Table2[1W Return vs Nifty])</f>
        <v>-1.4001475515945911</v>
      </c>
      <c r="O59">
        <v>796.38</v>
      </c>
      <c r="P59">
        <v>793.12725607075902</v>
      </c>
      <c r="Q59">
        <v>641.203720712993</v>
      </c>
      <c r="R59">
        <v>25.6979483079445</v>
      </c>
      <c r="S59" s="2">
        <f>(Table2[[#This Row],[Close Price]]-Table2[[#This Row],[20D EMA]])/Table2[[#This Row],[20D EMA]]</f>
        <v>-6.3512393580953869E-2</v>
      </c>
      <c r="T59" s="2">
        <f>(Table2[[#This Row],[Close Price]]-Table2[[#This Row],[50D EMA]])/Table2[[#This Row],[50D EMA]]</f>
        <v>-5.9671705528345567E-2</v>
      </c>
      <c r="U59" s="2">
        <f>(Table2[[#This Row],[Close Price]]-Table2[[#This Row],[200D EMA]])/Table2[[#This Row],[200D EMA]]</f>
        <v>0.163124878892936</v>
      </c>
      <c r="V59">
        <v>0.485847109713684</v>
      </c>
      <c r="W59">
        <v>741</v>
      </c>
      <c r="X59">
        <v>775.15</v>
      </c>
      <c r="Y59">
        <v>741</v>
      </c>
      <c r="Z59">
        <v>815</v>
      </c>
      <c r="AA59">
        <v>741</v>
      </c>
      <c r="AB59">
        <v>868</v>
      </c>
      <c r="AC59" s="2">
        <f>(Table2[[#This Row],[Close Price]]/Table2[[#This Row],[Day Low]])-1</f>
        <v>6.4777327935221507E-3</v>
      </c>
      <c r="AD59" s="2">
        <f>(Table2[[#This Row],[Day High]]/Table2[[#This Row],[Close Price]])-1</f>
        <v>3.9353714132475126E-2</v>
      </c>
      <c r="AE59" s="2">
        <f>(Table2[[#This Row],[Close Price]]/Table2[[#This Row],[Current Week Low]])-1</f>
        <v>6.4777327935221507E-3</v>
      </c>
      <c r="AF59" s="2">
        <f>(Table2[[#This Row],[Current Week High]]/Table2[[#This Row],[Close Price]])-1</f>
        <v>9.2786269777420216E-2</v>
      </c>
      <c r="AG59" s="2">
        <f>(Table2[[#This Row],[Close Price]]/Table2[[#This Row],[Current Month Low]])-1</f>
        <v>6.4777327935221507E-3</v>
      </c>
      <c r="AH59" s="2">
        <f>(Table2[[#This Row],[Current Month High]]/Table2[[#This Row],[Close Price]])-1</f>
        <v>0.16385089836417288</v>
      </c>
      <c r="AI59">
        <v>30.061678734245099</v>
      </c>
      <c r="AJ59">
        <v>166.35714285714201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-0.17</v>
      </c>
      <c r="AM59" t="s">
        <v>10443</v>
      </c>
      <c r="AN59">
        <v>-12.09</v>
      </c>
      <c r="AO59" t="s">
        <v>10443</v>
      </c>
      <c r="AP59">
        <v>0.110633391527991</v>
      </c>
      <c r="AQ59">
        <f>(Table2[[#This Row],[Sharpe Ratio]]-AVERAGE(Table2[Sharpe Ratio]))/_xlfn.STDEV.P(Table2[Sharpe Ratio])</f>
        <v>0.53437928694936887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1.4862968052738637</v>
      </c>
      <c r="AS59">
        <f>_xlfn.RANK.AVG(Table2[[#This Row],[1Y Return vs Nifty Z-Score]],Table2[1Y Return vs Nifty Z-Score])</f>
        <v>77</v>
      </c>
      <c r="AT59">
        <f>_xlfn.RANK.AVG(Table2[[#This Row],[6M Return vs Nifty Z-Score]],Table2[6M Return vs Nifty Z-Score])</f>
        <v>51</v>
      </c>
      <c r="AU59">
        <f>_xlfn.RANK.AVG(Table2[[#This Row],[Sharpe Ratio Z-Score]],Table2[Sharpe Ratio Z-Score])</f>
        <v>207</v>
      </c>
      <c r="AV59">
        <f>(Table2[[#This Row],[Rank 1Y]]+Table2[[#This Row],[Rank 6M]]+Table2[[#This Row],[Rank Sharpe]])/3</f>
        <v>111.66666666666667</v>
      </c>
    </row>
    <row r="60" spans="1:48" x14ac:dyDescent="0.3">
      <c r="A60" t="s">
        <v>70</v>
      </c>
      <c r="B60" t="s">
        <v>71</v>
      </c>
      <c r="C60" t="s">
        <v>10390</v>
      </c>
      <c r="D60" t="s">
        <v>60</v>
      </c>
      <c r="E60">
        <v>353579.21797127998</v>
      </c>
      <c r="F60">
        <v>2950.85</v>
      </c>
      <c r="G60">
        <v>50.996928597274596</v>
      </c>
      <c r="H60">
        <f>(Table2[[#This Row],[1Y Return vs Nifty]]-AVERAGE(Table2[1Y Return vs Nifty]))/_xlfn.STDEV.P(Table2[1Y Return vs Nifty])</f>
        <v>0.43754617983342636</v>
      </c>
      <c r="I60">
        <v>-3.66168640822948</v>
      </c>
      <c r="J60">
        <f>(Table2[[#This Row],[1M Return vs Nifty]]-AVERAGE(Table2[1M Return vs Nifty]))/_xlfn.STDEV.P(Table2[1M Return vs Nifty])</f>
        <v>-0.12808594101998197</v>
      </c>
      <c r="K60">
        <v>41.894401579586997</v>
      </c>
      <c r="L60">
        <f>(Table2[[#This Row],[6M Return vs Nifty]]-AVERAGE(Table2[6M Return vs Nifty]))/_xlfn.STDEV.P(Table2[6M Return vs Nifty])</f>
        <v>0.77935626202700725</v>
      </c>
      <c r="M60">
        <v>8.4238237282403497E-2</v>
      </c>
      <c r="N60">
        <f>(Table2[[#This Row],[1W Return vs Nifty]]-AVERAGE(Table2[1W Return vs Nifty]))/_xlfn.STDEV.P(Table2[1W Return vs Nifty])</f>
        <v>0.63417875369001808</v>
      </c>
      <c r="O60">
        <v>2775.2</v>
      </c>
      <c r="P60">
        <v>2750.54304954587</v>
      </c>
      <c r="Q60">
        <v>2347.9657773039798</v>
      </c>
      <c r="R60">
        <v>80.135735492518904</v>
      </c>
      <c r="S60" s="2">
        <f>(Table2[[#This Row],[Close Price]]-Table2[[#This Row],[20D EMA]])/Table2[[#This Row],[20D EMA]]</f>
        <v>6.3292735658691299E-2</v>
      </c>
      <c r="T60" s="2">
        <f>(Table2[[#This Row],[Close Price]]-Table2[[#This Row],[50D EMA]])/Table2[[#This Row],[50D EMA]]</f>
        <v>7.2824510231607437E-2</v>
      </c>
      <c r="U60" s="2">
        <f>(Table2[[#This Row],[Close Price]]-Table2[[#This Row],[200D EMA]])/Table2[[#This Row],[200D EMA]]</f>
        <v>0.25676874361783664</v>
      </c>
      <c r="V60">
        <v>1.0545427007176</v>
      </c>
      <c r="W60">
        <v>2798.5</v>
      </c>
      <c r="X60">
        <v>2960</v>
      </c>
      <c r="Y60">
        <v>2732.05</v>
      </c>
      <c r="Z60">
        <v>2960</v>
      </c>
      <c r="AA60">
        <v>2635.6</v>
      </c>
      <c r="AB60">
        <v>2960</v>
      </c>
      <c r="AC60" s="2">
        <f>(Table2[[#This Row],[Close Price]]/Table2[[#This Row],[Day Low]])-1</f>
        <v>5.4439878506342687E-2</v>
      </c>
      <c r="AD60" s="2">
        <f>(Table2[[#This Row],[Day High]]/Table2[[#This Row],[Close Price]])-1</f>
        <v>3.100801463985059E-3</v>
      </c>
      <c r="AE60" s="2">
        <f>(Table2[[#This Row],[Close Price]]/Table2[[#This Row],[Current Week Low]])-1</f>
        <v>8.0086382020826852E-2</v>
      </c>
      <c r="AF60" s="2">
        <f>(Table2[[#This Row],[Current Week High]]/Table2[[#This Row],[Close Price]])-1</f>
        <v>3.100801463985059E-3</v>
      </c>
      <c r="AG60" s="2">
        <f>(Table2[[#This Row],[Close Price]]/Table2[[#This Row],[Current Month Low]])-1</f>
        <v>0.11961223250872677</v>
      </c>
      <c r="AH60" s="2">
        <f>(Table2[[#This Row],[Current Month High]]/Table2[[#This Row],[Close Price]])-1</f>
        <v>3.100801463985059E-3</v>
      </c>
      <c r="AI60">
        <v>2.1231170679634599</v>
      </c>
      <c r="AJ60">
        <v>103.506896551724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-0.02</v>
      </c>
      <c r="AM60" t="s">
        <v>10443</v>
      </c>
      <c r="AN60">
        <v>7.32</v>
      </c>
      <c r="AO60" t="s">
        <v>10442</v>
      </c>
      <c r="AP60">
        <v>0.20728443666782001</v>
      </c>
      <c r="AQ60">
        <f>(Table2[[#This Row],[Sharpe Ratio]]-AVERAGE(Table2[Sharpe Ratio]))/_xlfn.STDEV.P(Table2[Sharpe Ratio])</f>
        <v>1.6531923233836681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3.3761875779141377</v>
      </c>
      <c r="AS60">
        <f>_xlfn.RANK.AVG(Table2[[#This Row],[1Y Return vs Nifty Z-Score]],Table2[1Y Return vs Nifty Z-Score])</f>
        <v>181</v>
      </c>
      <c r="AT60">
        <f>_xlfn.RANK.AVG(Table2[[#This Row],[6M Return vs Nifty Z-Score]],Table2[6M Return vs Nifty Z-Score])</f>
        <v>130</v>
      </c>
      <c r="AU60">
        <f>_xlfn.RANK.AVG(Table2[[#This Row],[Sharpe Ratio Z-Score]],Table2[Sharpe Ratio Z-Score])</f>
        <v>32</v>
      </c>
      <c r="AV60">
        <f>(Table2[[#This Row],[Rank 1Y]]+Table2[[#This Row],[Rank 6M]]+Table2[[#This Row],[Rank Sharpe]])/3</f>
        <v>114.33333333333333</v>
      </c>
    </row>
    <row r="61" spans="1:48" x14ac:dyDescent="0.3">
      <c r="A61" t="s">
        <v>914</v>
      </c>
      <c r="B61" t="s">
        <v>915</v>
      </c>
      <c r="C61" t="s">
        <v>10390</v>
      </c>
      <c r="D61" t="s">
        <v>538</v>
      </c>
      <c r="E61">
        <v>17061.348926300001</v>
      </c>
      <c r="F61">
        <v>615.5</v>
      </c>
      <c r="G61">
        <v>111.306549016593</v>
      </c>
      <c r="H61">
        <f>(Table2[[#This Row],[1Y Return vs Nifty]]-AVERAGE(Table2[1Y Return vs Nifty]))/_xlfn.STDEV.P(Table2[1Y Return vs Nifty])</f>
        <v>1.4269826166096893</v>
      </c>
      <c r="I61">
        <v>-11.8604937484329</v>
      </c>
      <c r="J61">
        <f>(Table2[[#This Row],[1M Return vs Nifty]]-AVERAGE(Table2[1M Return vs Nifty]))/_xlfn.STDEV.P(Table2[1M Return vs Nifty])</f>
        <v>-0.91688019869520643</v>
      </c>
      <c r="K61">
        <v>20.3904719605225</v>
      </c>
      <c r="L61">
        <f>(Table2[[#This Row],[6M Return vs Nifty]]-AVERAGE(Table2[6M Return vs Nifty]))/_xlfn.STDEV.P(Table2[6M Return vs Nifty])</f>
        <v>0.15317598017162468</v>
      </c>
      <c r="M61">
        <v>-1.9989884028520699</v>
      </c>
      <c r="N61">
        <f>(Table2[[#This Row],[1W Return vs Nifty]]-AVERAGE(Table2[1W Return vs Nifty]))/_xlfn.STDEV.P(Table2[1W Return vs Nifty])</f>
        <v>0.17102318773842864</v>
      </c>
      <c r="O61">
        <v>622.89</v>
      </c>
      <c r="P61">
        <v>609.17447985650301</v>
      </c>
      <c r="Q61">
        <v>507.96890680143201</v>
      </c>
      <c r="R61">
        <v>45.149139178256</v>
      </c>
      <c r="S61" s="2">
        <f>(Table2[[#This Row],[Close Price]]-Table2[[#This Row],[20D EMA]])/Table2[[#This Row],[20D EMA]]</f>
        <v>-1.1864053043073395E-2</v>
      </c>
      <c r="T61" s="2">
        <f>(Table2[[#This Row],[Close Price]]-Table2[[#This Row],[50D EMA]])/Table2[[#This Row],[50D EMA]]</f>
        <v>1.0383757614053407E-2</v>
      </c>
      <c r="U61" s="2">
        <f>(Table2[[#This Row],[Close Price]]-Table2[[#This Row],[200D EMA]])/Table2[[#This Row],[200D EMA]]</f>
        <v>0.21168833713793139</v>
      </c>
      <c r="V61">
        <v>0.487332787965787</v>
      </c>
      <c r="W61">
        <v>611.79999999999995</v>
      </c>
      <c r="X61">
        <v>624.25</v>
      </c>
      <c r="Y61">
        <v>603.25</v>
      </c>
      <c r="Z61">
        <v>647</v>
      </c>
      <c r="AA61">
        <v>592.5</v>
      </c>
      <c r="AB61">
        <v>647.85</v>
      </c>
      <c r="AC61" s="2">
        <f>(Table2[[#This Row],[Close Price]]/Table2[[#This Row],[Day Low]])-1</f>
        <v>6.0477280156914226E-3</v>
      </c>
      <c r="AD61" s="2">
        <f>(Table2[[#This Row],[Day High]]/Table2[[#This Row],[Close Price]])-1</f>
        <v>1.421608448415923E-2</v>
      </c>
      <c r="AE61" s="2">
        <f>(Table2[[#This Row],[Close Price]]/Table2[[#This Row],[Current Week Low]])-1</f>
        <v>2.0306672192291764E-2</v>
      </c>
      <c r="AF61" s="2">
        <f>(Table2[[#This Row],[Current Week High]]/Table2[[#This Row],[Close Price]])-1</f>
        <v>5.1177904142973185E-2</v>
      </c>
      <c r="AG61" s="2">
        <f>(Table2[[#This Row],[Close Price]]/Table2[[#This Row],[Current Month Low]])-1</f>
        <v>3.8818565400843941E-2</v>
      </c>
      <c r="AH61" s="2">
        <f>(Table2[[#This Row],[Current Month High]]/Table2[[#This Row],[Close Price]])-1</f>
        <v>5.2558895207148737E-2</v>
      </c>
      <c r="AI61">
        <v>17.627944760357401</v>
      </c>
      <c r="AJ61">
        <v>152.46103363412601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0.12</v>
      </c>
      <c r="AM61" t="s">
        <v>10442</v>
      </c>
      <c r="AN61">
        <v>-1.95</v>
      </c>
      <c r="AO61" t="s">
        <v>10443</v>
      </c>
      <c r="AP61">
        <v>0.240569987391069</v>
      </c>
      <c r="AQ61">
        <f>(Table2[[#This Row],[Sharpe Ratio]]-AVERAGE(Table2[Sharpe Ratio]))/_xlfn.STDEV.P(Table2[Sharpe Ratio])</f>
        <v>2.0384991560225596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2.872800741847096</v>
      </c>
      <c r="AS61">
        <f>_xlfn.RANK.AVG(Table2[[#This Row],[1Y Return vs Nifty Z-Score]],Table2[1Y Return vs Nifty Z-Score])</f>
        <v>68</v>
      </c>
      <c r="AT61">
        <f>_xlfn.RANK.AVG(Table2[[#This Row],[6M Return vs Nifty Z-Score]],Table2[6M Return vs Nifty Z-Score])</f>
        <v>260</v>
      </c>
      <c r="AU61">
        <f>_xlfn.RANK.AVG(Table2[[#This Row],[Sharpe Ratio Z-Score]],Table2[Sharpe Ratio Z-Score])</f>
        <v>16</v>
      </c>
      <c r="AV61">
        <f>(Table2[[#This Row],[Rank 1Y]]+Table2[[#This Row],[Rank 6M]]+Table2[[#This Row],[Rank Sharpe]])/3</f>
        <v>114.66666666666667</v>
      </c>
    </row>
    <row r="62" spans="1:48" x14ac:dyDescent="0.3">
      <c r="A62" t="s">
        <v>614</v>
      </c>
      <c r="B62" t="s">
        <v>615</v>
      </c>
      <c r="C62" t="s">
        <v>10384</v>
      </c>
      <c r="D62" t="s">
        <v>436</v>
      </c>
      <c r="E62">
        <v>32157.785</v>
      </c>
      <c r="F62">
        <v>1538.65</v>
      </c>
      <c r="G62">
        <v>105.907998688066</v>
      </c>
      <c r="H62">
        <f>(Table2[[#This Row],[1Y Return vs Nifty]]-AVERAGE(Table2[1Y Return vs Nifty]))/_xlfn.STDEV.P(Table2[1Y Return vs Nifty])</f>
        <v>1.3384142859905155</v>
      </c>
      <c r="I62">
        <v>-0.20787025334770301</v>
      </c>
      <c r="J62">
        <f>(Table2[[#This Row],[1M Return vs Nifty]]-AVERAGE(Table2[1M Return vs Nifty]))/_xlfn.STDEV.P(Table2[1M Return vs Nifty])</f>
        <v>0.20420023634603915</v>
      </c>
      <c r="K62">
        <v>67.552627743058807</v>
      </c>
      <c r="L62">
        <f>(Table2[[#This Row],[6M Return vs Nifty]]-AVERAGE(Table2[6M Return vs Nifty]))/_xlfn.STDEV.P(Table2[6M Return vs Nifty])</f>
        <v>1.5265069259088253</v>
      </c>
      <c r="M62">
        <v>7.2340010399077403</v>
      </c>
      <c r="N62">
        <f>(Table2[[#This Row],[1W Return vs Nifty]]-AVERAGE(Table2[1W Return vs Nifty]))/_xlfn.STDEV.P(Table2[1W Return vs Nifty])</f>
        <v>2.2237573302465297</v>
      </c>
      <c r="O62">
        <v>1429.88</v>
      </c>
      <c r="P62">
        <v>1342.4258517583301</v>
      </c>
      <c r="Q62">
        <v>1090.3989562271299</v>
      </c>
      <c r="R62">
        <v>80.072834391747193</v>
      </c>
      <c r="S62" s="2">
        <f>(Table2[[#This Row],[Close Price]]-Table2[[#This Row],[20D EMA]])/Table2[[#This Row],[20D EMA]]</f>
        <v>7.6069320502419768E-2</v>
      </c>
      <c r="T62" s="2">
        <f>(Table2[[#This Row],[Close Price]]-Table2[[#This Row],[50D EMA]])/Table2[[#This Row],[50D EMA]]</f>
        <v>0.14617131216942272</v>
      </c>
      <c r="U62" s="2">
        <f>(Table2[[#This Row],[Close Price]]-Table2[[#This Row],[200D EMA]])/Table2[[#This Row],[200D EMA]]</f>
        <v>0.41108902499673666</v>
      </c>
      <c r="V62">
        <v>0.89778753288086099</v>
      </c>
      <c r="W62">
        <v>1518.5</v>
      </c>
      <c r="X62">
        <v>1581</v>
      </c>
      <c r="Y62">
        <v>1372.1</v>
      </c>
      <c r="Z62">
        <v>1581</v>
      </c>
      <c r="AA62">
        <v>1348.4</v>
      </c>
      <c r="AB62">
        <v>1581</v>
      </c>
      <c r="AC62" s="2">
        <f>(Table2[[#This Row],[Close Price]]/Table2[[#This Row],[Day Low]])-1</f>
        <v>1.3269674020415012E-2</v>
      </c>
      <c r="AD62" s="2">
        <f>(Table2[[#This Row],[Day High]]/Table2[[#This Row],[Close Price]])-1</f>
        <v>2.7524128294283967E-2</v>
      </c>
      <c r="AE62" s="2">
        <f>(Table2[[#This Row],[Close Price]]/Table2[[#This Row],[Current Week Low]])-1</f>
        <v>0.12138328110196062</v>
      </c>
      <c r="AF62" s="2">
        <f>(Table2[[#This Row],[Current Week High]]/Table2[[#This Row],[Close Price]])-1</f>
        <v>2.7524128294283967E-2</v>
      </c>
      <c r="AG62" s="2">
        <f>(Table2[[#This Row],[Close Price]]/Table2[[#This Row],[Current Month Low]])-1</f>
        <v>0.14109314743399581</v>
      </c>
      <c r="AH62" s="2">
        <f>(Table2[[#This Row],[Current Month High]]/Table2[[#This Row],[Close Price]])-1</f>
        <v>2.7524128294283967E-2</v>
      </c>
      <c r="AI62">
        <v>8.1727488382672995</v>
      </c>
      <c r="AJ62">
        <v>143.84310618066499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0.28000000000000003</v>
      </c>
      <c r="AM62" t="s">
        <v>10442</v>
      </c>
      <c r="AN62">
        <v>8.35</v>
      </c>
      <c r="AO62" t="s">
        <v>10442</v>
      </c>
      <c r="AP62">
        <v>0.10469502967451499</v>
      </c>
      <c r="AQ62">
        <f>(Table2[[#This Row],[Sharpe Ratio]]-AVERAGE(Table2[Sharpe Ratio]))/_xlfn.STDEV.P(Table2[Sharpe Ratio])</f>
        <v>0.46563800590971666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5.7585167844016265</v>
      </c>
      <c r="AS62">
        <f>_xlfn.RANK.AVG(Table2[[#This Row],[1Y Return vs Nifty Z-Score]],Table2[1Y Return vs Nifty Z-Score])</f>
        <v>70</v>
      </c>
      <c r="AT62">
        <f>_xlfn.RANK.AVG(Table2[[#This Row],[6M Return vs Nifty Z-Score]],Table2[6M Return vs Nifty Z-Score])</f>
        <v>54</v>
      </c>
      <c r="AU62">
        <f>_xlfn.RANK.AVG(Table2[[#This Row],[Sharpe Ratio Z-Score]],Table2[Sharpe Ratio Z-Score])</f>
        <v>227</v>
      </c>
      <c r="AV62">
        <f>(Table2[[#This Row],[Rank 1Y]]+Table2[[#This Row],[Rank 6M]]+Table2[[#This Row],[Rank Sharpe]])/3</f>
        <v>117</v>
      </c>
    </row>
    <row r="63" spans="1:48" x14ac:dyDescent="0.3">
      <c r="A63" t="s">
        <v>142</v>
      </c>
      <c r="B63" t="s">
        <v>143</v>
      </c>
      <c r="C63" t="s">
        <v>10395</v>
      </c>
      <c r="D63" t="s">
        <v>144</v>
      </c>
      <c r="E63">
        <v>202736.71582231499</v>
      </c>
      <c r="F63">
        <v>277.35000000000002</v>
      </c>
      <c r="G63">
        <v>72.999486996091605</v>
      </c>
      <c r="H63">
        <f>(Table2[[#This Row],[1Y Return vs Nifty]]-AVERAGE(Table2[1Y Return vs Nifty]))/_xlfn.STDEV.P(Table2[1Y Return vs Nifty])</f>
        <v>0.79851898700290613</v>
      </c>
      <c r="I63">
        <v>-14.168477852907101</v>
      </c>
      <c r="J63">
        <f>(Table2[[#This Row],[1M Return vs Nifty]]-AVERAGE(Table2[1M Return vs Nifty]))/_xlfn.STDEV.P(Table2[1M Return vs Nifty])</f>
        <v>-1.1389276908332246</v>
      </c>
      <c r="K63">
        <v>29.864158887528699</v>
      </c>
      <c r="L63">
        <f>(Table2[[#This Row],[6M Return vs Nifty]]-AVERAGE(Table2[6M Return vs Nifty]))/_xlfn.STDEV.P(Table2[6M Return vs Nifty])</f>
        <v>0.42904351021148862</v>
      </c>
      <c r="M63">
        <v>-8.3389451931633705</v>
      </c>
      <c r="N63">
        <f>(Table2[[#This Row],[1W Return vs Nifty]]-AVERAGE(Table2[1W Return vs Nifty]))/_xlfn.STDEV.P(Table2[1W Return vs Nifty])</f>
        <v>-1.2385144106938319</v>
      </c>
      <c r="O63">
        <v>289.04000000000002</v>
      </c>
      <c r="P63">
        <v>293.87903642645603</v>
      </c>
      <c r="Q63">
        <v>249.487514964041</v>
      </c>
      <c r="R63">
        <v>33.226898121113898</v>
      </c>
      <c r="S63" s="2">
        <f>(Table2[[#This Row],[Close Price]]-Table2[[#This Row],[20D EMA]])/Table2[[#This Row],[20D EMA]]</f>
        <v>-4.0444229172432872E-2</v>
      </c>
      <c r="T63" s="2">
        <f>(Table2[[#This Row],[Close Price]]-Table2[[#This Row],[50D EMA]])/Table2[[#This Row],[50D EMA]]</f>
        <v>-5.6244353552562555E-2</v>
      </c>
      <c r="U63" s="2">
        <f>(Table2[[#This Row],[Close Price]]-Table2[[#This Row],[200D EMA]])/Table2[[#This Row],[200D EMA]]</f>
        <v>0.11167887515323116</v>
      </c>
      <c r="V63">
        <v>0.78148086103478398</v>
      </c>
      <c r="W63">
        <v>272.85000000000002</v>
      </c>
      <c r="X63">
        <v>279.39999999999998</v>
      </c>
      <c r="Y63">
        <v>267.10000000000002</v>
      </c>
      <c r="Z63">
        <v>292.2</v>
      </c>
      <c r="AA63">
        <v>267.10000000000002</v>
      </c>
      <c r="AB63">
        <v>301.95</v>
      </c>
      <c r="AC63" s="2">
        <f>(Table2[[#This Row],[Close Price]]/Table2[[#This Row],[Day Low]])-1</f>
        <v>1.6492578339747155E-2</v>
      </c>
      <c r="AD63" s="2">
        <f>(Table2[[#This Row],[Day High]]/Table2[[#This Row],[Close Price]])-1</f>
        <v>7.3913827294032064E-3</v>
      </c>
      <c r="AE63" s="2">
        <f>(Table2[[#This Row],[Close Price]]/Table2[[#This Row],[Current Week Low]])-1</f>
        <v>3.8375140396855079E-2</v>
      </c>
      <c r="AF63" s="2">
        <f>(Table2[[#This Row],[Current Week High]]/Table2[[#This Row],[Close Price]])-1</f>
        <v>5.3542455381287102E-2</v>
      </c>
      <c r="AG63" s="2">
        <f>(Table2[[#This Row],[Close Price]]/Table2[[#This Row],[Current Month Low]])-1</f>
        <v>3.8375140396855079E-2</v>
      </c>
      <c r="AH63" s="2">
        <f>(Table2[[#This Row],[Current Month High]]/Table2[[#This Row],[Close Price]])-1</f>
        <v>8.8696592752839143E-2</v>
      </c>
      <c r="AI63">
        <v>22.769064359112999</v>
      </c>
      <c r="AJ63">
        <v>118.385826771653</v>
      </c>
      <c r="AK63" t="str">
        <f>IF(AND(Table2[[#This Row],[20D EMA]]&gt;Table2[[#This Row],[50D EMA]],Table2[[#This Row],[50D EMA]]&gt;Table2[[#This Row],[200D EMA]]),"Uptrend","Downtrend/NoTrend")</f>
        <v>Downtrend/NoTrend</v>
      </c>
      <c r="AL63">
        <v>-0.15</v>
      </c>
      <c r="AM63" t="s">
        <v>10443</v>
      </c>
      <c r="AN63">
        <v>-7.23</v>
      </c>
      <c r="AO63" t="s">
        <v>10443</v>
      </c>
      <c r="AP63">
        <v>0.19557497914934599</v>
      </c>
      <c r="AQ63">
        <f>(Table2[[#This Row],[Sharpe Ratio]]-AVERAGE(Table2[Sharpe Ratio]))/_xlfn.STDEV.P(Table2[Sharpe Ratio])</f>
        <v>1.5176460010206863</v>
      </c>
      <c r="AR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">
        <f>_xlfn.RANK.AVG(Table2[[#This Row],[1Y Return vs Nifty Z-Score]],Table2[1Y Return vs Nifty Z-Score])</f>
        <v>117</v>
      </c>
      <c r="AT63">
        <f>_xlfn.RANK.AVG(Table2[[#This Row],[6M Return vs Nifty Z-Score]],Table2[6M Return vs Nifty Z-Score])</f>
        <v>192</v>
      </c>
      <c r="AU63">
        <f>_xlfn.RANK.AVG(Table2[[#This Row],[Sharpe Ratio Z-Score]],Table2[Sharpe Ratio Z-Score])</f>
        <v>46</v>
      </c>
      <c r="AV63">
        <f>(Table2[[#This Row],[Rank 1Y]]+Table2[[#This Row],[Rank 6M]]+Table2[[#This Row],[Rank Sharpe]])/3</f>
        <v>118.33333333333333</v>
      </c>
    </row>
    <row r="64" spans="1:48" x14ac:dyDescent="0.3">
      <c r="A64" t="s">
        <v>610</v>
      </c>
      <c r="B64" t="s">
        <v>611</v>
      </c>
      <c r="C64" t="s">
        <v>10396</v>
      </c>
      <c r="D64" t="s">
        <v>132</v>
      </c>
      <c r="E64">
        <v>32536.833391125001</v>
      </c>
      <c r="F64">
        <v>1332.45</v>
      </c>
      <c r="G64">
        <v>97.903365444123693</v>
      </c>
      <c r="H64">
        <f>(Table2[[#This Row],[1Y Return vs Nifty]]-AVERAGE(Table2[1Y Return vs Nifty]))/_xlfn.STDEV.P(Table2[1Y Return vs Nifty])</f>
        <v>1.2070906971580755</v>
      </c>
      <c r="I64">
        <v>11.2793037948987</v>
      </c>
      <c r="J64">
        <f>(Table2[[#This Row],[1M Return vs Nifty]]-AVERAGE(Table2[1M Return vs Nifty]))/_xlfn.STDEV.P(Table2[1M Return vs Nifty])</f>
        <v>1.3093630423728744</v>
      </c>
      <c r="K64">
        <v>34.149904129526199</v>
      </c>
      <c r="L64">
        <f>(Table2[[#This Row],[6M Return vs Nifty]]-AVERAGE(Table2[6M Return vs Nifty]))/_xlfn.STDEV.P(Table2[6M Return vs Nifty])</f>
        <v>0.55384159182421611</v>
      </c>
      <c r="M64">
        <v>-3.0837391269761798</v>
      </c>
      <c r="N64">
        <f>(Table2[[#This Row],[1W Return vs Nifty]]-AVERAGE(Table2[1W Return vs Nifty]))/_xlfn.STDEV.P(Table2[1W Return vs Nifty])</f>
        <v>-7.0145164215666855E-2</v>
      </c>
      <c r="O64">
        <v>1292.8900000000001</v>
      </c>
      <c r="P64">
        <v>1256.0053874205701</v>
      </c>
      <c r="Q64">
        <v>1091.7451629672801</v>
      </c>
      <c r="R64">
        <v>62.477723535702999</v>
      </c>
      <c r="S64" s="2">
        <f>(Table2[[#This Row],[Close Price]]-Table2[[#This Row],[20D EMA]])/Table2[[#This Row],[20D EMA]]</f>
        <v>3.059811739591144E-2</v>
      </c>
      <c r="T64" s="2">
        <f>(Table2[[#This Row],[Close Price]]-Table2[[#This Row],[50D EMA]])/Table2[[#This Row],[50D EMA]]</f>
        <v>6.0863283983536541E-2</v>
      </c>
      <c r="U64" s="2">
        <f>(Table2[[#This Row],[Close Price]]-Table2[[#This Row],[200D EMA]])/Table2[[#This Row],[200D EMA]]</f>
        <v>0.22047712707835829</v>
      </c>
      <c r="V64">
        <v>1.0116458144979099</v>
      </c>
      <c r="W64">
        <v>1325</v>
      </c>
      <c r="X64">
        <v>1376</v>
      </c>
      <c r="Y64">
        <v>1318.35</v>
      </c>
      <c r="Z64">
        <v>1376</v>
      </c>
      <c r="AA64">
        <v>1207.3499999999999</v>
      </c>
      <c r="AB64">
        <v>1376</v>
      </c>
      <c r="AC64" s="2">
        <f>(Table2[[#This Row],[Close Price]]/Table2[[#This Row],[Day Low]])-1</f>
        <v>5.6226415094340343E-3</v>
      </c>
      <c r="AD64" s="2">
        <f>(Table2[[#This Row],[Day High]]/Table2[[#This Row],[Close Price]])-1</f>
        <v>3.268415325152918E-2</v>
      </c>
      <c r="AE64" s="2">
        <f>(Table2[[#This Row],[Close Price]]/Table2[[#This Row],[Current Week Low]])-1</f>
        <v>1.0695187165775444E-2</v>
      </c>
      <c r="AF64" s="2">
        <f>(Table2[[#This Row],[Current Week High]]/Table2[[#This Row],[Close Price]])-1</f>
        <v>3.268415325152918E-2</v>
      </c>
      <c r="AG64" s="2">
        <f>(Table2[[#This Row],[Close Price]]/Table2[[#This Row],[Current Month Low]])-1</f>
        <v>0.10361535594483806</v>
      </c>
      <c r="AH64" s="2">
        <f>(Table2[[#This Row],[Current Month High]]/Table2[[#This Row],[Close Price]])-1</f>
        <v>3.268415325152918E-2</v>
      </c>
      <c r="AI64">
        <v>9.0547487710608205</v>
      </c>
      <c r="AJ64">
        <v>135.83185840707901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-0.02</v>
      </c>
      <c r="AM64" t="s">
        <v>10443</v>
      </c>
      <c r="AN64">
        <v>5.05</v>
      </c>
      <c r="AO64" t="s">
        <v>10442</v>
      </c>
      <c r="AP64">
        <v>0.152454088393293</v>
      </c>
      <c r="AQ64">
        <f>(Table2[[#This Row],[Sharpe Ratio]]-AVERAGE(Table2[Sharpe Ratio]))/_xlfn.STDEV.P(Table2[Sharpe Ratio])</f>
        <v>1.018487252651908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4.018637419791407</v>
      </c>
      <c r="AS64">
        <f>_xlfn.RANK.AVG(Table2[[#This Row],[1Y Return vs Nifty Z-Score]],Table2[1Y Return vs Nifty Z-Score])</f>
        <v>76</v>
      </c>
      <c r="AT64">
        <f>_xlfn.RANK.AVG(Table2[[#This Row],[6M Return vs Nifty Z-Score]],Table2[6M Return vs Nifty Z-Score])</f>
        <v>165</v>
      </c>
      <c r="AU64">
        <f>_xlfn.RANK.AVG(Table2[[#This Row],[Sharpe Ratio Z-Score]],Table2[Sharpe Ratio Z-Score])</f>
        <v>115</v>
      </c>
      <c r="AV64">
        <f>(Table2[[#This Row],[Rank 1Y]]+Table2[[#This Row],[Rank 6M]]+Table2[[#This Row],[Rank Sharpe]])/3</f>
        <v>118.66666666666667</v>
      </c>
    </row>
    <row r="65" spans="1:48" x14ac:dyDescent="0.3">
      <c r="A65" t="s">
        <v>894</v>
      </c>
      <c r="B65" t="s">
        <v>895</v>
      </c>
      <c r="C65" t="s">
        <v>10395</v>
      </c>
      <c r="D65" t="s">
        <v>772</v>
      </c>
      <c r="E65">
        <v>17781.65095788</v>
      </c>
      <c r="F65">
        <v>1320.35</v>
      </c>
      <c r="G65">
        <v>42.270980721811704</v>
      </c>
      <c r="H65">
        <f>(Table2[[#This Row],[1Y Return vs Nifty]]-AVERAGE(Table2[1Y Return vs Nifty]))/_xlfn.STDEV.P(Table2[1Y Return vs Nifty])</f>
        <v>0.2943887413789168</v>
      </c>
      <c r="I65">
        <v>-19.1865813672743</v>
      </c>
      <c r="J65">
        <f>(Table2[[#This Row],[1M Return vs Nifty]]-AVERAGE(Table2[1M Return vs Nifty]))/_xlfn.STDEV.P(Table2[1M Return vs Nifty])</f>
        <v>-1.6217114753896871</v>
      </c>
      <c r="K65">
        <v>42.170528122152803</v>
      </c>
      <c r="L65">
        <f>(Table2[[#This Row],[6M Return vs Nifty]]-AVERAGE(Table2[6M Return vs Nifty]))/_xlfn.STDEV.P(Table2[6M Return vs Nifty])</f>
        <v>0.78739688526725071</v>
      </c>
      <c r="M65">
        <v>-9.5488588467128501</v>
      </c>
      <c r="N65">
        <f>(Table2[[#This Row],[1W Return vs Nifty]]-AVERAGE(Table2[1W Return vs Nifty]))/_xlfn.STDEV.P(Table2[1W Return vs Nifty])</f>
        <v>-1.5075097433025257</v>
      </c>
      <c r="O65">
        <v>1365.66</v>
      </c>
      <c r="P65">
        <v>1420.50398962176</v>
      </c>
      <c r="Q65">
        <v>1222.6209676278199</v>
      </c>
      <c r="R65">
        <v>43.7673930068744</v>
      </c>
      <c r="S65" s="2">
        <f>(Table2[[#This Row],[Close Price]]-Table2[[#This Row],[20D EMA]])/Table2[[#This Row],[20D EMA]]</f>
        <v>-3.3178097037330059E-2</v>
      </c>
      <c r="T65" s="2">
        <f>(Table2[[#This Row],[Close Price]]-Table2[[#This Row],[50D EMA]])/Table2[[#This Row],[50D EMA]]</f>
        <v>-7.0505954473544435E-2</v>
      </c>
      <c r="U65" s="2">
        <f>(Table2[[#This Row],[Close Price]]-Table2[[#This Row],[200D EMA]])/Table2[[#This Row],[200D EMA]]</f>
        <v>7.9934039215602451E-2</v>
      </c>
      <c r="V65">
        <v>0.426605308165597</v>
      </c>
      <c r="W65">
        <v>1239.55</v>
      </c>
      <c r="X65">
        <v>1339.2</v>
      </c>
      <c r="Y65">
        <v>1222.0999999999999</v>
      </c>
      <c r="Z65">
        <v>1359.65</v>
      </c>
      <c r="AA65">
        <v>1222.0999999999999</v>
      </c>
      <c r="AB65">
        <v>1468.5</v>
      </c>
      <c r="AC65" s="2">
        <f>(Table2[[#This Row],[Close Price]]/Table2[[#This Row],[Day Low]])-1</f>
        <v>6.5184946149812406E-2</v>
      </c>
      <c r="AD65" s="2">
        <f>(Table2[[#This Row],[Day High]]/Table2[[#This Row],[Close Price]])-1</f>
        <v>1.4276517590033011E-2</v>
      </c>
      <c r="AE65" s="2">
        <f>(Table2[[#This Row],[Close Price]]/Table2[[#This Row],[Current Week Low]])-1</f>
        <v>8.0394403076671228E-2</v>
      </c>
      <c r="AF65" s="2">
        <f>(Table2[[#This Row],[Current Week High]]/Table2[[#This Row],[Close Price]])-1</f>
        <v>2.9764835081607321E-2</v>
      </c>
      <c r="AG65" s="2">
        <f>(Table2[[#This Row],[Close Price]]/Table2[[#This Row],[Current Month Low]])-1</f>
        <v>8.0394403076671228E-2</v>
      </c>
      <c r="AH65" s="2">
        <f>(Table2[[#This Row],[Current Month High]]/Table2[[#This Row],[Close Price]])-1</f>
        <v>0.11220509713333593</v>
      </c>
      <c r="AI65">
        <v>43.670238951793003</v>
      </c>
      <c r="AJ65">
        <v>88.003702121600398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-0.28999999999999998</v>
      </c>
      <c r="AM65" t="s">
        <v>10443</v>
      </c>
      <c r="AN65">
        <v>-7.69</v>
      </c>
      <c r="AO65" t="s">
        <v>10443</v>
      </c>
      <c r="AP65">
        <v>0.23762861418874601</v>
      </c>
      <c r="AQ65">
        <f>(Table2[[#This Row],[Sharpe Ratio]]-AVERAGE(Table2[Sharpe Ratio]))/_xlfn.STDEV.P(Table2[Sharpe Ratio])</f>
        <v>2.0044504121210691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210</v>
      </c>
      <c r="AT65">
        <f>_xlfn.RANK.AVG(Table2[[#This Row],[6M Return vs Nifty Z-Score]],Table2[6M Return vs Nifty Z-Score])</f>
        <v>129</v>
      </c>
      <c r="AU65">
        <f>_xlfn.RANK.AVG(Table2[[#This Row],[Sharpe Ratio Z-Score]],Table2[Sharpe Ratio Z-Score])</f>
        <v>17</v>
      </c>
      <c r="AV65">
        <f>(Table2[[#This Row],[Rank 1Y]]+Table2[[#This Row],[Rank 6M]]+Table2[[#This Row],[Rank Sharpe]])/3</f>
        <v>118.66666666666667</v>
      </c>
    </row>
    <row r="66" spans="1:48" x14ac:dyDescent="0.3">
      <c r="A66" t="s">
        <v>1044</v>
      </c>
      <c r="B66" t="s">
        <v>1045</v>
      </c>
      <c r="C66" t="s">
        <v>10395</v>
      </c>
      <c r="D66" t="s">
        <v>259</v>
      </c>
      <c r="E66">
        <v>13309.73008686</v>
      </c>
      <c r="F66">
        <v>1676.1</v>
      </c>
      <c r="G66">
        <v>67.258781532576194</v>
      </c>
      <c r="H66">
        <f>(Table2[[#This Row],[1Y Return vs Nifty]]-AVERAGE(Table2[1Y Return vs Nifty]))/_xlfn.STDEV.P(Table2[1Y Return vs Nifty])</f>
        <v>0.70433727737000529</v>
      </c>
      <c r="I66">
        <v>-21.774215052833402</v>
      </c>
      <c r="J66">
        <f>(Table2[[#This Row],[1M Return vs Nifty]]-AVERAGE(Table2[1M Return vs Nifty]))/_xlfn.STDEV.P(Table2[1M Return vs Nifty])</f>
        <v>-1.8706636104309959</v>
      </c>
      <c r="K66">
        <v>48.564740817261701</v>
      </c>
      <c r="L66">
        <f>(Table2[[#This Row],[6M Return vs Nifty]]-AVERAGE(Table2[6M Return vs Nifty]))/_xlfn.STDEV.P(Table2[6M Return vs Nifty])</f>
        <v>0.97359215183456849</v>
      </c>
      <c r="M66">
        <v>-3.9839046010918802</v>
      </c>
      <c r="N66">
        <f>(Table2[[#This Row],[1W Return vs Nifty]]-AVERAGE(Table2[1W Return vs Nifty]))/_xlfn.STDEV.P(Table2[1W Return vs Nifty])</f>
        <v>-0.27027540524754318</v>
      </c>
      <c r="O66">
        <v>1709.41</v>
      </c>
      <c r="P66">
        <v>1834.2635725124101</v>
      </c>
      <c r="Q66">
        <v>1543.9884976011799</v>
      </c>
      <c r="R66">
        <v>51.487240030545401</v>
      </c>
      <c r="S66" s="2">
        <f>(Table2[[#This Row],[Close Price]]-Table2[[#This Row],[20D EMA]])/Table2[[#This Row],[20D EMA]]</f>
        <v>-1.9486255491660966E-2</v>
      </c>
      <c r="T66" s="2">
        <f>(Table2[[#This Row],[Close Price]]-Table2[[#This Row],[50D EMA]])/Table2[[#This Row],[50D EMA]]</f>
        <v>-8.6227287551576812E-2</v>
      </c>
      <c r="U66" s="2">
        <f>(Table2[[#This Row],[Close Price]]-Table2[[#This Row],[200D EMA]])/Table2[[#This Row],[200D EMA]]</f>
        <v>8.5565081996449605E-2</v>
      </c>
      <c r="V66">
        <v>0.92688796896618997</v>
      </c>
      <c r="W66">
        <v>1594.6</v>
      </c>
      <c r="X66">
        <v>1719</v>
      </c>
      <c r="Y66">
        <v>1577.35</v>
      </c>
      <c r="Z66">
        <v>1719</v>
      </c>
      <c r="AA66">
        <v>1577.35</v>
      </c>
      <c r="AB66">
        <v>1816.7</v>
      </c>
      <c r="AC66" s="2">
        <f>(Table2[[#This Row],[Close Price]]/Table2[[#This Row],[Day Low]])-1</f>
        <v>5.1109996237300948E-2</v>
      </c>
      <c r="AD66" s="2">
        <f>(Table2[[#This Row],[Day High]]/Table2[[#This Row],[Close Price]])-1</f>
        <v>2.5595131555396611E-2</v>
      </c>
      <c r="AE66" s="2">
        <f>(Table2[[#This Row],[Close Price]]/Table2[[#This Row],[Current Week Low]])-1</f>
        <v>6.2605002060417858E-2</v>
      </c>
      <c r="AF66" s="2">
        <f>(Table2[[#This Row],[Current Week High]]/Table2[[#This Row],[Close Price]])-1</f>
        <v>2.5595131555396611E-2</v>
      </c>
      <c r="AG66" s="2">
        <f>(Table2[[#This Row],[Close Price]]/Table2[[#This Row],[Current Month Low]])-1</f>
        <v>6.2605002060417858E-2</v>
      </c>
      <c r="AH66" s="2">
        <f>(Table2[[#This Row],[Current Month High]]/Table2[[#This Row],[Close Price]])-1</f>
        <v>8.3885209713024267E-2</v>
      </c>
      <c r="AI66">
        <v>60.133643577352203</v>
      </c>
      <c r="AJ66">
        <v>108.664799253034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-0.32</v>
      </c>
      <c r="AM66" t="s">
        <v>10443</v>
      </c>
      <c r="AN66">
        <v>-0.9</v>
      </c>
      <c r="AO66" t="s">
        <v>10443</v>
      </c>
      <c r="AP66">
        <v>0.14616506754741099</v>
      </c>
      <c r="AQ66">
        <f>(Table2[[#This Row],[Sharpe Ratio]]-AVERAGE(Table2[Sharpe Ratio]))/_xlfn.STDEV.P(Table2[Sharpe Ratio])</f>
        <v>0.94568681372649088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130</v>
      </c>
      <c r="AT66">
        <f>_xlfn.RANK.AVG(Table2[[#This Row],[6M Return vs Nifty Z-Score]],Table2[6M Return vs Nifty Z-Score])</f>
        <v>105</v>
      </c>
      <c r="AU66">
        <f>_xlfn.RANK.AVG(Table2[[#This Row],[Sharpe Ratio Z-Score]],Table2[Sharpe Ratio Z-Score])</f>
        <v>127</v>
      </c>
      <c r="AV66">
        <f>(Table2[[#This Row],[Rank 1Y]]+Table2[[#This Row],[Rank 6M]]+Table2[[#This Row],[Rank Sharpe]])/3</f>
        <v>120.66666666666667</v>
      </c>
    </row>
    <row r="67" spans="1:48" x14ac:dyDescent="0.3">
      <c r="A67" t="s">
        <v>308</v>
      </c>
      <c r="B67" t="s">
        <v>309</v>
      </c>
      <c r="C67" t="s">
        <v>10382</v>
      </c>
      <c r="D67" t="s">
        <v>67</v>
      </c>
      <c r="E67">
        <v>91545.486477479993</v>
      </c>
      <c r="F67">
        <v>562.79999999999995</v>
      </c>
      <c r="G67">
        <v>170.94035118588499</v>
      </c>
      <c r="H67">
        <f>(Table2[[#This Row],[1Y Return vs Nifty]]-AVERAGE(Table2[1Y Return vs Nifty]))/_xlfn.STDEV.P(Table2[1Y Return vs Nifty])</f>
        <v>2.4053316149878108</v>
      </c>
      <c r="I67">
        <v>-22.169054504690799</v>
      </c>
      <c r="J67">
        <f>(Table2[[#This Row],[1M Return vs Nifty]]-AVERAGE(Table2[1M Return vs Nifty]))/_xlfn.STDEV.P(Table2[1M Return vs Nifty])</f>
        <v>-1.9086504882054676</v>
      </c>
      <c r="K67">
        <v>31.267760357474799</v>
      </c>
      <c r="L67">
        <f>(Table2[[#This Row],[6M Return vs Nifty]]-AVERAGE(Table2[6M Return vs Nifty]))/_xlfn.STDEV.P(Table2[6M Return vs Nifty])</f>
        <v>0.46991546150751012</v>
      </c>
      <c r="M67">
        <v>-2.8807835001348399</v>
      </c>
      <c r="N67">
        <f>(Table2[[#This Row],[1W Return vs Nifty]]-AVERAGE(Table2[1W Return vs Nifty]))/_xlfn.STDEV.P(Table2[1W Return vs Nifty])</f>
        <v>-2.5022839835880394E-2</v>
      </c>
      <c r="O67">
        <v>621.55999999999995</v>
      </c>
      <c r="P67">
        <v>607.96825459203501</v>
      </c>
      <c r="Q67">
        <v>460.33819667785701</v>
      </c>
      <c r="R67">
        <v>26.573144956472799</v>
      </c>
      <c r="S67" s="2">
        <f>(Table2[[#This Row],[Close Price]]-Table2[[#This Row],[20D EMA]])/Table2[[#This Row],[20D EMA]]</f>
        <v>-9.4536327949031468E-2</v>
      </c>
      <c r="T67" s="2">
        <f>(Table2[[#This Row],[Close Price]]-Table2[[#This Row],[50D EMA]])/Table2[[#This Row],[50D EMA]]</f>
        <v>-7.4293771510067275E-2</v>
      </c>
      <c r="U67" s="2">
        <f>(Table2[[#This Row],[Close Price]]-Table2[[#This Row],[200D EMA]])/Table2[[#This Row],[200D EMA]]</f>
        <v>0.22257940805604132</v>
      </c>
      <c r="V67">
        <v>0.83335474612512495</v>
      </c>
      <c r="W67">
        <v>560</v>
      </c>
      <c r="X67">
        <v>582.5</v>
      </c>
      <c r="Y67">
        <v>553.85</v>
      </c>
      <c r="Z67">
        <v>627.9</v>
      </c>
      <c r="AA67">
        <v>553.85</v>
      </c>
      <c r="AB67">
        <v>734.7</v>
      </c>
      <c r="AC67" s="2">
        <f>(Table2[[#This Row],[Close Price]]/Table2[[#This Row],[Day Low]])-1</f>
        <v>4.9999999999998934E-3</v>
      </c>
      <c r="AD67" s="2">
        <f>(Table2[[#This Row],[Day High]]/Table2[[#This Row],[Close Price]])-1</f>
        <v>3.5003553660270192E-2</v>
      </c>
      <c r="AE67" s="2">
        <f>(Table2[[#This Row],[Close Price]]/Table2[[#This Row],[Current Week Low]])-1</f>
        <v>1.6159610002708158E-2</v>
      </c>
      <c r="AF67" s="2">
        <f>(Table2[[#This Row],[Current Week High]]/Table2[[#This Row],[Close Price]])-1</f>
        <v>0.11567164179104483</v>
      </c>
      <c r="AG67" s="2">
        <f>(Table2[[#This Row],[Close Price]]/Table2[[#This Row],[Current Month Low]])-1</f>
        <v>1.6159610002708158E-2</v>
      </c>
      <c r="AH67" s="2">
        <f>(Table2[[#This Row],[Current Month High]]/Table2[[#This Row],[Close Price]])-1</f>
        <v>0.3054371002132199</v>
      </c>
      <c r="AI67">
        <v>36.442786069651703</v>
      </c>
      <c r="AJ67">
        <v>208.77834674469599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0.11</v>
      </c>
      <c r="AM67" t="s">
        <v>10442</v>
      </c>
      <c r="AN67">
        <v>-17.510000000000002</v>
      </c>
      <c r="AO67" t="s">
        <v>10443</v>
      </c>
      <c r="AP67">
        <v>0.13200652165882701</v>
      </c>
      <c r="AQ67">
        <f>(Table2[[#This Row],[Sharpe Ratio]]-AVERAGE(Table2[Sharpe Ratio]))/_xlfn.STDEV.P(Table2[Sharpe Ratio])</f>
        <v>0.78179033755095118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1.723364086004924</v>
      </c>
      <c r="AS67">
        <f>_xlfn.RANK.AVG(Table2[[#This Row],[1Y Return vs Nifty Z-Score]],Table2[1Y Return vs Nifty Z-Score])</f>
        <v>30</v>
      </c>
      <c r="AT67">
        <f>_xlfn.RANK.AVG(Table2[[#This Row],[6M Return vs Nifty Z-Score]],Table2[6M Return vs Nifty Z-Score])</f>
        <v>184</v>
      </c>
      <c r="AU67">
        <f>_xlfn.RANK.AVG(Table2[[#This Row],[Sharpe Ratio Z-Score]],Table2[Sharpe Ratio Z-Score])</f>
        <v>150</v>
      </c>
      <c r="AV67">
        <f>(Table2[[#This Row],[Rank 1Y]]+Table2[[#This Row],[Rank 6M]]+Table2[[#This Row],[Rank Sharpe]])/3</f>
        <v>121.33333333333333</v>
      </c>
    </row>
    <row r="68" spans="1:48" x14ac:dyDescent="0.3">
      <c r="A68" t="s">
        <v>634</v>
      </c>
      <c r="B68" t="s">
        <v>635</v>
      </c>
      <c r="C68" t="s">
        <v>10388</v>
      </c>
      <c r="D68" t="s">
        <v>54</v>
      </c>
      <c r="E68">
        <v>30937.279102680001</v>
      </c>
      <c r="F68">
        <v>1215.3</v>
      </c>
      <c r="G68">
        <v>94.074338966488895</v>
      </c>
      <c r="H68">
        <f>(Table2[[#This Row],[1Y Return vs Nifty]]-AVERAGE(Table2[1Y Return vs Nifty]))/_xlfn.STDEV.P(Table2[1Y Return vs Nifty])</f>
        <v>1.1442718916671462</v>
      </c>
      <c r="I68">
        <v>16.515484187549301</v>
      </c>
      <c r="J68">
        <f>(Table2[[#This Row],[1M Return vs Nifty]]-AVERAGE(Table2[1M Return vs Nifty]))/_xlfn.STDEV.P(Table2[1M Return vs Nifty])</f>
        <v>1.8131276576994642</v>
      </c>
      <c r="K68">
        <v>77.905025587266806</v>
      </c>
      <c r="L68">
        <f>(Table2[[#This Row],[6M Return vs Nifty]]-AVERAGE(Table2[6M Return vs Nifty]))/_xlfn.STDEV.P(Table2[6M Return vs Nifty])</f>
        <v>1.8279619397039846</v>
      </c>
      <c r="M68">
        <v>-3.1382973882486298</v>
      </c>
      <c r="N68">
        <f>(Table2[[#This Row],[1W Return vs Nifty]]-AVERAGE(Table2[1W Return vs Nifty]))/_xlfn.STDEV.P(Table2[1W Return vs Nifty])</f>
        <v>-8.2274887352917603E-2</v>
      </c>
      <c r="O68">
        <v>1139.9000000000001</v>
      </c>
      <c r="P68">
        <v>1035.4741109320601</v>
      </c>
      <c r="Q68">
        <v>802.368986013361</v>
      </c>
      <c r="R68">
        <v>68.905450981259904</v>
      </c>
      <c r="S68" s="2">
        <f>(Table2[[#This Row],[Close Price]]-Table2[[#This Row],[20D EMA]])/Table2[[#This Row],[20D EMA]]</f>
        <v>6.6146153171330699E-2</v>
      </c>
      <c r="T68" s="2">
        <f>(Table2[[#This Row],[Close Price]]-Table2[[#This Row],[50D EMA]])/Table2[[#This Row],[50D EMA]]</f>
        <v>0.17366526808292043</v>
      </c>
      <c r="U68" s="2">
        <f>(Table2[[#This Row],[Close Price]]-Table2[[#This Row],[200D EMA]])/Table2[[#This Row],[200D EMA]]</f>
        <v>0.51463979937500082</v>
      </c>
      <c r="V68">
        <v>1.09687299334845</v>
      </c>
      <c r="W68">
        <v>1189.5</v>
      </c>
      <c r="X68">
        <v>1227.0999999999999</v>
      </c>
      <c r="Y68">
        <v>1134.95</v>
      </c>
      <c r="Z68">
        <v>1246.8</v>
      </c>
      <c r="AA68">
        <v>1061.5</v>
      </c>
      <c r="AB68">
        <v>1257</v>
      </c>
      <c r="AC68" s="2">
        <f>(Table2[[#This Row],[Close Price]]/Table2[[#This Row],[Day Low]])-1</f>
        <v>2.1689785624211755E-2</v>
      </c>
      <c r="AD68" s="2">
        <f>(Table2[[#This Row],[Day High]]/Table2[[#This Row],[Close Price]])-1</f>
        <v>9.7095367398996046E-3</v>
      </c>
      <c r="AE68" s="2">
        <f>(Table2[[#This Row],[Close Price]]/Table2[[#This Row],[Current Week Low]])-1</f>
        <v>7.0796070311467396E-2</v>
      </c>
      <c r="AF68" s="2">
        <f>(Table2[[#This Row],[Current Week High]]/Table2[[#This Row],[Close Price]])-1</f>
        <v>2.5919526042952334E-2</v>
      </c>
      <c r="AG68" s="2">
        <f>(Table2[[#This Row],[Close Price]]/Table2[[#This Row],[Current Month Low]])-1</f>
        <v>0.14488930758360796</v>
      </c>
      <c r="AH68" s="2">
        <f>(Table2[[#This Row],[Current Month High]]/Table2[[#This Row],[Close Price]])-1</f>
        <v>3.4312515428289281E-2</v>
      </c>
      <c r="AI68">
        <v>3.4312515428289201</v>
      </c>
      <c r="AJ68">
        <v>134.61389961389901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0.28000000000000003</v>
      </c>
      <c r="AM68" t="s">
        <v>10442</v>
      </c>
      <c r="AN68">
        <v>7.67</v>
      </c>
      <c r="AO68" t="s">
        <v>10442</v>
      </c>
      <c r="AP68">
        <v>9.5626915256965997E-2</v>
      </c>
      <c r="AQ68">
        <f>(Table2[[#This Row],[Sharpe Ratio]]-AVERAGE(Table2[Sharpe Ratio]))/_xlfn.STDEV.P(Table2[Sharpe Ratio])</f>
        <v>0.36066733940990081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5.0637539411275787</v>
      </c>
      <c r="AS68">
        <f>_xlfn.RANK.AVG(Table2[[#This Row],[1Y Return vs Nifty Z-Score]],Table2[1Y Return vs Nifty Z-Score])</f>
        <v>80</v>
      </c>
      <c r="AT68">
        <f>_xlfn.RANK.AVG(Table2[[#This Row],[6M Return vs Nifty Z-Score]],Table2[6M Return vs Nifty Z-Score])</f>
        <v>37</v>
      </c>
      <c r="AU68">
        <f>_xlfn.RANK.AVG(Table2[[#This Row],[Sharpe Ratio Z-Score]],Table2[Sharpe Ratio Z-Score])</f>
        <v>250</v>
      </c>
      <c r="AV68">
        <f>(Table2[[#This Row],[Rank 1Y]]+Table2[[#This Row],[Rank 6M]]+Table2[[#This Row],[Rank Sharpe]])/3</f>
        <v>122.33333333333333</v>
      </c>
    </row>
    <row r="69" spans="1:48" x14ac:dyDescent="0.3">
      <c r="A69" t="s">
        <v>1327</v>
      </c>
      <c r="B69" t="s">
        <v>1328</v>
      </c>
      <c r="C69" t="s">
        <v>10400</v>
      </c>
      <c r="D69" t="s">
        <v>1223</v>
      </c>
      <c r="E69">
        <v>8724.5060174999999</v>
      </c>
      <c r="F69">
        <v>682.5</v>
      </c>
      <c r="G69">
        <v>83.354871262594401</v>
      </c>
      <c r="H69">
        <f>(Table2[[#This Row],[1Y Return vs Nifty]]-AVERAGE(Table2[1Y Return vs Nifty]))/_xlfn.STDEV.P(Table2[1Y Return vs Nifty])</f>
        <v>0.96840887254454189</v>
      </c>
      <c r="I69">
        <v>-17.258633831763799</v>
      </c>
      <c r="J69">
        <f>(Table2[[#This Row],[1M Return vs Nifty]]-AVERAGE(Table2[1M Return vs Nifty]))/_xlfn.STDEV.P(Table2[1M Return vs Nifty])</f>
        <v>-1.4362266991280639</v>
      </c>
      <c r="K69">
        <v>26.471532094273499</v>
      </c>
      <c r="L69">
        <f>(Table2[[#This Row],[6M Return vs Nifty]]-AVERAGE(Table2[6M Return vs Nifty]))/_xlfn.STDEV.P(Table2[6M Return vs Nifty])</f>
        <v>0.33025245019298566</v>
      </c>
      <c r="M69">
        <v>-5.37398032098596</v>
      </c>
      <c r="N69">
        <f>(Table2[[#This Row],[1W Return vs Nifty]]-AVERAGE(Table2[1W Return vs Nifty]))/_xlfn.STDEV.P(Table2[1W Return vs Nifty])</f>
        <v>-0.57932545979251893</v>
      </c>
      <c r="O69">
        <v>699.57</v>
      </c>
      <c r="P69">
        <v>660.86885905074303</v>
      </c>
      <c r="Q69">
        <v>512.05374688883296</v>
      </c>
      <c r="R69">
        <v>36.865518199033502</v>
      </c>
      <c r="S69" s="2">
        <f>(Table2[[#This Row],[Close Price]]-Table2[[#This Row],[20D EMA]])/Table2[[#This Row],[20D EMA]]</f>
        <v>-2.4400703289163411E-2</v>
      </c>
      <c r="T69" s="2">
        <f>(Table2[[#This Row],[Close Price]]-Table2[[#This Row],[50D EMA]])/Table2[[#This Row],[50D EMA]]</f>
        <v>3.2731366674361766E-2</v>
      </c>
      <c r="U69" s="2">
        <f>(Table2[[#This Row],[Close Price]]-Table2[[#This Row],[200D EMA]])/Table2[[#This Row],[200D EMA]]</f>
        <v>0.33286789550271756</v>
      </c>
      <c r="V69">
        <v>0.54088791356482402</v>
      </c>
      <c r="W69">
        <v>667.5</v>
      </c>
      <c r="X69">
        <v>688.75</v>
      </c>
      <c r="Y69">
        <v>662.35</v>
      </c>
      <c r="Z69">
        <v>703.4</v>
      </c>
      <c r="AA69">
        <v>662.35</v>
      </c>
      <c r="AB69">
        <v>756.25</v>
      </c>
      <c r="AC69" s="2">
        <f>(Table2[[#This Row],[Close Price]]/Table2[[#This Row],[Day Low]])-1</f>
        <v>2.2471910112359605E-2</v>
      </c>
      <c r="AD69" s="2">
        <f>(Table2[[#This Row],[Day High]]/Table2[[#This Row],[Close Price]])-1</f>
        <v>9.157509157509125E-3</v>
      </c>
      <c r="AE69" s="2">
        <f>(Table2[[#This Row],[Close Price]]/Table2[[#This Row],[Current Week Low]])-1</f>
        <v>3.0421982335623099E-2</v>
      </c>
      <c r="AF69" s="2">
        <f>(Table2[[#This Row],[Current Week High]]/Table2[[#This Row],[Close Price]])-1</f>
        <v>3.0622710622710603E-2</v>
      </c>
      <c r="AG69" s="2">
        <f>(Table2[[#This Row],[Close Price]]/Table2[[#This Row],[Current Month Low]])-1</f>
        <v>3.0421982335623099E-2</v>
      </c>
      <c r="AH69" s="2">
        <f>(Table2[[#This Row],[Current Month High]]/Table2[[#This Row],[Close Price]])-1</f>
        <v>0.10805860805860812</v>
      </c>
      <c r="AI69">
        <v>15.010989010989</v>
      </c>
      <c r="AJ69">
        <v>139.138051857042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0.51</v>
      </c>
      <c r="AM69" t="s">
        <v>10442</v>
      </c>
      <c r="AN69">
        <v>-7.89</v>
      </c>
      <c r="AO69" t="s">
        <v>10443</v>
      </c>
      <c r="AP69">
        <v>0.18469541974992801</v>
      </c>
      <c r="AQ69">
        <f>(Table2[[#This Row],[Sharpe Ratio]]-AVERAGE(Table2[Sharpe Ratio]))/_xlfn.STDEV.P(Table2[Sharpe Ratio])</f>
        <v>1.3917064121717491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0.67481557598869391</v>
      </c>
      <c r="AS69">
        <f>_xlfn.RANK.AVG(Table2[[#This Row],[1Y Return vs Nifty Z-Score]],Table2[1Y Return vs Nifty Z-Score])</f>
        <v>99</v>
      </c>
      <c r="AT69">
        <f>_xlfn.RANK.AVG(Table2[[#This Row],[6M Return vs Nifty Z-Score]],Table2[6M Return vs Nifty Z-Score])</f>
        <v>213</v>
      </c>
      <c r="AU69">
        <f>_xlfn.RANK.AVG(Table2[[#This Row],[Sharpe Ratio Z-Score]],Table2[Sharpe Ratio Z-Score])</f>
        <v>59</v>
      </c>
      <c r="AV69">
        <f>(Table2[[#This Row],[Rank 1Y]]+Table2[[#This Row],[Rank 6M]]+Table2[[#This Row],[Rank Sharpe]])/3</f>
        <v>123.66666666666667</v>
      </c>
    </row>
    <row r="70" spans="1:48" x14ac:dyDescent="0.3">
      <c r="A70" t="s">
        <v>557</v>
      </c>
      <c r="B70" t="s">
        <v>558</v>
      </c>
      <c r="C70" t="s">
        <v>10384</v>
      </c>
      <c r="D70" t="s">
        <v>407</v>
      </c>
      <c r="E70">
        <v>38034.324928100003</v>
      </c>
      <c r="F70">
        <v>2025.5</v>
      </c>
      <c r="G70">
        <v>44.023119275676102</v>
      </c>
      <c r="H70">
        <f>(Table2[[#This Row],[1Y Return vs Nifty]]-AVERAGE(Table2[1Y Return vs Nifty]))/_xlfn.STDEV.P(Table2[1Y Return vs Nifty])</f>
        <v>0.32313423364732091</v>
      </c>
      <c r="I70">
        <v>17.025251770043901</v>
      </c>
      <c r="J70">
        <f>(Table2[[#This Row],[1M Return vs Nifty]]-AVERAGE(Table2[1M Return vs Nifty]))/_xlfn.STDEV.P(Table2[1M Return vs Nifty])</f>
        <v>1.8621715887416035</v>
      </c>
      <c r="K70">
        <v>84.363596530560002</v>
      </c>
      <c r="L70">
        <f>(Table2[[#This Row],[6M Return vs Nifty]]-AVERAGE(Table2[6M Return vs Nifty]))/_xlfn.STDEV.P(Table2[6M Return vs Nifty])</f>
        <v>2.0160312761134969</v>
      </c>
      <c r="M70">
        <v>2.9167119453890402</v>
      </c>
      <c r="N70">
        <f>(Table2[[#This Row],[1W Return vs Nifty]]-AVERAGE(Table2[1W Return vs Nifty]))/_xlfn.STDEV.P(Table2[1W Return vs Nifty])</f>
        <v>1.2639114664189817</v>
      </c>
      <c r="O70">
        <v>1821.75</v>
      </c>
      <c r="P70">
        <v>1660.7637708347199</v>
      </c>
      <c r="Q70">
        <v>1322.9421125070501</v>
      </c>
      <c r="R70">
        <v>79.754663812163201</v>
      </c>
      <c r="S70" s="2">
        <f>(Table2[[#This Row],[Close Price]]-Table2[[#This Row],[20D EMA]])/Table2[[#This Row],[20D EMA]]</f>
        <v>0.11184300809661041</v>
      </c>
      <c r="T70" s="2">
        <f>(Table2[[#This Row],[Close Price]]-Table2[[#This Row],[50D EMA]])/Table2[[#This Row],[50D EMA]]</f>
        <v>0.21961957237419699</v>
      </c>
      <c r="U70" s="2">
        <f>(Table2[[#This Row],[Close Price]]-Table2[[#This Row],[200D EMA]])/Table2[[#This Row],[200D EMA]]</f>
        <v>0.53105716482300425</v>
      </c>
      <c r="V70">
        <v>0.69121429490022002</v>
      </c>
      <c r="W70">
        <v>1926.95</v>
      </c>
      <c r="X70">
        <v>2075</v>
      </c>
      <c r="Y70">
        <v>1896.55</v>
      </c>
      <c r="Z70">
        <v>2075</v>
      </c>
      <c r="AA70">
        <v>1612</v>
      </c>
      <c r="AB70">
        <v>2075</v>
      </c>
      <c r="AC70" s="2">
        <f>(Table2[[#This Row],[Close Price]]/Table2[[#This Row],[Day Low]])-1</f>
        <v>5.1142998002023932E-2</v>
      </c>
      <c r="AD70" s="2">
        <f>(Table2[[#This Row],[Day High]]/Table2[[#This Row],[Close Price]])-1</f>
        <v>2.4438410269069344E-2</v>
      </c>
      <c r="AE70" s="2">
        <f>(Table2[[#This Row],[Close Price]]/Table2[[#This Row],[Current Week Low]])-1</f>
        <v>6.7991879992618243E-2</v>
      </c>
      <c r="AF70" s="2">
        <f>(Table2[[#This Row],[Current Week High]]/Table2[[#This Row],[Close Price]])-1</f>
        <v>2.4438410269069344E-2</v>
      </c>
      <c r="AG70" s="2">
        <f>(Table2[[#This Row],[Close Price]]/Table2[[#This Row],[Current Month Low]])-1</f>
        <v>0.25651364764267992</v>
      </c>
      <c r="AH70" s="2">
        <f>(Table2[[#This Row],[Current Month High]]/Table2[[#This Row],[Close Price]])-1</f>
        <v>2.4438410269069344E-2</v>
      </c>
      <c r="AI70">
        <v>2.4438410269069299</v>
      </c>
      <c r="AJ70">
        <v>110.74810113411699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0.33</v>
      </c>
      <c r="AM70" t="s">
        <v>10442</v>
      </c>
      <c r="AN70">
        <v>17.100000000000001</v>
      </c>
      <c r="AO70" t="s">
        <v>10442</v>
      </c>
      <c r="AP70">
        <v>0.13505508699428401</v>
      </c>
      <c r="AQ70">
        <f>(Table2[[#This Row],[Sharpe Ratio]]-AVERAGE(Table2[Sharpe Ratio]))/_xlfn.STDEV.P(Table2[Sharpe Ratio])</f>
        <v>0.81707991600089425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6.2823284809222972</v>
      </c>
      <c r="AS70">
        <f>_xlfn.RANK.AVG(Table2[[#This Row],[1Y Return vs Nifty Z-Score]],Table2[1Y Return vs Nifty Z-Score])</f>
        <v>202</v>
      </c>
      <c r="AT70">
        <f>_xlfn.RANK.AVG(Table2[[#This Row],[6M Return vs Nifty Z-Score]],Table2[6M Return vs Nifty Z-Score])</f>
        <v>28</v>
      </c>
      <c r="AU70">
        <f>_xlfn.RANK.AVG(Table2[[#This Row],[Sharpe Ratio Z-Score]],Table2[Sharpe Ratio Z-Score])</f>
        <v>143</v>
      </c>
      <c r="AV70">
        <f>(Table2[[#This Row],[Rank 1Y]]+Table2[[#This Row],[Rank 6M]]+Table2[[#This Row],[Rank Sharpe]])/3</f>
        <v>124.33333333333333</v>
      </c>
    </row>
    <row r="71" spans="1:48" x14ac:dyDescent="0.3">
      <c r="A71" t="s">
        <v>559</v>
      </c>
      <c r="B71" t="s">
        <v>560</v>
      </c>
      <c r="C71" t="s">
        <v>10395</v>
      </c>
      <c r="D71" t="s">
        <v>215</v>
      </c>
      <c r="E71">
        <v>37829.916542275001</v>
      </c>
      <c r="F71">
        <v>9417.85</v>
      </c>
      <c r="G71">
        <v>43.176069525945699</v>
      </c>
      <c r="H71">
        <f>(Table2[[#This Row],[1Y Return vs Nifty]]-AVERAGE(Table2[1Y Return vs Nifty]))/_xlfn.STDEV.P(Table2[1Y Return vs Nifty])</f>
        <v>0.30923758033863896</v>
      </c>
      <c r="I71">
        <v>11.5121513243111</v>
      </c>
      <c r="J71">
        <f>(Table2[[#This Row],[1M Return vs Nifty]]-AVERAGE(Table2[1M Return vs Nifty]))/_xlfn.STDEV.P(Table2[1M Return vs Nifty])</f>
        <v>1.3317649340740894</v>
      </c>
      <c r="K71">
        <v>35.049190930319298</v>
      </c>
      <c r="L71">
        <f>(Table2[[#This Row],[6M Return vs Nifty]]-AVERAGE(Table2[6M Return vs Nifty]))/_xlfn.STDEV.P(Table2[6M Return vs Nifty])</f>
        <v>0.58002823177165219</v>
      </c>
      <c r="M71">
        <v>-7.3917923035560502</v>
      </c>
      <c r="N71">
        <f>(Table2[[#This Row],[1W Return vs Nifty]]-AVERAGE(Table2[1W Return vs Nifty]))/_xlfn.STDEV.P(Table2[1W Return vs Nifty])</f>
        <v>-1.0279376428197207</v>
      </c>
      <c r="O71">
        <v>9470.8700000000008</v>
      </c>
      <c r="P71">
        <v>8988.9344575238392</v>
      </c>
      <c r="Q71">
        <v>7477.8153991804002</v>
      </c>
      <c r="R71">
        <v>43.392877885633197</v>
      </c>
      <c r="S71" s="2">
        <f>(Table2[[#This Row],[Close Price]]-Table2[[#This Row],[20D EMA]])/Table2[[#This Row],[20D EMA]]</f>
        <v>-5.5982185374733717E-3</v>
      </c>
      <c r="T71" s="2">
        <f>(Table2[[#This Row],[Close Price]]-Table2[[#This Row],[50D EMA]])/Table2[[#This Row],[50D EMA]]</f>
        <v>4.7715949482438826E-2</v>
      </c>
      <c r="U71" s="2">
        <f>(Table2[[#This Row],[Close Price]]-Table2[[#This Row],[200D EMA]])/Table2[[#This Row],[200D EMA]]</f>
        <v>0.25943868593389402</v>
      </c>
      <c r="V71">
        <v>1.25411654454943</v>
      </c>
      <c r="W71">
        <v>9379.65</v>
      </c>
      <c r="X71">
        <v>9749</v>
      </c>
      <c r="Y71">
        <v>9379.65</v>
      </c>
      <c r="Z71">
        <v>10624.8</v>
      </c>
      <c r="AA71">
        <v>8716.4</v>
      </c>
      <c r="AB71">
        <v>10624.8</v>
      </c>
      <c r="AC71" s="2">
        <f>(Table2[[#This Row],[Close Price]]/Table2[[#This Row],[Day Low]])-1</f>
        <v>4.0726466339362499E-3</v>
      </c>
      <c r="AD71" s="2">
        <f>(Table2[[#This Row],[Day High]]/Table2[[#This Row],[Close Price]])-1</f>
        <v>3.5161953099698939E-2</v>
      </c>
      <c r="AE71" s="2">
        <f>(Table2[[#This Row],[Close Price]]/Table2[[#This Row],[Current Week Low]])-1</f>
        <v>4.0726466339362499E-3</v>
      </c>
      <c r="AF71" s="2">
        <f>(Table2[[#This Row],[Current Week High]]/Table2[[#This Row],[Close Price]])-1</f>
        <v>0.12815557690980417</v>
      </c>
      <c r="AG71" s="2">
        <f>(Table2[[#This Row],[Close Price]]/Table2[[#This Row],[Current Month Low]])-1</f>
        <v>8.04747372768575E-2</v>
      </c>
      <c r="AH71" s="2">
        <f>(Table2[[#This Row],[Current Month High]]/Table2[[#This Row],[Close Price]])-1</f>
        <v>0.12815557690980417</v>
      </c>
      <c r="AI71">
        <v>12.8155576909804</v>
      </c>
      <c r="AJ71">
        <v>107.18379109698201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0.05</v>
      </c>
      <c r="AM71" t="s">
        <v>10442</v>
      </c>
      <c r="AN71">
        <v>4.8899999999999997</v>
      </c>
      <c r="AO71" t="s">
        <v>10442</v>
      </c>
      <c r="AP71">
        <v>0.28178983010485997</v>
      </c>
      <c r="AQ71">
        <f>(Table2[[#This Row],[Sharpe Ratio]]-AVERAGE(Table2[Sharpe Ratio]))/_xlfn.STDEV.P(Table2[Sharpe Ratio])</f>
        <v>2.5156517550579962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3.7087448584226559</v>
      </c>
      <c r="AS71">
        <f>_xlfn.RANK.AVG(Table2[[#This Row],[1Y Return vs Nifty Z-Score]],Table2[1Y Return vs Nifty Z-Score])</f>
        <v>207</v>
      </c>
      <c r="AT71">
        <f>_xlfn.RANK.AVG(Table2[[#This Row],[6M Return vs Nifty Z-Score]],Table2[6M Return vs Nifty Z-Score])</f>
        <v>162</v>
      </c>
      <c r="AU71">
        <f>_xlfn.RANK.AVG(Table2[[#This Row],[Sharpe Ratio Z-Score]],Table2[Sharpe Ratio Z-Score])</f>
        <v>4</v>
      </c>
      <c r="AV71">
        <f>(Table2[[#This Row],[Rank 1Y]]+Table2[[#This Row],[Rank 6M]]+Table2[[#This Row],[Rank Sharpe]])/3</f>
        <v>124.33333333333333</v>
      </c>
    </row>
    <row r="72" spans="1:48" x14ac:dyDescent="0.3">
      <c r="A72" t="s">
        <v>1092</v>
      </c>
      <c r="B72" t="s">
        <v>1093</v>
      </c>
      <c r="C72" t="s">
        <v>10396</v>
      </c>
      <c r="D72" t="s">
        <v>467</v>
      </c>
      <c r="E72">
        <v>12307.688891985001</v>
      </c>
      <c r="F72">
        <v>1849.35</v>
      </c>
      <c r="G72">
        <v>32.167201368765802</v>
      </c>
      <c r="H72">
        <f>(Table2[[#This Row],[1Y Return vs Nifty]]-AVERAGE(Table2[1Y Return vs Nifty]))/_xlfn.STDEV.P(Table2[1Y Return vs Nifty])</f>
        <v>0.12862667271484252</v>
      </c>
      <c r="I72">
        <v>-6.79517824132407</v>
      </c>
      <c r="J72">
        <f>(Table2[[#This Row],[1M Return vs Nifty]]-AVERAGE(Table2[1M Return vs Nifty]))/_xlfn.STDEV.P(Table2[1M Return vs Nifty])</f>
        <v>-0.42955422315623482</v>
      </c>
      <c r="K72">
        <v>58.2127584402946</v>
      </c>
      <c r="L72">
        <f>(Table2[[#This Row],[6M Return vs Nifty]]-AVERAGE(Table2[6M Return vs Nifty]))/_xlfn.STDEV.P(Table2[6M Return vs Nifty])</f>
        <v>1.2545360770407032</v>
      </c>
      <c r="M72">
        <v>-3.6811957993754398</v>
      </c>
      <c r="N72">
        <f>(Table2[[#This Row],[1W Return vs Nifty]]-AVERAGE(Table2[1W Return vs Nifty]))/_xlfn.STDEV.P(Table2[1W Return vs Nifty])</f>
        <v>-0.20297535076645448</v>
      </c>
      <c r="O72">
        <v>1915.25</v>
      </c>
      <c r="P72">
        <v>1886.1539870239601</v>
      </c>
      <c r="Q72">
        <v>1524.3257639744299</v>
      </c>
      <c r="R72">
        <v>38.550199319934201</v>
      </c>
      <c r="S72" s="2">
        <f>(Table2[[#This Row],[Close Price]]-Table2[[#This Row],[20D EMA]])/Table2[[#This Row],[20D EMA]]</f>
        <v>-3.4408040725753868E-2</v>
      </c>
      <c r="T72" s="2">
        <f>(Table2[[#This Row],[Close Price]]-Table2[[#This Row],[50D EMA]])/Table2[[#This Row],[50D EMA]]</f>
        <v>-1.9512715969723558E-2</v>
      </c>
      <c r="U72" s="2">
        <f>(Table2[[#This Row],[Close Price]]-Table2[[#This Row],[200D EMA]])/Table2[[#This Row],[200D EMA]]</f>
        <v>0.21322491799792354</v>
      </c>
      <c r="V72">
        <v>0.352807676316296</v>
      </c>
      <c r="W72">
        <v>1828.45</v>
      </c>
      <c r="X72">
        <v>1867.45</v>
      </c>
      <c r="Y72">
        <v>1805</v>
      </c>
      <c r="Z72">
        <v>1870.95</v>
      </c>
      <c r="AA72">
        <v>1805</v>
      </c>
      <c r="AB72">
        <v>2182</v>
      </c>
      <c r="AC72" s="2">
        <f>(Table2[[#This Row],[Close Price]]/Table2[[#This Row],[Day Low]])-1</f>
        <v>1.1430446553091445E-2</v>
      </c>
      <c r="AD72" s="2">
        <f>(Table2[[#This Row],[Day High]]/Table2[[#This Row],[Close Price]])-1</f>
        <v>9.7872225376485211E-3</v>
      </c>
      <c r="AE72" s="2">
        <f>(Table2[[#This Row],[Close Price]]/Table2[[#This Row],[Current Week Low]])-1</f>
        <v>2.4570637119113448E-2</v>
      </c>
      <c r="AF72" s="2">
        <f>(Table2[[#This Row],[Current Week High]]/Table2[[#This Row],[Close Price]])-1</f>
        <v>1.1679779381944977E-2</v>
      </c>
      <c r="AG72" s="2">
        <f>(Table2[[#This Row],[Close Price]]/Table2[[#This Row],[Current Month Low]])-1</f>
        <v>2.4570637119113448E-2</v>
      </c>
      <c r="AH72" s="2">
        <f>(Table2[[#This Row],[Current Month High]]/Table2[[#This Row],[Close Price]])-1</f>
        <v>0.17987400978722268</v>
      </c>
      <c r="AI72">
        <v>28.6938654121718</v>
      </c>
      <c r="AJ72">
        <v>105.854706532378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-0.46</v>
      </c>
      <c r="AM72" t="s">
        <v>10443</v>
      </c>
      <c r="AN72">
        <v>-11.03</v>
      </c>
      <c r="AO72" t="s">
        <v>10443</v>
      </c>
      <c r="AP72">
        <v>0.206715048975528</v>
      </c>
      <c r="AQ72">
        <f>(Table2[[#This Row],[Sharpe Ratio]]-AVERAGE(Table2[Sharpe Ratio]))/_xlfn.STDEV.P(Table2[Sharpe Ratio])</f>
        <v>1.6466012061122519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2.3972343819451085</v>
      </c>
      <c r="AS72">
        <f>_xlfn.RANK.AVG(Table2[[#This Row],[1Y Return vs Nifty Z-Score]],Table2[1Y Return vs Nifty Z-Score])</f>
        <v>265</v>
      </c>
      <c r="AT72">
        <f>_xlfn.RANK.AVG(Table2[[#This Row],[6M Return vs Nifty Z-Score]],Table2[6M Return vs Nifty Z-Score])</f>
        <v>80</v>
      </c>
      <c r="AU72">
        <f>_xlfn.RANK.AVG(Table2[[#This Row],[Sharpe Ratio Z-Score]],Table2[Sharpe Ratio Z-Score])</f>
        <v>33</v>
      </c>
      <c r="AV72">
        <f>(Table2[[#This Row],[Rank 1Y]]+Table2[[#This Row],[Rank 6M]]+Table2[[#This Row],[Rank Sharpe]])/3</f>
        <v>126</v>
      </c>
    </row>
    <row r="73" spans="1:48" x14ac:dyDescent="0.3">
      <c r="A73" t="s">
        <v>531</v>
      </c>
      <c r="B73" t="s">
        <v>532</v>
      </c>
      <c r="C73" t="s">
        <v>10384</v>
      </c>
      <c r="D73" t="s">
        <v>533</v>
      </c>
      <c r="E73">
        <v>39725.697775400004</v>
      </c>
      <c r="F73">
        <v>1089.25</v>
      </c>
      <c r="G73">
        <v>80.321558563734598</v>
      </c>
      <c r="H73">
        <f>(Table2[[#This Row],[1Y Return vs Nifty]]-AVERAGE(Table2[1Y Return vs Nifty]))/_xlfn.STDEV.P(Table2[1Y Return vs Nifty])</f>
        <v>0.91864450514310714</v>
      </c>
      <c r="I73">
        <v>-6.6601954668877204</v>
      </c>
      <c r="J73">
        <f>(Table2[[#This Row],[1M Return vs Nifty]]-AVERAGE(Table2[1M Return vs Nifty]))/_xlfn.STDEV.P(Table2[1M Return vs Nifty])</f>
        <v>-0.41656774439872563</v>
      </c>
      <c r="K73">
        <v>43.574461845249999</v>
      </c>
      <c r="L73">
        <f>(Table2[[#This Row],[6M Return vs Nifty]]-AVERAGE(Table2[6M Return vs Nifty]))/_xlfn.STDEV.P(Table2[6M Return vs Nifty])</f>
        <v>0.82827851155642396</v>
      </c>
      <c r="M73">
        <v>-5.5487612986613399</v>
      </c>
      <c r="N73">
        <f>(Table2[[#This Row],[1W Return vs Nifty]]-AVERAGE(Table2[1W Return vs Nifty]))/_xlfn.STDEV.P(Table2[1W Return vs Nifty])</f>
        <v>-0.61818382549947215</v>
      </c>
      <c r="O73">
        <v>1083.46</v>
      </c>
      <c r="P73">
        <v>1042.4072322059701</v>
      </c>
      <c r="Q73">
        <v>845.72461259457896</v>
      </c>
      <c r="R73">
        <v>51.409108153830303</v>
      </c>
      <c r="S73" s="2">
        <f>(Table2[[#This Row],[Close Price]]-Table2[[#This Row],[20D EMA]])/Table2[[#This Row],[20D EMA]]</f>
        <v>5.3439905487973373E-3</v>
      </c>
      <c r="T73" s="2">
        <f>(Table2[[#This Row],[Close Price]]-Table2[[#This Row],[50D EMA]])/Table2[[#This Row],[50D EMA]]</f>
        <v>4.4937109362624024E-2</v>
      </c>
      <c r="U73" s="2">
        <f>(Table2[[#This Row],[Close Price]]-Table2[[#This Row],[200D EMA]])/Table2[[#This Row],[200D EMA]]</f>
        <v>0.28794880009263907</v>
      </c>
      <c r="V73">
        <v>0.62754939173769397</v>
      </c>
      <c r="W73">
        <v>1046.5</v>
      </c>
      <c r="X73">
        <v>1108.8499999999999</v>
      </c>
      <c r="Y73">
        <v>1038.6500000000001</v>
      </c>
      <c r="Z73">
        <v>1134.8</v>
      </c>
      <c r="AA73">
        <v>1038.6500000000001</v>
      </c>
      <c r="AB73">
        <v>1134.8</v>
      </c>
      <c r="AC73" s="2">
        <f>(Table2[[#This Row],[Close Price]]/Table2[[#This Row],[Day Low]])-1</f>
        <v>4.0850453893932048E-2</v>
      </c>
      <c r="AD73" s="2">
        <f>(Table2[[#This Row],[Day High]]/Table2[[#This Row],[Close Price]])-1</f>
        <v>1.7994032591232445E-2</v>
      </c>
      <c r="AE73" s="2">
        <f>(Table2[[#This Row],[Close Price]]/Table2[[#This Row],[Current Week Low]])-1</f>
        <v>4.8717084677225131E-2</v>
      </c>
      <c r="AF73" s="2">
        <f>(Table2[[#This Row],[Current Week High]]/Table2[[#This Row],[Close Price]])-1</f>
        <v>4.181776451686936E-2</v>
      </c>
      <c r="AG73" s="2">
        <f>(Table2[[#This Row],[Close Price]]/Table2[[#This Row],[Current Month Low]])-1</f>
        <v>4.8717084677225131E-2</v>
      </c>
      <c r="AH73" s="2">
        <f>(Table2[[#This Row],[Current Month High]]/Table2[[#This Row],[Close Price]])-1</f>
        <v>4.181776451686936E-2</v>
      </c>
      <c r="AI73">
        <v>11.5446408078953</v>
      </c>
      <c r="AJ73">
        <v>123.412983283765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0.11</v>
      </c>
      <c r="AM73" t="s">
        <v>10442</v>
      </c>
      <c r="AN73">
        <v>-0.18</v>
      </c>
      <c r="AO73" t="s">
        <v>10443</v>
      </c>
      <c r="AP73">
        <v>0.13162061984366999</v>
      </c>
      <c r="AQ73">
        <f>(Table2[[#This Row],[Sharpe Ratio]]-AVERAGE(Table2[Sharpe Ratio]))/_xlfn.STDEV.P(Table2[Sharpe Ratio])</f>
        <v>0.77732321584567932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1.4894946626470129</v>
      </c>
      <c r="AS73">
        <f>_xlfn.RANK.AVG(Table2[[#This Row],[1Y Return vs Nifty Z-Score]],Table2[1Y Return vs Nifty Z-Score])</f>
        <v>105</v>
      </c>
      <c r="AT73">
        <f>_xlfn.RANK.AVG(Table2[[#This Row],[6M Return vs Nifty Z-Score]],Table2[6M Return vs Nifty Z-Score])</f>
        <v>124</v>
      </c>
      <c r="AU73">
        <f>_xlfn.RANK.AVG(Table2[[#This Row],[Sharpe Ratio Z-Score]],Table2[Sharpe Ratio Z-Score])</f>
        <v>153</v>
      </c>
      <c r="AV73">
        <f>(Table2[[#This Row],[Rank 1Y]]+Table2[[#This Row],[Rank 6M]]+Table2[[#This Row],[Rank Sharpe]])/3</f>
        <v>127.33333333333333</v>
      </c>
    </row>
    <row r="74" spans="1:48" x14ac:dyDescent="0.3">
      <c r="A74" t="s">
        <v>764</v>
      </c>
      <c r="B74" t="s">
        <v>765</v>
      </c>
      <c r="C74" t="s">
        <v>10396</v>
      </c>
      <c r="D74" t="s">
        <v>132</v>
      </c>
      <c r="E74">
        <v>22602.66470601</v>
      </c>
      <c r="F74">
        <v>1987.65</v>
      </c>
      <c r="G74">
        <v>175.51660857668</v>
      </c>
      <c r="H74">
        <f>(Table2[[#This Row],[1Y Return vs Nifty]]-AVERAGE(Table2[1Y Return vs Nifty]))/_xlfn.STDEV.P(Table2[1Y Return vs Nifty])</f>
        <v>2.4804094512440789</v>
      </c>
      <c r="I74">
        <v>4.0479018605953199</v>
      </c>
      <c r="J74">
        <f>(Table2[[#This Row],[1M Return vs Nifty]]-AVERAGE(Table2[1M Return vs Nifty]))/_xlfn.STDEV.P(Table2[1M Return vs Nifty])</f>
        <v>0.61364132529463233</v>
      </c>
      <c r="K74">
        <v>45.064094085718303</v>
      </c>
      <c r="L74">
        <f>(Table2[[#This Row],[6M Return vs Nifty]]-AVERAGE(Table2[6M Return vs Nifty]))/_xlfn.STDEV.P(Table2[6M Return vs Nifty])</f>
        <v>0.87165562228554128</v>
      </c>
      <c r="M74">
        <v>5.3442781631263196</v>
      </c>
      <c r="N74">
        <f>(Table2[[#This Row],[1W Return vs Nifty]]-AVERAGE(Table2[1W Return vs Nifty]))/_xlfn.STDEV.P(Table2[1W Return vs Nifty])</f>
        <v>1.803622693128569</v>
      </c>
      <c r="O74">
        <v>1791.24</v>
      </c>
      <c r="P74">
        <v>1785.09913616276</v>
      </c>
      <c r="Q74">
        <v>1560.5661395500899</v>
      </c>
      <c r="R74">
        <v>85.318009414642603</v>
      </c>
      <c r="S74" s="2">
        <f>(Table2[[#This Row],[Close Price]]-Table2[[#This Row],[20D EMA]])/Table2[[#This Row],[20D EMA]]</f>
        <v>0.10965029811750523</v>
      </c>
      <c r="T74" s="2">
        <f>(Table2[[#This Row],[Close Price]]-Table2[[#This Row],[50D EMA]])/Table2[[#This Row],[50D EMA]]</f>
        <v>0.11346757148325239</v>
      </c>
      <c r="U74" s="2">
        <f>(Table2[[#This Row],[Close Price]]-Table2[[#This Row],[200D EMA]])/Table2[[#This Row],[200D EMA]]</f>
        <v>0.27367238697940616</v>
      </c>
      <c r="V74">
        <v>1.2920516038404399</v>
      </c>
      <c r="W74">
        <v>1855</v>
      </c>
      <c r="X74">
        <v>2028.5</v>
      </c>
      <c r="Y74">
        <v>1745</v>
      </c>
      <c r="Z74">
        <v>2028.5</v>
      </c>
      <c r="AA74">
        <v>1653</v>
      </c>
      <c r="AB74">
        <v>2028.5</v>
      </c>
      <c r="AC74" s="2">
        <f>(Table2[[#This Row],[Close Price]]/Table2[[#This Row],[Day Low]])-1</f>
        <v>7.1509433962264168E-2</v>
      </c>
      <c r="AD74" s="2">
        <f>(Table2[[#This Row],[Day High]]/Table2[[#This Row],[Close Price]])-1</f>
        <v>2.0551908032098165E-2</v>
      </c>
      <c r="AE74" s="2">
        <f>(Table2[[#This Row],[Close Price]]/Table2[[#This Row],[Current Week Low]])-1</f>
        <v>0.13905444126074507</v>
      </c>
      <c r="AF74" s="2">
        <f>(Table2[[#This Row],[Current Week High]]/Table2[[#This Row],[Close Price]])-1</f>
        <v>2.0551908032098165E-2</v>
      </c>
      <c r="AG74" s="2">
        <f>(Table2[[#This Row],[Close Price]]/Table2[[#This Row],[Current Month Low]])-1</f>
        <v>0.20245009074410159</v>
      </c>
      <c r="AH74" s="2">
        <f>(Table2[[#This Row],[Current Month High]]/Table2[[#This Row],[Close Price]])-1</f>
        <v>2.0551908032098165E-2</v>
      </c>
      <c r="AI74">
        <v>8.7114639635749107</v>
      </c>
      <c r="AJ74">
        <v>218.03503168048599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0.03</v>
      </c>
      <c r="AM74" t="s">
        <v>10442</v>
      </c>
      <c r="AN74">
        <v>13.51</v>
      </c>
      <c r="AO74" t="s">
        <v>10442</v>
      </c>
      <c r="AP74">
        <v>9.6673394060462006E-2</v>
      </c>
      <c r="AQ74">
        <f>(Table2[[#This Row],[Sharpe Ratio]]-AVERAGE(Table2[Sharpe Ratio]))/_xlfn.STDEV.P(Table2[Sharpe Ratio])</f>
        <v>0.37278116731532734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6.1421102592681489</v>
      </c>
      <c r="AS74">
        <f>_xlfn.RANK.AVG(Table2[[#This Row],[1Y Return vs Nifty Z-Score]],Table2[1Y Return vs Nifty Z-Score])</f>
        <v>27</v>
      </c>
      <c r="AT74">
        <f>_xlfn.RANK.AVG(Table2[[#This Row],[6M Return vs Nifty Z-Score]],Table2[6M Return vs Nifty Z-Score])</f>
        <v>116</v>
      </c>
      <c r="AU74">
        <f>_xlfn.RANK.AVG(Table2[[#This Row],[Sharpe Ratio Z-Score]],Table2[Sharpe Ratio Z-Score])</f>
        <v>245</v>
      </c>
      <c r="AV74">
        <f>(Table2[[#This Row],[Rank 1Y]]+Table2[[#This Row],[Rank 6M]]+Table2[[#This Row],[Rank Sharpe]])/3</f>
        <v>129.33333333333334</v>
      </c>
    </row>
    <row r="75" spans="1:48" x14ac:dyDescent="0.3">
      <c r="A75" t="s">
        <v>1638</v>
      </c>
      <c r="B75" t="s">
        <v>1639</v>
      </c>
      <c r="C75" t="s">
        <v>10386</v>
      </c>
      <c r="D75" t="s">
        <v>114</v>
      </c>
      <c r="E75">
        <v>5555.23254</v>
      </c>
      <c r="F75">
        <v>598.65</v>
      </c>
      <c r="G75">
        <v>121.83432476244801</v>
      </c>
      <c r="H75">
        <f>(Table2[[#This Row],[1Y Return vs Nifty]]-AVERAGE(Table2[1Y Return vs Nifty]))/_xlfn.STDEV.P(Table2[1Y Return vs Nifty])</f>
        <v>1.5997007476265066</v>
      </c>
      <c r="I75">
        <v>-1.0024723537123399</v>
      </c>
      <c r="J75">
        <f>(Table2[[#This Row],[1M Return vs Nifty]]-AVERAGE(Table2[1M Return vs Nifty]))/_xlfn.STDEV.P(Table2[1M Return vs Nifty])</f>
        <v>0.12775282785153158</v>
      </c>
      <c r="K75">
        <v>66.331690093632204</v>
      </c>
      <c r="L75">
        <f>(Table2[[#This Row],[6M Return vs Nifty]]-AVERAGE(Table2[6M Return vs Nifty]))/_xlfn.STDEV.P(Table2[6M Return vs Nifty])</f>
        <v>1.4909540248814708</v>
      </c>
      <c r="M75">
        <v>-1.6870515916711899</v>
      </c>
      <c r="N75">
        <f>(Table2[[#This Row],[1W Return vs Nifty]]-AVERAGE(Table2[1W Return vs Nifty]))/_xlfn.STDEV.P(Table2[1W Return vs Nifty])</f>
        <v>0.24037486918307868</v>
      </c>
      <c r="O75">
        <v>568.36</v>
      </c>
      <c r="P75">
        <v>553.030489006072</v>
      </c>
      <c r="Q75">
        <v>438.61121197550102</v>
      </c>
      <c r="R75">
        <v>71.624344352930095</v>
      </c>
      <c r="S75" s="2">
        <f>(Table2[[#This Row],[Close Price]]-Table2[[#This Row],[20D EMA]])/Table2[[#This Row],[20D EMA]]</f>
        <v>5.3293687099725463E-2</v>
      </c>
      <c r="T75" s="2">
        <f>(Table2[[#This Row],[Close Price]]-Table2[[#This Row],[50D EMA]])/Table2[[#This Row],[50D EMA]]</f>
        <v>8.2490046933790473E-2</v>
      </c>
      <c r="U75" s="2">
        <f>(Table2[[#This Row],[Close Price]]-Table2[[#This Row],[200D EMA]])/Table2[[#This Row],[200D EMA]]</f>
        <v>0.36487619024531009</v>
      </c>
      <c r="V75">
        <v>0.71439468326804001</v>
      </c>
      <c r="W75">
        <v>574.45000000000005</v>
      </c>
      <c r="X75">
        <v>598.65</v>
      </c>
      <c r="Y75">
        <v>562</v>
      </c>
      <c r="Z75">
        <v>598.65</v>
      </c>
      <c r="AA75">
        <v>544.04999999999995</v>
      </c>
      <c r="AB75">
        <v>598.65</v>
      </c>
      <c r="AC75" s="2">
        <f>(Table2[[#This Row],[Close Price]]/Table2[[#This Row],[Day Low]])-1</f>
        <v>4.2127252154234407E-2</v>
      </c>
      <c r="AD75" s="2">
        <f>(Table2[[#This Row],[Day High]]/Table2[[#This Row],[Close Price]])-1</f>
        <v>0</v>
      </c>
      <c r="AE75" s="2">
        <f>(Table2[[#This Row],[Close Price]]/Table2[[#This Row],[Current Week Low]])-1</f>
        <v>6.5213523131672613E-2</v>
      </c>
      <c r="AF75" s="2">
        <f>(Table2[[#This Row],[Current Week High]]/Table2[[#This Row],[Close Price]])-1</f>
        <v>0</v>
      </c>
      <c r="AG75" s="2">
        <f>(Table2[[#This Row],[Close Price]]/Table2[[#This Row],[Current Month Low]])-1</f>
        <v>0.10035842293906816</v>
      </c>
      <c r="AH75" s="2">
        <f>(Table2[[#This Row],[Current Month High]]/Table2[[#This Row],[Close Price]])-1</f>
        <v>0</v>
      </c>
      <c r="AI75">
        <v>21.4983713355048</v>
      </c>
      <c r="AJ75">
        <v>186.02484472049599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-7.0000000000000007E-2</v>
      </c>
      <c r="AM75" t="s">
        <v>10443</v>
      </c>
      <c r="AN75">
        <v>5.2</v>
      </c>
      <c r="AO75" t="s">
        <v>10442</v>
      </c>
      <c r="AP75">
        <v>8.5676456921017996E-2</v>
      </c>
      <c r="AQ75">
        <f>(Table2[[#This Row],[Sharpe Ratio]]-AVERAGE(Table2[Sharpe Ratio]))/_xlfn.STDEV.P(Table2[Sharpe Ratio])</f>
        <v>0.24548283738357682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3.7042653069261644</v>
      </c>
      <c r="AS75">
        <f>_xlfn.RANK.AVG(Table2[[#This Row],[1Y Return vs Nifty Z-Score]],Table2[1Y Return vs Nifty Z-Score])</f>
        <v>61</v>
      </c>
      <c r="AT75">
        <f>_xlfn.RANK.AVG(Table2[[#This Row],[6M Return vs Nifty Z-Score]],Table2[6M Return vs Nifty Z-Score])</f>
        <v>57</v>
      </c>
      <c r="AU75">
        <f>_xlfn.RANK.AVG(Table2[[#This Row],[Sharpe Ratio Z-Score]],Table2[Sharpe Ratio Z-Score])</f>
        <v>275</v>
      </c>
      <c r="AV75">
        <f>(Table2[[#This Row],[Rank 1Y]]+Table2[[#This Row],[Rank 6M]]+Table2[[#This Row],[Rank Sharpe]])/3</f>
        <v>131</v>
      </c>
    </row>
    <row r="76" spans="1:48" x14ac:dyDescent="0.3">
      <c r="A76" t="s">
        <v>84</v>
      </c>
      <c r="B76" t="s">
        <v>85</v>
      </c>
      <c r="C76" t="s">
        <v>10390</v>
      </c>
      <c r="D76" t="s">
        <v>86</v>
      </c>
      <c r="E76">
        <v>333481.05774536001</v>
      </c>
      <c r="F76">
        <v>11941.7</v>
      </c>
      <c r="G76">
        <v>100.80988798842699</v>
      </c>
      <c r="H76">
        <f>(Table2[[#This Row],[1Y Return vs Nifty]]-AVERAGE(Table2[1Y Return vs Nifty]))/_xlfn.STDEV.P(Table2[1Y Return vs Nifty])</f>
        <v>1.2547749520025009</v>
      </c>
      <c r="I76">
        <v>17.0143264314482</v>
      </c>
      <c r="J76">
        <f>(Table2[[#This Row],[1M Return vs Nifty]]-AVERAGE(Table2[1M Return vs Nifty]))/_xlfn.STDEV.P(Table2[1M Return vs Nifty])</f>
        <v>1.8611204792338598</v>
      </c>
      <c r="K76">
        <v>20.189246086967302</v>
      </c>
      <c r="L76">
        <f>(Table2[[#This Row],[6M Return vs Nifty]]-AVERAGE(Table2[6M Return vs Nifty]))/_xlfn.STDEV.P(Table2[6M Return vs Nifty])</f>
        <v>0.14731641513158286</v>
      </c>
      <c r="M76">
        <v>-1.1012851145754099</v>
      </c>
      <c r="N76">
        <f>(Table2[[#This Row],[1W Return vs Nifty]]-AVERAGE(Table2[1W Return vs Nifty]))/_xlfn.STDEV.P(Table2[1W Return vs Nifty])</f>
        <v>0.37060602069967608</v>
      </c>
      <c r="O76">
        <v>11226.93</v>
      </c>
      <c r="P76">
        <v>10531.262041575499</v>
      </c>
      <c r="Q76">
        <v>8840.6592389799007</v>
      </c>
      <c r="R76">
        <v>77.500125948866398</v>
      </c>
      <c r="S76" s="2">
        <f>(Table2[[#This Row],[Close Price]]-Table2[[#This Row],[20D EMA]])/Table2[[#This Row],[20D EMA]]</f>
        <v>6.3665668174647957E-2</v>
      </c>
      <c r="T76" s="2">
        <f>(Table2[[#This Row],[Close Price]]-Table2[[#This Row],[50D EMA]])/Table2[[#This Row],[50D EMA]]</f>
        <v>0.13392867377683226</v>
      </c>
      <c r="U76" s="2">
        <f>(Table2[[#This Row],[Close Price]]-Table2[[#This Row],[200D EMA]])/Table2[[#This Row],[200D EMA]]</f>
        <v>0.35077030764256906</v>
      </c>
      <c r="V76">
        <v>1.4426486866130099</v>
      </c>
      <c r="W76">
        <v>11868.25</v>
      </c>
      <c r="X76">
        <v>12015</v>
      </c>
      <c r="Y76">
        <v>11640.05</v>
      </c>
      <c r="Z76">
        <v>12054</v>
      </c>
      <c r="AA76">
        <v>10780</v>
      </c>
      <c r="AB76">
        <v>12054</v>
      </c>
      <c r="AC76" s="2">
        <f>(Table2[[#This Row],[Close Price]]/Table2[[#This Row],[Day Low]])-1</f>
        <v>6.18878099130038E-3</v>
      </c>
      <c r="AD76" s="2">
        <f>(Table2[[#This Row],[Day High]]/Table2[[#This Row],[Close Price]])-1</f>
        <v>6.138154534111484E-3</v>
      </c>
      <c r="AE76" s="2">
        <f>(Table2[[#This Row],[Close Price]]/Table2[[#This Row],[Current Week Low]])-1</f>
        <v>2.5914837135579516E-2</v>
      </c>
      <c r="AF76" s="2">
        <f>(Table2[[#This Row],[Current Week High]]/Table2[[#This Row],[Close Price]])-1</f>
        <v>9.4040212030113146E-3</v>
      </c>
      <c r="AG76" s="2">
        <f>(Table2[[#This Row],[Close Price]]/Table2[[#This Row],[Current Month Low]])-1</f>
        <v>0.10776437847866416</v>
      </c>
      <c r="AH76" s="2">
        <f>(Table2[[#This Row],[Current Month High]]/Table2[[#This Row],[Close Price]])-1</f>
        <v>9.4040212030113146E-3</v>
      </c>
      <c r="AI76">
        <v>0.94040212030113102</v>
      </c>
      <c r="AJ76">
        <v>143.55656173198301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0.21</v>
      </c>
      <c r="AM76" t="s">
        <v>10442</v>
      </c>
      <c r="AN76">
        <v>8.92</v>
      </c>
      <c r="AO76" t="s">
        <v>10442</v>
      </c>
      <c r="AP76">
        <v>0.183829126866669</v>
      </c>
      <c r="AQ76">
        <f>(Table2[[#This Row],[Sharpe Ratio]]-AVERAGE(Table2[Sharpe Ratio]))/_xlfn.STDEV.P(Table2[Sharpe Ratio])</f>
        <v>1.3816783801959103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5.0154962472635303</v>
      </c>
      <c r="AS76">
        <f>_xlfn.RANK.AVG(Table2[[#This Row],[1Y Return vs Nifty Z-Score]],Table2[1Y Return vs Nifty Z-Score])</f>
        <v>74</v>
      </c>
      <c r="AT76">
        <f>_xlfn.RANK.AVG(Table2[[#This Row],[6M Return vs Nifty Z-Score]],Table2[6M Return vs Nifty Z-Score])</f>
        <v>263</v>
      </c>
      <c r="AU76">
        <f>_xlfn.RANK.AVG(Table2[[#This Row],[Sharpe Ratio Z-Score]],Table2[Sharpe Ratio Z-Score])</f>
        <v>61</v>
      </c>
      <c r="AV76">
        <f>(Table2[[#This Row],[Rank 1Y]]+Table2[[#This Row],[Rank 6M]]+Table2[[#This Row],[Rank Sharpe]])/3</f>
        <v>132.66666666666666</v>
      </c>
    </row>
    <row r="77" spans="1:48" x14ac:dyDescent="0.3">
      <c r="A77" t="s">
        <v>770</v>
      </c>
      <c r="B77" t="s">
        <v>771</v>
      </c>
      <c r="C77" t="s">
        <v>10395</v>
      </c>
      <c r="D77" t="s">
        <v>772</v>
      </c>
      <c r="E77">
        <v>22464.436753079899</v>
      </c>
      <c r="F77">
        <v>529.20000000000005</v>
      </c>
      <c r="G77">
        <v>36.195827006087399</v>
      </c>
      <c r="H77">
        <f>(Table2[[#This Row],[1Y Return vs Nifty]]-AVERAGE(Table2[1Y Return vs Nifty]))/_xlfn.STDEV.P(Table2[1Y Return vs Nifty])</f>
        <v>0.19472009144278005</v>
      </c>
      <c r="I77">
        <v>-7.8548194347883298</v>
      </c>
      <c r="J77">
        <f>(Table2[[#This Row],[1M Return vs Nifty]]-AVERAGE(Table2[1M Return vs Nifty]))/_xlfn.STDEV.P(Table2[1M Return vs Nifty])</f>
        <v>-0.53150062266511655</v>
      </c>
      <c r="K77">
        <v>40.609156473929602</v>
      </c>
      <c r="L77">
        <f>(Table2[[#This Row],[6M Return vs Nifty]]-AVERAGE(Table2[6M Return vs Nifty]))/_xlfn.STDEV.P(Table2[6M Return vs Nifty])</f>
        <v>0.7419307701857254</v>
      </c>
      <c r="M77">
        <v>-3.7110950842314199</v>
      </c>
      <c r="N77">
        <f>(Table2[[#This Row],[1W Return vs Nifty]]-AVERAGE(Table2[1W Return vs Nifty]))/_xlfn.STDEV.P(Table2[1W Return vs Nifty])</f>
        <v>-0.20962274089301572</v>
      </c>
      <c r="O77">
        <v>541.67999999999995</v>
      </c>
      <c r="P77">
        <v>562.67152958517102</v>
      </c>
      <c r="Q77">
        <v>485.04716416216797</v>
      </c>
      <c r="R77">
        <v>45.611590137578901</v>
      </c>
      <c r="S77" s="2">
        <f>(Table2[[#This Row],[Close Price]]-Table2[[#This Row],[20D EMA]])/Table2[[#This Row],[20D EMA]]</f>
        <v>-2.3039432875498277E-2</v>
      </c>
      <c r="T77" s="2">
        <f>(Table2[[#This Row],[Close Price]]-Table2[[#This Row],[50D EMA]])/Table2[[#This Row],[50D EMA]]</f>
        <v>-5.9486801491178735E-2</v>
      </c>
      <c r="U77" s="2">
        <f>(Table2[[#This Row],[Close Price]]-Table2[[#This Row],[200D EMA]])/Table2[[#This Row],[200D EMA]]</f>
        <v>9.1027922849725718E-2</v>
      </c>
      <c r="V77">
        <v>0.85328066489255405</v>
      </c>
      <c r="W77">
        <v>518.29999999999995</v>
      </c>
      <c r="X77">
        <v>547.29999999999995</v>
      </c>
      <c r="Y77">
        <v>511</v>
      </c>
      <c r="Z77">
        <v>568.1</v>
      </c>
      <c r="AA77">
        <v>489.6</v>
      </c>
      <c r="AB77">
        <v>577.45000000000005</v>
      </c>
      <c r="AC77" s="2">
        <f>(Table2[[#This Row],[Close Price]]/Table2[[#This Row],[Day Low]])-1</f>
        <v>2.1030291337063689E-2</v>
      </c>
      <c r="AD77" s="2">
        <f>(Table2[[#This Row],[Day High]]/Table2[[#This Row],[Close Price]])-1</f>
        <v>3.4202569916855552E-2</v>
      </c>
      <c r="AE77" s="2">
        <f>(Table2[[#This Row],[Close Price]]/Table2[[#This Row],[Current Week Low]])-1</f>
        <v>3.561643835616457E-2</v>
      </c>
      <c r="AF77" s="2">
        <f>(Table2[[#This Row],[Current Week High]]/Table2[[#This Row],[Close Price]])-1</f>
        <v>7.3507180650037807E-2</v>
      </c>
      <c r="AG77" s="2">
        <f>(Table2[[#This Row],[Close Price]]/Table2[[#This Row],[Current Month Low]])-1</f>
        <v>8.0882352941176405E-2</v>
      </c>
      <c r="AH77" s="2">
        <f>(Table2[[#This Row],[Current Month High]]/Table2[[#This Row],[Close Price]])-1</f>
        <v>9.1175359032501957E-2</v>
      </c>
      <c r="AI77">
        <v>41.3643235071806</v>
      </c>
      <c r="AJ77">
        <v>98.3508245877061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-0.27</v>
      </c>
      <c r="AM77" t="s">
        <v>10443</v>
      </c>
      <c r="AN77">
        <v>-4.87</v>
      </c>
      <c r="AO77" t="s">
        <v>10443</v>
      </c>
      <c r="AP77">
        <v>0.243785882573294</v>
      </c>
      <c r="AQ77">
        <f>(Table2[[#This Row],[Sharpe Ratio]]-AVERAGE(Table2[Sharpe Ratio]))/_xlfn.STDEV.P(Table2[Sharpe Ratio])</f>
        <v>2.0757257110843725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248</v>
      </c>
      <c r="AT77">
        <f>_xlfn.RANK.AVG(Table2[[#This Row],[6M Return vs Nifty Z-Score]],Table2[6M Return vs Nifty Z-Score])</f>
        <v>136</v>
      </c>
      <c r="AU77">
        <f>_xlfn.RANK.AVG(Table2[[#This Row],[Sharpe Ratio Z-Score]],Table2[Sharpe Ratio Z-Score])</f>
        <v>14</v>
      </c>
      <c r="AV77">
        <f>(Table2[[#This Row],[Rank 1Y]]+Table2[[#This Row],[Rank 6M]]+Table2[[#This Row],[Rank Sharpe]])/3</f>
        <v>132.66666666666666</v>
      </c>
    </row>
    <row r="78" spans="1:48" x14ac:dyDescent="0.3">
      <c r="A78" t="s">
        <v>515</v>
      </c>
      <c r="B78" t="s">
        <v>516</v>
      </c>
      <c r="C78" t="s">
        <v>10395</v>
      </c>
      <c r="D78" t="s">
        <v>106</v>
      </c>
      <c r="E78">
        <v>42132.693749999999</v>
      </c>
      <c r="F78">
        <v>1149.4000000000001</v>
      </c>
      <c r="G78">
        <v>91.126468540311805</v>
      </c>
      <c r="H78">
        <f>(Table2[[#This Row],[1Y Return vs Nifty]]-AVERAGE(Table2[1Y Return vs Nifty]))/_xlfn.STDEV.P(Table2[1Y Return vs Nifty])</f>
        <v>1.0959092856637349</v>
      </c>
      <c r="I78">
        <v>-20.6206095845154</v>
      </c>
      <c r="J78">
        <f>(Table2[[#This Row],[1M Return vs Nifty]]-AVERAGE(Table2[1M Return vs Nifty]))/_xlfn.STDEV.P(Table2[1M Return vs Nifty])</f>
        <v>-1.7596770569880411</v>
      </c>
      <c r="K78">
        <v>23.844489147381299</v>
      </c>
      <c r="L78">
        <f>(Table2[[#This Row],[6M Return vs Nifty]]-AVERAGE(Table2[6M Return vs Nifty]))/_xlfn.STDEV.P(Table2[6M Return vs Nifty])</f>
        <v>0.25375468805965162</v>
      </c>
      <c r="M78">
        <v>-11.4315638384717</v>
      </c>
      <c r="N78">
        <f>(Table2[[#This Row],[1W Return vs Nifty]]-AVERAGE(Table2[1W Return vs Nifty]))/_xlfn.STDEV.P(Table2[1W Return vs Nifty])</f>
        <v>-1.9260841217108517</v>
      </c>
      <c r="O78">
        <v>1245.92</v>
      </c>
      <c r="P78">
        <v>1316.70338085905</v>
      </c>
      <c r="Q78">
        <v>1138.2560711886999</v>
      </c>
      <c r="R78">
        <v>25.5237851777058</v>
      </c>
      <c r="S78" s="2">
        <f>(Table2[[#This Row],[Close Price]]-Table2[[#This Row],[20D EMA]])/Table2[[#This Row],[20D EMA]]</f>
        <v>-7.7468858353666348E-2</v>
      </c>
      <c r="T78" s="2">
        <f>(Table2[[#This Row],[Close Price]]-Table2[[#This Row],[50D EMA]])/Table2[[#This Row],[50D EMA]]</f>
        <v>-0.12706231584967678</v>
      </c>
      <c r="U78" s="2">
        <f>(Table2[[#This Row],[Close Price]]-Table2[[#This Row],[200D EMA]])/Table2[[#This Row],[200D EMA]]</f>
        <v>9.7903530614709255E-3</v>
      </c>
      <c r="V78">
        <v>0.45573882426792101</v>
      </c>
      <c r="W78">
        <v>1111.3</v>
      </c>
      <c r="X78">
        <v>1183</v>
      </c>
      <c r="Y78">
        <v>1096</v>
      </c>
      <c r="Z78">
        <v>1248.6500000000001</v>
      </c>
      <c r="AA78">
        <v>1096</v>
      </c>
      <c r="AB78">
        <v>1366</v>
      </c>
      <c r="AC78" s="2">
        <f>(Table2[[#This Row],[Close Price]]/Table2[[#This Row],[Day Low]])-1</f>
        <v>3.4284171690812659E-2</v>
      </c>
      <c r="AD78" s="2">
        <f>(Table2[[#This Row],[Day High]]/Table2[[#This Row],[Close Price]])-1</f>
        <v>2.9232643118148438E-2</v>
      </c>
      <c r="AE78" s="2">
        <f>(Table2[[#This Row],[Close Price]]/Table2[[#This Row],[Current Week Low]])-1</f>
        <v>4.8722627737226354E-2</v>
      </c>
      <c r="AF78" s="2">
        <f>(Table2[[#This Row],[Current Week High]]/Table2[[#This Row],[Close Price]])-1</f>
        <v>8.6349399686793005E-2</v>
      </c>
      <c r="AG78" s="2">
        <f>(Table2[[#This Row],[Close Price]]/Table2[[#This Row],[Current Month Low]])-1</f>
        <v>4.8722627737226354E-2</v>
      </c>
      <c r="AH78" s="2">
        <f>(Table2[[#This Row],[Current Month High]]/Table2[[#This Row],[Close Price]])-1</f>
        <v>0.1884461458152078</v>
      </c>
      <c r="AI78">
        <v>56.142335131372803</v>
      </c>
      <c r="AJ78">
        <v>155.42222222222199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0</v>
      </c>
      <c r="AM78">
        <v>0</v>
      </c>
      <c r="AN78">
        <v>-13.39</v>
      </c>
      <c r="AO78" t="s">
        <v>10443</v>
      </c>
      <c r="AP78">
        <v>0.17791799660219201</v>
      </c>
      <c r="AQ78">
        <f>(Table2[[#This Row],[Sharpe Ratio]]-AVERAGE(Table2[Sharpe Ratio]))/_xlfn.STDEV.P(Table2[Sharpe Ratio])</f>
        <v>1.3132523265470311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85</v>
      </c>
      <c r="AT78">
        <f>_xlfn.RANK.AVG(Table2[[#This Row],[6M Return vs Nifty Z-Score]],Table2[6M Return vs Nifty Z-Score])</f>
        <v>237</v>
      </c>
      <c r="AU78">
        <f>_xlfn.RANK.AVG(Table2[[#This Row],[Sharpe Ratio Z-Score]],Table2[Sharpe Ratio Z-Score])</f>
        <v>77</v>
      </c>
      <c r="AV78">
        <f>(Table2[[#This Row],[Rank 1Y]]+Table2[[#This Row],[Rank 6M]]+Table2[[#This Row],[Rank Sharpe]])/3</f>
        <v>133</v>
      </c>
    </row>
    <row r="79" spans="1:48" x14ac:dyDescent="0.3">
      <c r="A79" t="s">
        <v>257</v>
      </c>
      <c r="B79" t="s">
        <v>258</v>
      </c>
      <c r="C79" t="s">
        <v>10395</v>
      </c>
      <c r="D79" t="s">
        <v>259</v>
      </c>
      <c r="E79">
        <v>105725.466</v>
      </c>
      <c r="F79">
        <v>3814.05</v>
      </c>
      <c r="G79">
        <v>91.082142369234106</v>
      </c>
      <c r="H79">
        <f>(Table2[[#This Row],[1Y Return vs Nifty]]-AVERAGE(Table2[1Y Return vs Nifty]))/_xlfn.STDEV.P(Table2[1Y Return vs Nifty])</f>
        <v>1.09518207284989</v>
      </c>
      <c r="I79">
        <v>-5.9445998636841804</v>
      </c>
      <c r="J79">
        <f>(Table2[[#This Row],[1M Return vs Nifty]]-AVERAGE(Table2[1M Return vs Nifty]))/_xlfn.STDEV.P(Table2[1M Return vs Nifty])</f>
        <v>-0.34772142575714299</v>
      </c>
      <c r="K79">
        <v>18.423065120113499</v>
      </c>
      <c r="L79">
        <f>(Table2[[#This Row],[6M Return vs Nifty]]-AVERAGE(Table2[6M Return vs Nifty]))/_xlfn.STDEV.P(Table2[6M Return vs Nifty])</f>
        <v>9.5886387447171234E-2</v>
      </c>
      <c r="M79">
        <v>-4.6339783265998804</v>
      </c>
      <c r="N79">
        <f>(Table2[[#This Row],[1W Return vs Nifty]]-AVERAGE(Table2[1W Return vs Nifty]))/_xlfn.STDEV.P(Table2[1W Return vs Nifty])</f>
        <v>-0.41480373377759733</v>
      </c>
      <c r="O79">
        <v>3784</v>
      </c>
      <c r="P79">
        <v>3759.9683515673501</v>
      </c>
      <c r="Q79">
        <v>3210.7224356356401</v>
      </c>
      <c r="R79">
        <v>54.089267717979702</v>
      </c>
      <c r="S79" s="2">
        <f>(Table2[[#This Row],[Close Price]]-Table2[[#This Row],[20D EMA]])/Table2[[#This Row],[20D EMA]]</f>
        <v>7.9413319238901114E-3</v>
      </c>
      <c r="T79" s="2">
        <f>(Table2[[#This Row],[Close Price]]-Table2[[#This Row],[50D EMA]])/Table2[[#This Row],[50D EMA]]</f>
        <v>1.4383538204545283E-2</v>
      </c>
      <c r="U79" s="2">
        <f>(Table2[[#This Row],[Close Price]]-Table2[[#This Row],[200D EMA]])/Table2[[#This Row],[200D EMA]]</f>
        <v>0.18791022159625481</v>
      </c>
      <c r="V79">
        <v>0.56977314145766</v>
      </c>
      <c r="W79">
        <v>3677.8</v>
      </c>
      <c r="X79">
        <v>3832.05</v>
      </c>
      <c r="Y79">
        <v>3610.6</v>
      </c>
      <c r="Z79">
        <v>3866.05</v>
      </c>
      <c r="AA79">
        <v>3610.6</v>
      </c>
      <c r="AB79">
        <v>3895.75</v>
      </c>
      <c r="AC79" s="2">
        <f>(Table2[[#This Row],[Close Price]]/Table2[[#This Row],[Day Low]])-1</f>
        <v>3.7046603948012402E-2</v>
      </c>
      <c r="AD79" s="2">
        <f>(Table2[[#This Row],[Day High]]/Table2[[#This Row],[Close Price]])-1</f>
        <v>4.7193927714634931E-3</v>
      </c>
      <c r="AE79" s="2">
        <f>(Table2[[#This Row],[Close Price]]/Table2[[#This Row],[Current Week Low]])-1</f>
        <v>5.6347975405749873E-2</v>
      </c>
      <c r="AF79" s="2">
        <f>(Table2[[#This Row],[Current Week High]]/Table2[[#This Row],[Close Price]])-1</f>
        <v>1.3633801339783203E-2</v>
      </c>
      <c r="AG79" s="2">
        <f>(Table2[[#This Row],[Close Price]]/Table2[[#This Row],[Current Month Low]])-1</f>
        <v>5.6347975405749873E-2</v>
      </c>
      <c r="AH79" s="2">
        <f>(Table2[[#This Row],[Current Month High]]/Table2[[#This Row],[Close Price]])-1</f>
        <v>2.1420799412697811E-2</v>
      </c>
      <c r="AI79">
        <v>9.3824150181565305</v>
      </c>
      <c r="AJ79">
        <v>130.69315913627199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-0.08</v>
      </c>
      <c r="AM79" t="s">
        <v>10443</v>
      </c>
      <c r="AN79">
        <v>-1.45</v>
      </c>
      <c r="AO79" t="s">
        <v>10443</v>
      </c>
      <c r="AP79">
        <v>0.203936727305708</v>
      </c>
      <c r="AQ79">
        <f>(Table2[[#This Row],[Sharpe Ratio]]-AVERAGE(Table2[Sharpe Ratio]))/_xlfn.STDEV.P(Table2[Sharpe Ratio])</f>
        <v>1.6144399139182002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2.0429832146805214</v>
      </c>
      <c r="AS79">
        <f>_xlfn.RANK.AVG(Table2[[#This Row],[1Y Return vs Nifty Z-Score]],Table2[1Y Return vs Nifty Z-Score])</f>
        <v>86</v>
      </c>
      <c r="AT79">
        <f>_xlfn.RANK.AVG(Table2[[#This Row],[6M Return vs Nifty Z-Score]],Table2[6M Return vs Nifty Z-Score])</f>
        <v>280</v>
      </c>
      <c r="AU79">
        <f>_xlfn.RANK.AVG(Table2[[#This Row],[Sharpe Ratio Z-Score]],Table2[Sharpe Ratio Z-Score])</f>
        <v>35</v>
      </c>
      <c r="AV79">
        <f>(Table2[[#This Row],[Rank 1Y]]+Table2[[#This Row],[Rank 6M]]+Table2[[#This Row],[Rank Sharpe]])/3</f>
        <v>133.66666666666666</v>
      </c>
    </row>
    <row r="80" spans="1:48" x14ac:dyDescent="0.3">
      <c r="A80" t="s">
        <v>379</v>
      </c>
      <c r="B80" t="s">
        <v>380</v>
      </c>
      <c r="C80" t="s">
        <v>10390</v>
      </c>
      <c r="D80" t="s">
        <v>197</v>
      </c>
      <c r="E80">
        <v>64636.494850875002</v>
      </c>
      <c r="F80">
        <v>1125.75</v>
      </c>
      <c r="G80">
        <v>54.427603832706403</v>
      </c>
      <c r="H80">
        <f>(Table2[[#This Row],[1Y Return vs Nifty]]-AVERAGE(Table2[1Y Return vs Nifty]))/_xlfn.STDEV.P(Table2[1Y Return vs Nifty])</f>
        <v>0.4938296559535133</v>
      </c>
      <c r="I80">
        <v>-14.274698500565901</v>
      </c>
      <c r="J80">
        <f>(Table2[[#This Row],[1M Return vs Nifty]]-AVERAGE(Table2[1M Return vs Nifty]))/_xlfn.STDEV.P(Table2[1M Return vs Nifty])</f>
        <v>-1.1491470109664046</v>
      </c>
      <c r="K80">
        <v>58.562215782732103</v>
      </c>
      <c r="L80">
        <f>(Table2[[#This Row],[6M Return vs Nifty]]-AVERAGE(Table2[6M Return vs Nifty]))/_xlfn.STDEV.P(Table2[6M Return vs Nifty])</f>
        <v>1.2647120449247289</v>
      </c>
      <c r="M80">
        <v>1.2948101889485599</v>
      </c>
      <c r="N80">
        <f>(Table2[[#This Row],[1W Return vs Nifty]]-AVERAGE(Table2[1W Return vs Nifty]))/_xlfn.STDEV.P(Table2[1W Return vs Nifty])</f>
        <v>0.90332044312370663</v>
      </c>
      <c r="O80">
        <v>1081.33</v>
      </c>
      <c r="P80">
        <v>1061.6284718817401</v>
      </c>
      <c r="Q80">
        <v>877.98372453762101</v>
      </c>
      <c r="R80">
        <v>64.265617389343504</v>
      </c>
      <c r="S80" s="2">
        <f>(Table2[[#This Row],[Close Price]]-Table2[[#This Row],[20D EMA]])/Table2[[#This Row],[20D EMA]]</f>
        <v>4.1079041550683024E-2</v>
      </c>
      <c r="T80" s="2">
        <f>(Table2[[#This Row],[Close Price]]-Table2[[#This Row],[50D EMA]])/Table2[[#This Row],[50D EMA]]</f>
        <v>6.0399216690754605E-2</v>
      </c>
      <c r="U80" s="2">
        <f>(Table2[[#This Row],[Close Price]]-Table2[[#This Row],[200D EMA]])/Table2[[#This Row],[200D EMA]]</f>
        <v>0.28219916672471573</v>
      </c>
      <c r="V80">
        <v>0.81749319875299598</v>
      </c>
      <c r="W80">
        <v>1043.7</v>
      </c>
      <c r="X80">
        <v>1140</v>
      </c>
      <c r="Y80">
        <v>1028.55</v>
      </c>
      <c r="Z80">
        <v>1140</v>
      </c>
      <c r="AA80">
        <v>1006.75</v>
      </c>
      <c r="AB80">
        <v>1255</v>
      </c>
      <c r="AC80" s="2">
        <f>(Table2[[#This Row],[Close Price]]/Table2[[#This Row],[Day Low]])-1</f>
        <v>7.8614544409312925E-2</v>
      </c>
      <c r="AD80" s="2">
        <f>(Table2[[#This Row],[Day High]]/Table2[[#This Row],[Close Price]])-1</f>
        <v>1.2658227848101333E-2</v>
      </c>
      <c r="AE80" s="2">
        <f>(Table2[[#This Row],[Close Price]]/Table2[[#This Row],[Current Week Low]])-1</f>
        <v>9.4501968791016466E-2</v>
      </c>
      <c r="AF80" s="2">
        <f>(Table2[[#This Row],[Current Week High]]/Table2[[#This Row],[Close Price]])-1</f>
        <v>1.2658227848101333E-2</v>
      </c>
      <c r="AG80" s="2">
        <f>(Table2[[#This Row],[Close Price]]/Table2[[#This Row],[Current Month Low]])-1</f>
        <v>0.11820213558480264</v>
      </c>
      <c r="AH80" s="2">
        <f>(Table2[[#This Row],[Current Month High]]/Table2[[#This Row],[Close Price]])-1</f>
        <v>0.11481234732400614</v>
      </c>
      <c r="AI80">
        <v>11.481234732400599</v>
      </c>
      <c r="AJ80">
        <v>105.20415603353899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-0.08</v>
      </c>
      <c r="AM80" t="s">
        <v>10443</v>
      </c>
      <c r="AN80">
        <v>-3.58</v>
      </c>
      <c r="AO80" t="s">
        <v>10443</v>
      </c>
      <c r="AP80">
        <v>0.12995039387825599</v>
      </c>
      <c r="AQ80">
        <f>(Table2[[#This Row],[Sharpe Ratio]]-AVERAGE(Table2[Sharpe Ratio]))/_xlfn.STDEV.P(Table2[Sharpe Ratio])</f>
        <v>0.75798901639452221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2.2707041494300664</v>
      </c>
      <c r="AS80">
        <f>_xlfn.RANK.AVG(Table2[[#This Row],[1Y Return vs Nifty Z-Score]],Table2[1Y Return vs Nifty Z-Score])</f>
        <v>167</v>
      </c>
      <c r="AT80">
        <f>_xlfn.RANK.AVG(Table2[[#This Row],[6M Return vs Nifty Z-Score]],Table2[6M Return vs Nifty Z-Score])</f>
        <v>78</v>
      </c>
      <c r="AU80">
        <f>_xlfn.RANK.AVG(Table2[[#This Row],[Sharpe Ratio Z-Score]],Table2[Sharpe Ratio Z-Score])</f>
        <v>158</v>
      </c>
      <c r="AV80">
        <f>(Table2[[#This Row],[Rank 1Y]]+Table2[[#This Row],[Rank 6M]]+Table2[[#This Row],[Rank Sharpe]])/3</f>
        <v>134.33333333333334</v>
      </c>
    </row>
    <row r="81" spans="1:48" x14ac:dyDescent="0.3">
      <c r="A81" t="s">
        <v>849</v>
      </c>
      <c r="B81" t="s">
        <v>850</v>
      </c>
      <c r="C81" t="s">
        <v>10388</v>
      </c>
      <c r="D81" t="s">
        <v>54</v>
      </c>
      <c r="E81">
        <v>19098.68238957</v>
      </c>
      <c r="F81">
        <v>1206.0999999999999</v>
      </c>
      <c r="G81">
        <v>145.960385764188</v>
      </c>
      <c r="H81">
        <f>(Table2[[#This Row],[1Y Return vs Nifty]]-AVERAGE(Table2[1Y Return vs Nifty]))/_xlfn.STDEV.P(Table2[1Y Return vs Nifty])</f>
        <v>1.9955116259745644</v>
      </c>
      <c r="I81">
        <v>22.739766762380601</v>
      </c>
      <c r="J81">
        <f>(Table2[[#This Row],[1M Return vs Nifty]]-AVERAGE(Table2[1M Return vs Nifty]))/_xlfn.STDEV.P(Table2[1M Return vs Nifty])</f>
        <v>2.4119560176610335</v>
      </c>
      <c r="K81">
        <v>93.260174863002902</v>
      </c>
      <c r="L81">
        <f>(Table2[[#This Row],[6M Return vs Nifty]]-AVERAGE(Table2[6M Return vs Nifty]))/_xlfn.STDEV.P(Table2[6M Return vs Nifty])</f>
        <v>2.275093783592069</v>
      </c>
      <c r="M81">
        <v>10.248857172895001</v>
      </c>
      <c r="N81">
        <f>(Table2[[#This Row],[1W Return vs Nifty]]-AVERAGE(Table2[1W Return vs Nifty]))/_xlfn.STDEV.P(Table2[1W Return vs Nifty])</f>
        <v>2.8940384084715083</v>
      </c>
      <c r="O81">
        <v>1059.45</v>
      </c>
      <c r="P81">
        <v>936.88460346197701</v>
      </c>
      <c r="Q81">
        <v>721.18506713950399</v>
      </c>
      <c r="R81">
        <v>77.515954948644307</v>
      </c>
      <c r="S81" s="2">
        <f>(Table2[[#This Row],[Close Price]]-Table2[[#This Row],[20D EMA]])/Table2[[#This Row],[20D EMA]]</f>
        <v>0.13842087875784592</v>
      </c>
      <c r="T81" s="2">
        <f>(Table2[[#This Row],[Close Price]]-Table2[[#This Row],[50D EMA]])/Table2[[#This Row],[50D EMA]]</f>
        <v>0.28735171390715342</v>
      </c>
      <c r="U81" s="2">
        <f>(Table2[[#This Row],[Close Price]]-Table2[[#This Row],[200D EMA]])/Table2[[#This Row],[200D EMA]]</f>
        <v>0.67238626388071809</v>
      </c>
      <c r="V81">
        <v>2.5080695882005499</v>
      </c>
      <c r="W81">
        <v>1139.9000000000001</v>
      </c>
      <c r="X81">
        <v>1213.2</v>
      </c>
      <c r="Y81">
        <v>1128.5</v>
      </c>
      <c r="Z81">
        <v>1247.1500000000001</v>
      </c>
      <c r="AA81">
        <v>904.05</v>
      </c>
      <c r="AB81">
        <v>1247.1500000000001</v>
      </c>
      <c r="AC81" s="2">
        <f>(Table2[[#This Row],[Close Price]]/Table2[[#This Row],[Day Low]])-1</f>
        <v>5.8075269760505144E-2</v>
      </c>
      <c r="AD81" s="2">
        <f>(Table2[[#This Row],[Day High]]/Table2[[#This Row],[Close Price]])-1</f>
        <v>5.8867423928365969E-3</v>
      </c>
      <c r="AE81" s="2">
        <f>(Table2[[#This Row],[Close Price]]/Table2[[#This Row],[Current Week Low]])-1</f>
        <v>6.876384581302597E-2</v>
      </c>
      <c r="AF81" s="2">
        <f>(Table2[[#This Row],[Current Week High]]/Table2[[#This Row],[Close Price]])-1</f>
        <v>3.4035320454357088E-2</v>
      </c>
      <c r="AG81" s="2">
        <f>(Table2[[#This Row],[Close Price]]/Table2[[#This Row],[Current Month Low]])-1</f>
        <v>0.33410762679055361</v>
      </c>
      <c r="AH81" s="2">
        <f>(Table2[[#This Row],[Current Month High]]/Table2[[#This Row],[Close Price]])-1</f>
        <v>3.4035320454357088E-2</v>
      </c>
      <c r="AI81">
        <v>3.4035320454356999</v>
      </c>
      <c r="AJ81">
        <v>278.38431372549002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0.42</v>
      </c>
      <c r="AM81" t="s">
        <v>10442</v>
      </c>
      <c r="AN81">
        <v>30</v>
      </c>
      <c r="AO81" t="s">
        <v>10442</v>
      </c>
      <c r="AP81">
        <v>6.7691762604137007E-2</v>
      </c>
      <c r="AQ81">
        <f>(Table2[[#This Row],[Sharpe Ratio]]-AVERAGE(Table2[Sharpe Ratio]))/_xlfn.STDEV.P(Table2[Sharpe Ratio])</f>
        <v>3.729563745312918E-2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9.6138954731523043</v>
      </c>
      <c r="AS81">
        <f>_xlfn.RANK.AVG(Table2[[#This Row],[1Y Return vs Nifty Z-Score]],Table2[1Y Return vs Nifty Z-Score])</f>
        <v>38</v>
      </c>
      <c r="AT81">
        <f>_xlfn.RANK.AVG(Table2[[#This Row],[6M Return vs Nifty Z-Score]],Table2[6M Return vs Nifty Z-Score])</f>
        <v>23</v>
      </c>
      <c r="AU81">
        <f>_xlfn.RANK.AVG(Table2[[#This Row],[Sharpe Ratio Z-Score]],Table2[Sharpe Ratio Z-Score])</f>
        <v>344</v>
      </c>
      <c r="AV81">
        <f>(Table2[[#This Row],[Rank 1Y]]+Table2[[#This Row],[Rank 6M]]+Table2[[#This Row],[Rank Sharpe]])/3</f>
        <v>135</v>
      </c>
    </row>
    <row r="82" spans="1:48" x14ac:dyDescent="0.3">
      <c r="A82" t="s">
        <v>1369</v>
      </c>
      <c r="B82" t="s">
        <v>1370</v>
      </c>
      <c r="C82" t="s">
        <v>10397</v>
      </c>
      <c r="D82" t="s">
        <v>278</v>
      </c>
      <c r="E82">
        <v>8275.5449688600002</v>
      </c>
      <c r="F82">
        <v>1991.7</v>
      </c>
      <c r="G82">
        <v>69.995490509971802</v>
      </c>
      <c r="H82">
        <f>(Table2[[#This Row],[1Y Return vs Nifty]]-AVERAGE(Table2[1Y Return vs Nifty]))/_xlfn.STDEV.P(Table2[1Y Return vs Nifty])</f>
        <v>0.74923557983420974</v>
      </c>
      <c r="I82">
        <v>0.54129960616698802</v>
      </c>
      <c r="J82">
        <f>(Table2[[#This Row],[1M Return vs Nifty]]-AVERAGE(Table2[1M Return vs Nifty]))/_xlfn.STDEV.P(Table2[1M Return vs Nifty])</f>
        <v>0.27627668096632235</v>
      </c>
      <c r="K82">
        <v>76.321219212047396</v>
      </c>
      <c r="L82">
        <f>(Table2[[#This Row],[6M Return vs Nifty]]-AVERAGE(Table2[6M Return vs Nifty]))/_xlfn.STDEV.P(Table2[6M Return vs Nifty])</f>
        <v>1.7818425401334057</v>
      </c>
      <c r="M82">
        <v>-6.6195342435469096</v>
      </c>
      <c r="N82">
        <f>(Table2[[#This Row],[1W Return vs Nifty]]-AVERAGE(Table2[1W Return vs Nifty]))/_xlfn.STDEV.P(Table2[1W Return vs Nifty])</f>
        <v>-0.85624455290170676</v>
      </c>
      <c r="O82">
        <v>1963.14</v>
      </c>
      <c r="P82">
        <v>1826.0346440856399</v>
      </c>
      <c r="Q82">
        <v>1439.8916161145301</v>
      </c>
      <c r="R82">
        <v>50.781390966414698</v>
      </c>
      <c r="S82" s="2">
        <f>(Table2[[#This Row],[Close Price]]-Table2[[#This Row],[20D EMA]])/Table2[[#This Row],[20D EMA]]</f>
        <v>1.4548121886365692E-2</v>
      </c>
      <c r="T82" s="2">
        <f>(Table2[[#This Row],[Close Price]]-Table2[[#This Row],[50D EMA]])/Table2[[#This Row],[50D EMA]]</f>
        <v>9.0724103428669961E-2</v>
      </c>
      <c r="U82" s="2">
        <f>(Table2[[#This Row],[Close Price]]-Table2[[#This Row],[200D EMA]])/Table2[[#This Row],[200D EMA]]</f>
        <v>0.38322911093440154</v>
      </c>
      <c r="V82">
        <v>1.03039583188773</v>
      </c>
      <c r="W82">
        <v>1964.15</v>
      </c>
      <c r="X82">
        <v>2039</v>
      </c>
      <c r="Y82">
        <v>1945.55</v>
      </c>
      <c r="Z82">
        <v>2116.3000000000002</v>
      </c>
      <c r="AA82">
        <v>1785.2</v>
      </c>
      <c r="AB82">
        <v>2178.65</v>
      </c>
      <c r="AC82" s="2">
        <f>(Table2[[#This Row],[Close Price]]/Table2[[#This Row],[Day Low]])-1</f>
        <v>1.4026423643815455E-2</v>
      </c>
      <c r="AD82" s="2">
        <f>(Table2[[#This Row],[Day High]]/Table2[[#This Row],[Close Price]])-1</f>
        <v>2.3748556509514351E-2</v>
      </c>
      <c r="AE82" s="2">
        <f>(Table2[[#This Row],[Close Price]]/Table2[[#This Row],[Current Week Low]])-1</f>
        <v>2.3720798745855864E-2</v>
      </c>
      <c r="AF82" s="2">
        <f>(Table2[[#This Row],[Current Week High]]/Table2[[#This Row],[Close Price]])-1</f>
        <v>6.2559622433097317E-2</v>
      </c>
      <c r="AG82" s="2">
        <f>(Table2[[#This Row],[Close Price]]/Table2[[#This Row],[Current Month Low]])-1</f>
        <v>0.11567331391440727</v>
      </c>
      <c r="AH82" s="2">
        <f>(Table2[[#This Row],[Current Month High]]/Table2[[#This Row],[Close Price]])-1</f>
        <v>9.3864537832002881E-2</v>
      </c>
      <c r="AI82">
        <v>9.3864537832002792</v>
      </c>
      <c r="AJ82">
        <v>128.379772961816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0.27</v>
      </c>
      <c r="AM82" t="s">
        <v>10442</v>
      </c>
      <c r="AN82">
        <v>2.4700000000000002</v>
      </c>
      <c r="AO82" t="s">
        <v>10442</v>
      </c>
      <c r="AP82">
        <v>9.8959002870330007E-2</v>
      </c>
      <c r="AQ82">
        <f>(Table2[[#This Row],[Sharpe Ratio]]-AVERAGE(Table2[Sharpe Ratio]))/_xlfn.STDEV.P(Table2[Sharpe Ratio])</f>
        <v>0.39923891465752981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2.3503491626897608</v>
      </c>
      <c r="AS82">
        <f>_xlfn.RANK.AVG(Table2[[#This Row],[1Y Return vs Nifty Z-Score]],Table2[1Y Return vs Nifty Z-Score])</f>
        <v>124</v>
      </c>
      <c r="AT82">
        <f>_xlfn.RANK.AVG(Table2[[#This Row],[6M Return vs Nifty Z-Score]],Table2[6M Return vs Nifty Z-Score])</f>
        <v>41</v>
      </c>
      <c r="AU82">
        <f>_xlfn.RANK.AVG(Table2[[#This Row],[Sharpe Ratio Z-Score]],Table2[Sharpe Ratio Z-Score])</f>
        <v>243</v>
      </c>
      <c r="AV82">
        <f>(Table2[[#This Row],[Rank 1Y]]+Table2[[#This Row],[Rank 6M]]+Table2[[#This Row],[Rank Sharpe]])/3</f>
        <v>136</v>
      </c>
    </row>
    <row r="83" spans="1:48" x14ac:dyDescent="0.3">
      <c r="A83" t="s">
        <v>1016</v>
      </c>
      <c r="B83" t="s">
        <v>1017</v>
      </c>
      <c r="C83" t="s">
        <v>10395</v>
      </c>
      <c r="D83" t="s">
        <v>164</v>
      </c>
      <c r="E83">
        <v>14274.0795473</v>
      </c>
      <c r="F83">
        <v>636.1</v>
      </c>
      <c r="G83">
        <v>44.596809952259498</v>
      </c>
      <c r="H83">
        <f>(Table2[[#This Row],[1Y Return vs Nifty]]-AVERAGE(Table2[1Y Return vs Nifty]))/_xlfn.STDEV.P(Table2[1Y Return vs Nifty])</f>
        <v>0.33254617248732421</v>
      </c>
      <c r="I83">
        <v>-2.2857888804959599</v>
      </c>
      <c r="J83">
        <f>(Table2[[#This Row],[1M Return vs Nifty]]-AVERAGE(Table2[1M Return vs Nifty]))/_xlfn.STDEV.P(Table2[1M Return vs Nifty])</f>
        <v>4.286979088031123E-3</v>
      </c>
      <c r="K83">
        <v>33.203983522614401</v>
      </c>
      <c r="L83">
        <f>(Table2[[#This Row],[6M Return vs Nifty]]-AVERAGE(Table2[6M Return vs Nifty]))/_xlfn.STDEV.P(Table2[6M Return vs Nifty])</f>
        <v>0.52629700612562269</v>
      </c>
      <c r="M83">
        <v>-2.1697324732185299</v>
      </c>
      <c r="N83">
        <f>(Table2[[#This Row],[1W Return vs Nifty]]-AVERAGE(Table2[1W Return vs Nifty]))/_xlfn.STDEV.P(Table2[1W Return vs Nifty])</f>
        <v>0.13306233171829296</v>
      </c>
      <c r="O83">
        <v>623.29999999999995</v>
      </c>
      <c r="P83">
        <v>617.53731704611005</v>
      </c>
      <c r="Q83">
        <v>549.070906853883</v>
      </c>
      <c r="R83">
        <v>59.112227973684298</v>
      </c>
      <c r="S83" s="2">
        <f>(Table2[[#This Row],[Close Price]]-Table2[[#This Row],[20D EMA]])/Table2[[#This Row],[20D EMA]]</f>
        <v>2.0535857532488478E-2</v>
      </c>
      <c r="T83" s="2">
        <f>(Table2[[#This Row],[Close Price]]-Table2[[#This Row],[50D EMA]])/Table2[[#This Row],[50D EMA]]</f>
        <v>3.005920847452842E-2</v>
      </c>
      <c r="U83" s="2">
        <f>(Table2[[#This Row],[Close Price]]-Table2[[#This Row],[200D EMA]])/Table2[[#This Row],[200D EMA]]</f>
        <v>0.1585024667301794</v>
      </c>
      <c r="V83">
        <v>0.49629438288696398</v>
      </c>
      <c r="W83">
        <v>619.45000000000005</v>
      </c>
      <c r="X83">
        <v>640.1</v>
      </c>
      <c r="Y83">
        <v>611.04999999999995</v>
      </c>
      <c r="Z83">
        <v>640.5</v>
      </c>
      <c r="AA83">
        <v>604.20000000000005</v>
      </c>
      <c r="AB83">
        <v>651.70000000000005</v>
      </c>
      <c r="AC83" s="2">
        <f>(Table2[[#This Row],[Close Price]]/Table2[[#This Row],[Day Low]])-1</f>
        <v>2.6878682702397239E-2</v>
      </c>
      <c r="AD83" s="2">
        <f>(Table2[[#This Row],[Day High]]/Table2[[#This Row],[Close Price]])-1</f>
        <v>6.288319446627888E-3</v>
      </c>
      <c r="AE83" s="2">
        <f>(Table2[[#This Row],[Close Price]]/Table2[[#This Row],[Current Week Low]])-1</f>
        <v>4.09950085917683E-2</v>
      </c>
      <c r="AF83" s="2">
        <f>(Table2[[#This Row],[Current Week High]]/Table2[[#This Row],[Close Price]])-1</f>
        <v>6.9171513912906768E-3</v>
      </c>
      <c r="AG83" s="2">
        <f>(Table2[[#This Row],[Close Price]]/Table2[[#This Row],[Current Month Low]])-1</f>
        <v>5.2797087057265824E-2</v>
      </c>
      <c r="AH83" s="2">
        <f>(Table2[[#This Row],[Current Month High]]/Table2[[#This Row],[Close Price]])-1</f>
        <v>2.4524445841848763E-2</v>
      </c>
      <c r="AI83">
        <v>12.6788240842634</v>
      </c>
      <c r="AJ83">
        <v>83.804088709094799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-0.08</v>
      </c>
      <c r="AM83" t="s">
        <v>10443</v>
      </c>
      <c r="AN83">
        <v>2.58</v>
      </c>
      <c r="AO83" t="s">
        <v>10442</v>
      </c>
      <c r="AP83">
        <v>0.202387645174569</v>
      </c>
      <c r="AQ83">
        <f>(Table2[[#This Row],[Sharpe Ratio]]-AVERAGE(Table2[Sharpe Ratio]))/_xlfn.STDEV.P(Table2[Sharpe Ratio])</f>
        <v>1.5965080510985241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2.5927005405177952</v>
      </c>
      <c r="AS83">
        <f>_xlfn.RANK.AVG(Table2[[#This Row],[1Y Return vs Nifty Z-Score]],Table2[1Y Return vs Nifty Z-Score])</f>
        <v>199</v>
      </c>
      <c r="AT83">
        <f>_xlfn.RANK.AVG(Table2[[#This Row],[6M Return vs Nifty Z-Score]],Table2[6M Return vs Nifty Z-Score])</f>
        <v>175</v>
      </c>
      <c r="AU83">
        <f>_xlfn.RANK.AVG(Table2[[#This Row],[Sharpe Ratio Z-Score]],Table2[Sharpe Ratio Z-Score])</f>
        <v>38</v>
      </c>
      <c r="AV83">
        <f>(Table2[[#This Row],[Rank 1Y]]+Table2[[#This Row],[Rank 6M]]+Table2[[#This Row],[Rank Sharpe]])/3</f>
        <v>137.33333333333334</v>
      </c>
    </row>
    <row r="84" spans="1:48" x14ac:dyDescent="0.3">
      <c r="A84" t="s">
        <v>377</v>
      </c>
      <c r="B84" t="s">
        <v>378</v>
      </c>
      <c r="C84" t="s">
        <v>10396</v>
      </c>
      <c r="D84" t="s">
        <v>132</v>
      </c>
      <c r="E84">
        <v>65922.914314009904</v>
      </c>
      <c r="F84">
        <v>1844.05</v>
      </c>
      <c r="G84">
        <v>71.996951846063794</v>
      </c>
      <c r="H84">
        <f>(Table2[[#This Row],[1Y Return vs Nifty]]-AVERAGE(Table2[1Y Return vs Nifty]))/_xlfn.STDEV.P(Table2[1Y Return vs Nifty])</f>
        <v>0.78207144845615828</v>
      </c>
      <c r="I84">
        <v>-3.62540775589411</v>
      </c>
      <c r="J84">
        <f>(Table2[[#This Row],[1M Return vs Nifty]]-AVERAGE(Table2[1M Return vs Nifty]))/_xlfn.STDEV.P(Table2[1M Return vs Nifty])</f>
        <v>-0.12459562938672608</v>
      </c>
      <c r="K84">
        <v>25.777218587842899</v>
      </c>
      <c r="L84">
        <f>(Table2[[#This Row],[6M Return vs Nifty]]-AVERAGE(Table2[6M Return vs Nifty]))/_xlfn.STDEV.P(Table2[6M Return vs Nifty])</f>
        <v>0.31003449771385982</v>
      </c>
      <c r="M84">
        <v>2.38200966175416</v>
      </c>
      <c r="N84">
        <f>(Table2[[#This Row],[1W Return vs Nifty]]-AVERAGE(Table2[1W Return vs Nifty]))/_xlfn.STDEV.P(Table2[1W Return vs Nifty])</f>
        <v>1.1450332157181677</v>
      </c>
      <c r="O84">
        <v>1769.18</v>
      </c>
      <c r="P84">
        <v>1767.04328901537</v>
      </c>
      <c r="Q84">
        <v>1536.4103414900601</v>
      </c>
      <c r="R84">
        <v>63.9603237469642</v>
      </c>
      <c r="S84" s="2">
        <f>(Table2[[#This Row],[Close Price]]-Table2[[#This Row],[20D EMA]])/Table2[[#This Row],[20D EMA]]</f>
        <v>4.2319040459421815E-2</v>
      </c>
      <c r="T84" s="2">
        <f>(Table2[[#This Row],[Close Price]]-Table2[[#This Row],[50D EMA]])/Table2[[#This Row],[50D EMA]]</f>
        <v>4.3579413964181711E-2</v>
      </c>
      <c r="U84" s="2">
        <f>(Table2[[#This Row],[Close Price]]-Table2[[#This Row],[200D EMA]])/Table2[[#This Row],[200D EMA]]</f>
        <v>0.20023274395014878</v>
      </c>
      <c r="V84">
        <v>1.0207281293531201</v>
      </c>
      <c r="W84">
        <v>1722.05</v>
      </c>
      <c r="X84">
        <v>1950</v>
      </c>
      <c r="Y84">
        <v>1647.8</v>
      </c>
      <c r="Z84">
        <v>1950</v>
      </c>
      <c r="AA84">
        <v>1645.2</v>
      </c>
      <c r="AB84">
        <v>1950</v>
      </c>
      <c r="AC84" s="2">
        <f>(Table2[[#This Row],[Close Price]]/Table2[[#This Row],[Day Low]])-1</f>
        <v>7.0845794256845007E-2</v>
      </c>
      <c r="AD84" s="2">
        <f>(Table2[[#This Row],[Day High]]/Table2[[#This Row],[Close Price]])-1</f>
        <v>5.7455058160028161E-2</v>
      </c>
      <c r="AE84" s="2">
        <f>(Table2[[#This Row],[Close Price]]/Table2[[#This Row],[Current Week Low]])-1</f>
        <v>0.11909819152809797</v>
      </c>
      <c r="AF84" s="2">
        <f>(Table2[[#This Row],[Current Week High]]/Table2[[#This Row],[Close Price]])-1</f>
        <v>5.7455058160028161E-2</v>
      </c>
      <c r="AG84" s="2">
        <f>(Table2[[#This Row],[Close Price]]/Table2[[#This Row],[Current Month Low]])-1</f>
        <v>0.1208667639192802</v>
      </c>
      <c r="AH84" s="2">
        <f>(Table2[[#This Row],[Current Month High]]/Table2[[#This Row],[Close Price]])-1</f>
        <v>5.7455058160028161E-2</v>
      </c>
      <c r="AI84">
        <v>12.1715788617445</v>
      </c>
      <c r="AJ84">
        <v>113.42553745551299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0.02</v>
      </c>
      <c r="AM84" t="s">
        <v>10442</v>
      </c>
      <c r="AN84">
        <v>1.76</v>
      </c>
      <c r="AO84" t="s">
        <v>10442</v>
      </c>
      <c r="AP84">
        <v>0.180273104371831</v>
      </c>
      <c r="AQ84">
        <f>(Table2[[#This Row],[Sharpe Ratio]]-AVERAGE(Table2[Sharpe Ratio]))/_xlfn.STDEV.P(Table2[Sharpe Ratio])</f>
        <v>1.3405145798529086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3.453058112354368</v>
      </c>
      <c r="AS84">
        <f>_xlfn.RANK.AVG(Table2[[#This Row],[1Y Return vs Nifty Z-Score]],Table2[1Y Return vs Nifty Z-Score])</f>
        <v>120</v>
      </c>
      <c r="AT84">
        <f>_xlfn.RANK.AVG(Table2[[#This Row],[6M Return vs Nifty Z-Score]],Table2[6M Return vs Nifty Z-Score])</f>
        <v>221</v>
      </c>
      <c r="AU84">
        <f>_xlfn.RANK.AVG(Table2[[#This Row],[Sharpe Ratio Z-Score]],Table2[Sharpe Ratio Z-Score])</f>
        <v>72</v>
      </c>
      <c r="AV84">
        <f>(Table2[[#This Row],[Rank 1Y]]+Table2[[#This Row],[Rank 6M]]+Table2[[#This Row],[Rank Sharpe]])/3</f>
        <v>137.66666666666666</v>
      </c>
    </row>
    <row r="85" spans="1:48" x14ac:dyDescent="0.3">
      <c r="A85" t="s">
        <v>657</v>
      </c>
      <c r="B85" t="s">
        <v>658</v>
      </c>
      <c r="C85" t="s">
        <v>10397</v>
      </c>
      <c r="D85" t="s">
        <v>161</v>
      </c>
      <c r="E85">
        <v>29115.220033199999</v>
      </c>
      <c r="F85">
        <v>6726.3</v>
      </c>
      <c r="G85">
        <v>121.941449241999</v>
      </c>
      <c r="H85">
        <f>(Table2[[#This Row],[1Y Return vs Nifty]]-AVERAGE(Table2[1Y Return vs Nifty]))/_xlfn.STDEV.P(Table2[1Y Return vs Nifty])</f>
        <v>1.6014582261614649</v>
      </c>
      <c r="I85">
        <v>2.7071268901562</v>
      </c>
      <c r="J85">
        <f>(Table2[[#This Row],[1M Return vs Nifty]]-AVERAGE(Table2[1M Return vs Nifty]))/_xlfn.STDEV.P(Table2[1M Return vs Nifty])</f>
        <v>0.48464749074859387</v>
      </c>
      <c r="K85">
        <v>94.580581237965006</v>
      </c>
      <c r="L85">
        <f>(Table2[[#This Row],[6M Return vs Nifty]]-AVERAGE(Table2[6M Return vs Nifty]))/_xlfn.STDEV.P(Table2[6M Return vs Nifty])</f>
        <v>2.3135431484609157</v>
      </c>
      <c r="M85">
        <v>1.5110302092165699</v>
      </c>
      <c r="N85">
        <f>(Table2[[#This Row],[1W Return vs Nifty]]-AVERAGE(Table2[1W Return vs Nifty]))/_xlfn.STDEV.P(Table2[1W Return vs Nifty])</f>
        <v>0.95139178780026568</v>
      </c>
      <c r="O85">
        <v>6750.29</v>
      </c>
      <c r="P85">
        <v>6370.8230976864297</v>
      </c>
      <c r="Q85">
        <v>4806.95001988277</v>
      </c>
      <c r="R85">
        <v>46.300041555999897</v>
      </c>
      <c r="S85" s="2">
        <f>(Table2[[#This Row],[Close Price]]-Table2[[#This Row],[20D EMA]])/Table2[[#This Row],[20D EMA]]</f>
        <v>-3.5539213870811152E-3</v>
      </c>
      <c r="T85" s="2">
        <f>(Table2[[#This Row],[Close Price]]-Table2[[#This Row],[50D EMA]])/Table2[[#This Row],[50D EMA]]</f>
        <v>5.5797641350716867E-2</v>
      </c>
      <c r="U85" s="2">
        <f>(Table2[[#This Row],[Close Price]]-Table2[[#This Row],[200D EMA]])/Table2[[#This Row],[200D EMA]]</f>
        <v>0.39928644404004821</v>
      </c>
      <c r="V85">
        <v>0.35590543765994498</v>
      </c>
      <c r="W85">
        <v>6651.2</v>
      </c>
      <c r="X85">
        <v>6965.95</v>
      </c>
      <c r="Y85">
        <v>6639.05</v>
      </c>
      <c r="Z85">
        <v>7300</v>
      </c>
      <c r="AA85">
        <v>6454.15</v>
      </c>
      <c r="AB85">
        <v>7300</v>
      </c>
      <c r="AC85" s="2">
        <f>(Table2[[#This Row],[Close Price]]/Table2[[#This Row],[Day Low]])-1</f>
        <v>1.129119557373115E-2</v>
      </c>
      <c r="AD85" s="2">
        <f>(Table2[[#This Row],[Day High]]/Table2[[#This Row],[Close Price]])-1</f>
        <v>3.5628800380595571E-2</v>
      </c>
      <c r="AE85" s="2">
        <f>(Table2[[#This Row],[Close Price]]/Table2[[#This Row],[Current Week Low]])-1</f>
        <v>1.3141940488473391E-2</v>
      </c>
      <c r="AF85" s="2">
        <f>(Table2[[#This Row],[Current Week High]]/Table2[[#This Row],[Close Price]])-1</f>
        <v>8.5292062500929244E-2</v>
      </c>
      <c r="AG85" s="2">
        <f>(Table2[[#This Row],[Close Price]]/Table2[[#This Row],[Current Month Low]])-1</f>
        <v>4.2166667957825643E-2</v>
      </c>
      <c r="AH85" s="2">
        <f>(Table2[[#This Row],[Current Month High]]/Table2[[#This Row],[Close Price]])-1</f>
        <v>8.5292062500929244E-2</v>
      </c>
      <c r="AI85">
        <v>18.1912790092621</v>
      </c>
      <c r="AJ85">
        <v>176.802469135802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0.25</v>
      </c>
      <c r="AM85" t="s">
        <v>10442</v>
      </c>
      <c r="AN85">
        <v>2.5</v>
      </c>
      <c r="AO85" t="s">
        <v>10442</v>
      </c>
      <c r="AP85">
        <v>6.9596687001442004E-2</v>
      </c>
      <c r="AQ85">
        <f>(Table2[[#This Row],[Sharpe Ratio]]-AVERAGE(Table2[Sharpe Ratio]))/_xlfn.STDEV.P(Table2[Sharpe Ratio])</f>
        <v>5.9346658691887724E-2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5.4103873118631283</v>
      </c>
      <c r="AS85">
        <f>_xlfn.RANK.AVG(Table2[[#This Row],[1Y Return vs Nifty Z-Score]],Table2[1Y Return vs Nifty Z-Score])</f>
        <v>60</v>
      </c>
      <c r="AT85">
        <f>_xlfn.RANK.AVG(Table2[[#This Row],[6M Return vs Nifty Z-Score]],Table2[6M Return vs Nifty Z-Score])</f>
        <v>21</v>
      </c>
      <c r="AU85">
        <f>_xlfn.RANK.AVG(Table2[[#This Row],[Sharpe Ratio Z-Score]],Table2[Sharpe Ratio Z-Score])</f>
        <v>333</v>
      </c>
      <c r="AV85">
        <f>(Table2[[#This Row],[Rank 1Y]]+Table2[[#This Row],[Rank 6M]]+Table2[[#This Row],[Rank Sharpe]])/3</f>
        <v>138</v>
      </c>
    </row>
    <row r="86" spans="1:48" x14ac:dyDescent="0.3">
      <c r="A86" t="s">
        <v>1423</v>
      </c>
      <c r="B86" t="s">
        <v>1424</v>
      </c>
      <c r="C86" t="s">
        <v>10389</v>
      </c>
      <c r="D86" t="s">
        <v>57</v>
      </c>
      <c r="E86">
        <v>7765.1730735600004</v>
      </c>
      <c r="F86">
        <v>14.46</v>
      </c>
      <c r="G86">
        <v>69.854629183945804</v>
      </c>
      <c r="H86">
        <f>(Table2[[#This Row],[1Y Return vs Nifty]]-AVERAGE(Table2[1Y Return vs Nifty]))/_xlfn.STDEV.P(Table2[1Y Return vs Nifty])</f>
        <v>0.746924616383707</v>
      </c>
      <c r="I86">
        <v>-8.5883300234626407</v>
      </c>
      <c r="J86">
        <f>(Table2[[#This Row],[1M Return vs Nifty]]-AVERAGE(Table2[1M Return vs Nifty]))/_xlfn.STDEV.P(Table2[1M Return vs Nifty])</f>
        <v>-0.60207051366049569</v>
      </c>
      <c r="K86">
        <v>60.423221551152601</v>
      </c>
      <c r="L86">
        <f>(Table2[[#This Row],[6M Return vs Nifty]]-AVERAGE(Table2[6M Return vs Nifty]))/_xlfn.STDEV.P(Table2[6M Return vs Nifty])</f>
        <v>1.3189033084401613</v>
      </c>
      <c r="M86">
        <v>-5.6953840799245796</v>
      </c>
      <c r="N86">
        <f>(Table2[[#This Row],[1W Return vs Nifty]]-AVERAGE(Table2[1W Return vs Nifty]))/_xlfn.STDEV.P(Table2[1W Return vs Nifty])</f>
        <v>-0.6507818904094852</v>
      </c>
      <c r="O86">
        <v>15.46</v>
      </c>
      <c r="P86">
        <v>15.6950480765889</v>
      </c>
      <c r="Q86">
        <v>13.061212360426</v>
      </c>
      <c r="R86">
        <v>23.3016775762785</v>
      </c>
      <c r="S86" s="2">
        <f>(Table2[[#This Row],[Close Price]]-Table2[[#This Row],[20D EMA]])/Table2[[#This Row],[20D EMA]]</f>
        <v>-6.4683053040103494E-2</v>
      </c>
      <c r="T86" s="2">
        <f>(Table2[[#This Row],[Close Price]]-Table2[[#This Row],[50D EMA]])/Table2[[#This Row],[50D EMA]]</f>
        <v>-7.8690302225395928E-2</v>
      </c>
      <c r="U86" s="2">
        <f>(Table2[[#This Row],[Close Price]]-Table2[[#This Row],[200D EMA]])/Table2[[#This Row],[200D EMA]]</f>
        <v>0.10709477810897326</v>
      </c>
      <c r="V86">
        <v>0.70194506241088195</v>
      </c>
      <c r="W86">
        <v>14.23</v>
      </c>
      <c r="X86">
        <v>15.03</v>
      </c>
      <c r="Y86">
        <v>14.23</v>
      </c>
      <c r="Z86">
        <v>15.78</v>
      </c>
      <c r="AA86">
        <v>14.23</v>
      </c>
      <c r="AB86">
        <v>16.29</v>
      </c>
      <c r="AC86" s="2">
        <f>(Table2[[#This Row],[Close Price]]/Table2[[#This Row],[Day Low]])-1</f>
        <v>1.6163035839775075E-2</v>
      </c>
      <c r="AD86" s="2">
        <f>(Table2[[#This Row],[Day High]]/Table2[[#This Row],[Close Price]])-1</f>
        <v>3.9419087136929321E-2</v>
      </c>
      <c r="AE86" s="2">
        <f>(Table2[[#This Row],[Close Price]]/Table2[[#This Row],[Current Week Low]])-1</f>
        <v>1.6163035839775075E-2</v>
      </c>
      <c r="AF86" s="2">
        <f>(Table2[[#This Row],[Current Week High]]/Table2[[#This Row],[Close Price]])-1</f>
        <v>9.1286307053941806E-2</v>
      </c>
      <c r="AG86" s="2">
        <f>(Table2[[#This Row],[Close Price]]/Table2[[#This Row],[Current Month Low]])-1</f>
        <v>1.6163035839775075E-2</v>
      </c>
      <c r="AH86" s="2">
        <f>(Table2[[#This Row],[Current Month High]]/Table2[[#This Row],[Close Price]])-1</f>
        <v>0.12655601659751015</v>
      </c>
      <c r="AI86">
        <v>45.919778699861602</v>
      </c>
      <c r="AJ86">
        <v>131.36000000000001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-0.18</v>
      </c>
      <c r="AM86" t="s">
        <v>10443</v>
      </c>
      <c r="AN86">
        <v>-8.19</v>
      </c>
      <c r="AO86" t="s">
        <v>10443</v>
      </c>
      <c r="AP86">
        <v>0.107452866463845</v>
      </c>
      <c r="AQ86">
        <f>(Table2[[#This Row],[Sharpe Ratio]]-AVERAGE(Table2[Sharpe Ratio]))/_xlfn.STDEV.P(Table2[Sharpe Ratio])</f>
        <v>0.49756216925214708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125</v>
      </c>
      <c r="AT86">
        <f>_xlfn.RANK.AVG(Table2[[#This Row],[6M Return vs Nifty Z-Score]],Table2[6M Return vs Nifty Z-Score])</f>
        <v>73</v>
      </c>
      <c r="AU86">
        <f>_xlfn.RANK.AVG(Table2[[#This Row],[Sharpe Ratio Z-Score]],Table2[Sharpe Ratio Z-Score])</f>
        <v>217</v>
      </c>
      <c r="AV86">
        <f>(Table2[[#This Row],[Rank 1Y]]+Table2[[#This Row],[Rank 6M]]+Table2[[#This Row],[Rank Sharpe]])/3</f>
        <v>138.33333333333334</v>
      </c>
    </row>
    <row r="87" spans="1:48" x14ac:dyDescent="0.3">
      <c r="A87" t="s">
        <v>240</v>
      </c>
      <c r="B87" t="s">
        <v>241</v>
      </c>
      <c r="C87" t="s">
        <v>10395</v>
      </c>
      <c r="D87" t="s">
        <v>164</v>
      </c>
      <c r="E87">
        <v>114101.63621709999</v>
      </c>
      <c r="F87">
        <v>746.5</v>
      </c>
      <c r="G87">
        <v>43.367428391385602</v>
      </c>
      <c r="H87">
        <f>(Table2[[#This Row],[1Y Return vs Nifty]]-AVERAGE(Table2[1Y Return vs Nifty]))/_xlfn.STDEV.P(Table2[1Y Return vs Nifty])</f>
        <v>0.31237700374488803</v>
      </c>
      <c r="I87">
        <v>-1.0506401107815</v>
      </c>
      <c r="J87">
        <f>(Table2[[#This Row],[1M Return vs Nifty]]-AVERAGE(Table2[1M Return vs Nifty]))/_xlfn.STDEV.P(Table2[1M Return vs Nifty])</f>
        <v>0.12311868429812226</v>
      </c>
      <c r="K87">
        <v>30.535862813619602</v>
      </c>
      <c r="L87">
        <f>(Table2[[#This Row],[6M Return vs Nifty]]-AVERAGE(Table2[6M Return vs Nifty]))/_xlfn.STDEV.P(Table2[6M Return vs Nifty])</f>
        <v>0.44860308658724435</v>
      </c>
      <c r="M87">
        <v>-1.0362127983815299</v>
      </c>
      <c r="N87">
        <f>(Table2[[#This Row],[1W Return vs Nifty]]-AVERAGE(Table2[1W Return vs Nifty]))/_xlfn.STDEV.P(Table2[1W Return vs Nifty])</f>
        <v>0.38507329221681252</v>
      </c>
      <c r="O87">
        <v>714.25</v>
      </c>
      <c r="P87">
        <v>704.21058013062895</v>
      </c>
      <c r="Q87">
        <v>599.976448170396</v>
      </c>
      <c r="R87">
        <v>68.586183250489299</v>
      </c>
      <c r="S87" s="2">
        <f>(Table2[[#This Row],[Close Price]]-Table2[[#This Row],[20D EMA]])/Table2[[#This Row],[20D EMA]]</f>
        <v>4.5152257612880643E-2</v>
      </c>
      <c r="T87" s="2">
        <f>(Table2[[#This Row],[Close Price]]-Table2[[#This Row],[50D EMA]])/Table2[[#This Row],[50D EMA]]</f>
        <v>6.0052235883088383E-2</v>
      </c>
      <c r="U87" s="2">
        <f>(Table2[[#This Row],[Close Price]]-Table2[[#This Row],[200D EMA]])/Table2[[#This Row],[200D EMA]]</f>
        <v>0.24421550591931013</v>
      </c>
      <c r="V87">
        <v>1.12941628073624</v>
      </c>
      <c r="W87">
        <v>726.1</v>
      </c>
      <c r="X87">
        <v>752</v>
      </c>
      <c r="Y87">
        <v>711.55</v>
      </c>
      <c r="Z87">
        <v>752</v>
      </c>
      <c r="AA87">
        <v>658.75</v>
      </c>
      <c r="AB87">
        <v>752</v>
      </c>
      <c r="AC87" s="2">
        <f>(Table2[[#This Row],[Close Price]]/Table2[[#This Row],[Day Low]])-1</f>
        <v>2.8095303677179384E-2</v>
      </c>
      <c r="AD87" s="2">
        <f>(Table2[[#This Row],[Day High]]/Table2[[#This Row],[Close Price]])-1</f>
        <v>7.3677160080374282E-3</v>
      </c>
      <c r="AE87" s="2">
        <f>(Table2[[#This Row],[Close Price]]/Table2[[#This Row],[Current Week Low]])-1</f>
        <v>4.9118122408825959E-2</v>
      </c>
      <c r="AF87" s="2">
        <f>(Table2[[#This Row],[Current Week High]]/Table2[[#This Row],[Close Price]])-1</f>
        <v>7.3677160080374282E-3</v>
      </c>
      <c r="AG87" s="2">
        <f>(Table2[[#This Row],[Close Price]]/Table2[[#This Row],[Current Month Low]])-1</f>
        <v>0.13320683111954468</v>
      </c>
      <c r="AH87" s="2">
        <f>(Table2[[#This Row],[Current Month High]]/Table2[[#This Row],[Close Price]])-1</f>
        <v>7.3677160080374282E-3</v>
      </c>
      <c r="AI87">
        <v>4.9899531145344902</v>
      </c>
      <c r="AJ87">
        <v>107.822939866369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</v>
      </c>
      <c r="AM87" t="s">
        <v>10444</v>
      </c>
      <c r="AN87">
        <v>8.35</v>
      </c>
      <c r="AO87" t="s">
        <v>10442</v>
      </c>
      <c r="AP87">
        <v>0.22206660587342</v>
      </c>
      <c r="AQ87">
        <f>(Table2[[#This Row],[Sharpe Ratio]]-AVERAGE(Table2[Sharpe Ratio]))/_xlfn.STDEV.P(Table2[Sharpe Ratio])</f>
        <v>1.824307737501291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3.093479804348358</v>
      </c>
      <c r="AS87">
        <f>_xlfn.RANK.AVG(Table2[[#This Row],[1Y Return vs Nifty Z-Score]],Table2[1Y Return vs Nifty Z-Score])</f>
        <v>206</v>
      </c>
      <c r="AT87">
        <f>_xlfn.RANK.AVG(Table2[[#This Row],[6M Return vs Nifty Z-Score]],Table2[6M Return vs Nifty Z-Score])</f>
        <v>188</v>
      </c>
      <c r="AU87">
        <f>_xlfn.RANK.AVG(Table2[[#This Row],[Sharpe Ratio Z-Score]],Table2[Sharpe Ratio Z-Score])</f>
        <v>22</v>
      </c>
      <c r="AV87">
        <f>(Table2[[#This Row],[Rank 1Y]]+Table2[[#This Row],[Rank 6M]]+Table2[[#This Row],[Rank Sharpe]])/3</f>
        <v>138.66666666666666</v>
      </c>
    </row>
    <row r="88" spans="1:48" x14ac:dyDescent="0.3">
      <c r="A88" t="s">
        <v>745</v>
      </c>
      <c r="B88" t="s">
        <v>746</v>
      </c>
      <c r="C88" t="s">
        <v>10385</v>
      </c>
      <c r="D88" t="s">
        <v>685</v>
      </c>
      <c r="E88">
        <v>23329.531369672</v>
      </c>
      <c r="F88">
        <v>161.81</v>
      </c>
      <c r="G88">
        <v>89.364404742715806</v>
      </c>
      <c r="H88">
        <f>(Table2[[#This Row],[1Y Return vs Nifty]]-AVERAGE(Table2[1Y Return vs Nifty]))/_xlfn.STDEV.P(Table2[1Y Return vs Nifty])</f>
        <v>1.0670009603726114</v>
      </c>
      <c r="I88">
        <v>7.4464208263240002</v>
      </c>
      <c r="J88">
        <f>(Table2[[#This Row],[1M Return vs Nifty]]-AVERAGE(Table2[1M Return vs Nifty]))/_xlfn.STDEV.P(Table2[1M Return vs Nifty])</f>
        <v>0.94060744774782989</v>
      </c>
      <c r="K88">
        <v>66.936149573514598</v>
      </c>
      <c r="L88">
        <f>(Table2[[#This Row],[6M Return vs Nifty]]-AVERAGE(Table2[6M Return vs Nifty]))/_xlfn.STDEV.P(Table2[6M Return vs Nifty])</f>
        <v>1.5085554872275599</v>
      </c>
      <c r="M88">
        <v>0.73050307385214097</v>
      </c>
      <c r="N88">
        <f>(Table2[[#This Row],[1W Return vs Nifty]]-AVERAGE(Table2[1W Return vs Nifty]))/_xlfn.STDEV.P(Table2[1W Return vs Nifty])</f>
        <v>0.77786026695865929</v>
      </c>
      <c r="O88">
        <v>150.85</v>
      </c>
      <c r="P88">
        <v>140.466608403793</v>
      </c>
      <c r="Q88">
        <v>112.47551676809999</v>
      </c>
      <c r="R88">
        <v>69.915379434688305</v>
      </c>
      <c r="S88" s="2">
        <f>(Table2[[#This Row],[Close Price]]-Table2[[#This Row],[20D EMA]])/Table2[[#This Row],[20D EMA]]</f>
        <v>7.2654955253563192E-2</v>
      </c>
      <c r="T88" s="2">
        <f>(Table2[[#This Row],[Close Price]]-Table2[[#This Row],[50D EMA]])/Table2[[#This Row],[50D EMA]]</f>
        <v>0.15194637244214024</v>
      </c>
      <c r="U88" s="2">
        <f>(Table2[[#This Row],[Close Price]]-Table2[[#This Row],[200D EMA]])/Table2[[#This Row],[200D EMA]]</f>
        <v>0.43862419706518851</v>
      </c>
      <c r="V88">
        <v>0.83021837543120902</v>
      </c>
      <c r="W88">
        <v>155.61000000000001</v>
      </c>
      <c r="X88">
        <v>163.4</v>
      </c>
      <c r="Y88">
        <v>148.55000000000001</v>
      </c>
      <c r="Z88">
        <v>163.4</v>
      </c>
      <c r="AA88">
        <v>146.01</v>
      </c>
      <c r="AB88">
        <v>163.4</v>
      </c>
      <c r="AC88" s="2">
        <f>(Table2[[#This Row],[Close Price]]/Table2[[#This Row],[Day Low]])-1</f>
        <v>3.9843197737934544E-2</v>
      </c>
      <c r="AD88" s="2">
        <f>(Table2[[#This Row],[Day High]]/Table2[[#This Row],[Close Price]])-1</f>
        <v>9.8263395340214554E-3</v>
      </c>
      <c r="AE88" s="2">
        <f>(Table2[[#This Row],[Close Price]]/Table2[[#This Row],[Current Week Low]])-1</f>
        <v>8.9262874453046148E-2</v>
      </c>
      <c r="AF88" s="2">
        <f>(Table2[[#This Row],[Current Week High]]/Table2[[#This Row],[Close Price]])-1</f>
        <v>9.8263395340214554E-3</v>
      </c>
      <c r="AG88" s="2">
        <f>(Table2[[#This Row],[Close Price]]/Table2[[#This Row],[Current Month Low]])-1</f>
        <v>0.10821176631737561</v>
      </c>
      <c r="AH88" s="2">
        <f>(Table2[[#This Row],[Current Month High]]/Table2[[#This Row],[Close Price]])-1</f>
        <v>9.8263395340214554E-3</v>
      </c>
      <c r="AI88">
        <v>0.98263395340214499</v>
      </c>
      <c r="AJ88">
        <v>163.10569105690999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0.27</v>
      </c>
      <c r="AM88" t="s">
        <v>10442</v>
      </c>
      <c r="AN88">
        <v>5.52</v>
      </c>
      <c r="AO88" t="s">
        <v>10442</v>
      </c>
      <c r="AP88">
        <v>8.5600370438446996E-2</v>
      </c>
      <c r="AQ88">
        <f>(Table2[[#This Row],[Sharpe Ratio]]-AVERAGE(Table2[Sharpe Ratio]))/_xlfn.STDEV.P(Table2[Sharpe Ratio])</f>
        <v>0.24460207558246322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4.5386262378891233</v>
      </c>
      <c r="AS88">
        <f>_xlfn.RANK.AVG(Table2[[#This Row],[1Y Return vs Nifty Z-Score]],Table2[1Y Return vs Nifty Z-Score])</f>
        <v>89</v>
      </c>
      <c r="AT88">
        <f>_xlfn.RANK.AVG(Table2[[#This Row],[6M Return vs Nifty Z-Score]],Table2[6M Return vs Nifty Z-Score])</f>
        <v>55</v>
      </c>
      <c r="AU88">
        <f>_xlfn.RANK.AVG(Table2[[#This Row],[Sharpe Ratio Z-Score]],Table2[Sharpe Ratio Z-Score])</f>
        <v>278</v>
      </c>
      <c r="AV88">
        <f>(Table2[[#This Row],[Rank 1Y]]+Table2[[#This Row],[Rank 6M]]+Table2[[#This Row],[Rank Sharpe]])/3</f>
        <v>140.66666666666666</v>
      </c>
    </row>
    <row r="89" spans="1:48" x14ac:dyDescent="0.3">
      <c r="A89" t="s">
        <v>1634</v>
      </c>
      <c r="B89" t="s">
        <v>1635</v>
      </c>
      <c r="C89" t="s">
        <v>10392</v>
      </c>
      <c r="D89" t="s">
        <v>138</v>
      </c>
      <c r="E89">
        <v>5617.5</v>
      </c>
      <c r="F89">
        <v>9362.5</v>
      </c>
      <c r="G89">
        <v>71.072919967824902</v>
      </c>
      <c r="H89">
        <f>(Table2[[#This Row],[1Y Return vs Nifty]]-AVERAGE(Table2[1Y Return vs Nifty]))/_xlfn.STDEV.P(Table2[1Y Return vs Nifty])</f>
        <v>0.76691183042646971</v>
      </c>
      <c r="I89">
        <v>14.5347468996142</v>
      </c>
      <c r="J89">
        <f>(Table2[[#This Row],[1M Return vs Nifty]]-AVERAGE(Table2[1M Return vs Nifty]))/_xlfn.STDEV.P(Table2[1M Return vs Nifty])</f>
        <v>1.6225640630379456</v>
      </c>
      <c r="K89">
        <v>44.349398096397401</v>
      </c>
      <c r="L89">
        <f>(Table2[[#This Row],[6M Return vs Nifty]]-AVERAGE(Table2[6M Return vs Nifty]))/_xlfn.STDEV.P(Table2[6M Return vs Nifty])</f>
        <v>0.8508441453154385</v>
      </c>
      <c r="M89">
        <v>16.184980776415401</v>
      </c>
      <c r="N89">
        <f>(Table2[[#This Row],[1W Return vs Nifty]]-AVERAGE(Table2[1W Return vs Nifty]))/_xlfn.STDEV.P(Table2[1W Return vs Nifty])</f>
        <v>4.213793366563638</v>
      </c>
      <c r="O89">
        <v>8338.92</v>
      </c>
      <c r="P89">
        <v>7838.5059826340403</v>
      </c>
      <c r="Q89">
        <v>6846.5261564549801</v>
      </c>
      <c r="R89">
        <v>82.573494130424706</v>
      </c>
      <c r="S89" s="2">
        <f>(Table2[[#This Row],[Close Price]]-Table2[[#This Row],[20D EMA]])/Table2[[#This Row],[20D EMA]]</f>
        <v>0.12274731020323974</v>
      </c>
      <c r="T89" s="2">
        <f>(Table2[[#This Row],[Close Price]]-Table2[[#This Row],[50D EMA]])/Table2[[#This Row],[50D EMA]]</f>
        <v>0.19442404212516004</v>
      </c>
      <c r="U89" s="2">
        <f>(Table2[[#This Row],[Close Price]]-Table2[[#This Row],[200D EMA]])/Table2[[#This Row],[200D EMA]]</f>
        <v>0.36748181282750703</v>
      </c>
      <c r="V89">
        <v>1.5486653082734501</v>
      </c>
      <c r="W89">
        <v>9111</v>
      </c>
      <c r="X89">
        <v>9550</v>
      </c>
      <c r="Y89">
        <v>8247.25</v>
      </c>
      <c r="Z89">
        <v>9550</v>
      </c>
      <c r="AA89">
        <v>7645.05</v>
      </c>
      <c r="AB89">
        <v>9550</v>
      </c>
      <c r="AC89" s="2">
        <f>(Table2[[#This Row],[Close Price]]/Table2[[#This Row],[Day Low]])-1</f>
        <v>2.7603995170672802E-2</v>
      </c>
      <c r="AD89" s="2">
        <f>(Table2[[#This Row],[Day High]]/Table2[[#This Row],[Close Price]])-1</f>
        <v>2.0026702269692942E-2</v>
      </c>
      <c r="AE89" s="2">
        <f>(Table2[[#This Row],[Close Price]]/Table2[[#This Row],[Current Week Low]])-1</f>
        <v>0.13522689381308917</v>
      </c>
      <c r="AF89" s="2">
        <f>(Table2[[#This Row],[Current Week High]]/Table2[[#This Row],[Close Price]])-1</f>
        <v>2.0026702269692942E-2</v>
      </c>
      <c r="AG89" s="2">
        <f>(Table2[[#This Row],[Close Price]]/Table2[[#This Row],[Current Month Low]])-1</f>
        <v>0.22464862885134829</v>
      </c>
      <c r="AH89" s="2">
        <f>(Table2[[#This Row],[Current Month High]]/Table2[[#This Row],[Close Price]])-1</f>
        <v>2.0026702269692942E-2</v>
      </c>
      <c r="AI89">
        <v>2.0026702269692902</v>
      </c>
      <c r="AJ89">
        <v>107.522913411133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0.35</v>
      </c>
      <c r="AM89" t="s">
        <v>10442</v>
      </c>
      <c r="AN89">
        <v>17.93</v>
      </c>
      <c r="AO89" t="s">
        <v>10442</v>
      </c>
      <c r="AP89">
        <v>0.124040765523735</v>
      </c>
      <c r="AQ89">
        <f>(Table2[[#This Row],[Sharpe Ratio]]-AVERAGE(Table2[Sharpe Ratio]))/_xlfn.STDEV.P(Table2[Sharpe Ratio])</f>
        <v>0.6895803485528621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8.1436937538963541</v>
      </c>
      <c r="AS89">
        <f>_xlfn.RANK.AVG(Table2[[#This Row],[1Y Return vs Nifty Z-Score]],Table2[1Y Return vs Nifty Z-Score])</f>
        <v>121</v>
      </c>
      <c r="AT89">
        <f>_xlfn.RANK.AVG(Table2[[#This Row],[6M Return vs Nifty Z-Score]],Table2[6M Return vs Nifty Z-Score])</f>
        <v>121</v>
      </c>
      <c r="AU89">
        <f>_xlfn.RANK.AVG(Table2[[#This Row],[Sharpe Ratio Z-Score]],Table2[Sharpe Ratio Z-Score])</f>
        <v>182</v>
      </c>
      <c r="AV89">
        <f>(Table2[[#This Row],[Rank 1Y]]+Table2[[#This Row],[Rank 6M]]+Table2[[#This Row],[Rank Sharpe]])/3</f>
        <v>141.33333333333334</v>
      </c>
    </row>
    <row r="90" spans="1:48" x14ac:dyDescent="0.3">
      <c r="A90" t="s">
        <v>1501</v>
      </c>
      <c r="B90" t="s">
        <v>1502</v>
      </c>
      <c r="C90" t="s">
        <v>10382</v>
      </c>
      <c r="D90" t="s">
        <v>278</v>
      </c>
      <c r="E90">
        <v>7066.7935555149998</v>
      </c>
      <c r="F90">
        <v>1435.15</v>
      </c>
      <c r="G90">
        <v>132.17561916775</v>
      </c>
      <c r="H90">
        <f>(Table2[[#This Row],[1Y Return vs Nifty]]-AVERAGE(Table2[1Y Return vs Nifty]))/_xlfn.STDEV.P(Table2[1Y Return vs Nifty])</f>
        <v>1.7693594756519075</v>
      </c>
      <c r="I90">
        <v>-0.318812602184461</v>
      </c>
      <c r="J90">
        <f>(Table2[[#This Row],[1M Return vs Nifty]]-AVERAGE(Table2[1M Return vs Nifty]))/_xlfn.STDEV.P(Table2[1M Return vs Nifty])</f>
        <v>0.19352664882723974</v>
      </c>
      <c r="K90">
        <v>41.2153540844185</v>
      </c>
      <c r="L90">
        <f>(Table2[[#This Row],[6M Return vs Nifty]]-AVERAGE(Table2[6M Return vs Nifty]))/_xlfn.STDEV.P(Table2[6M Return vs Nifty])</f>
        <v>0.75958284575146151</v>
      </c>
      <c r="M90">
        <v>0.992514971796296</v>
      </c>
      <c r="N90">
        <f>(Table2[[#This Row],[1W Return vs Nifty]]-AVERAGE(Table2[1W Return vs Nifty]))/_xlfn.STDEV.P(Table2[1W Return vs Nifty])</f>
        <v>0.83611233926824813</v>
      </c>
      <c r="O90">
        <v>1384.18</v>
      </c>
      <c r="P90">
        <v>1311.8449142894401</v>
      </c>
      <c r="Q90">
        <v>1048.8043137147399</v>
      </c>
      <c r="R90">
        <v>62.413962795857202</v>
      </c>
      <c r="S90" s="2">
        <f>(Table2[[#This Row],[Close Price]]-Table2[[#This Row],[20D EMA]])/Table2[[#This Row],[20D EMA]]</f>
        <v>3.6823245531650527E-2</v>
      </c>
      <c r="T90" s="2">
        <f>(Table2[[#This Row],[Close Price]]-Table2[[#This Row],[50D EMA]])/Table2[[#This Row],[50D EMA]]</f>
        <v>9.3993645412993113E-2</v>
      </c>
      <c r="U90" s="2">
        <f>(Table2[[#This Row],[Close Price]]-Table2[[#This Row],[200D EMA]])/Table2[[#This Row],[200D EMA]]</f>
        <v>0.36836775100292046</v>
      </c>
      <c r="V90">
        <v>0.39316533072906801</v>
      </c>
      <c r="W90">
        <v>1396.4</v>
      </c>
      <c r="X90">
        <v>1443.95</v>
      </c>
      <c r="Y90">
        <v>1360.1</v>
      </c>
      <c r="Z90">
        <v>1463.5</v>
      </c>
      <c r="AA90">
        <v>1322.5</v>
      </c>
      <c r="AB90">
        <v>1513.55</v>
      </c>
      <c r="AC90" s="2">
        <f>(Table2[[#This Row],[Close Price]]/Table2[[#This Row],[Day Low]])-1</f>
        <v>2.7749928387281519E-2</v>
      </c>
      <c r="AD90" s="2">
        <f>(Table2[[#This Row],[Day High]]/Table2[[#This Row],[Close Price]])-1</f>
        <v>6.131763230324383E-3</v>
      </c>
      <c r="AE90" s="2">
        <f>(Table2[[#This Row],[Close Price]]/Table2[[#This Row],[Current Week Low]])-1</f>
        <v>5.5179766193662383E-2</v>
      </c>
      <c r="AF90" s="2">
        <f>(Table2[[#This Row],[Current Week High]]/Table2[[#This Row],[Close Price]])-1</f>
        <v>1.9754032679510702E-2</v>
      </c>
      <c r="AG90" s="2">
        <f>(Table2[[#This Row],[Close Price]]/Table2[[#This Row],[Current Month Low]])-1</f>
        <v>8.5179584120983032E-2</v>
      </c>
      <c r="AH90" s="2">
        <f>(Table2[[#This Row],[Current Month High]]/Table2[[#This Row],[Close Price]])-1</f>
        <v>5.4628436051980422E-2</v>
      </c>
      <c r="AI90">
        <v>5.4628436051980396</v>
      </c>
      <c r="AJ90">
        <v>174.90661814002399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0.04</v>
      </c>
      <c r="AM90" t="s">
        <v>10442</v>
      </c>
      <c r="AN90">
        <v>-0.12</v>
      </c>
      <c r="AO90" t="s">
        <v>10443</v>
      </c>
      <c r="AP90">
        <v>9.9347779909996006E-2</v>
      </c>
      <c r="AQ90">
        <f>(Table2[[#This Row],[Sharpe Ratio]]-AVERAGE(Table2[Sharpe Ratio]))/_xlfn.STDEV.P(Table2[Sharpe Ratio])</f>
        <v>0.40373931938274898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3.9623206288816055</v>
      </c>
      <c r="AS90">
        <f>_xlfn.RANK.AVG(Table2[[#This Row],[1Y Return vs Nifty Z-Score]],Table2[1Y Return vs Nifty Z-Score])</f>
        <v>52</v>
      </c>
      <c r="AT90">
        <f>_xlfn.RANK.AVG(Table2[[#This Row],[6M Return vs Nifty Z-Score]],Table2[6M Return vs Nifty Z-Score])</f>
        <v>132</v>
      </c>
      <c r="AU90">
        <f>_xlfn.RANK.AVG(Table2[[#This Row],[Sharpe Ratio Z-Score]],Table2[Sharpe Ratio Z-Score])</f>
        <v>242</v>
      </c>
      <c r="AV90">
        <f>(Table2[[#This Row],[Rank 1Y]]+Table2[[#This Row],[Rank 6M]]+Table2[[#This Row],[Rank Sharpe]])/3</f>
        <v>142</v>
      </c>
    </row>
    <row r="91" spans="1:48" x14ac:dyDescent="0.3">
      <c r="A91" t="s">
        <v>829</v>
      </c>
      <c r="B91" t="s">
        <v>830</v>
      </c>
      <c r="C91" t="s">
        <v>10387</v>
      </c>
      <c r="D91" t="s">
        <v>46</v>
      </c>
      <c r="E91">
        <v>19774.028289059999</v>
      </c>
      <c r="F91">
        <v>314.95</v>
      </c>
      <c r="G91">
        <v>76.728004157120793</v>
      </c>
      <c r="H91">
        <f>(Table2[[#This Row],[1Y Return vs Nifty]]-AVERAGE(Table2[1Y Return vs Nifty]))/_xlfn.STDEV.P(Table2[1Y Return vs Nifty])</f>
        <v>0.85968884197161965</v>
      </c>
      <c r="I91">
        <v>-11.0801850428069</v>
      </c>
      <c r="J91">
        <f>(Table2[[#This Row],[1M Return vs Nifty]]-AVERAGE(Table2[1M Return vs Nifty]))/_xlfn.STDEV.P(Table2[1M Return vs Nifty])</f>
        <v>-0.8418079350510036</v>
      </c>
      <c r="K91">
        <v>26.344051805851201</v>
      </c>
      <c r="L91">
        <f>(Table2[[#This Row],[6M Return vs Nifty]]-AVERAGE(Table2[6M Return vs Nifty]))/_xlfn.STDEV.P(Table2[6M Return vs Nifty])</f>
        <v>0.32654030807062168</v>
      </c>
      <c r="M91">
        <v>-5.7183932960184398</v>
      </c>
      <c r="N91">
        <f>(Table2[[#This Row],[1W Return vs Nifty]]-AVERAGE(Table2[1W Return vs Nifty]))/_xlfn.STDEV.P(Table2[1W Return vs Nifty])</f>
        <v>-0.65589743871169304</v>
      </c>
      <c r="O91">
        <v>316.48</v>
      </c>
      <c r="P91">
        <v>317.55295164919602</v>
      </c>
      <c r="Q91">
        <v>269.027471789998</v>
      </c>
      <c r="R91">
        <v>49.882997238870402</v>
      </c>
      <c r="S91" s="2">
        <f>(Table2[[#This Row],[Close Price]]-Table2[[#This Row],[20D EMA]])/Table2[[#This Row],[20D EMA]]</f>
        <v>-4.8344287158747137E-3</v>
      </c>
      <c r="T91" s="2">
        <f>(Table2[[#This Row],[Close Price]]-Table2[[#This Row],[50D EMA]])/Table2[[#This Row],[50D EMA]]</f>
        <v>-8.1969058567326336E-3</v>
      </c>
      <c r="U91" s="2">
        <f>(Table2[[#This Row],[Close Price]]-Table2[[#This Row],[200D EMA]])/Table2[[#This Row],[200D EMA]]</f>
        <v>0.1706982855856779</v>
      </c>
      <c r="V91">
        <v>0.437499169265749</v>
      </c>
      <c r="W91">
        <v>306.10000000000002</v>
      </c>
      <c r="X91">
        <v>316</v>
      </c>
      <c r="Y91">
        <v>299.10000000000002</v>
      </c>
      <c r="Z91">
        <v>317.39999999999998</v>
      </c>
      <c r="AA91">
        <v>299.10000000000002</v>
      </c>
      <c r="AB91">
        <v>330.8</v>
      </c>
      <c r="AC91" s="2">
        <f>(Table2[[#This Row],[Close Price]]/Table2[[#This Row],[Day Low]])-1</f>
        <v>2.8912120222149618E-2</v>
      </c>
      <c r="AD91" s="2">
        <f>(Table2[[#This Row],[Day High]]/Table2[[#This Row],[Close Price]])-1</f>
        <v>3.3338625178600534E-3</v>
      </c>
      <c r="AE91" s="2">
        <f>(Table2[[#This Row],[Close Price]]/Table2[[#This Row],[Current Week Low]])-1</f>
        <v>5.2992310264125653E-2</v>
      </c>
      <c r="AF91" s="2">
        <f>(Table2[[#This Row],[Current Week High]]/Table2[[#This Row],[Close Price]])-1</f>
        <v>7.7790125416732359E-3</v>
      </c>
      <c r="AG91" s="2">
        <f>(Table2[[#This Row],[Close Price]]/Table2[[#This Row],[Current Month Low]])-1</f>
        <v>5.2992310264125653E-2</v>
      </c>
      <c r="AH91" s="2">
        <f>(Table2[[#This Row],[Current Month High]]/Table2[[#This Row],[Close Price]])-1</f>
        <v>5.0325448483886426E-2</v>
      </c>
      <c r="AI91">
        <v>15.732655977139199</v>
      </c>
      <c r="AJ91">
        <v>130.64811424386599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-0.11</v>
      </c>
      <c r="AM91" t="s">
        <v>10443</v>
      </c>
      <c r="AN91">
        <v>-3</v>
      </c>
      <c r="AO91" t="s">
        <v>10443</v>
      </c>
      <c r="AP91">
        <v>0.16039152983538801</v>
      </c>
      <c r="AQ91">
        <f>(Table2[[#This Row],[Sharpe Ratio]]-AVERAGE(Table2[Sharpe Ratio]))/_xlfn.STDEV.P(Table2[Sharpe Ratio])</f>
        <v>1.1103694764654422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110</v>
      </c>
      <c r="AT91">
        <f>_xlfn.RANK.AVG(Table2[[#This Row],[6M Return vs Nifty Z-Score]],Table2[6M Return vs Nifty Z-Score])</f>
        <v>216</v>
      </c>
      <c r="AU91">
        <f>_xlfn.RANK.AVG(Table2[[#This Row],[Sharpe Ratio Z-Score]],Table2[Sharpe Ratio Z-Score])</f>
        <v>100</v>
      </c>
      <c r="AV91">
        <f>(Table2[[#This Row],[Rank 1Y]]+Table2[[#This Row],[Rank 6M]]+Table2[[#This Row],[Rank Sharpe]])/3</f>
        <v>142</v>
      </c>
    </row>
    <row r="92" spans="1:48" x14ac:dyDescent="0.3">
      <c r="A92" t="s">
        <v>207</v>
      </c>
      <c r="B92" t="s">
        <v>208</v>
      </c>
      <c r="C92" t="s">
        <v>10390</v>
      </c>
      <c r="D92" t="s">
        <v>86</v>
      </c>
      <c r="E92">
        <v>133765.52781783999</v>
      </c>
      <c r="F92">
        <v>2815.6</v>
      </c>
      <c r="G92">
        <v>56.610969418695802</v>
      </c>
      <c r="H92">
        <f>(Table2[[#This Row],[1Y Return vs Nifty]]-AVERAGE(Table2[1Y Return vs Nifty]))/_xlfn.STDEV.P(Table2[1Y Return vs Nifty])</f>
        <v>0.52964983606012328</v>
      </c>
      <c r="I92">
        <v>1.3062511633337699</v>
      </c>
      <c r="J92">
        <f>(Table2[[#This Row],[1M Return vs Nifty]]-AVERAGE(Table2[1M Return vs Nifty]))/_xlfn.STDEV.P(Table2[1M Return vs Nifty])</f>
        <v>0.34987145770099648</v>
      </c>
      <c r="K92">
        <v>20.2668249520915</v>
      </c>
      <c r="L92">
        <f>(Table2[[#This Row],[6M Return vs Nifty]]-AVERAGE(Table2[6M Return vs Nifty]))/_xlfn.STDEV.P(Table2[6M Return vs Nifty])</f>
        <v>0.14957546064047553</v>
      </c>
      <c r="M92">
        <v>-3.88317370518577</v>
      </c>
      <c r="N92">
        <f>(Table2[[#This Row],[1W Return vs Nifty]]-AVERAGE(Table2[1W Return vs Nifty]))/_xlfn.STDEV.P(Table2[1W Return vs Nifty])</f>
        <v>-0.24788030228400121</v>
      </c>
      <c r="O92">
        <v>2763.73</v>
      </c>
      <c r="P92">
        <v>2649.3108608412199</v>
      </c>
      <c r="Q92">
        <v>2254.8461904349801</v>
      </c>
      <c r="R92">
        <v>60.060968155146902</v>
      </c>
      <c r="S92" s="2">
        <f>(Table2[[#This Row],[Close Price]]-Table2[[#This Row],[20D EMA]])/Table2[[#This Row],[20D EMA]]</f>
        <v>1.8768114106660162E-2</v>
      </c>
      <c r="T92" s="2">
        <f>(Table2[[#This Row],[Close Price]]-Table2[[#This Row],[50D EMA]])/Table2[[#This Row],[50D EMA]]</f>
        <v>6.276694125127287E-2</v>
      </c>
      <c r="U92" s="2">
        <f>(Table2[[#This Row],[Close Price]]-Table2[[#This Row],[200D EMA]])/Table2[[#This Row],[200D EMA]]</f>
        <v>0.24868827503344931</v>
      </c>
      <c r="V92">
        <v>0.58194792445926302</v>
      </c>
      <c r="W92">
        <v>2766.95</v>
      </c>
      <c r="X92">
        <v>2824.9</v>
      </c>
      <c r="Y92">
        <v>2728.1</v>
      </c>
      <c r="Z92">
        <v>2850</v>
      </c>
      <c r="AA92">
        <v>2716.05</v>
      </c>
      <c r="AB92">
        <v>2860</v>
      </c>
      <c r="AC92" s="2">
        <f>(Table2[[#This Row],[Close Price]]/Table2[[#This Row],[Day Low]])-1</f>
        <v>1.7582536728166342E-2</v>
      </c>
      <c r="AD92" s="2">
        <f>(Table2[[#This Row],[Day High]]/Table2[[#This Row],[Close Price]])-1</f>
        <v>3.3030259980111332E-3</v>
      </c>
      <c r="AE92" s="2">
        <f>(Table2[[#This Row],[Close Price]]/Table2[[#This Row],[Current Week Low]])-1</f>
        <v>3.2073604340016937E-2</v>
      </c>
      <c r="AF92" s="2">
        <f>(Table2[[#This Row],[Current Week High]]/Table2[[#This Row],[Close Price]])-1</f>
        <v>1.221764455178298E-2</v>
      </c>
      <c r="AG92" s="2">
        <f>(Table2[[#This Row],[Close Price]]/Table2[[#This Row],[Current Month Low]])-1</f>
        <v>3.6652491669888043E-2</v>
      </c>
      <c r="AH92" s="2">
        <f>(Table2[[#This Row],[Current Month High]]/Table2[[#This Row],[Close Price]])-1</f>
        <v>1.5769285409859446E-2</v>
      </c>
      <c r="AI92">
        <v>1.5769285409859399</v>
      </c>
      <c r="AJ92">
        <v>89.845593688894894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0.16</v>
      </c>
      <c r="AM92" t="s">
        <v>10442</v>
      </c>
      <c r="AN92">
        <v>1.47</v>
      </c>
      <c r="AO92" t="s">
        <v>10442</v>
      </c>
      <c r="AP92">
        <v>0.27335432383340802</v>
      </c>
      <c r="AQ92">
        <f>(Table2[[#This Row],[Sharpe Ratio]]-AVERAGE(Table2[Sharpe Ratio]))/_xlfn.STDEV.P(Table2[Sharpe Ratio])</f>
        <v>2.4180040330724788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3.199220485190073</v>
      </c>
      <c r="AS92">
        <f>_xlfn.RANK.AVG(Table2[[#This Row],[1Y Return vs Nifty Z-Score]],Table2[1Y Return vs Nifty Z-Score])</f>
        <v>160</v>
      </c>
      <c r="AT92">
        <f>_xlfn.RANK.AVG(Table2[[#This Row],[6M Return vs Nifty Z-Score]],Table2[6M Return vs Nifty Z-Score])</f>
        <v>261</v>
      </c>
      <c r="AU92">
        <f>_xlfn.RANK.AVG(Table2[[#This Row],[Sharpe Ratio Z-Score]],Table2[Sharpe Ratio Z-Score])</f>
        <v>6</v>
      </c>
      <c r="AV92">
        <f>(Table2[[#This Row],[Rank 1Y]]+Table2[[#This Row],[Rank 6M]]+Table2[[#This Row],[Rank Sharpe]])/3</f>
        <v>142.33333333333334</v>
      </c>
    </row>
    <row r="93" spans="1:48" x14ac:dyDescent="0.3">
      <c r="A93" t="s">
        <v>117</v>
      </c>
      <c r="B93" t="s">
        <v>118</v>
      </c>
      <c r="C93" t="s">
        <v>10391</v>
      </c>
      <c r="D93" t="s">
        <v>119</v>
      </c>
      <c r="E93">
        <v>252915.74503300001</v>
      </c>
      <c r="F93">
        <v>290.5</v>
      </c>
      <c r="G93">
        <v>149.25635332187599</v>
      </c>
      <c r="H93">
        <f>(Table2[[#This Row],[1Y Return vs Nifty]]-AVERAGE(Table2[1Y Return vs Nifty]))/_xlfn.STDEV.P(Table2[1Y Return vs Nifty])</f>
        <v>2.0495850950717824</v>
      </c>
      <c r="I93">
        <v>3.3672813668221302</v>
      </c>
      <c r="J93">
        <f>(Table2[[#This Row],[1M Return vs Nifty]]-AVERAGE(Table2[1M Return vs Nifty]))/_xlfn.STDEV.P(Table2[1M Return vs Nifty])</f>
        <v>0.54815990648975443</v>
      </c>
      <c r="K93">
        <v>57.327408346643701</v>
      </c>
      <c r="L93">
        <f>(Table2[[#This Row],[6M Return vs Nifty]]-AVERAGE(Table2[6M Return vs Nifty]))/_xlfn.STDEV.P(Table2[6M Return vs Nifty])</f>
        <v>1.2287552648354998</v>
      </c>
      <c r="M93">
        <v>-3.9227308740433302</v>
      </c>
      <c r="N93">
        <f>(Table2[[#This Row],[1W Return vs Nifty]]-AVERAGE(Table2[1W Return vs Nifty]))/_xlfn.STDEV.P(Table2[1W Return vs Nifty])</f>
        <v>-0.25667489168522128</v>
      </c>
      <c r="O93">
        <v>267.7</v>
      </c>
      <c r="P93">
        <v>250.60008258156199</v>
      </c>
      <c r="Q93">
        <v>194.324894144555</v>
      </c>
      <c r="R93">
        <v>72.493231598845497</v>
      </c>
      <c r="S93" s="2">
        <f>(Table2[[#This Row],[Close Price]]-Table2[[#This Row],[20D EMA]])/Table2[[#This Row],[20D EMA]]</f>
        <v>8.5169966380276477E-2</v>
      </c>
      <c r="T93" s="2">
        <f>(Table2[[#This Row],[Close Price]]-Table2[[#This Row],[50D EMA]])/Table2[[#This Row],[50D EMA]]</f>
        <v>0.1592174950918139</v>
      </c>
      <c r="U93" s="2">
        <f>(Table2[[#This Row],[Close Price]]-Table2[[#This Row],[200D EMA]])/Table2[[#This Row],[200D EMA]]</f>
        <v>0.4949191212933427</v>
      </c>
      <c r="V93">
        <v>1.10862750042237</v>
      </c>
      <c r="W93">
        <v>278.95</v>
      </c>
      <c r="X93">
        <v>293</v>
      </c>
      <c r="Y93">
        <v>269.2</v>
      </c>
      <c r="Z93">
        <v>293</v>
      </c>
      <c r="AA93">
        <v>240.4</v>
      </c>
      <c r="AB93">
        <v>293</v>
      </c>
      <c r="AC93" s="2">
        <f>(Table2[[#This Row],[Close Price]]/Table2[[#This Row],[Day Low]])-1</f>
        <v>4.1405269761606078E-2</v>
      </c>
      <c r="AD93" s="2">
        <f>(Table2[[#This Row],[Day High]]/Table2[[#This Row],[Close Price]])-1</f>
        <v>8.6058519793459354E-3</v>
      </c>
      <c r="AE93" s="2">
        <f>(Table2[[#This Row],[Close Price]]/Table2[[#This Row],[Current Week Low]])-1</f>
        <v>7.9123328380386271E-2</v>
      </c>
      <c r="AF93" s="2">
        <f>(Table2[[#This Row],[Current Week High]]/Table2[[#This Row],[Close Price]])-1</f>
        <v>8.6058519793459354E-3</v>
      </c>
      <c r="AG93" s="2">
        <f>(Table2[[#This Row],[Close Price]]/Table2[[#This Row],[Current Month Low]])-1</f>
        <v>0.20840266222961734</v>
      </c>
      <c r="AH93" s="2">
        <f>(Table2[[#This Row],[Current Month High]]/Table2[[#This Row],[Close Price]])-1</f>
        <v>8.6058519793459354E-3</v>
      </c>
      <c r="AI93">
        <v>0.86058519793459298</v>
      </c>
      <c r="AJ93">
        <v>197.18670076726301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0.23</v>
      </c>
      <c r="AM93" t="s">
        <v>10442</v>
      </c>
      <c r="AN93">
        <v>19.62</v>
      </c>
      <c r="AO93" t="s">
        <v>10442</v>
      </c>
      <c r="AP93">
        <v>7.7674027261424999E-2</v>
      </c>
      <c r="AQ93">
        <f>(Table2[[#This Row],[Sharpe Ratio]]-AVERAGE(Table2[Sharpe Ratio]))/_xlfn.STDEV.P(Table2[Sharpe Ratio])</f>
        <v>0.15284832305061599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3.7226736977624313</v>
      </c>
      <c r="AS93">
        <f>_xlfn.RANK.AVG(Table2[[#This Row],[1Y Return vs Nifty Z-Score]],Table2[1Y Return vs Nifty Z-Score])</f>
        <v>37</v>
      </c>
      <c r="AT93">
        <f>_xlfn.RANK.AVG(Table2[[#This Row],[6M Return vs Nifty Z-Score]],Table2[6M Return vs Nifty Z-Score])</f>
        <v>84</v>
      </c>
      <c r="AU93">
        <f>_xlfn.RANK.AVG(Table2[[#This Row],[Sharpe Ratio Z-Score]],Table2[Sharpe Ratio Z-Score])</f>
        <v>308</v>
      </c>
      <c r="AV93">
        <f>(Table2[[#This Row],[Rank 1Y]]+Table2[[#This Row],[Rank 6M]]+Table2[[#This Row],[Rank Sharpe]])/3</f>
        <v>143</v>
      </c>
    </row>
    <row r="94" spans="1:48" x14ac:dyDescent="0.3">
      <c r="A94" t="s">
        <v>1116</v>
      </c>
      <c r="B94" t="s">
        <v>1117</v>
      </c>
      <c r="C94" t="s">
        <v>10388</v>
      </c>
      <c r="D94" t="s">
        <v>54</v>
      </c>
      <c r="E94">
        <v>11829.504648960001</v>
      </c>
      <c r="F94">
        <v>1286.4000000000001</v>
      </c>
      <c r="G94">
        <v>133.98590459735999</v>
      </c>
      <c r="H94">
        <f>(Table2[[#This Row],[1Y Return vs Nifty]]-AVERAGE(Table2[1Y Return vs Nifty]))/_xlfn.STDEV.P(Table2[1Y Return vs Nifty])</f>
        <v>1.799058922482575</v>
      </c>
      <c r="I94">
        <v>-0.89005035297590895</v>
      </c>
      <c r="J94">
        <f>(Table2[[#This Row],[1M Return vs Nifty]]-AVERAGE(Table2[1M Return vs Nifty]))/_xlfn.STDEV.P(Table2[1M Return vs Nifty])</f>
        <v>0.1385687703340947</v>
      </c>
      <c r="K94">
        <v>50.7457582892294</v>
      </c>
      <c r="L94">
        <f>(Table2[[#This Row],[6M Return vs Nifty]]-AVERAGE(Table2[6M Return vs Nifty]))/_xlfn.STDEV.P(Table2[6M Return vs Nifty])</f>
        <v>1.0371019456034927</v>
      </c>
      <c r="M94">
        <v>-3.9512943540541801</v>
      </c>
      <c r="N94">
        <f>(Table2[[#This Row],[1W Return vs Nifty]]-AVERAGE(Table2[1W Return vs Nifty]))/_xlfn.STDEV.P(Table2[1W Return vs Nifty])</f>
        <v>-0.26302529758686533</v>
      </c>
      <c r="O94">
        <v>1322.62</v>
      </c>
      <c r="P94">
        <v>1218.44039530234</v>
      </c>
      <c r="Q94">
        <v>927.22808921927901</v>
      </c>
      <c r="R94">
        <v>34.100560512204297</v>
      </c>
      <c r="S94" s="2">
        <f>(Table2[[#This Row],[Close Price]]-Table2[[#This Row],[20D EMA]])/Table2[[#This Row],[20D EMA]]</f>
        <v>-2.7385038786650589E-2</v>
      </c>
      <c r="T94" s="2">
        <f>(Table2[[#This Row],[Close Price]]-Table2[[#This Row],[50D EMA]])/Table2[[#This Row],[50D EMA]]</f>
        <v>5.5775895940151275E-2</v>
      </c>
      <c r="U94" s="2">
        <f>(Table2[[#This Row],[Close Price]]-Table2[[#This Row],[200D EMA]])/Table2[[#This Row],[200D EMA]]</f>
        <v>0.38736090392078382</v>
      </c>
      <c r="V94">
        <v>0.73699142137606799</v>
      </c>
      <c r="W94">
        <v>1265</v>
      </c>
      <c r="X94">
        <v>1374.05</v>
      </c>
      <c r="Y94">
        <v>1265</v>
      </c>
      <c r="Z94">
        <v>1431</v>
      </c>
      <c r="AA94">
        <v>1250.55</v>
      </c>
      <c r="AB94">
        <v>1431</v>
      </c>
      <c r="AC94" s="2">
        <f>(Table2[[#This Row],[Close Price]]/Table2[[#This Row],[Day Low]])-1</f>
        <v>1.691699604743091E-2</v>
      </c>
      <c r="AD94" s="2">
        <f>(Table2[[#This Row],[Day High]]/Table2[[#This Row],[Close Price]])-1</f>
        <v>6.8135883084577076E-2</v>
      </c>
      <c r="AE94" s="2">
        <f>(Table2[[#This Row],[Close Price]]/Table2[[#This Row],[Current Week Low]])-1</f>
        <v>1.691699604743091E-2</v>
      </c>
      <c r="AF94" s="2">
        <f>(Table2[[#This Row],[Current Week High]]/Table2[[#This Row],[Close Price]])-1</f>
        <v>0.11240671641791034</v>
      </c>
      <c r="AG94" s="2">
        <f>(Table2[[#This Row],[Close Price]]/Table2[[#This Row],[Current Month Low]])-1</f>
        <v>2.8667386350006208E-2</v>
      </c>
      <c r="AH94" s="2">
        <f>(Table2[[#This Row],[Current Month High]]/Table2[[#This Row],[Close Price]])-1</f>
        <v>0.11240671641791034</v>
      </c>
      <c r="AI94">
        <v>11.240671641791</v>
      </c>
      <c r="AJ94">
        <v>175.460385438972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0.17</v>
      </c>
      <c r="AM94" t="s">
        <v>10442</v>
      </c>
      <c r="AN94">
        <v>-5.66</v>
      </c>
      <c r="AO94" t="s">
        <v>10443</v>
      </c>
      <c r="AP94">
        <v>8.4392844384430996E-2</v>
      </c>
      <c r="AQ94">
        <f>(Table2[[#This Row],[Sharpe Ratio]]-AVERAGE(Table2[Sharpe Ratio]))/_xlfn.STDEV.P(Table2[Sharpe Ratio])</f>
        <v>0.23062399713424131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2.9423283379675382</v>
      </c>
      <c r="AS94">
        <f>_xlfn.RANK.AVG(Table2[[#This Row],[1Y Return vs Nifty Z-Score]],Table2[1Y Return vs Nifty Z-Score])</f>
        <v>49</v>
      </c>
      <c r="AT94">
        <f>_xlfn.RANK.AVG(Table2[[#This Row],[6M Return vs Nifty Z-Score]],Table2[6M Return vs Nifty Z-Score])</f>
        <v>100</v>
      </c>
      <c r="AU94">
        <f>_xlfn.RANK.AVG(Table2[[#This Row],[Sharpe Ratio Z-Score]],Table2[Sharpe Ratio Z-Score])</f>
        <v>284</v>
      </c>
      <c r="AV94">
        <f>(Table2[[#This Row],[Rank 1Y]]+Table2[[#This Row],[Rank 6M]]+Table2[[#This Row],[Rank Sharpe]])/3</f>
        <v>144.33333333333334</v>
      </c>
    </row>
    <row r="95" spans="1:48" x14ac:dyDescent="0.3">
      <c r="A95" t="s">
        <v>1797</v>
      </c>
      <c r="B95" t="s">
        <v>1798</v>
      </c>
      <c r="C95" t="s">
        <v>10390</v>
      </c>
      <c r="D95" t="s">
        <v>197</v>
      </c>
      <c r="E95">
        <v>4454.8656516000001</v>
      </c>
      <c r="F95">
        <v>1692.6</v>
      </c>
      <c r="G95">
        <v>56.790386356976597</v>
      </c>
      <c r="H95">
        <f>(Table2[[#This Row],[1Y Return vs Nifty]]-AVERAGE(Table2[1Y Return vs Nifty]))/_xlfn.STDEV.P(Table2[1Y Return vs Nifty])</f>
        <v>0.532593340842206</v>
      </c>
      <c r="I95">
        <v>9.9889843558272702</v>
      </c>
      <c r="J95">
        <f>(Table2[[#This Row],[1M Return vs Nifty]]-AVERAGE(Table2[1M Return vs Nifty]))/_xlfn.STDEV.P(Table2[1M Return vs Nifty])</f>
        <v>1.1852234545189893</v>
      </c>
      <c r="K95">
        <v>48.877180096854197</v>
      </c>
      <c r="L95">
        <f>(Table2[[#This Row],[6M Return vs Nifty]]-AVERAGE(Table2[6M Return vs Nifty]))/_xlfn.STDEV.P(Table2[6M Return vs Nifty])</f>
        <v>0.98269017808482528</v>
      </c>
      <c r="M95">
        <v>-4.5020822631721797</v>
      </c>
      <c r="N95">
        <f>(Table2[[#This Row],[1W Return vs Nifty]]-AVERAGE(Table2[1W Return vs Nifty]))/_xlfn.STDEV.P(Table2[1W Return vs Nifty])</f>
        <v>-0.38547980198508713</v>
      </c>
      <c r="O95">
        <v>1622.33</v>
      </c>
      <c r="P95">
        <v>1504.2392405319099</v>
      </c>
      <c r="Q95">
        <v>1267.07659275572</v>
      </c>
      <c r="R95">
        <v>59.875297921613601</v>
      </c>
      <c r="S95" s="2">
        <f>(Table2[[#This Row],[Close Price]]-Table2[[#This Row],[20D EMA]])/Table2[[#This Row],[20D EMA]]</f>
        <v>4.3314245560397688E-2</v>
      </c>
      <c r="T95" s="2">
        <f>(Table2[[#This Row],[Close Price]]-Table2[[#This Row],[50D EMA]])/Table2[[#This Row],[50D EMA]]</f>
        <v>0.12521994799277028</v>
      </c>
      <c r="U95" s="2">
        <f>(Table2[[#This Row],[Close Price]]-Table2[[#This Row],[200D EMA]])/Table2[[#This Row],[200D EMA]]</f>
        <v>0.3358308484878757</v>
      </c>
      <c r="V95">
        <v>0.68737288570579602</v>
      </c>
      <c r="W95">
        <v>1636.55</v>
      </c>
      <c r="X95">
        <v>1701</v>
      </c>
      <c r="Y95">
        <v>1617.05</v>
      </c>
      <c r="Z95">
        <v>1747.2</v>
      </c>
      <c r="AA95">
        <v>1531</v>
      </c>
      <c r="AB95">
        <v>1747.2</v>
      </c>
      <c r="AC95" s="2">
        <f>(Table2[[#This Row],[Close Price]]/Table2[[#This Row],[Day Low]])-1</f>
        <v>3.4248877211206397E-2</v>
      </c>
      <c r="AD95" s="2">
        <f>(Table2[[#This Row],[Day High]]/Table2[[#This Row],[Close Price]])-1</f>
        <v>4.9627791563275903E-3</v>
      </c>
      <c r="AE95" s="2">
        <f>(Table2[[#This Row],[Close Price]]/Table2[[#This Row],[Current Week Low]])-1</f>
        <v>4.6720880615936489E-2</v>
      </c>
      <c r="AF95" s="2">
        <f>(Table2[[#This Row],[Current Week High]]/Table2[[#This Row],[Close Price]])-1</f>
        <v>3.2258064516129004E-2</v>
      </c>
      <c r="AG95" s="2">
        <f>(Table2[[#This Row],[Close Price]]/Table2[[#This Row],[Current Month Low]])-1</f>
        <v>0.10555192684519921</v>
      </c>
      <c r="AH95" s="2">
        <f>(Table2[[#This Row],[Current Month High]]/Table2[[#This Row],[Close Price]])-1</f>
        <v>3.2258064516129004E-2</v>
      </c>
      <c r="AI95">
        <v>3.2258064516128999</v>
      </c>
      <c r="AJ95">
        <v>105.91240875912401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0.21</v>
      </c>
      <c r="AM95" t="s">
        <v>10442</v>
      </c>
      <c r="AN95">
        <v>4.32</v>
      </c>
      <c r="AO95" t="s">
        <v>10442</v>
      </c>
      <c r="AP95">
        <v>0.12609695265951201</v>
      </c>
      <c r="AQ95">
        <f>(Table2[[#This Row],[Sharpe Ratio]]-AVERAGE(Table2[Sharpe Ratio]))/_xlfn.STDEV.P(Table2[Sharpe Ratio])</f>
        <v>0.71338235679320361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3.0284095282541372</v>
      </c>
      <c r="AS95">
        <f>_xlfn.RANK.AVG(Table2[[#This Row],[1Y Return vs Nifty Z-Score]],Table2[1Y Return vs Nifty Z-Score])</f>
        <v>158</v>
      </c>
      <c r="AT95">
        <f>_xlfn.RANK.AVG(Table2[[#This Row],[6M Return vs Nifty Z-Score]],Table2[6M Return vs Nifty Z-Score])</f>
        <v>104</v>
      </c>
      <c r="AU95">
        <f>_xlfn.RANK.AVG(Table2[[#This Row],[Sharpe Ratio Z-Score]],Table2[Sharpe Ratio Z-Score])</f>
        <v>172</v>
      </c>
      <c r="AV95">
        <f>(Table2[[#This Row],[Rank 1Y]]+Table2[[#This Row],[Rank 6M]]+Table2[[#This Row],[Rank Sharpe]])/3</f>
        <v>144.66666666666666</v>
      </c>
    </row>
    <row r="96" spans="1:48" x14ac:dyDescent="0.3">
      <c r="A96" t="s">
        <v>385</v>
      </c>
      <c r="B96" t="s">
        <v>386</v>
      </c>
      <c r="C96" t="s">
        <v>10397</v>
      </c>
      <c r="D96" t="s">
        <v>387</v>
      </c>
      <c r="E96">
        <v>63189.813620969901</v>
      </c>
      <c r="F96">
        <v>976.55</v>
      </c>
      <c r="G96">
        <v>55.184025980344202</v>
      </c>
      <c r="H96">
        <f>(Table2[[#This Row],[1Y Return vs Nifty]]-AVERAGE(Table2[1Y Return vs Nifty]))/_xlfn.STDEV.P(Table2[1Y Return vs Nifty])</f>
        <v>0.50623947762464516</v>
      </c>
      <c r="I96">
        <v>-0.16861783424841201</v>
      </c>
      <c r="J96">
        <f>(Table2[[#This Row],[1M Return vs Nifty]]-AVERAGE(Table2[1M Return vs Nifty]))/_xlfn.STDEV.P(Table2[1M Return vs Nifty])</f>
        <v>0.20797664936571794</v>
      </c>
      <c r="K96">
        <v>36.348796026466097</v>
      </c>
      <c r="L96">
        <f>(Table2[[#This Row],[6M Return vs Nifty]]-AVERAGE(Table2[6M Return vs Nifty]))/_xlfn.STDEV.P(Table2[6M Return vs Nifty])</f>
        <v>0.6178718770877355</v>
      </c>
      <c r="M96">
        <v>-4.3237991255920898</v>
      </c>
      <c r="N96">
        <f>(Table2[[#This Row],[1W Return vs Nifty]]-AVERAGE(Table2[1W Return vs Nifty]))/_xlfn.STDEV.P(Table2[1W Return vs Nifty])</f>
        <v>-0.34584281487349688</v>
      </c>
      <c r="O96">
        <v>984.97</v>
      </c>
      <c r="P96">
        <v>970.45246868142999</v>
      </c>
      <c r="Q96">
        <v>825.61605644004101</v>
      </c>
      <c r="R96">
        <v>45.897043115913597</v>
      </c>
      <c r="S96" s="2">
        <f>(Table2[[#This Row],[Close Price]]-Table2[[#This Row],[20D EMA]])/Table2[[#This Row],[20D EMA]]</f>
        <v>-8.5484837101638348E-3</v>
      </c>
      <c r="T96" s="2">
        <f>(Table2[[#This Row],[Close Price]]-Table2[[#This Row],[50D EMA]])/Table2[[#This Row],[50D EMA]]</f>
        <v>6.283183891380874E-3</v>
      </c>
      <c r="U96" s="2">
        <f>(Table2[[#This Row],[Close Price]]-Table2[[#This Row],[200D EMA]])/Table2[[#This Row],[200D EMA]]</f>
        <v>0.18281372119961947</v>
      </c>
      <c r="V96">
        <v>0.27509882039502698</v>
      </c>
      <c r="W96">
        <v>968.3</v>
      </c>
      <c r="X96">
        <v>984.9</v>
      </c>
      <c r="Y96">
        <v>956.45</v>
      </c>
      <c r="Z96">
        <v>1029.95</v>
      </c>
      <c r="AA96">
        <v>946.8</v>
      </c>
      <c r="AB96">
        <v>1035</v>
      </c>
      <c r="AC96" s="2">
        <f>(Table2[[#This Row],[Close Price]]/Table2[[#This Row],[Day Low]])-1</f>
        <v>8.5200867499741761E-3</v>
      </c>
      <c r="AD96" s="2">
        <f>(Table2[[#This Row],[Day High]]/Table2[[#This Row],[Close Price]])-1</f>
        <v>8.5505094465210263E-3</v>
      </c>
      <c r="AE96" s="2">
        <f>(Table2[[#This Row],[Close Price]]/Table2[[#This Row],[Current Week Low]])-1</f>
        <v>2.1015212504574166E-2</v>
      </c>
      <c r="AF96" s="2">
        <f>(Table2[[#This Row],[Current Week High]]/Table2[[#This Row],[Close Price]])-1</f>
        <v>5.4682299933439316E-2</v>
      </c>
      <c r="AG96" s="2">
        <f>(Table2[[#This Row],[Close Price]]/Table2[[#This Row],[Current Month Low]])-1</f>
        <v>3.1421630756231611E-2</v>
      </c>
      <c r="AH96" s="2">
        <f>(Table2[[#This Row],[Current Month High]]/Table2[[#This Row],[Close Price]])-1</f>
        <v>5.9853566125646518E-2</v>
      </c>
      <c r="AI96">
        <v>21.550355844554801</v>
      </c>
      <c r="AJ96">
        <v>92.994071146245005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-0.05</v>
      </c>
      <c r="AM96" t="s">
        <v>10443</v>
      </c>
      <c r="AN96">
        <v>-2.3199999999999998</v>
      </c>
      <c r="AO96" t="s">
        <v>10443</v>
      </c>
      <c r="AP96">
        <v>0.147275719534088</v>
      </c>
      <c r="AQ96">
        <f>(Table2[[#This Row],[Sharpe Ratio]]-AVERAGE(Table2[Sharpe Ratio]))/_xlfn.STDEV.P(Table2[Sharpe Ratio])</f>
        <v>0.95854349747820977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1.9447886866828115</v>
      </c>
      <c r="AS96">
        <f>_xlfn.RANK.AVG(Table2[[#This Row],[1Y Return vs Nifty Z-Score]],Table2[1Y Return vs Nifty Z-Score])</f>
        <v>163</v>
      </c>
      <c r="AT96">
        <f>_xlfn.RANK.AVG(Table2[[#This Row],[6M Return vs Nifty Z-Score]],Table2[6M Return vs Nifty Z-Score])</f>
        <v>152</v>
      </c>
      <c r="AU96">
        <f>_xlfn.RANK.AVG(Table2[[#This Row],[Sharpe Ratio Z-Score]],Table2[Sharpe Ratio Z-Score])</f>
        <v>123</v>
      </c>
      <c r="AV96">
        <f>(Table2[[#This Row],[Rank 1Y]]+Table2[[#This Row],[Rank 6M]]+Table2[[#This Row],[Rank Sharpe]])/3</f>
        <v>146</v>
      </c>
    </row>
    <row r="97" spans="1:48" x14ac:dyDescent="0.3">
      <c r="A97" t="s">
        <v>1589</v>
      </c>
      <c r="B97" t="s">
        <v>1590</v>
      </c>
      <c r="C97" t="s">
        <v>10386</v>
      </c>
      <c r="D97" t="s">
        <v>239</v>
      </c>
      <c r="E97">
        <v>6101.2805458800003</v>
      </c>
      <c r="F97">
        <v>316.2</v>
      </c>
      <c r="G97">
        <v>23.196882435189199</v>
      </c>
      <c r="H97">
        <f>(Table2[[#This Row],[1Y Return vs Nifty]]-AVERAGE(Table2[1Y Return vs Nifty]))/_xlfn.STDEV.P(Table2[1Y Return vs Nifty])</f>
        <v>-1.8539904369792217E-2</v>
      </c>
      <c r="I97">
        <v>29.559338370319701</v>
      </c>
      <c r="J97">
        <f>(Table2[[#This Row],[1M Return vs Nifty]]-AVERAGE(Table2[1M Return vs Nifty]))/_xlfn.STDEV.P(Table2[1M Return vs Nifty])</f>
        <v>3.0680561918619675</v>
      </c>
      <c r="K97">
        <v>45.738899923825798</v>
      </c>
      <c r="L97">
        <f>(Table2[[#This Row],[6M Return vs Nifty]]-AVERAGE(Table2[6M Return vs Nifty]))/_xlfn.STDEV.P(Table2[6M Return vs Nifty])</f>
        <v>0.8913055242982969</v>
      </c>
      <c r="M97">
        <v>-5.07680556239682</v>
      </c>
      <c r="N97">
        <f>(Table2[[#This Row],[1W Return vs Nifty]]-AVERAGE(Table2[1W Return vs Nifty]))/_xlfn.STDEV.P(Table2[1W Return vs Nifty])</f>
        <v>-0.51325576730241362</v>
      </c>
      <c r="O97">
        <v>296.49</v>
      </c>
      <c r="P97">
        <v>274.10910975573103</v>
      </c>
      <c r="Q97">
        <v>241.00666752713701</v>
      </c>
      <c r="R97">
        <v>63.258149329285203</v>
      </c>
      <c r="S97" s="2">
        <f>(Table2[[#This Row],[Close Price]]-Table2[[#This Row],[20D EMA]])/Table2[[#This Row],[20D EMA]]</f>
        <v>6.6477790144692836E-2</v>
      </c>
      <c r="T97" s="2">
        <f>(Table2[[#This Row],[Close Price]]-Table2[[#This Row],[50D EMA]])/Table2[[#This Row],[50D EMA]]</f>
        <v>0.15355524039962679</v>
      </c>
      <c r="U97" s="2">
        <f>(Table2[[#This Row],[Close Price]]-Table2[[#This Row],[200D EMA]])/Table2[[#This Row],[200D EMA]]</f>
        <v>0.31199689719951967</v>
      </c>
      <c r="V97">
        <v>1.50892997875572</v>
      </c>
      <c r="W97">
        <v>308.45</v>
      </c>
      <c r="X97">
        <v>318.8</v>
      </c>
      <c r="Y97">
        <v>301.10000000000002</v>
      </c>
      <c r="Z97">
        <v>326.7</v>
      </c>
      <c r="AA97">
        <v>276.10000000000002</v>
      </c>
      <c r="AB97">
        <v>329.9</v>
      </c>
      <c r="AC97" s="2">
        <f>(Table2[[#This Row],[Close Price]]/Table2[[#This Row],[Day Low]])-1</f>
        <v>2.5125628140703515E-2</v>
      </c>
      <c r="AD97" s="2">
        <f>(Table2[[#This Row],[Day High]]/Table2[[#This Row],[Close Price]])-1</f>
        <v>8.2226438962682558E-3</v>
      </c>
      <c r="AE97" s="2">
        <f>(Table2[[#This Row],[Close Price]]/Table2[[#This Row],[Current Week Low]])-1</f>
        <v>5.01494520092991E-2</v>
      </c>
      <c r="AF97" s="2">
        <f>(Table2[[#This Row],[Current Week High]]/Table2[[#This Row],[Close Price]])-1</f>
        <v>3.3206831119544589E-2</v>
      </c>
      <c r="AG97" s="2">
        <f>(Table2[[#This Row],[Close Price]]/Table2[[#This Row],[Current Month Low]])-1</f>
        <v>0.14523723288663515</v>
      </c>
      <c r="AH97" s="2">
        <f>(Table2[[#This Row],[Current Month High]]/Table2[[#This Row],[Close Price]])-1</f>
        <v>4.3327008222643792E-2</v>
      </c>
      <c r="AI97">
        <v>4.3327008222643704</v>
      </c>
      <c r="AJ97">
        <v>78.644067796610102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0.13</v>
      </c>
      <c r="AM97" t="s">
        <v>10442</v>
      </c>
      <c r="AN97">
        <v>9.2799999999999994</v>
      </c>
      <c r="AO97" t="s">
        <v>10442</v>
      </c>
      <c r="AP97">
        <v>0.203332066307057</v>
      </c>
      <c r="AQ97">
        <f>(Table2[[#This Row],[Sharpe Ratio]]-AVERAGE(Table2[Sharpe Ratio]))/_xlfn.STDEV.P(Table2[Sharpe Ratio])</f>
        <v>1.6074404799551696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5.0350065244432285</v>
      </c>
      <c r="AS97">
        <f>_xlfn.RANK.AVG(Table2[[#This Row],[1Y Return vs Nifty Z-Score]],Table2[1Y Return vs Nifty Z-Score])</f>
        <v>296</v>
      </c>
      <c r="AT97">
        <f>_xlfn.RANK.AVG(Table2[[#This Row],[6M Return vs Nifty Z-Score]],Table2[6M Return vs Nifty Z-Score])</f>
        <v>114</v>
      </c>
      <c r="AU97">
        <f>_xlfn.RANK.AVG(Table2[[#This Row],[Sharpe Ratio Z-Score]],Table2[Sharpe Ratio Z-Score])</f>
        <v>36</v>
      </c>
      <c r="AV97">
        <f>(Table2[[#This Row],[Rank 1Y]]+Table2[[#This Row],[Rank 6M]]+Table2[[#This Row],[Rank Sharpe]])/3</f>
        <v>148.66666666666666</v>
      </c>
    </row>
    <row r="98" spans="1:48" x14ac:dyDescent="0.3">
      <c r="A98" t="s">
        <v>860</v>
      </c>
      <c r="B98" t="s">
        <v>861</v>
      </c>
      <c r="C98" t="s">
        <v>10395</v>
      </c>
      <c r="D98" t="s">
        <v>164</v>
      </c>
      <c r="E98">
        <v>18709.89073875</v>
      </c>
      <c r="F98">
        <v>782.5</v>
      </c>
      <c r="G98">
        <v>99.609633931132805</v>
      </c>
      <c r="H98">
        <f>(Table2[[#This Row],[1Y Return vs Nifty]]-AVERAGE(Table2[1Y Return vs Nifty]))/_xlfn.STDEV.P(Table2[1Y Return vs Nifty])</f>
        <v>1.2350836475403191</v>
      </c>
      <c r="I98">
        <v>-12.2287886639212</v>
      </c>
      <c r="J98">
        <f>(Table2[[#This Row],[1M Return vs Nifty]]-AVERAGE(Table2[1M Return vs Nifty]))/_xlfn.STDEV.P(Table2[1M Return vs Nifty])</f>
        <v>-0.95231326870328226</v>
      </c>
      <c r="K98">
        <v>14.565549010425</v>
      </c>
      <c r="L98">
        <f>(Table2[[#This Row],[6M Return vs Nifty]]-AVERAGE(Table2[6M Return vs Nifty]))/_xlfn.STDEV.P(Table2[6M Return vs Nifty])</f>
        <v>-1.6441943588889264E-2</v>
      </c>
      <c r="M98">
        <v>-10.195074698218001</v>
      </c>
      <c r="N98">
        <f>(Table2[[#This Row],[1W Return vs Nifty]]-AVERAGE(Table2[1W Return vs Nifty]))/_xlfn.STDEV.P(Table2[1W Return vs Nifty])</f>
        <v>-1.6511803659148769</v>
      </c>
      <c r="O98">
        <v>796.44</v>
      </c>
      <c r="P98">
        <v>804.09637112395103</v>
      </c>
      <c r="Q98">
        <v>691.26476613481896</v>
      </c>
      <c r="R98">
        <v>45.512803970926299</v>
      </c>
      <c r="S98" s="2">
        <f>(Table2[[#This Row],[Close Price]]-Table2[[#This Row],[20D EMA]])/Table2[[#This Row],[20D EMA]]</f>
        <v>-1.7502887850936736E-2</v>
      </c>
      <c r="T98" s="2">
        <f>(Table2[[#This Row],[Close Price]]-Table2[[#This Row],[50D EMA]])/Table2[[#This Row],[50D EMA]]</f>
        <v>-2.6857938798758689E-2</v>
      </c>
      <c r="U98" s="2">
        <f>(Table2[[#This Row],[Close Price]]-Table2[[#This Row],[200D EMA]])/Table2[[#This Row],[200D EMA]]</f>
        <v>0.13198305242044872</v>
      </c>
      <c r="V98">
        <v>1.3403306662980301</v>
      </c>
      <c r="W98">
        <v>748.4</v>
      </c>
      <c r="X98">
        <v>792</v>
      </c>
      <c r="Y98">
        <v>745</v>
      </c>
      <c r="Z98">
        <v>817.95</v>
      </c>
      <c r="AA98">
        <v>745</v>
      </c>
      <c r="AB98">
        <v>854</v>
      </c>
      <c r="AC98" s="2">
        <f>(Table2[[#This Row],[Close Price]]/Table2[[#This Row],[Day Low]])-1</f>
        <v>4.5563869588455486E-2</v>
      </c>
      <c r="AD98" s="2">
        <f>(Table2[[#This Row],[Day High]]/Table2[[#This Row],[Close Price]])-1</f>
        <v>1.2140575079872207E-2</v>
      </c>
      <c r="AE98" s="2">
        <f>(Table2[[#This Row],[Close Price]]/Table2[[#This Row],[Current Week Low]])-1</f>
        <v>5.0335570469798752E-2</v>
      </c>
      <c r="AF98" s="2">
        <f>(Table2[[#This Row],[Current Week High]]/Table2[[#This Row],[Close Price]])-1</f>
        <v>4.5303514376996867E-2</v>
      </c>
      <c r="AG98" s="2">
        <f>(Table2[[#This Row],[Close Price]]/Table2[[#This Row],[Current Month Low]])-1</f>
        <v>5.0335570469798752E-2</v>
      </c>
      <c r="AH98" s="2">
        <f>(Table2[[#This Row],[Current Month High]]/Table2[[#This Row],[Close Price]])-1</f>
        <v>9.1373801916933006E-2</v>
      </c>
      <c r="AI98">
        <v>25.239616613418502</v>
      </c>
      <c r="AJ98">
        <v>160.833333333333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-0.19</v>
      </c>
      <c r="AM98" t="s">
        <v>10443</v>
      </c>
      <c r="AN98">
        <v>-4.54</v>
      </c>
      <c r="AO98" t="s">
        <v>10443</v>
      </c>
      <c r="AP98">
        <v>0.18512657318923201</v>
      </c>
      <c r="AQ98">
        <f>(Table2[[#This Row],[Sharpe Ratio]]-AVERAGE(Table2[Sharpe Ratio]))/_xlfn.STDEV.P(Table2[Sharpe Ratio])</f>
        <v>1.3966973575660686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75</v>
      </c>
      <c r="AT98">
        <f>_xlfn.RANK.AVG(Table2[[#This Row],[6M Return vs Nifty Z-Score]],Table2[6M Return vs Nifty Z-Score])</f>
        <v>314</v>
      </c>
      <c r="AU98">
        <f>_xlfn.RANK.AVG(Table2[[#This Row],[Sharpe Ratio Z-Score]],Table2[Sharpe Ratio Z-Score])</f>
        <v>58</v>
      </c>
      <c r="AV98">
        <f>(Table2[[#This Row],[Rank 1Y]]+Table2[[#This Row],[Rank 6M]]+Table2[[#This Row],[Rank Sharpe]])/3</f>
        <v>149</v>
      </c>
    </row>
    <row r="99" spans="1:48" x14ac:dyDescent="0.3">
      <c r="A99" t="s">
        <v>1622</v>
      </c>
      <c r="B99" t="s">
        <v>1623</v>
      </c>
      <c r="C99" t="s">
        <v>10385</v>
      </c>
      <c r="D99" t="s">
        <v>998</v>
      </c>
      <c r="E99">
        <v>5758.4418003699902</v>
      </c>
      <c r="F99">
        <v>670.7</v>
      </c>
      <c r="G99">
        <v>80.987201045581699</v>
      </c>
      <c r="H99">
        <f>(Table2[[#This Row],[1Y Return vs Nifty]]-AVERAGE(Table2[1Y Return vs Nifty]))/_xlfn.STDEV.P(Table2[1Y Return vs Nifty])</f>
        <v>0.92956500042771573</v>
      </c>
      <c r="I99">
        <v>22.662276478235501</v>
      </c>
      <c r="J99">
        <f>(Table2[[#This Row],[1M Return vs Nifty]]-AVERAGE(Table2[1M Return vs Nifty]))/_xlfn.STDEV.P(Table2[1M Return vs Nifty])</f>
        <v>2.4045008002589179</v>
      </c>
      <c r="K99">
        <v>133.48009688109599</v>
      </c>
      <c r="L99">
        <f>(Table2[[#This Row],[6M Return vs Nifty]]-AVERAGE(Table2[6M Return vs Nifty]))/_xlfn.STDEV.P(Table2[6M Return vs Nifty])</f>
        <v>3.4462714497969995</v>
      </c>
      <c r="M99">
        <v>3.39940250407864</v>
      </c>
      <c r="N99">
        <f>(Table2[[#This Row],[1W Return vs Nifty]]-AVERAGE(Table2[1W Return vs Nifty]))/_xlfn.STDEV.P(Table2[1W Return vs Nifty])</f>
        <v>1.3712261553646548</v>
      </c>
      <c r="O99">
        <v>602.80999999999995</v>
      </c>
      <c r="P99">
        <v>528.96988804112698</v>
      </c>
      <c r="Q99">
        <v>385.01017017925</v>
      </c>
      <c r="R99">
        <v>74.590865202598707</v>
      </c>
      <c r="S99" s="2">
        <f>(Table2[[#This Row],[Close Price]]-Table2[[#This Row],[20D EMA]])/Table2[[#This Row],[20D EMA]]</f>
        <v>0.11262255105257064</v>
      </c>
      <c r="T99" s="2">
        <f>(Table2[[#This Row],[Close Price]]-Table2[[#This Row],[50D EMA]])/Table2[[#This Row],[50D EMA]]</f>
        <v>0.26793606812615706</v>
      </c>
      <c r="U99" s="2">
        <f>(Table2[[#This Row],[Close Price]]-Table2[[#This Row],[200D EMA]])/Table2[[#This Row],[200D EMA]]</f>
        <v>0.74203190447603196</v>
      </c>
      <c r="V99">
        <v>0.63276663621476903</v>
      </c>
      <c r="W99">
        <v>640.04999999999995</v>
      </c>
      <c r="X99">
        <v>683</v>
      </c>
      <c r="Y99">
        <v>625</v>
      </c>
      <c r="Z99">
        <v>683.8</v>
      </c>
      <c r="AA99">
        <v>549.9</v>
      </c>
      <c r="AB99">
        <v>683.8</v>
      </c>
      <c r="AC99" s="2">
        <f>(Table2[[#This Row],[Close Price]]/Table2[[#This Row],[Day Low]])-1</f>
        <v>4.7886883837200411E-2</v>
      </c>
      <c r="AD99" s="2">
        <f>(Table2[[#This Row],[Day High]]/Table2[[#This Row],[Close Price]])-1</f>
        <v>1.8339048755031895E-2</v>
      </c>
      <c r="AE99" s="2">
        <f>(Table2[[#This Row],[Close Price]]/Table2[[#This Row],[Current Week Low]])-1</f>
        <v>7.3120000000000074E-2</v>
      </c>
      <c r="AF99" s="2">
        <f>(Table2[[#This Row],[Current Week High]]/Table2[[#This Row],[Close Price]])-1</f>
        <v>1.9531832413895778E-2</v>
      </c>
      <c r="AG99" s="2">
        <f>(Table2[[#This Row],[Close Price]]/Table2[[#This Row],[Current Month Low]])-1</f>
        <v>0.21967630478268796</v>
      </c>
      <c r="AH99" s="2">
        <f>(Table2[[#This Row],[Current Month High]]/Table2[[#This Row],[Close Price]])-1</f>
        <v>1.9531832413895778E-2</v>
      </c>
      <c r="AI99">
        <v>1.95318324138957</v>
      </c>
      <c r="AJ99">
        <v>210.79703429100999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0.92</v>
      </c>
      <c r="AM99" t="s">
        <v>10442</v>
      </c>
      <c r="AN99">
        <v>18.66</v>
      </c>
      <c r="AO99" t="s">
        <v>10442</v>
      </c>
      <c r="AP99">
        <v>6.8369494972163006E-2</v>
      </c>
      <c r="AQ99">
        <f>(Table2[[#This Row],[Sharpe Ratio]]-AVERAGE(Table2[Sharpe Ratio]))/_xlfn.STDEV.P(Table2[Sharpe Ratio])</f>
        <v>4.5140930874053659E-2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8.1967043367223411</v>
      </c>
      <c r="AS99">
        <f>_xlfn.RANK.AVG(Table2[[#This Row],[1Y Return vs Nifty Z-Score]],Table2[1Y Return vs Nifty Z-Score])</f>
        <v>103</v>
      </c>
      <c r="AT99">
        <f>_xlfn.RANK.AVG(Table2[[#This Row],[6M Return vs Nifty Z-Score]],Table2[6M Return vs Nifty Z-Score])</f>
        <v>6</v>
      </c>
      <c r="AU99">
        <f>_xlfn.RANK.AVG(Table2[[#This Row],[Sharpe Ratio Z-Score]],Table2[Sharpe Ratio Z-Score])</f>
        <v>342</v>
      </c>
      <c r="AV99">
        <f>(Table2[[#This Row],[Rank 1Y]]+Table2[[#This Row],[Rank 6M]]+Table2[[#This Row],[Rank Sharpe]])/3</f>
        <v>150.33333333333334</v>
      </c>
    </row>
    <row r="100" spans="1:48" x14ac:dyDescent="0.3">
      <c r="A100" t="s">
        <v>870</v>
      </c>
      <c r="B100" t="s">
        <v>871</v>
      </c>
      <c r="C100" t="s">
        <v>10386</v>
      </c>
      <c r="D100" t="s">
        <v>226</v>
      </c>
      <c r="E100">
        <v>18342.334791000001</v>
      </c>
      <c r="F100">
        <v>2628.9</v>
      </c>
      <c r="G100">
        <v>94.180612770293607</v>
      </c>
      <c r="H100">
        <f>(Table2[[#This Row],[1Y Return vs Nifty]]-AVERAGE(Table2[1Y Return vs Nifty]))/_xlfn.STDEV.P(Table2[1Y Return vs Nifty])</f>
        <v>1.1460154140608887</v>
      </c>
      <c r="I100">
        <v>4.0093631569230901</v>
      </c>
      <c r="J100">
        <f>(Table2[[#This Row],[1M Return vs Nifty]]-AVERAGE(Table2[1M Return vs Nifty]))/_xlfn.STDEV.P(Table2[1M Return vs Nifty])</f>
        <v>0.60993357770482903</v>
      </c>
      <c r="K100">
        <v>52.529398797683598</v>
      </c>
      <c r="L100">
        <f>(Table2[[#This Row],[6M Return vs Nifty]]-AVERAGE(Table2[6M Return vs Nifty]))/_xlfn.STDEV.P(Table2[6M Return vs Nifty])</f>
        <v>1.0890403836516878</v>
      </c>
      <c r="M100">
        <v>-5.9245774776556299</v>
      </c>
      <c r="N100">
        <f>(Table2[[#This Row],[1W Return vs Nifty]]-AVERAGE(Table2[1W Return vs Nifty]))/_xlfn.STDEV.P(Table2[1W Return vs Nifty])</f>
        <v>-0.70173755495092949</v>
      </c>
      <c r="O100">
        <v>2609.19</v>
      </c>
      <c r="P100">
        <v>2419.99765515433</v>
      </c>
      <c r="Q100">
        <v>1900.26069204808</v>
      </c>
      <c r="R100">
        <v>48.265315131427897</v>
      </c>
      <c r="S100" s="2">
        <f>(Table2[[#This Row],[Close Price]]-Table2[[#This Row],[20D EMA]])/Table2[[#This Row],[20D EMA]]</f>
        <v>7.554068504018502E-3</v>
      </c>
      <c r="T100" s="2">
        <f>(Table2[[#This Row],[Close Price]]-Table2[[#This Row],[50D EMA]])/Table2[[#This Row],[50D EMA]]</f>
        <v>8.6323366636629165E-2</v>
      </c>
      <c r="U100" s="2">
        <f>(Table2[[#This Row],[Close Price]]-Table2[[#This Row],[200D EMA]])/Table2[[#This Row],[200D EMA]]</f>
        <v>0.38344176196509155</v>
      </c>
      <c r="V100">
        <v>0.34661525249837899</v>
      </c>
      <c r="W100">
        <v>2579.9</v>
      </c>
      <c r="X100">
        <v>2669.95</v>
      </c>
      <c r="Y100">
        <v>2506.15</v>
      </c>
      <c r="Z100">
        <v>2857.95</v>
      </c>
      <c r="AA100">
        <v>2444.0500000000002</v>
      </c>
      <c r="AB100">
        <v>2857.95</v>
      </c>
      <c r="AC100" s="2">
        <f>(Table2[[#This Row],[Close Price]]/Table2[[#This Row],[Day Low]])-1</f>
        <v>1.8992984224194709E-2</v>
      </c>
      <c r="AD100" s="2">
        <f>(Table2[[#This Row],[Day High]]/Table2[[#This Row],[Close Price]])-1</f>
        <v>1.561489596409138E-2</v>
      </c>
      <c r="AE100" s="2">
        <f>(Table2[[#This Row],[Close Price]]/Table2[[#This Row],[Current Week Low]])-1</f>
        <v>4.8979510404405069E-2</v>
      </c>
      <c r="AF100" s="2">
        <f>(Table2[[#This Row],[Current Week High]]/Table2[[#This Row],[Close Price]])-1</f>
        <v>8.7127695994522414E-2</v>
      </c>
      <c r="AG100" s="2">
        <f>(Table2[[#This Row],[Close Price]]/Table2[[#This Row],[Current Month Low]])-1</f>
        <v>7.5632658906323424E-2</v>
      </c>
      <c r="AH100" s="2">
        <f>(Table2[[#This Row],[Current Month High]]/Table2[[#This Row],[Close Price]])-1</f>
        <v>8.7127695994522414E-2</v>
      </c>
      <c r="AI100">
        <v>8.7127695994522405</v>
      </c>
      <c r="AJ100">
        <v>125.33750482149701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0.09</v>
      </c>
      <c r="AM100" t="s">
        <v>10442</v>
      </c>
      <c r="AN100">
        <v>-4.41</v>
      </c>
      <c r="AO100" t="s">
        <v>10443</v>
      </c>
      <c r="AP100">
        <v>8.5926799127771E-2</v>
      </c>
      <c r="AQ100">
        <f>(Table2[[#This Row],[Sharpe Ratio]]-AVERAGE(Table2[Sharpe Ratio]))/_xlfn.STDEV.P(Table2[Sharpe Ratio])</f>
        <v>0.2483807483588775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2.3916325688253535</v>
      </c>
      <c r="AS100">
        <f>_xlfn.RANK.AVG(Table2[[#This Row],[1Y Return vs Nifty Z-Score]],Table2[1Y Return vs Nifty Z-Score])</f>
        <v>79</v>
      </c>
      <c r="AT100">
        <f>_xlfn.RANK.AVG(Table2[[#This Row],[6M Return vs Nifty Z-Score]],Table2[6M Return vs Nifty Z-Score])</f>
        <v>99</v>
      </c>
      <c r="AU100">
        <f>_xlfn.RANK.AVG(Table2[[#This Row],[Sharpe Ratio Z-Score]],Table2[Sharpe Ratio Z-Score])</f>
        <v>274</v>
      </c>
      <c r="AV100">
        <f>(Table2[[#This Row],[Rank 1Y]]+Table2[[#This Row],[Rank 6M]]+Table2[[#This Row],[Rank Sharpe]])/3</f>
        <v>150.66666666666666</v>
      </c>
    </row>
    <row r="101" spans="1:48" x14ac:dyDescent="0.3">
      <c r="A101" t="s">
        <v>707</v>
      </c>
      <c r="B101" t="s">
        <v>708</v>
      </c>
      <c r="C101" t="s">
        <v>10395</v>
      </c>
      <c r="D101" t="s">
        <v>125</v>
      </c>
      <c r="E101">
        <v>25583.718742505</v>
      </c>
      <c r="F101">
        <v>920.15</v>
      </c>
      <c r="G101">
        <v>81.983727430867404</v>
      </c>
      <c r="H101">
        <f>(Table2[[#This Row],[1Y Return vs Nifty]]-AVERAGE(Table2[1Y Return vs Nifty]))/_xlfn.STDEV.P(Table2[1Y Return vs Nifty])</f>
        <v>0.94591395949851076</v>
      </c>
      <c r="I101">
        <v>16.027852549151401</v>
      </c>
      <c r="J101">
        <f>(Table2[[#This Row],[1M Return vs Nifty]]-AVERAGE(Table2[1M Return vs Nifty]))/_xlfn.STDEV.P(Table2[1M Return vs Nifty])</f>
        <v>1.7662133907495736</v>
      </c>
      <c r="K101">
        <v>42.6717162238632</v>
      </c>
      <c r="L101">
        <f>(Table2[[#This Row],[6M Return vs Nifty]]-AVERAGE(Table2[6M Return vs Nifty]))/_xlfn.STDEV.P(Table2[6M Return vs Nifty])</f>
        <v>0.80199115302905311</v>
      </c>
      <c r="M101">
        <v>0.49907393340911599</v>
      </c>
      <c r="N101">
        <f>(Table2[[#This Row],[1W Return vs Nifty]]-AVERAGE(Table2[1W Return vs Nifty]))/_xlfn.STDEV.P(Table2[1W Return vs Nifty])</f>
        <v>0.72640753855429319</v>
      </c>
      <c r="O101">
        <v>840.42</v>
      </c>
      <c r="P101">
        <v>782.16368145718195</v>
      </c>
      <c r="Q101">
        <v>657.526046849718</v>
      </c>
      <c r="R101">
        <v>74.7919087578953</v>
      </c>
      <c r="S101" s="2">
        <f>(Table2[[#This Row],[Close Price]]-Table2[[#This Row],[20D EMA]])/Table2[[#This Row],[20D EMA]]</f>
        <v>9.4869232050641378E-2</v>
      </c>
      <c r="T101" s="2">
        <f>(Table2[[#This Row],[Close Price]]-Table2[[#This Row],[50D EMA]])/Table2[[#This Row],[50D EMA]]</f>
        <v>0.17641616686388145</v>
      </c>
      <c r="U101" s="2">
        <f>(Table2[[#This Row],[Close Price]]-Table2[[#This Row],[200D EMA]])/Table2[[#This Row],[200D EMA]]</f>
        <v>0.39941224291956673</v>
      </c>
      <c r="V101">
        <v>0.95393046950288496</v>
      </c>
      <c r="W101">
        <v>867</v>
      </c>
      <c r="X101">
        <v>932.75</v>
      </c>
      <c r="Y101">
        <v>850.05</v>
      </c>
      <c r="Z101">
        <v>932.75</v>
      </c>
      <c r="AA101">
        <v>781.1</v>
      </c>
      <c r="AB101">
        <v>932.75</v>
      </c>
      <c r="AC101" s="2">
        <f>(Table2[[#This Row],[Close Price]]/Table2[[#This Row],[Day Low]])-1</f>
        <v>6.1303344867358778E-2</v>
      </c>
      <c r="AD101" s="2">
        <f>(Table2[[#This Row],[Day High]]/Table2[[#This Row],[Close Price]])-1</f>
        <v>1.3693419551160213E-2</v>
      </c>
      <c r="AE101" s="2">
        <f>(Table2[[#This Row],[Close Price]]/Table2[[#This Row],[Current Week Low]])-1</f>
        <v>8.2465737309570075E-2</v>
      </c>
      <c r="AF101" s="2">
        <f>(Table2[[#This Row],[Current Week High]]/Table2[[#This Row],[Close Price]])-1</f>
        <v>1.3693419551160213E-2</v>
      </c>
      <c r="AG101" s="2">
        <f>(Table2[[#This Row],[Close Price]]/Table2[[#This Row],[Current Month Low]])-1</f>
        <v>0.17801817949046206</v>
      </c>
      <c r="AH101" s="2">
        <f>(Table2[[#This Row],[Current Month High]]/Table2[[#This Row],[Close Price]])-1</f>
        <v>1.3693419551160213E-2</v>
      </c>
      <c r="AI101">
        <v>1.36934195511602</v>
      </c>
      <c r="AJ101">
        <v>118.979057591623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0.33</v>
      </c>
      <c r="AM101" t="s">
        <v>10442</v>
      </c>
      <c r="AN101">
        <v>11.24</v>
      </c>
      <c r="AO101" t="s">
        <v>10442</v>
      </c>
      <c r="AP101">
        <v>0.10587468869257299</v>
      </c>
      <c r="AQ101">
        <f>(Table2[[#This Row],[Sharpe Ratio]]-AVERAGE(Table2[Sharpe Ratio]))/_xlfn.STDEV.P(Table2[Sharpe Ratio])</f>
        <v>0.47929350116112485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4.7198195429925551</v>
      </c>
      <c r="AS101">
        <f>_xlfn.RANK.AVG(Table2[[#This Row],[1Y Return vs Nifty Z-Score]],Table2[1Y Return vs Nifty Z-Score])</f>
        <v>102</v>
      </c>
      <c r="AT101">
        <f>_xlfn.RANK.AVG(Table2[[#This Row],[6M Return vs Nifty Z-Score]],Table2[6M Return vs Nifty Z-Score])</f>
        <v>128</v>
      </c>
      <c r="AU101">
        <f>_xlfn.RANK.AVG(Table2[[#This Row],[Sharpe Ratio Z-Score]],Table2[Sharpe Ratio Z-Score])</f>
        <v>223</v>
      </c>
      <c r="AV101">
        <f>(Table2[[#This Row],[Rank 1Y]]+Table2[[#This Row],[Rank 6M]]+Table2[[#This Row],[Rank Sharpe]])/3</f>
        <v>151</v>
      </c>
    </row>
    <row r="102" spans="1:48" x14ac:dyDescent="0.3">
      <c r="A102" t="s">
        <v>1734</v>
      </c>
      <c r="B102" t="s">
        <v>1735</v>
      </c>
      <c r="C102" t="s">
        <v>10393</v>
      </c>
      <c r="D102" t="s">
        <v>828</v>
      </c>
      <c r="E102">
        <v>4802.6169949499999</v>
      </c>
      <c r="F102">
        <v>388.1</v>
      </c>
      <c r="G102">
        <v>111.68704962277801</v>
      </c>
      <c r="H102">
        <f>(Table2[[#This Row],[1Y Return vs Nifty]]-AVERAGE(Table2[1Y Return vs Nifty]))/_xlfn.STDEV.P(Table2[1Y Return vs Nifty])</f>
        <v>1.4332250893919307</v>
      </c>
      <c r="I102">
        <v>-3.0954378984680599</v>
      </c>
      <c r="J102">
        <f>(Table2[[#This Row],[1M Return vs Nifty]]-AVERAGE(Table2[1M Return vs Nifty]))/_xlfn.STDEV.P(Table2[1M Return vs Nifty])</f>
        <v>-7.3608069497527143E-2</v>
      </c>
      <c r="K102">
        <v>52.911532730805497</v>
      </c>
      <c r="L102">
        <f>(Table2[[#This Row],[6M Return vs Nifty]]-AVERAGE(Table2[6M Return vs Nifty]))/_xlfn.STDEV.P(Table2[6M Return vs Nifty])</f>
        <v>1.1001678723566655</v>
      </c>
      <c r="M102">
        <v>-1.06762283768626</v>
      </c>
      <c r="N102">
        <f>(Table2[[#This Row],[1W Return vs Nifty]]-AVERAGE(Table2[1W Return vs Nifty]))/_xlfn.STDEV.P(Table2[1W Return vs Nifty])</f>
        <v>0.37809002200968572</v>
      </c>
      <c r="O102">
        <v>385.04</v>
      </c>
      <c r="P102">
        <v>365.75198514033502</v>
      </c>
      <c r="Q102">
        <v>292.81246216221098</v>
      </c>
      <c r="R102">
        <v>51.194819547221996</v>
      </c>
      <c r="S102" s="2">
        <f>(Table2[[#This Row],[Close Price]]-Table2[[#This Row],[20D EMA]])/Table2[[#This Row],[20D EMA]]</f>
        <v>7.947226262206529E-3</v>
      </c>
      <c r="T102" s="2">
        <f>(Table2[[#This Row],[Close Price]]-Table2[[#This Row],[50D EMA]])/Table2[[#This Row],[50D EMA]]</f>
        <v>6.1101554516758978E-2</v>
      </c>
      <c r="U102" s="2">
        <f>(Table2[[#This Row],[Close Price]]-Table2[[#This Row],[200D EMA]])/Table2[[#This Row],[200D EMA]]</f>
        <v>0.32542172943787506</v>
      </c>
      <c r="V102">
        <v>0.62926159743407395</v>
      </c>
      <c r="W102">
        <v>381.5</v>
      </c>
      <c r="X102">
        <v>393.9</v>
      </c>
      <c r="Y102">
        <v>379</v>
      </c>
      <c r="Z102">
        <v>407</v>
      </c>
      <c r="AA102">
        <v>370.35</v>
      </c>
      <c r="AB102">
        <v>407.8</v>
      </c>
      <c r="AC102" s="2">
        <f>(Table2[[#This Row],[Close Price]]/Table2[[#This Row],[Day Low]])-1</f>
        <v>1.7300131061599E-2</v>
      </c>
      <c r="AD102" s="2">
        <f>(Table2[[#This Row],[Day High]]/Table2[[#This Row],[Close Price]])-1</f>
        <v>1.4944601906724975E-2</v>
      </c>
      <c r="AE102" s="2">
        <f>(Table2[[#This Row],[Close Price]]/Table2[[#This Row],[Current Week Low]])-1</f>
        <v>2.4010554089709757E-2</v>
      </c>
      <c r="AF102" s="2">
        <f>(Table2[[#This Row],[Current Week High]]/Table2[[#This Row],[Close Price]])-1</f>
        <v>4.8698788971914375E-2</v>
      </c>
      <c r="AG102" s="2">
        <f>(Table2[[#This Row],[Close Price]]/Table2[[#This Row],[Current Month Low]])-1</f>
        <v>4.7927636019981179E-2</v>
      </c>
      <c r="AH102" s="2">
        <f>(Table2[[#This Row],[Current Month High]]/Table2[[#This Row],[Close Price]])-1</f>
        <v>5.076011337284192E-2</v>
      </c>
      <c r="AI102">
        <v>6.1453233702653796</v>
      </c>
      <c r="AJ102">
        <v>160.73228081961699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0.12</v>
      </c>
      <c r="AM102" t="s">
        <v>10442</v>
      </c>
      <c r="AN102">
        <v>-1.5</v>
      </c>
      <c r="AO102" t="s">
        <v>10443</v>
      </c>
      <c r="AP102">
        <v>8.2849432011249002E-2</v>
      </c>
      <c r="AQ102">
        <f>(Table2[[#This Row],[Sharpe Ratio]]-AVERAGE(Table2[Sharpe Ratio]))/_xlfn.STDEV.P(Table2[Sharpe Ratio])</f>
        <v>0.21275776629098661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3.0506326805517414</v>
      </c>
      <c r="AS102">
        <f>_xlfn.RANK.AVG(Table2[[#This Row],[1Y Return vs Nifty Z-Score]],Table2[1Y Return vs Nifty Z-Score])</f>
        <v>66</v>
      </c>
      <c r="AT102">
        <f>_xlfn.RANK.AVG(Table2[[#This Row],[6M Return vs Nifty Z-Score]],Table2[6M Return vs Nifty Z-Score])</f>
        <v>98</v>
      </c>
      <c r="AU102">
        <f>_xlfn.RANK.AVG(Table2[[#This Row],[Sharpe Ratio Z-Score]],Table2[Sharpe Ratio Z-Score])</f>
        <v>291</v>
      </c>
      <c r="AV102">
        <f>(Table2[[#This Row],[Rank 1Y]]+Table2[[#This Row],[Rank 6M]]+Table2[[#This Row],[Rank Sharpe]])/3</f>
        <v>151.66666666666666</v>
      </c>
    </row>
    <row r="103" spans="1:48" x14ac:dyDescent="0.3">
      <c r="A103" t="s">
        <v>814</v>
      </c>
      <c r="B103" t="s">
        <v>815</v>
      </c>
      <c r="C103" t="s">
        <v>10392</v>
      </c>
      <c r="D103" t="s">
        <v>125</v>
      </c>
      <c r="E103">
        <v>20360.53966617</v>
      </c>
      <c r="F103">
        <v>1115.95</v>
      </c>
      <c r="G103">
        <v>154.724824659456</v>
      </c>
      <c r="H103">
        <f>(Table2[[#This Row],[1Y Return vs Nifty]]-AVERAGE(Table2[1Y Return vs Nifty]))/_xlfn.STDEV.P(Table2[1Y Return vs Nifty])</f>
        <v>2.1393005460603471</v>
      </c>
      <c r="I103">
        <v>13.580078045032501</v>
      </c>
      <c r="J103">
        <f>(Table2[[#This Row],[1M Return vs Nifty]]-AVERAGE(Table2[1M Return vs Nifty]))/_xlfn.STDEV.P(Table2[1M Return vs Nifty])</f>
        <v>1.5307168858536673</v>
      </c>
      <c r="K103">
        <v>4.8202223629568399</v>
      </c>
      <c r="L103">
        <f>(Table2[[#This Row],[6M Return vs Nifty]]-AVERAGE(Table2[6M Return vs Nifty]))/_xlfn.STDEV.P(Table2[6M Return vs Nifty])</f>
        <v>-0.30021944356146674</v>
      </c>
      <c r="M103">
        <v>0.56965148677965505</v>
      </c>
      <c r="N103">
        <f>(Table2[[#This Row],[1W Return vs Nifty]]-AVERAGE(Table2[1W Return vs Nifty]))/_xlfn.STDEV.P(Table2[1W Return vs Nifty])</f>
        <v>0.74209876774897199</v>
      </c>
      <c r="O103">
        <v>1049.8599999999999</v>
      </c>
      <c r="P103">
        <v>987.98157257460696</v>
      </c>
      <c r="Q103">
        <v>867.458204630522</v>
      </c>
      <c r="R103">
        <v>61.743264701968897</v>
      </c>
      <c r="S103" s="2">
        <f>(Table2[[#This Row],[Close Price]]-Table2[[#This Row],[20D EMA]])/Table2[[#This Row],[20D EMA]]</f>
        <v>6.2951250642943019E-2</v>
      </c>
      <c r="T103" s="2">
        <f>(Table2[[#This Row],[Close Price]]-Table2[[#This Row],[50D EMA]])/Table2[[#This Row],[50D EMA]]</f>
        <v>0.12952511562732574</v>
      </c>
      <c r="U103" s="2">
        <f>(Table2[[#This Row],[Close Price]]-Table2[[#This Row],[200D EMA]])/Table2[[#This Row],[200D EMA]]</f>
        <v>0.28645967499416136</v>
      </c>
      <c r="V103">
        <v>1.60339488164073</v>
      </c>
      <c r="W103">
        <v>1080.05</v>
      </c>
      <c r="X103">
        <v>1138.4000000000001</v>
      </c>
      <c r="Y103">
        <v>1000.05</v>
      </c>
      <c r="Z103">
        <v>1176</v>
      </c>
      <c r="AA103">
        <v>895.3</v>
      </c>
      <c r="AB103">
        <v>1176</v>
      </c>
      <c r="AC103" s="2">
        <f>(Table2[[#This Row],[Close Price]]/Table2[[#This Row],[Day Low]])-1</f>
        <v>3.3239201888801473E-2</v>
      </c>
      <c r="AD103" s="2">
        <f>(Table2[[#This Row],[Day High]]/Table2[[#This Row],[Close Price]])-1</f>
        <v>2.0117388771898392E-2</v>
      </c>
      <c r="AE103" s="2">
        <f>(Table2[[#This Row],[Close Price]]/Table2[[#This Row],[Current Week Low]])-1</f>
        <v>0.1158942052897356</v>
      </c>
      <c r="AF103" s="2">
        <f>(Table2[[#This Row],[Current Week High]]/Table2[[#This Row],[Close Price]])-1</f>
        <v>5.3810654599220298E-2</v>
      </c>
      <c r="AG103" s="2">
        <f>(Table2[[#This Row],[Close Price]]/Table2[[#This Row],[Current Month Low]])-1</f>
        <v>0.2464537026694964</v>
      </c>
      <c r="AH103" s="2">
        <f>(Table2[[#This Row],[Current Month High]]/Table2[[#This Row],[Close Price]])-1</f>
        <v>5.3810654599220298E-2</v>
      </c>
      <c r="AI103">
        <v>17.7472108965455</v>
      </c>
      <c r="AJ103">
        <v>209.986111111111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0.25</v>
      </c>
      <c r="AM103" t="s">
        <v>10442</v>
      </c>
      <c r="AN103">
        <v>6.27</v>
      </c>
      <c r="AO103" t="s">
        <v>10442</v>
      </c>
      <c r="AP103">
        <v>0.24495076858238299</v>
      </c>
      <c r="AQ103">
        <f>(Table2[[#This Row],[Sharpe Ratio]]-AVERAGE(Table2[Sharpe Ratio]))/_xlfn.STDEV.P(Table2[Sharpe Ratio])</f>
        <v>2.0892101969587173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6.2011069530602381</v>
      </c>
      <c r="AS103">
        <f>_xlfn.RANK.AVG(Table2[[#This Row],[1Y Return vs Nifty Z-Score]],Table2[1Y Return vs Nifty Z-Score])</f>
        <v>36</v>
      </c>
      <c r="AT103">
        <f>_xlfn.RANK.AVG(Table2[[#This Row],[6M Return vs Nifty Z-Score]],Table2[6M Return vs Nifty Z-Score])</f>
        <v>414</v>
      </c>
      <c r="AU103">
        <f>_xlfn.RANK.AVG(Table2[[#This Row],[Sharpe Ratio Z-Score]],Table2[Sharpe Ratio Z-Score])</f>
        <v>12</v>
      </c>
      <c r="AV103">
        <f>(Table2[[#This Row],[Rank 1Y]]+Table2[[#This Row],[Rank 6M]]+Table2[[#This Row],[Rank Sharpe]])/3</f>
        <v>154</v>
      </c>
    </row>
    <row r="104" spans="1:48" x14ac:dyDescent="0.3">
      <c r="A104" t="s">
        <v>276</v>
      </c>
      <c r="B104" t="s">
        <v>277</v>
      </c>
      <c r="C104" t="s">
        <v>10397</v>
      </c>
      <c r="D104" t="s">
        <v>278</v>
      </c>
      <c r="E104">
        <v>100360.7101994</v>
      </c>
      <c r="F104">
        <v>11090.8</v>
      </c>
      <c r="G104">
        <v>111.62606709803001</v>
      </c>
      <c r="H104">
        <f>(Table2[[#This Row],[1Y Return vs Nifty]]-AVERAGE(Table2[1Y Return vs Nifty]))/_xlfn.STDEV.P(Table2[1Y Return vs Nifty])</f>
        <v>1.4322246133223955</v>
      </c>
      <c r="I104">
        <v>0.22636368767137499</v>
      </c>
      <c r="J104">
        <f>(Table2[[#This Row],[1M Return vs Nifty]]-AVERAGE(Table2[1M Return vs Nifty]))/_xlfn.STDEV.P(Table2[1M Return vs Nifty])</f>
        <v>0.2459771954756865</v>
      </c>
      <c r="K104">
        <v>12.317962129449199</v>
      </c>
      <c r="L104">
        <f>(Table2[[#This Row],[6M Return vs Nifty]]-AVERAGE(Table2[6M Return vs Nifty]))/_xlfn.STDEV.P(Table2[6M Return vs Nifty])</f>
        <v>-8.189019474834941E-2</v>
      </c>
      <c r="M104">
        <v>-4.1314728617349203</v>
      </c>
      <c r="N104">
        <f>(Table2[[#This Row],[1W Return vs Nifty]]-AVERAGE(Table2[1W Return vs Nifty]))/_xlfn.STDEV.P(Table2[1W Return vs Nifty])</f>
        <v>-0.30308367486059262</v>
      </c>
      <c r="O104">
        <v>10831.71</v>
      </c>
      <c r="P104">
        <v>10649.993073584399</v>
      </c>
      <c r="Q104">
        <v>8975.4025441780996</v>
      </c>
      <c r="R104">
        <v>61.8611434306411</v>
      </c>
      <c r="S104" s="2">
        <f>(Table2[[#This Row],[Close Price]]-Table2[[#This Row],[20D EMA]])/Table2[[#This Row],[20D EMA]]</f>
        <v>2.3919584257702631E-2</v>
      </c>
      <c r="T104" s="2">
        <f>(Table2[[#This Row],[Close Price]]-Table2[[#This Row],[50D EMA]])/Table2[[#This Row],[50D EMA]]</f>
        <v>4.1390348648108616E-2</v>
      </c>
      <c r="U104" s="2">
        <f>(Table2[[#This Row],[Close Price]]-Table2[[#This Row],[200D EMA]])/Table2[[#This Row],[200D EMA]]</f>
        <v>0.23568830984567413</v>
      </c>
      <c r="V104">
        <v>0.55957846197447103</v>
      </c>
      <c r="W104">
        <v>10849.8</v>
      </c>
      <c r="X104">
        <v>11299.7</v>
      </c>
      <c r="Y104">
        <v>10510.6</v>
      </c>
      <c r="Z104">
        <v>11299.7</v>
      </c>
      <c r="AA104">
        <v>10510.6</v>
      </c>
      <c r="AB104">
        <v>11299.7</v>
      </c>
      <c r="AC104" s="2">
        <f>(Table2[[#This Row],[Close Price]]/Table2[[#This Row],[Day Low]])-1</f>
        <v>2.2212391011815935E-2</v>
      </c>
      <c r="AD104" s="2">
        <f>(Table2[[#This Row],[Day High]]/Table2[[#This Row],[Close Price]])-1</f>
        <v>1.8835431168175543E-2</v>
      </c>
      <c r="AE104" s="2">
        <f>(Table2[[#This Row],[Close Price]]/Table2[[#This Row],[Current Week Low]])-1</f>
        <v>5.520141571366044E-2</v>
      </c>
      <c r="AF104" s="2">
        <f>(Table2[[#This Row],[Current Week High]]/Table2[[#This Row],[Close Price]])-1</f>
        <v>1.8835431168175543E-2</v>
      </c>
      <c r="AG104" s="2">
        <f>(Table2[[#This Row],[Close Price]]/Table2[[#This Row],[Current Month Low]])-1</f>
        <v>5.520141571366044E-2</v>
      </c>
      <c r="AH104" s="2">
        <f>(Table2[[#This Row],[Current Month High]]/Table2[[#This Row],[Close Price]])-1</f>
        <v>1.8835431168175543E-2</v>
      </c>
      <c r="AI104">
        <v>19.901179355862499</v>
      </c>
      <c r="AJ104">
        <v>144.290748898678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-0.04</v>
      </c>
      <c r="AM104" t="s">
        <v>10443</v>
      </c>
      <c r="AN104">
        <v>0.46</v>
      </c>
      <c r="AO104" t="s">
        <v>10442</v>
      </c>
      <c r="AP104">
        <v>0.183802920325467</v>
      </c>
      <c r="AQ104">
        <f>(Table2[[#This Row],[Sharpe Ratio]]-AVERAGE(Table2[Sharpe Ratio]))/_xlfn.STDEV.P(Table2[Sharpe Ratio])</f>
        <v>1.381375018552027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2.674602957741167</v>
      </c>
      <c r="AS104">
        <f>_xlfn.RANK.AVG(Table2[[#This Row],[1Y Return vs Nifty Z-Score]],Table2[1Y Return vs Nifty Z-Score])</f>
        <v>67</v>
      </c>
      <c r="AT104">
        <f>_xlfn.RANK.AVG(Table2[[#This Row],[6M Return vs Nifty Z-Score]],Table2[6M Return vs Nifty Z-Score])</f>
        <v>334</v>
      </c>
      <c r="AU104">
        <f>_xlfn.RANK.AVG(Table2[[#This Row],[Sharpe Ratio Z-Score]],Table2[Sharpe Ratio Z-Score])</f>
        <v>62</v>
      </c>
      <c r="AV104">
        <f>(Table2[[#This Row],[Rank 1Y]]+Table2[[#This Row],[Rank 6M]]+Table2[[#This Row],[Rank Sharpe]])/3</f>
        <v>154.33333333333334</v>
      </c>
    </row>
    <row r="105" spans="1:48" x14ac:dyDescent="0.3">
      <c r="A105" t="s">
        <v>1444</v>
      </c>
      <c r="B105" t="s">
        <v>1445</v>
      </c>
      <c r="C105" t="s">
        <v>10390</v>
      </c>
      <c r="D105" t="s">
        <v>197</v>
      </c>
      <c r="E105">
        <v>7628.9296533999996</v>
      </c>
      <c r="F105">
        <v>531.1</v>
      </c>
      <c r="G105">
        <v>39.036294582394397</v>
      </c>
      <c r="H105">
        <f>(Table2[[#This Row],[1Y Return vs Nifty]]-AVERAGE(Table2[1Y Return vs Nifty]))/_xlfn.STDEV.P(Table2[1Y Return vs Nifty])</f>
        <v>0.24132065198252864</v>
      </c>
      <c r="I105">
        <v>-1.3940499445671699</v>
      </c>
      <c r="J105">
        <f>(Table2[[#This Row],[1M Return vs Nifty]]-AVERAGE(Table2[1M Return vs Nifty]))/_xlfn.STDEV.P(Table2[1M Return vs Nifty])</f>
        <v>9.0079768553503844E-2</v>
      </c>
      <c r="K105">
        <v>44.519522383522002</v>
      </c>
      <c r="L105">
        <f>(Table2[[#This Row],[6M Return vs Nifty]]-AVERAGE(Table2[6M Return vs Nifty]))/_xlfn.STDEV.P(Table2[6M Return vs Nifty])</f>
        <v>0.85579805262211439</v>
      </c>
      <c r="M105">
        <v>0.39786319260158198</v>
      </c>
      <c r="N105">
        <f>(Table2[[#This Row],[1W Return vs Nifty]]-AVERAGE(Table2[1W Return vs Nifty]))/_xlfn.STDEV.P(Table2[1W Return vs Nifty])</f>
        <v>0.70390575356556673</v>
      </c>
      <c r="O105">
        <v>522.53</v>
      </c>
      <c r="P105">
        <v>504.61191643469903</v>
      </c>
      <c r="Q105">
        <v>420.802465235569</v>
      </c>
      <c r="R105">
        <v>55.395469003094902</v>
      </c>
      <c r="S105" s="2">
        <f>(Table2[[#This Row],[Close Price]]-Table2[[#This Row],[20D EMA]])/Table2[[#This Row],[20D EMA]]</f>
        <v>1.6400972192984233E-2</v>
      </c>
      <c r="T105" s="2">
        <f>(Table2[[#This Row],[Close Price]]-Table2[[#This Row],[50D EMA]])/Table2[[#This Row],[50D EMA]]</f>
        <v>5.2491989789798743E-2</v>
      </c>
      <c r="U105" s="2">
        <f>(Table2[[#This Row],[Close Price]]-Table2[[#This Row],[200D EMA]])/Table2[[#This Row],[200D EMA]]</f>
        <v>0.26211237784143082</v>
      </c>
      <c r="V105">
        <v>0.53228828332844103</v>
      </c>
      <c r="W105">
        <v>520.70000000000005</v>
      </c>
      <c r="X105">
        <v>534.4</v>
      </c>
      <c r="Y105">
        <v>508.6</v>
      </c>
      <c r="Z105">
        <v>551.85</v>
      </c>
      <c r="AA105">
        <v>502.6</v>
      </c>
      <c r="AB105">
        <v>559.54999999999995</v>
      </c>
      <c r="AC105" s="2">
        <f>(Table2[[#This Row],[Close Price]]/Table2[[#This Row],[Day Low]])-1</f>
        <v>1.9973113116957819E-2</v>
      </c>
      <c r="AD105" s="2">
        <f>(Table2[[#This Row],[Day High]]/Table2[[#This Row],[Close Price]])-1</f>
        <v>6.2135191112784316E-3</v>
      </c>
      <c r="AE105" s="2">
        <f>(Table2[[#This Row],[Close Price]]/Table2[[#This Row],[Current Week Low]])-1</f>
        <v>4.4239087691702705E-2</v>
      </c>
      <c r="AF105" s="2">
        <f>(Table2[[#This Row],[Current Week High]]/Table2[[#This Row],[Close Price]])-1</f>
        <v>3.90698550178874E-2</v>
      </c>
      <c r="AG105" s="2">
        <f>(Table2[[#This Row],[Close Price]]/Table2[[#This Row],[Current Month Low]])-1</f>
        <v>5.6705133306804711E-2</v>
      </c>
      <c r="AH105" s="2">
        <f>(Table2[[#This Row],[Current Month High]]/Table2[[#This Row],[Close Price]])-1</f>
        <v>5.3568066277537074E-2</v>
      </c>
      <c r="AI105">
        <v>5.3568066277537003</v>
      </c>
      <c r="AJ105">
        <v>95.580924323329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0.05</v>
      </c>
      <c r="AM105" t="s">
        <v>10442</v>
      </c>
      <c r="AN105">
        <v>-0.42</v>
      </c>
      <c r="AO105" t="s">
        <v>10443</v>
      </c>
      <c r="AP105">
        <v>0.14992649590134299</v>
      </c>
      <c r="AQ105">
        <f>(Table2[[#This Row],[Sharpe Ratio]]-AVERAGE(Table2[Sharpe Ratio]))/_xlfn.STDEV.P(Table2[Sharpe Ratio])</f>
        <v>0.98922835093288497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2.8803325776565982</v>
      </c>
      <c r="AS105">
        <f>_xlfn.RANK.AVG(Table2[[#This Row],[1Y Return vs Nifty Z-Score]],Table2[1Y Return vs Nifty Z-Score])</f>
        <v>227</v>
      </c>
      <c r="AT105">
        <f>_xlfn.RANK.AVG(Table2[[#This Row],[6M Return vs Nifty Z-Score]],Table2[6M Return vs Nifty Z-Score])</f>
        <v>120</v>
      </c>
      <c r="AU105">
        <f>_xlfn.RANK.AVG(Table2[[#This Row],[Sharpe Ratio Z-Score]],Table2[Sharpe Ratio Z-Score])</f>
        <v>118</v>
      </c>
      <c r="AV105">
        <f>(Table2[[#This Row],[Rank 1Y]]+Table2[[#This Row],[Rank 6M]]+Table2[[#This Row],[Rank Sharpe]])/3</f>
        <v>155</v>
      </c>
    </row>
    <row r="106" spans="1:48" x14ac:dyDescent="0.3">
      <c r="A106" t="s">
        <v>725</v>
      </c>
      <c r="B106" t="s">
        <v>726</v>
      </c>
      <c r="C106" t="s">
        <v>10389</v>
      </c>
      <c r="D106" t="s">
        <v>57</v>
      </c>
      <c r="E106">
        <v>24703.330533479999</v>
      </c>
      <c r="F106">
        <v>186.36</v>
      </c>
      <c r="G106">
        <v>76.670880161943302</v>
      </c>
      <c r="H106">
        <f>(Table2[[#This Row],[1Y Return vs Nifty]]-AVERAGE(Table2[1Y Return vs Nifty]))/_xlfn.STDEV.P(Table2[1Y Return vs Nifty])</f>
        <v>0.85875166873375364</v>
      </c>
      <c r="I106">
        <v>2.7794697876799499</v>
      </c>
      <c r="J106">
        <f>(Table2[[#This Row],[1M Return vs Nifty]]-AVERAGE(Table2[1M Return vs Nifty]))/_xlfn.STDEV.P(Table2[1M Return vs Nifty])</f>
        <v>0.49160748624336603</v>
      </c>
      <c r="K106">
        <v>46.026235397231197</v>
      </c>
      <c r="L106">
        <f>(Table2[[#This Row],[6M Return vs Nifty]]-AVERAGE(Table2[6M Return vs Nifty]))/_xlfn.STDEV.P(Table2[6M Return vs Nifty])</f>
        <v>0.89967254422959952</v>
      </c>
      <c r="M106">
        <v>-5.1776530954305802</v>
      </c>
      <c r="N106">
        <f>(Table2[[#This Row],[1W Return vs Nifty]]-AVERAGE(Table2[1W Return vs Nifty]))/_xlfn.STDEV.P(Table2[1W Return vs Nifty])</f>
        <v>-0.53567680173871368</v>
      </c>
      <c r="O106">
        <v>191.16</v>
      </c>
      <c r="P106">
        <v>183.03142193172999</v>
      </c>
      <c r="Q106">
        <v>150.521274988214</v>
      </c>
      <c r="R106">
        <v>35.724752094960898</v>
      </c>
      <c r="S106" s="2">
        <f>(Table2[[#This Row],[Close Price]]-Table2[[#This Row],[20D EMA]])/Table2[[#This Row],[20D EMA]]</f>
        <v>-2.5109855618330106E-2</v>
      </c>
      <c r="T106" s="2">
        <f>(Table2[[#This Row],[Close Price]]-Table2[[#This Row],[50D EMA]])/Table2[[#This Row],[50D EMA]]</f>
        <v>1.8185828603307065E-2</v>
      </c>
      <c r="U106" s="2">
        <f>(Table2[[#This Row],[Close Price]]-Table2[[#This Row],[200D EMA]])/Table2[[#This Row],[200D EMA]]</f>
        <v>0.23809740526442011</v>
      </c>
      <c r="V106">
        <v>0.53956775112342703</v>
      </c>
      <c r="W106">
        <v>185.6</v>
      </c>
      <c r="X106">
        <v>191.1</v>
      </c>
      <c r="Y106">
        <v>183.5</v>
      </c>
      <c r="Z106">
        <v>198.69</v>
      </c>
      <c r="AA106">
        <v>182.1</v>
      </c>
      <c r="AB106">
        <v>202.5</v>
      </c>
      <c r="AC106" s="2">
        <f>(Table2[[#This Row],[Close Price]]/Table2[[#This Row],[Day Low]])-1</f>
        <v>4.0948275862069394E-3</v>
      </c>
      <c r="AD106" s="2">
        <f>(Table2[[#This Row],[Day High]]/Table2[[#This Row],[Close Price]])-1</f>
        <v>2.543464262717321E-2</v>
      </c>
      <c r="AE106" s="2">
        <f>(Table2[[#This Row],[Close Price]]/Table2[[#This Row],[Current Week Low]])-1</f>
        <v>1.5585831062670419E-2</v>
      </c>
      <c r="AF106" s="2">
        <f>(Table2[[#This Row],[Current Week High]]/Table2[[#This Row],[Close Price]])-1</f>
        <v>6.6162266580811258E-2</v>
      </c>
      <c r="AG106" s="2">
        <f>(Table2[[#This Row],[Close Price]]/Table2[[#This Row],[Current Month Low]])-1</f>
        <v>2.3393739703459815E-2</v>
      </c>
      <c r="AH106" s="2">
        <f>(Table2[[#This Row],[Current Month High]]/Table2[[#This Row],[Close Price]])-1</f>
        <v>8.6606567933032785E-2</v>
      </c>
      <c r="AI106">
        <v>12.685125563425601</v>
      </c>
      <c r="AJ106">
        <v>126.43985419198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0.14000000000000001</v>
      </c>
      <c r="AM106" t="s">
        <v>10442</v>
      </c>
      <c r="AN106">
        <v>-3.91</v>
      </c>
      <c r="AO106" t="s">
        <v>10443</v>
      </c>
      <c r="AP106">
        <v>9.6064366687093006E-2</v>
      </c>
      <c r="AQ106">
        <f>(Table2[[#This Row],[Sharpe Ratio]]-AVERAGE(Table2[Sharpe Ratio]))/_xlfn.STDEV.P(Table2[Sharpe Ratio])</f>
        <v>0.36573118907779473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2.0800860865458</v>
      </c>
      <c r="AS106">
        <f>_xlfn.RANK.AVG(Table2[[#This Row],[1Y Return vs Nifty Z-Score]],Table2[1Y Return vs Nifty Z-Score])</f>
        <v>111</v>
      </c>
      <c r="AT106">
        <f>_xlfn.RANK.AVG(Table2[[#This Row],[6M Return vs Nifty Z-Score]],Table2[6M Return vs Nifty Z-Score])</f>
        <v>113</v>
      </c>
      <c r="AU106">
        <f>_xlfn.RANK.AVG(Table2[[#This Row],[Sharpe Ratio Z-Score]],Table2[Sharpe Ratio Z-Score])</f>
        <v>249</v>
      </c>
      <c r="AV106">
        <f>(Table2[[#This Row],[Rank 1Y]]+Table2[[#This Row],[Rank 6M]]+Table2[[#This Row],[Rank Sharpe]])/3</f>
        <v>157.66666666666666</v>
      </c>
    </row>
    <row r="107" spans="1:48" x14ac:dyDescent="0.3">
      <c r="A107" t="s">
        <v>1086</v>
      </c>
      <c r="B107" t="s">
        <v>1087</v>
      </c>
      <c r="C107" t="s">
        <v>10395</v>
      </c>
      <c r="D107" t="s">
        <v>259</v>
      </c>
      <c r="E107">
        <v>12379.26096406</v>
      </c>
      <c r="F107">
        <v>1860.55</v>
      </c>
      <c r="G107">
        <v>62.205745105805498</v>
      </c>
      <c r="H107">
        <f>(Table2[[#This Row],[1Y Return vs Nifty]]-AVERAGE(Table2[1Y Return vs Nifty]))/_xlfn.STDEV.P(Table2[1Y Return vs Nifty])</f>
        <v>0.62143742951417025</v>
      </c>
      <c r="I107">
        <v>5.2036883387467396</v>
      </c>
      <c r="J107">
        <f>(Table2[[#This Row],[1M Return vs Nifty]]-AVERAGE(Table2[1M Return vs Nifty]))/_xlfn.STDEV.P(Table2[1M Return vs Nifty])</f>
        <v>0.7248377102363831</v>
      </c>
      <c r="K107">
        <v>31.973262477705902</v>
      </c>
      <c r="L107">
        <f>(Table2[[#This Row],[6M Return vs Nifty]]-AVERAGE(Table2[6M Return vs Nifty]))/_xlfn.STDEV.P(Table2[6M Return vs Nifty])</f>
        <v>0.49045921905888462</v>
      </c>
      <c r="M107">
        <v>1.17466908761207</v>
      </c>
      <c r="N107">
        <f>(Table2[[#This Row],[1W Return vs Nifty]]-AVERAGE(Table2[1W Return vs Nifty]))/_xlfn.STDEV.P(Table2[1W Return vs Nifty])</f>
        <v>0.8766099457099652</v>
      </c>
      <c r="O107">
        <v>1786.66</v>
      </c>
      <c r="P107">
        <v>1743.5525686440899</v>
      </c>
      <c r="Q107">
        <v>1479.6972044480301</v>
      </c>
      <c r="R107">
        <v>71.593799346203895</v>
      </c>
      <c r="S107" s="2">
        <f>(Table2[[#This Row],[Close Price]]-Table2[[#This Row],[20D EMA]])/Table2[[#This Row],[20D EMA]]</f>
        <v>4.1356497598871562E-2</v>
      </c>
      <c r="T107" s="2">
        <f>(Table2[[#This Row],[Close Price]]-Table2[[#This Row],[50D EMA]])/Table2[[#This Row],[50D EMA]]</f>
        <v>6.7102898679387429E-2</v>
      </c>
      <c r="U107" s="2">
        <f>(Table2[[#This Row],[Close Price]]-Table2[[#This Row],[200D EMA]])/Table2[[#This Row],[200D EMA]]</f>
        <v>0.25738562890239358</v>
      </c>
      <c r="V107">
        <v>0.70685147454969299</v>
      </c>
      <c r="W107">
        <v>1800</v>
      </c>
      <c r="X107">
        <v>1869.25</v>
      </c>
      <c r="Y107">
        <v>1789.05</v>
      </c>
      <c r="Z107">
        <v>1919</v>
      </c>
      <c r="AA107">
        <v>1683.1</v>
      </c>
      <c r="AB107">
        <v>1919</v>
      </c>
      <c r="AC107" s="2">
        <f>(Table2[[#This Row],[Close Price]]/Table2[[#This Row],[Day Low]])-1</f>
        <v>3.3638888888888774E-2</v>
      </c>
      <c r="AD107" s="2">
        <f>(Table2[[#This Row],[Day High]]/Table2[[#This Row],[Close Price]])-1</f>
        <v>4.676036655827609E-3</v>
      </c>
      <c r="AE107" s="2">
        <f>(Table2[[#This Row],[Close Price]]/Table2[[#This Row],[Current Week Low]])-1</f>
        <v>3.9965344736033082E-2</v>
      </c>
      <c r="AF107" s="2">
        <f>(Table2[[#This Row],[Current Week High]]/Table2[[#This Row],[Close Price]])-1</f>
        <v>3.141544167047372E-2</v>
      </c>
      <c r="AG107" s="2">
        <f>(Table2[[#This Row],[Close Price]]/Table2[[#This Row],[Current Month Low]])-1</f>
        <v>0.1054304557067316</v>
      </c>
      <c r="AH107" s="2">
        <f>(Table2[[#This Row],[Current Month High]]/Table2[[#This Row],[Close Price]])-1</f>
        <v>3.141544167047372E-2</v>
      </c>
      <c r="AI107">
        <v>5.8934186127757897</v>
      </c>
      <c r="AJ107">
        <v>121.046691220149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0.09</v>
      </c>
      <c r="AM107" t="s">
        <v>10442</v>
      </c>
      <c r="AN107">
        <v>9.49</v>
      </c>
      <c r="AO107" t="s">
        <v>10442</v>
      </c>
      <c r="AP107">
        <v>0.131878989212143</v>
      </c>
      <c r="AQ107">
        <f>(Table2[[#This Row],[Sharpe Ratio]]-AVERAGE(Table2[Sharpe Ratio]))/_xlfn.STDEV.P(Table2[Sharpe Ratio])</f>
        <v>0.78031404762866419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3.4936583521480675</v>
      </c>
      <c r="AS107">
        <f>_xlfn.RANK.AVG(Table2[[#This Row],[1Y Return vs Nifty Z-Score]],Table2[1Y Return vs Nifty Z-Score])</f>
        <v>141</v>
      </c>
      <c r="AT107">
        <f>_xlfn.RANK.AVG(Table2[[#This Row],[6M Return vs Nifty Z-Score]],Table2[6M Return vs Nifty Z-Score])</f>
        <v>181</v>
      </c>
      <c r="AU107">
        <f>_xlfn.RANK.AVG(Table2[[#This Row],[Sharpe Ratio Z-Score]],Table2[Sharpe Ratio Z-Score])</f>
        <v>151</v>
      </c>
      <c r="AV107">
        <f>(Table2[[#This Row],[Rank 1Y]]+Table2[[#This Row],[Rank 6M]]+Table2[[#This Row],[Rank Sharpe]])/3</f>
        <v>157.66666666666666</v>
      </c>
    </row>
    <row r="108" spans="1:48" x14ac:dyDescent="0.3">
      <c r="A108" t="s">
        <v>120</v>
      </c>
      <c r="B108" t="s">
        <v>121</v>
      </c>
      <c r="C108" t="s">
        <v>10395</v>
      </c>
      <c r="D108" t="s">
        <v>122</v>
      </c>
      <c r="E108">
        <v>243328.067235125</v>
      </c>
      <c r="F108">
        <v>6832.75</v>
      </c>
      <c r="G108">
        <v>51.449515930180802</v>
      </c>
      <c r="H108">
        <f>(Table2[[#This Row],[1Y Return vs Nifty]]-AVERAGE(Table2[1Y Return vs Nifty]))/_xlfn.STDEV.P(Table2[1Y Return vs Nifty])</f>
        <v>0.44497130363436055</v>
      </c>
      <c r="I108">
        <v>-10.201791539473801</v>
      </c>
      <c r="J108">
        <f>(Table2[[#This Row],[1M Return vs Nifty]]-AVERAGE(Table2[1M Return vs Nifty]))/_xlfn.STDEV.P(Table2[1M Return vs Nifty])</f>
        <v>-0.75729908850074668</v>
      </c>
      <c r="K108">
        <v>26.9875665758601</v>
      </c>
      <c r="L108">
        <f>(Table2[[#This Row],[6M Return vs Nifty]]-AVERAGE(Table2[6M Return vs Nifty]))/_xlfn.STDEV.P(Table2[6M Return vs Nifty])</f>
        <v>0.34527903476850996</v>
      </c>
      <c r="M108">
        <v>-0.97795762610672898</v>
      </c>
      <c r="N108">
        <f>(Table2[[#This Row],[1W Return vs Nifty]]-AVERAGE(Table2[1W Return vs Nifty]))/_xlfn.STDEV.P(Table2[1W Return vs Nifty])</f>
        <v>0.39802493500244868</v>
      </c>
      <c r="O108">
        <v>6774.69</v>
      </c>
      <c r="P108">
        <v>6875.2873095616296</v>
      </c>
      <c r="Q108">
        <v>6002.7167452519798</v>
      </c>
      <c r="R108">
        <v>63.860947318549798</v>
      </c>
      <c r="S108" s="2">
        <f>(Table2[[#This Row],[Close Price]]-Table2[[#This Row],[20D EMA]])/Table2[[#This Row],[20D EMA]]</f>
        <v>8.5701338363822401E-3</v>
      </c>
      <c r="T108" s="2">
        <f>(Table2[[#This Row],[Close Price]]-Table2[[#This Row],[50D EMA]])/Table2[[#This Row],[50D EMA]]</f>
        <v>-6.1869864700013271E-3</v>
      </c>
      <c r="U108" s="2">
        <f>(Table2[[#This Row],[Close Price]]-Table2[[#This Row],[200D EMA]])/Table2[[#This Row],[200D EMA]]</f>
        <v>0.13827626556001643</v>
      </c>
      <c r="V108">
        <v>0.65846522631552895</v>
      </c>
      <c r="W108">
        <v>6712.35</v>
      </c>
      <c r="X108">
        <v>6861.7</v>
      </c>
      <c r="Y108">
        <v>6505</v>
      </c>
      <c r="Z108">
        <v>6861.7</v>
      </c>
      <c r="AA108">
        <v>6502.75</v>
      </c>
      <c r="AB108">
        <v>6945</v>
      </c>
      <c r="AC108" s="2">
        <f>(Table2[[#This Row],[Close Price]]/Table2[[#This Row],[Day Low]])-1</f>
        <v>1.7937086117380652E-2</v>
      </c>
      <c r="AD108" s="2">
        <f>(Table2[[#This Row],[Day High]]/Table2[[#This Row],[Close Price]])-1</f>
        <v>4.236947056456053E-3</v>
      </c>
      <c r="AE108" s="2">
        <f>(Table2[[#This Row],[Close Price]]/Table2[[#This Row],[Current Week Low]])-1</f>
        <v>5.0384319754035456E-2</v>
      </c>
      <c r="AF108" s="2">
        <f>(Table2[[#This Row],[Current Week High]]/Table2[[#This Row],[Close Price]])-1</f>
        <v>4.236947056456053E-3</v>
      </c>
      <c r="AG108" s="2">
        <f>(Table2[[#This Row],[Close Price]]/Table2[[#This Row],[Current Month Low]])-1</f>
        <v>5.0747760562838806E-2</v>
      </c>
      <c r="AH108" s="2">
        <f>(Table2[[#This Row],[Current Month High]]/Table2[[#This Row],[Close Price]])-1</f>
        <v>1.6428231678313976E-2</v>
      </c>
      <c r="AI108">
        <v>16.625077750539599</v>
      </c>
      <c r="AJ108">
        <v>110.497535428219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-0.15</v>
      </c>
      <c r="AM108" t="s">
        <v>10443</v>
      </c>
      <c r="AN108">
        <v>1.0900000000000001</v>
      </c>
      <c r="AO108" t="s">
        <v>10442</v>
      </c>
      <c r="AP108">
        <v>0.16841933165700501</v>
      </c>
      <c r="AQ108">
        <f>(Table2[[#This Row],[Sharpe Ratio]]-AVERAGE(Table2[Sharpe Ratio]))/_xlfn.STDEV.P(Table2[Sharpe Ratio])</f>
        <v>1.2032976938369362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179</v>
      </c>
      <c r="AT108">
        <f>_xlfn.RANK.AVG(Table2[[#This Row],[6M Return vs Nifty Z-Score]],Table2[6M Return vs Nifty Z-Score])</f>
        <v>211</v>
      </c>
      <c r="AU108">
        <f>_xlfn.RANK.AVG(Table2[[#This Row],[Sharpe Ratio Z-Score]],Table2[Sharpe Ratio Z-Score])</f>
        <v>87</v>
      </c>
      <c r="AV108">
        <f>(Table2[[#This Row],[Rank 1Y]]+Table2[[#This Row],[Rank 6M]]+Table2[[#This Row],[Rank Sharpe]])/3</f>
        <v>159</v>
      </c>
    </row>
    <row r="109" spans="1:48" x14ac:dyDescent="0.3">
      <c r="A109" t="s">
        <v>165</v>
      </c>
      <c r="B109" t="s">
        <v>166</v>
      </c>
      <c r="C109" t="s">
        <v>10384</v>
      </c>
      <c r="D109" t="s">
        <v>141</v>
      </c>
      <c r="E109">
        <v>159031.90381439999</v>
      </c>
      <c r="F109">
        <v>481.9</v>
      </c>
      <c r="G109">
        <v>80.384566829502106</v>
      </c>
      <c r="H109">
        <f>(Table2[[#This Row],[1Y Return vs Nifty]]-AVERAGE(Table2[1Y Return vs Nifty]))/_xlfn.STDEV.P(Table2[1Y Return vs Nifty])</f>
        <v>0.91967821541246386</v>
      </c>
      <c r="I109">
        <v>-9.8049917693537907</v>
      </c>
      <c r="J109">
        <f>(Table2[[#This Row],[1M Return vs Nifty]]-AVERAGE(Table2[1M Return vs Nifty]))/_xlfn.STDEV.P(Table2[1M Return vs Nifty])</f>
        <v>-0.719123611613672</v>
      </c>
      <c r="K109">
        <v>15.2103738486783</v>
      </c>
      <c r="L109">
        <f>(Table2[[#This Row],[6M Return vs Nifty]]-AVERAGE(Table2[6M Return vs Nifty]))/_xlfn.STDEV.P(Table2[6M Return vs Nifty])</f>
        <v>2.334931434307934E-3</v>
      </c>
      <c r="M109">
        <v>-7.4954136375149201</v>
      </c>
      <c r="N109">
        <f>(Table2[[#This Row],[1W Return vs Nifty]]-AVERAGE(Table2[1W Return vs Nifty]))/_xlfn.STDEV.P(Table2[1W Return vs Nifty])</f>
        <v>-1.0509753654802185</v>
      </c>
      <c r="O109">
        <v>508.77</v>
      </c>
      <c r="P109">
        <v>512.40337638097606</v>
      </c>
      <c r="Q109">
        <v>443.71715792619801</v>
      </c>
      <c r="R109">
        <v>29.673409290319601</v>
      </c>
      <c r="S109" s="2">
        <f>(Table2[[#This Row],[Close Price]]-Table2[[#This Row],[20D EMA]])/Table2[[#This Row],[20D EMA]]</f>
        <v>-5.281364860349471E-2</v>
      </c>
      <c r="T109" s="2">
        <f>(Table2[[#This Row],[Close Price]]-Table2[[#This Row],[50D EMA]])/Table2[[#This Row],[50D EMA]]</f>
        <v>-5.9530006606155872E-2</v>
      </c>
      <c r="U109" s="2">
        <f>(Table2[[#This Row],[Close Price]]-Table2[[#This Row],[200D EMA]])/Table2[[#This Row],[200D EMA]]</f>
        <v>8.6052210043571914E-2</v>
      </c>
      <c r="V109">
        <v>0.97941704981068101</v>
      </c>
      <c r="W109">
        <v>476.75</v>
      </c>
      <c r="X109">
        <v>488.3</v>
      </c>
      <c r="Y109">
        <v>462.7</v>
      </c>
      <c r="Z109">
        <v>503.2</v>
      </c>
      <c r="AA109">
        <v>462.7</v>
      </c>
      <c r="AB109">
        <v>566.4</v>
      </c>
      <c r="AC109" s="2">
        <f>(Table2[[#This Row],[Close Price]]/Table2[[#This Row],[Day Low]])-1</f>
        <v>1.0802307288935387E-2</v>
      </c>
      <c r="AD109" s="2">
        <f>(Table2[[#This Row],[Day High]]/Table2[[#This Row],[Close Price]])-1</f>
        <v>1.3280763643909621E-2</v>
      </c>
      <c r="AE109" s="2">
        <f>(Table2[[#This Row],[Close Price]]/Table2[[#This Row],[Current Week Low]])-1</f>
        <v>4.1495569483466666E-2</v>
      </c>
      <c r="AF109" s="2">
        <f>(Table2[[#This Row],[Current Week High]]/Table2[[#This Row],[Close Price]])-1</f>
        <v>4.4200041502386433E-2</v>
      </c>
      <c r="AG109" s="2">
        <f>(Table2[[#This Row],[Close Price]]/Table2[[#This Row],[Current Month Low]])-1</f>
        <v>4.1495569483466666E-2</v>
      </c>
      <c r="AH109" s="2">
        <f>(Table2[[#This Row],[Current Month High]]/Table2[[#This Row],[Close Price]])-1</f>
        <v>0.17534758248599291</v>
      </c>
      <c r="AI109">
        <v>20.35692052293</v>
      </c>
      <c r="AJ109">
        <v>113.940066592674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-0.12</v>
      </c>
      <c r="AM109" t="s">
        <v>10443</v>
      </c>
      <c r="AN109">
        <v>-13.22</v>
      </c>
      <c r="AO109" t="s">
        <v>10443</v>
      </c>
      <c r="AP109">
        <v>0.18362820713273101</v>
      </c>
      <c r="AQ109">
        <f>(Table2[[#This Row],[Sharpe Ratio]]-AVERAGE(Table2[Sharpe Ratio]))/_xlfn.STDEV.P(Table2[Sharpe Ratio])</f>
        <v>1.3793525738139769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104</v>
      </c>
      <c r="AT109">
        <f>_xlfn.RANK.AVG(Table2[[#This Row],[6M Return vs Nifty Z-Score]],Table2[6M Return vs Nifty Z-Score])</f>
        <v>311</v>
      </c>
      <c r="AU109">
        <f>_xlfn.RANK.AVG(Table2[[#This Row],[Sharpe Ratio Z-Score]],Table2[Sharpe Ratio Z-Score])</f>
        <v>64</v>
      </c>
      <c r="AV109">
        <f>(Table2[[#This Row],[Rank 1Y]]+Table2[[#This Row],[Rank 6M]]+Table2[[#This Row],[Rank Sharpe]])/3</f>
        <v>159.66666666666666</v>
      </c>
    </row>
    <row r="110" spans="1:48" x14ac:dyDescent="0.3">
      <c r="A110" t="s">
        <v>747</v>
      </c>
      <c r="B110" t="s">
        <v>748</v>
      </c>
      <c r="C110" t="s">
        <v>10395</v>
      </c>
      <c r="D110" t="s">
        <v>164</v>
      </c>
      <c r="E110">
        <v>23273.358185295001</v>
      </c>
      <c r="F110">
        <v>732.15</v>
      </c>
      <c r="G110">
        <v>38.716698149462999</v>
      </c>
      <c r="H110">
        <f>(Table2[[#This Row],[1Y Return vs Nifty]]-AVERAGE(Table2[1Y Return vs Nifty]))/_xlfn.STDEV.P(Table2[1Y Return vs Nifty])</f>
        <v>0.2360773698393574</v>
      </c>
      <c r="I110">
        <v>-10.6063819742549</v>
      </c>
      <c r="J110">
        <f>(Table2[[#This Row],[1M Return vs Nifty]]-AVERAGE(Table2[1M Return vs Nifty]))/_xlfn.STDEV.P(Table2[1M Return vs Nifty])</f>
        <v>-0.79622409288531548</v>
      </c>
      <c r="K110">
        <v>33.614193293719801</v>
      </c>
      <c r="L110">
        <f>(Table2[[#This Row],[6M Return vs Nifty]]-AVERAGE(Table2[6M Return vs Nifty]))/_xlfn.STDEV.P(Table2[6M Return vs Nifty])</f>
        <v>0.53824204475999793</v>
      </c>
      <c r="M110">
        <v>-4.8442909709219899</v>
      </c>
      <c r="N110">
        <f>(Table2[[#This Row],[1W Return vs Nifty]]-AVERAGE(Table2[1W Return vs Nifty]))/_xlfn.STDEV.P(Table2[1W Return vs Nifty])</f>
        <v>-0.46156171484944758</v>
      </c>
      <c r="O110">
        <v>742.75</v>
      </c>
      <c r="P110">
        <v>705.81980333225999</v>
      </c>
      <c r="Q110">
        <v>576.88229521297103</v>
      </c>
      <c r="R110">
        <v>41.0585151333688</v>
      </c>
      <c r="S110" s="2">
        <f>(Table2[[#This Row],[Close Price]]-Table2[[#This Row],[20D EMA]])/Table2[[#This Row],[20D EMA]]</f>
        <v>-1.4271289128239681E-2</v>
      </c>
      <c r="T110" s="2">
        <f>(Table2[[#This Row],[Close Price]]-Table2[[#This Row],[50D EMA]])/Table2[[#This Row],[50D EMA]]</f>
        <v>3.7304417562998328E-2</v>
      </c>
      <c r="U110" s="2">
        <f>(Table2[[#This Row],[Close Price]]-Table2[[#This Row],[200D EMA]])/Table2[[#This Row],[200D EMA]]</f>
        <v>0.26914971403257898</v>
      </c>
      <c r="V110">
        <v>0.46474452943127398</v>
      </c>
      <c r="W110">
        <v>726.9</v>
      </c>
      <c r="X110">
        <v>753.75</v>
      </c>
      <c r="Y110">
        <v>723.5</v>
      </c>
      <c r="Z110">
        <v>801.45</v>
      </c>
      <c r="AA110">
        <v>722.1</v>
      </c>
      <c r="AB110">
        <v>801.45</v>
      </c>
      <c r="AC110" s="2">
        <f>(Table2[[#This Row],[Close Price]]/Table2[[#This Row],[Day Low]])-1</f>
        <v>7.2224515063969985E-3</v>
      </c>
      <c r="AD110" s="2">
        <f>(Table2[[#This Row],[Day High]]/Table2[[#This Row],[Close Price]])-1</f>
        <v>2.9502151198524951E-2</v>
      </c>
      <c r="AE110" s="2">
        <f>(Table2[[#This Row],[Close Price]]/Table2[[#This Row],[Current Week Low]])-1</f>
        <v>1.1955770559778811E-2</v>
      </c>
      <c r="AF110" s="2">
        <f>(Table2[[#This Row],[Current Week High]]/Table2[[#This Row],[Close Price]])-1</f>
        <v>9.4652735095267504E-2</v>
      </c>
      <c r="AG110" s="2">
        <f>(Table2[[#This Row],[Close Price]]/Table2[[#This Row],[Current Month Low]])-1</f>
        <v>1.3917739925217942E-2</v>
      </c>
      <c r="AH110" s="2">
        <f>(Table2[[#This Row],[Current Month High]]/Table2[[#This Row],[Close Price]])-1</f>
        <v>9.4652735095267504E-2</v>
      </c>
      <c r="AI110">
        <v>15.2700949259031</v>
      </c>
      <c r="AJ110">
        <v>134.66346153846101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</v>
      </c>
      <c r="AM110" t="s">
        <v>10442</v>
      </c>
      <c r="AN110">
        <v>-4.37</v>
      </c>
      <c r="AO110" t="s">
        <v>10443</v>
      </c>
      <c r="AP110">
        <v>0.17153553330763799</v>
      </c>
      <c r="AQ110">
        <f>(Table2[[#This Row],[Sharpe Ratio]]-AVERAGE(Table2[Sharpe Ratio]))/_xlfn.STDEV.P(Table2[Sharpe Ratio])</f>
        <v>1.2393702166517933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0.75590382351638552</v>
      </c>
      <c r="AS110">
        <f>_xlfn.RANK.AVG(Table2[[#This Row],[1Y Return vs Nifty Z-Score]],Table2[1Y Return vs Nifty Z-Score])</f>
        <v>228</v>
      </c>
      <c r="AT110">
        <f>_xlfn.RANK.AVG(Table2[[#This Row],[6M Return vs Nifty Z-Score]],Table2[6M Return vs Nifty Z-Score])</f>
        <v>171</v>
      </c>
      <c r="AU110">
        <f>_xlfn.RANK.AVG(Table2[[#This Row],[Sharpe Ratio Z-Score]],Table2[Sharpe Ratio Z-Score])</f>
        <v>83</v>
      </c>
      <c r="AV110">
        <f>(Table2[[#This Row],[Rank 1Y]]+Table2[[#This Row],[Rank 6M]]+Table2[[#This Row],[Rank Sharpe]])/3</f>
        <v>160.66666666666666</v>
      </c>
    </row>
    <row r="111" spans="1:48" x14ac:dyDescent="0.3">
      <c r="A111" t="s">
        <v>536</v>
      </c>
      <c r="B111" t="s">
        <v>537</v>
      </c>
      <c r="C111" t="s">
        <v>10390</v>
      </c>
      <c r="D111" t="s">
        <v>538</v>
      </c>
      <c r="E111">
        <v>39635.5</v>
      </c>
      <c r="F111">
        <v>466.3</v>
      </c>
      <c r="G111">
        <v>48.485406214754398</v>
      </c>
      <c r="H111">
        <f>(Table2[[#This Row],[1Y Return vs Nifty]]-AVERAGE(Table2[1Y Return vs Nifty]))/_xlfn.STDEV.P(Table2[1Y Return vs Nifty])</f>
        <v>0.39634227671204936</v>
      </c>
      <c r="I111">
        <v>-12.015837138815</v>
      </c>
      <c r="J111">
        <f>(Table2[[#This Row],[1M Return vs Nifty]]-AVERAGE(Table2[1M Return vs Nifty]))/_xlfn.STDEV.P(Table2[1M Return vs Nifty])</f>
        <v>-0.9318255400377633</v>
      </c>
      <c r="K111">
        <v>36.590388884350801</v>
      </c>
      <c r="L111">
        <f>(Table2[[#This Row],[6M Return vs Nifty]]-AVERAGE(Table2[6M Return vs Nifty]))/_xlfn.STDEV.P(Table2[6M Return vs Nifty])</f>
        <v>0.62490690215172995</v>
      </c>
      <c r="M111">
        <v>-5.65029302859684</v>
      </c>
      <c r="N111">
        <f>(Table2[[#This Row],[1W Return vs Nifty]]-AVERAGE(Table2[1W Return vs Nifty]))/_xlfn.STDEV.P(Table2[1W Return vs Nifty])</f>
        <v>-0.64075697473554616</v>
      </c>
      <c r="O111">
        <v>483.03</v>
      </c>
      <c r="P111">
        <v>496.16237377798899</v>
      </c>
      <c r="Q111">
        <v>433.73219256587203</v>
      </c>
      <c r="R111">
        <v>36.881607173716503</v>
      </c>
      <c r="S111" s="2">
        <f>(Table2[[#This Row],[Close Price]]-Table2[[#This Row],[20D EMA]])/Table2[[#This Row],[20D EMA]]</f>
        <v>-3.4635529884272119E-2</v>
      </c>
      <c r="T111" s="2">
        <f>(Table2[[#This Row],[Close Price]]-Table2[[#This Row],[50D EMA]])/Table2[[#This Row],[50D EMA]]</f>
        <v>-6.0186695638777092E-2</v>
      </c>
      <c r="U111" s="2">
        <f>(Table2[[#This Row],[Close Price]]-Table2[[#This Row],[200D EMA]])/Table2[[#This Row],[200D EMA]]</f>
        <v>7.5087364950854621E-2</v>
      </c>
      <c r="V111">
        <v>0.603778975014859</v>
      </c>
      <c r="W111">
        <v>461.2</v>
      </c>
      <c r="X111">
        <v>467.95</v>
      </c>
      <c r="Y111">
        <v>454.05</v>
      </c>
      <c r="Z111">
        <v>493.1</v>
      </c>
      <c r="AA111">
        <v>454.05</v>
      </c>
      <c r="AB111">
        <v>499.7</v>
      </c>
      <c r="AC111" s="2">
        <f>(Table2[[#This Row],[Close Price]]/Table2[[#This Row],[Day Low]])-1</f>
        <v>1.1058109280138728E-2</v>
      </c>
      <c r="AD111" s="2">
        <f>(Table2[[#This Row],[Day High]]/Table2[[#This Row],[Close Price]])-1</f>
        <v>3.5384945314174132E-3</v>
      </c>
      <c r="AE111" s="2">
        <f>(Table2[[#This Row],[Close Price]]/Table2[[#This Row],[Current Week Low]])-1</f>
        <v>2.6979407554234225E-2</v>
      </c>
      <c r="AF111" s="2">
        <f>(Table2[[#This Row],[Current Week High]]/Table2[[#This Row],[Close Price]])-1</f>
        <v>5.7473729358781922E-2</v>
      </c>
      <c r="AG111" s="2">
        <f>(Table2[[#This Row],[Close Price]]/Table2[[#This Row],[Current Month Low]])-1</f>
        <v>2.6979407554234225E-2</v>
      </c>
      <c r="AH111" s="2">
        <f>(Table2[[#This Row],[Current Month High]]/Table2[[#This Row],[Close Price]])-1</f>
        <v>7.1627707484452019E-2</v>
      </c>
      <c r="AI111">
        <v>33.036671670598302</v>
      </c>
      <c r="AJ111">
        <v>92.925113777410004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-0.22</v>
      </c>
      <c r="AM111" t="s">
        <v>10443</v>
      </c>
      <c r="AN111">
        <v>-3.69</v>
      </c>
      <c r="AO111" t="s">
        <v>10443</v>
      </c>
      <c r="AP111">
        <v>0.13097710363127099</v>
      </c>
      <c r="AQ111">
        <f>(Table2[[#This Row],[Sharpe Ratio]]-AVERAGE(Table2[Sharpe Ratio]))/_xlfn.STDEV.P(Table2[Sharpe Ratio])</f>
        <v>0.76987400175236864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186</v>
      </c>
      <c r="AT111">
        <f>_xlfn.RANK.AVG(Table2[[#This Row],[6M Return vs Nifty Z-Score]],Table2[6M Return vs Nifty Z-Score])</f>
        <v>151</v>
      </c>
      <c r="AU111">
        <f>_xlfn.RANK.AVG(Table2[[#This Row],[Sharpe Ratio Z-Score]],Table2[Sharpe Ratio Z-Score])</f>
        <v>155</v>
      </c>
      <c r="AV111">
        <f>(Table2[[#This Row],[Rank 1Y]]+Table2[[#This Row],[Rank 6M]]+Table2[[#This Row],[Rank Sharpe]])/3</f>
        <v>164</v>
      </c>
    </row>
    <row r="112" spans="1:48" x14ac:dyDescent="0.3">
      <c r="A112" t="s">
        <v>713</v>
      </c>
      <c r="B112" t="s">
        <v>714</v>
      </c>
      <c r="C112" t="s">
        <v>10390</v>
      </c>
      <c r="D112" t="s">
        <v>538</v>
      </c>
      <c r="E112">
        <v>25277.6330220399</v>
      </c>
      <c r="F112">
        <v>1381.1</v>
      </c>
      <c r="G112">
        <v>85.096233626555801</v>
      </c>
      <c r="H112">
        <f>(Table2[[#This Row],[1Y Return vs Nifty]]-AVERAGE(Table2[1Y Return vs Nifty]))/_xlfn.STDEV.P(Table2[1Y Return vs Nifty])</f>
        <v>0.99697757121243069</v>
      </c>
      <c r="I112">
        <v>-16.5746632288696</v>
      </c>
      <c r="J112">
        <f>(Table2[[#This Row],[1M Return vs Nifty]]-AVERAGE(Table2[1M Return vs Nifty]))/_xlfn.STDEV.P(Table2[1M Return vs Nifty])</f>
        <v>-1.3704229716351553</v>
      </c>
      <c r="K112">
        <v>66.457385600951</v>
      </c>
      <c r="L112">
        <f>(Table2[[#This Row],[6M Return vs Nifty]]-AVERAGE(Table2[6M Return vs Nifty]))/_xlfn.STDEV.P(Table2[6M Return vs Nifty])</f>
        <v>1.4946141953524092</v>
      </c>
      <c r="M112">
        <v>-4.30911206199593</v>
      </c>
      <c r="N112">
        <f>(Table2[[#This Row],[1W Return vs Nifty]]-AVERAGE(Table2[1W Return vs Nifty]))/_xlfn.STDEV.P(Table2[1W Return vs Nifty])</f>
        <v>-0.34257749792670161</v>
      </c>
      <c r="O112">
        <v>1440.29</v>
      </c>
      <c r="P112">
        <v>1468.5494151806399</v>
      </c>
      <c r="Q112">
        <v>1202.78304838279</v>
      </c>
      <c r="R112">
        <v>26.715225310939299</v>
      </c>
      <c r="S112" s="2">
        <f>(Table2[[#This Row],[Close Price]]-Table2[[#This Row],[20D EMA]])/Table2[[#This Row],[20D EMA]]</f>
        <v>-4.1095890410958943E-2</v>
      </c>
      <c r="T112" s="2">
        <f>(Table2[[#This Row],[Close Price]]-Table2[[#This Row],[50D EMA]])/Table2[[#This Row],[50D EMA]]</f>
        <v>-5.9548159753196488E-2</v>
      </c>
      <c r="U112" s="2">
        <f>(Table2[[#This Row],[Close Price]]-Table2[[#This Row],[200D EMA]])/Table2[[#This Row],[200D EMA]]</f>
        <v>0.14825362882937801</v>
      </c>
      <c r="V112">
        <v>0.28851575404888602</v>
      </c>
      <c r="W112">
        <v>1362.05</v>
      </c>
      <c r="X112">
        <v>1408</v>
      </c>
      <c r="Y112">
        <v>1340</v>
      </c>
      <c r="Z112">
        <v>1434</v>
      </c>
      <c r="AA112">
        <v>1340</v>
      </c>
      <c r="AB112">
        <v>1530</v>
      </c>
      <c r="AC112" s="2">
        <f>(Table2[[#This Row],[Close Price]]/Table2[[#This Row],[Day Low]])-1</f>
        <v>1.398627069490832E-2</v>
      </c>
      <c r="AD112" s="2">
        <f>(Table2[[#This Row],[Day High]]/Table2[[#This Row],[Close Price]])-1</f>
        <v>1.947722829628562E-2</v>
      </c>
      <c r="AE112" s="2">
        <f>(Table2[[#This Row],[Close Price]]/Table2[[#This Row],[Current Week Low]])-1</f>
        <v>3.0671641791044646E-2</v>
      </c>
      <c r="AF112" s="2">
        <f>(Table2[[#This Row],[Current Week High]]/Table2[[#This Row],[Close Price]])-1</f>
        <v>3.8302802114256851E-2</v>
      </c>
      <c r="AG112" s="2">
        <f>(Table2[[#This Row],[Close Price]]/Table2[[#This Row],[Current Month Low]])-1</f>
        <v>3.0671641791044646E-2</v>
      </c>
      <c r="AH112" s="2">
        <f>(Table2[[#This Row],[Current Month High]]/Table2[[#This Row],[Close Price]])-1</f>
        <v>0.10781261313445811</v>
      </c>
      <c r="AI112">
        <v>28.589530084715001</v>
      </c>
      <c r="AJ112">
        <v>130.56761268781301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-0.23</v>
      </c>
      <c r="AM112" t="s">
        <v>10443</v>
      </c>
      <c r="AN112">
        <v>-7.13</v>
      </c>
      <c r="AO112" t="s">
        <v>10443</v>
      </c>
      <c r="AP112">
        <v>6.8569485371282005E-2</v>
      </c>
      <c r="AQ112">
        <f>(Table2[[#This Row],[Sharpe Ratio]]-AVERAGE(Table2[Sharpe Ratio]))/_xlfn.STDEV.P(Table2[Sharpe Ratio])</f>
        <v>4.7455979463257462E-2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96</v>
      </c>
      <c r="AT112">
        <f>_xlfn.RANK.AVG(Table2[[#This Row],[6M Return vs Nifty Z-Score]],Table2[6M Return vs Nifty Z-Score])</f>
        <v>56</v>
      </c>
      <c r="AU112">
        <f>_xlfn.RANK.AVG(Table2[[#This Row],[Sharpe Ratio Z-Score]],Table2[Sharpe Ratio Z-Score])</f>
        <v>340</v>
      </c>
      <c r="AV112">
        <f>(Table2[[#This Row],[Rank 1Y]]+Table2[[#This Row],[Rank 6M]]+Table2[[#This Row],[Rank Sharpe]])/3</f>
        <v>164</v>
      </c>
    </row>
    <row r="113" spans="1:48" x14ac:dyDescent="0.3">
      <c r="A113" t="s">
        <v>396</v>
      </c>
      <c r="B113" t="s">
        <v>397</v>
      </c>
      <c r="C113" t="s">
        <v>10395</v>
      </c>
      <c r="D113" t="s">
        <v>259</v>
      </c>
      <c r="E113">
        <v>60202.4709267449</v>
      </c>
      <c r="F113">
        <v>5345.55</v>
      </c>
      <c r="G113">
        <v>54.174852900748199</v>
      </c>
      <c r="H113">
        <f>(Table2[[#This Row],[1Y Return vs Nifty]]-AVERAGE(Table2[1Y Return vs Nifty]))/_xlfn.STDEV.P(Table2[1Y Return vs Nifty])</f>
        <v>0.48968303755714715</v>
      </c>
      <c r="I113">
        <v>15.552302176334599</v>
      </c>
      <c r="J113">
        <f>(Table2[[#This Row],[1M Return vs Nifty]]-AVERAGE(Table2[1M Return vs Nifty]))/_xlfn.STDEV.P(Table2[1M Return vs Nifty])</f>
        <v>1.720461443210348</v>
      </c>
      <c r="K113">
        <v>26.963181771338601</v>
      </c>
      <c r="L113">
        <f>(Table2[[#This Row],[6M Return vs Nifty]]-AVERAGE(Table2[6M Return vs Nifty]))/_xlfn.STDEV.P(Table2[6M Return vs Nifty])</f>
        <v>0.34456896530498621</v>
      </c>
      <c r="M113">
        <v>9.6737983942562007</v>
      </c>
      <c r="N113">
        <f>(Table2[[#This Row],[1W Return vs Nifty]]-AVERAGE(Table2[1W Return vs Nifty]))/_xlfn.STDEV.P(Table2[1W Return vs Nifty])</f>
        <v>2.7661878573386316</v>
      </c>
      <c r="O113">
        <v>4767.78</v>
      </c>
      <c r="P113">
        <v>4728.8381867255703</v>
      </c>
      <c r="Q113">
        <v>4277.4795246736603</v>
      </c>
      <c r="R113">
        <v>90.087930150906203</v>
      </c>
      <c r="S113" s="2">
        <f>(Table2[[#This Row],[Close Price]]-Table2[[#This Row],[20D EMA]])/Table2[[#This Row],[20D EMA]]</f>
        <v>0.12118218541962936</v>
      </c>
      <c r="T113" s="2">
        <f>(Table2[[#This Row],[Close Price]]-Table2[[#This Row],[50D EMA]])/Table2[[#This Row],[50D EMA]]</f>
        <v>0.13041508060174606</v>
      </c>
      <c r="U113" s="2">
        <f>(Table2[[#This Row],[Close Price]]-Table2[[#This Row],[200D EMA]])/Table2[[#This Row],[200D EMA]]</f>
        <v>0.24969622161027777</v>
      </c>
      <c r="V113">
        <v>1.3848585047220201</v>
      </c>
      <c r="W113">
        <v>5027.1000000000004</v>
      </c>
      <c r="X113">
        <v>5575.05</v>
      </c>
      <c r="Y113">
        <v>4767.05</v>
      </c>
      <c r="Z113">
        <v>5575.05</v>
      </c>
      <c r="AA113">
        <v>4265</v>
      </c>
      <c r="AB113">
        <v>5575.05</v>
      </c>
      <c r="AC113" s="2">
        <f>(Table2[[#This Row],[Close Price]]/Table2[[#This Row],[Day Low]])-1</f>
        <v>6.3346661096854939E-2</v>
      </c>
      <c r="AD113" s="2">
        <f>(Table2[[#This Row],[Day High]]/Table2[[#This Row],[Close Price]])-1</f>
        <v>4.2932906810337679E-2</v>
      </c>
      <c r="AE113" s="2">
        <f>(Table2[[#This Row],[Close Price]]/Table2[[#This Row],[Current Week Low]])-1</f>
        <v>0.12135387713575474</v>
      </c>
      <c r="AF113" s="2">
        <f>(Table2[[#This Row],[Current Week High]]/Table2[[#This Row],[Close Price]])-1</f>
        <v>4.2932906810337679E-2</v>
      </c>
      <c r="AG113" s="2">
        <f>(Table2[[#This Row],[Close Price]]/Table2[[#This Row],[Current Month Low]])-1</f>
        <v>0.25335287221570923</v>
      </c>
      <c r="AH113" s="2">
        <f>(Table2[[#This Row],[Current Month High]]/Table2[[#This Row],[Close Price]])-1</f>
        <v>4.2932906810337679E-2</v>
      </c>
      <c r="AI113">
        <v>9.2488144344361007</v>
      </c>
      <c r="AJ113">
        <v>113.80061993800599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-0.02</v>
      </c>
      <c r="AM113" t="s">
        <v>10443</v>
      </c>
      <c r="AN113">
        <v>23.54</v>
      </c>
      <c r="AO113" t="s">
        <v>10442</v>
      </c>
      <c r="AP113">
        <v>0.15149271913964599</v>
      </c>
      <c r="AQ113">
        <f>(Table2[[#This Row],[Sharpe Ratio]]-AVERAGE(Table2[Sharpe Ratio]))/_xlfn.STDEV.P(Table2[Sharpe Ratio])</f>
        <v>1.0073586357574784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6.328259939168591</v>
      </c>
      <c r="AS113">
        <f>_xlfn.RANK.AVG(Table2[[#This Row],[1Y Return vs Nifty Z-Score]],Table2[1Y Return vs Nifty Z-Score])</f>
        <v>168</v>
      </c>
      <c r="AT113">
        <f>_xlfn.RANK.AVG(Table2[[#This Row],[6M Return vs Nifty Z-Score]],Table2[6M Return vs Nifty Z-Score])</f>
        <v>212</v>
      </c>
      <c r="AU113">
        <f>_xlfn.RANK.AVG(Table2[[#This Row],[Sharpe Ratio Z-Score]],Table2[Sharpe Ratio Z-Score])</f>
        <v>116</v>
      </c>
      <c r="AV113">
        <f>(Table2[[#This Row],[Rank 1Y]]+Table2[[#This Row],[Rank 6M]]+Table2[[#This Row],[Rank Sharpe]])/3</f>
        <v>165.33333333333334</v>
      </c>
    </row>
    <row r="114" spans="1:48" x14ac:dyDescent="0.3">
      <c r="A114" t="s">
        <v>209</v>
      </c>
      <c r="B114" t="s">
        <v>210</v>
      </c>
      <c r="C114" t="s">
        <v>10384</v>
      </c>
      <c r="D114" t="s">
        <v>51</v>
      </c>
      <c r="E114">
        <v>132803.16793743899</v>
      </c>
      <c r="F114">
        <v>3532.1</v>
      </c>
      <c r="G114">
        <v>54.571325426783197</v>
      </c>
      <c r="H114">
        <f>(Table2[[#This Row],[1Y Return vs Nifty]]-AVERAGE(Table2[1Y Return vs Nifty]))/_xlfn.STDEV.P(Table2[1Y Return vs Nifty])</f>
        <v>0.49618754481009109</v>
      </c>
      <c r="I114">
        <v>9.6267336539768902</v>
      </c>
      <c r="J114">
        <f>(Table2[[#This Row],[1M Return vs Nifty]]-AVERAGE(Table2[1M Return vs Nifty]))/_xlfn.STDEV.P(Table2[1M Return vs Nifty])</f>
        <v>1.1503718887238952</v>
      </c>
      <c r="K114">
        <v>34.5319608323057</v>
      </c>
      <c r="L114">
        <f>(Table2[[#This Row],[6M Return vs Nifty]]-AVERAGE(Table2[6M Return vs Nifty]))/_xlfn.STDEV.P(Table2[6M Return vs Nifty])</f>
        <v>0.56496683163243744</v>
      </c>
      <c r="M114">
        <v>1.97797194264882</v>
      </c>
      <c r="N114">
        <f>(Table2[[#This Row],[1W Return vs Nifty]]-AVERAGE(Table2[1W Return vs Nifty]))/_xlfn.STDEV.P(Table2[1W Return vs Nifty])</f>
        <v>1.0552051025149189</v>
      </c>
      <c r="O114">
        <v>3327.7</v>
      </c>
      <c r="P114">
        <v>3124.88577354684</v>
      </c>
      <c r="Q114">
        <v>2620.24585966733</v>
      </c>
      <c r="R114">
        <v>73.964115973661606</v>
      </c>
      <c r="S114" s="2">
        <f>(Table2[[#This Row],[Close Price]]-Table2[[#This Row],[20D EMA]])/Table2[[#This Row],[20D EMA]]</f>
        <v>6.1423806232533011E-2</v>
      </c>
      <c r="T114" s="2">
        <f>(Table2[[#This Row],[Close Price]]-Table2[[#This Row],[50D EMA]])/Table2[[#This Row],[50D EMA]]</f>
        <v>0.13031331573792518</v>
      </c>
      <c r="U114" s="2">
        <f>(Table2[[#This Row],[Close Price]]-Table2[[#This Row],[200D EMA]])/Table2[[#This Row],[200D EMA]]</f>
        <v>0.34800327494780969</v>
      </c>
      <c r="V114">
        <v>0.88880451816181405</v>
      </c>
      <c r="W114">
        <v>3517</v>
      </c>
      <c r="X114">
        <v>3586</v>
      </c>
      <c r="Y114">
        <v>3362.6</v>
      </c>
      <c r="Z114">
        <v>3623.65</v>
      </c>
      <c r="AA114">
        <v>3190.05</v>
      </c>
      <c r="AB114">
        <v>3623.65</v>
      </c>
      <c r="AC114" s="2">
        <f>(Table2[[#This Row],[Close Price]]/Table2[[#This Row],[Day Low]])-1</f>
        <v>4.2934319021894485E-3</v>
      </c>
      <c r="AD114" s="2">
        <f>(Table2[[#This Row],[Day High]]/Table2[[#This Row],[Close Price]])-1</f>
        <v>1.5260043600124673E-2</v>
      </c>
      <c r="AE114" s="2">
        <f>(Table2[[#This Row],[Close Price]]/Table2[[#This Row],[Current Week Low]])-1</f>
        <v>5.0407422827573933E-2</v>
      </c>
      <c r="AF114" s="2">
        <f>(Table2[[#This Row],[Current Week High]]/Table2[[#This Row],[Close Price]])-1</f>
        <v>2.5919424704849758E-2</v>
      </c>
      <c r="AG114" s="2">
        <f>(Table2[[#This Row],[Close Price]]/Table2[[#This Row],[Current Month Low]])-1</f>
        <v>0.10722402470180703</v>
      </c>
      <c r="AH114" s="2">
        <f>(Table2[[#This Row],[Current Month High]]/Table2[[#This Row],[Close Price]])-1</f>
        <v>2.5919424704849758E-2</v>
      </c>
      <c r="AI114">
        <v>2.5919424704849701</v>
      </c>
      <c r="AJ114">
        <v>100.590623846437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</v>
      </c>
      <c r="AM114" t="s">
        <v>10442</v>
      </c>
      <c r="AN114">
        <v>8.8800000000000008</v>
      </c>
      <c r="AO114" t="s">
        <v>10442</v>
      </c>
      <c r="AP114">
        <v>0.12548241002968</v>
      </c>
      <c r="AQ114">
        <f>(Table2[[#This Row],[Sharpe Ratio]]-AVERAGE(Table2[Sharpe Ratio]))/_xlfn.STDEV.P(Table2[Sharpe Ratio])</f>
        <v>0.70626853505743281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3.9729999027387759</v>
      </c>
      <c r="AS114">
        <f>_xlfn.RANK.AVG(Table2[[#This Row],[1Y Return vs Nifty Z-Score]],Table2[1Y Return vs Nifty Z-Score])</f>
        <v>165</v>
      </c>
      <c r="AT114">
        <f>_xlfn.RANK.AVG(Table2[[#This Row],[6M Return vs Nifty Z-Score]],Table2[6M Return vs Nifty Z-Score])</f>
        <v>163</v>
      </c>
      <c r="AU114">
        <f>_xlfn.RANK.AVG(Table2[[#This Row],[Sharpe Ratio Z-Score]],Table2[Sharpe Ratio Z-Score])</f>
        <v>175</v>
      </c>
      <c r="AV114">
        <f>(Table2[[#This Row],[Rank 1Y]]+Table2[[#This Row],[Rank 6M]]+Table2[[#This Row],[Rank Sharpe]])/3</f>
        <v>167.66666666666666</v>
      </c>
    </row>
    <row r="115" spans="1:48" x14ac:dyDescent="0.3">
      <c r="A115" t="s">
        <v>147</v>
      </c>
      <c r="B115" t="s">
        <v>148</v>
      </c>
      <c r="C115" t="s">
        <v>10394</v>
      </c>
      <c r="D115" t="s">
        <v>149</v>
      </c>
      <c r="E115">
        <v>189408.97775128501</v>
      </c>
      <c r="F115">
        <v>4903.6499999999996</v>
      </c>
      <c r="G115">
        <v>74.563478930769705</v>
      </c>
      <c r="H115">
        <f>(Table2[[#This Row],[1Y Return vs Nifty]]-AVERAGE(Table2[1Y Return vs Nifty]))/_xlfn.STDEV.P(Table2[1Y Return vs Nifty])</f>
        <v>0.82417775580688002</v>
      </c>
      <c r="I115">
        <v>10.6019382481131</v>
      </c>
      <c r="J115">
        <f>(Table2[[#This Row],[1M Return vs Nifty]]-AVERAGE(Table2[1M Return vs Nifty]))/_xlfn.STDEV.P(Table2[1M Return vs Nifty])</f>
        <v>1.2441947768580193</v>
      </c>
      <c r="K115">
        <v>34.492881583502999</v>
      </c>
      <c r="L115">
        <f>(Table2[[#This Row],[6M Return vs Nifty]]-AVERAGE(Table2[6M Return vs Nifty]))/_xlfn.STDEV.P(Table2[6M Return vs Nifty])</f>
        <v>0.56382886961975132</v>
      </c>
      <c r="M115">
        <v>-4.43594944284209</v>
      </c>
      <c r="N115">
        <f>(Table2[[#This Row],[1W Return vs Nifty]]-AVERAGE(Table2[1W Return vs Nifty]))/_xlfn.STDEV.P(Table2[1W Return vs Nifty])</f>
        <v>-0.37077675276429745</v>
      </c>
      <c r="O115">
        <v>4808.9799999999996</v>
      </c>
      <c r="P115">
        <v>4605.3640347851897</v>
      </c>
      <c r="Q115">
        <v>3892.2408407713401</v>
      </c>
      <c r="R115">
        <v>58.841079006179903</v>
      </c>
      <c r="S115" s="2">
        <f>(Table2[[#This Row],[Close Price]]-Table2[[#This Row],[20D EMA]])/Table2[[#This Row],[20D EMA]]</f>
        <v>1.9686087278383373E-2</v>
      </c>
      <c r="T115" s="2">
        <f>(Table2[[#This Row],[Close Price]]-Table2[[#This Row],[50D EMA]])/Table2[[#This Row],[50D EMA]]</f>
        <v>6.4769247981657771E-2</v>
      </c>
      <c r="U115" s="2">
        <f>(Table2[[#This Row],[Close Price]]-Table2[[#This Row],[200D EMA]])/Table2[[#This Row],[200D EMA]]</f>
        <v>0.2598526660103142</v>
      </c>
      <c r="V115">
        <v>0.84052470793888201</v>
      </c>
      <c r="W115">
        <v>4782</v>
      </c>
      <c r="X115">
        <v>4916.6000000000004</v>
      </c>
      <c r="Y115">
        <v>4782</v>
      </c>
      <c r="Z115">
        <v>4993</v>
      </c>
      <c r="AA115">
        <v>4718.3999999999996</v>
      </c>
      <c r="AB115">
        <v>5035</v>
      </c>
      <c r="AC115" s="2">
        <f>(Table2[[#This Row],[Close Price]]/Table2[[#This Row],[Day Low]])-1</f>
        <v>2.5439146800501744E-2</v>
      </c>
      <c r="AD115" s="2">
        <f>(Table2[[#This Row],[Day High]]/Table2[[#This Row],[Close Price]])-1</f>
        <v>2.6408899493235438E-3</v>
      </c>
      <c r="AE115" s="2">
        <f>(Table2[[#This Row],[Close Price]]/Table2[[#This Row],[Current Week Low]])-1</f>
        <v>2.5439146800501744E-2</v>
      </c>
      <c r="AF115" s="2">
        <f>(Table2[[#This Row],[Current Week High]]/Table2[[#This Row],[Close Price]])-1</f>
        <v>1.8221121001702922E-2</v>
      </c>
      <c r="AG115" s="2">
        <f>(Table2[[#This Row],[Close Price]]/Table2[[#This Row],[Current Month Low]])-1</f>
        <v>3.9261190233977672E-2</v>
      </c>
      <c r="AH115" s="2">
        <f>(Table2[[#This Row],[Current Month High]]/Table2[[#This Row],[Close Price]])-1</f>
        <v>2.6786169485995215E-2</v>
      </c>
      <c r="AI115">
        <v>2.6786169485995202</v>
      </c>
      <c r="AJ115">
        <v>110.154927464803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0.11</v>
      </c>
      <c r="AM115" t="s">
        <v>10442</v>
      </c>
      <c r="AN115">
        <v>1.84</v>
      </c>
      <c r="AO115" t="s">
        <v>10442</v>
      </c>
      <c r="AP115">
        <v>0.104517524304075</v>
      </c>
      <c r="AQ115">
        <f>(Table2[[#This Row],[Sharpe Ratio]]-AVERAGE(Table2[Sharpe Ratio]))/_xlfn.STDEV.P(Table2[Sharpe Ratio])</f>
        <v>0.463583239484811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2.7250078890051643</v>
      </c>
      <c r="AS115">
        <f>_xlfn.RANK.AVG(Table2[[#This Row],[1Y Return vs Nifty Z-Score]],Table2[1Y Return vs Nifty Z-Score])</f>
        <v>115</v>
      </c>
      <c r="AT115">
        <f>_xlfn.RANK.AVG(Table2[[#This Row],[6M Return vs Nifty Z-Score]],Table2[6M Return vs Nifty Z-Score])</f>
        <v>164</v>
      </c>
      <c r="AU115">
        <f>_xlfn.RANK.AVG(Table2[[#This Row],[Sharpe Ratio Z-Score]],Table2[Sharpe Ratio Z-Score])</f>
        <v>228</v>
      </c>
      <c r="AV115">
        <f>(Table2[[#This Row],[Rank 1Y]]+Table2[[#This Row],[Rank 6M]]+Table2[[#This Row],[Rank Sharpe]])/3</f>
        <v>169</v>
      </c>
    </row>
    <row r="116" spans="1:48" x14ac:dyDescent="0.3">
      <c r="A116" t="s">
        <v>927</v>
      </c>
      <c r="B116" t="s">
        <v>928</v>
      </c>
      <c r="C116" t="s">
        <v>10397</v>
      </c>
      <c r="D116" t="s">
        <v>472</v>
      </c>
      <c r="E116">
        <v>16696.19075618</v>
      </c>
      <c r="F116">
        <v>887.9</v>
      </c>
      <c r="G116">
        <v>55.636352278797602</v>
      </c>
      <c r="H116">
        <f>(Table2[[#This Row],[1Y Return vs Nifty]]-AVERAGE(Table2[1Y Return vs Nifty]))/_xlfn.STDEV.P(Table2[1Y Return vs Nifty])</f>
        <v>0.51366031890817887</v>
      </c>
      <c r="I116">
        <v>-5.4164657935030602</v>
      </c>
      <c r="J116">
        <f>(Table2[[#This Row],[1M Return vs Nifty]]-AVERAGE(Table2[1M Return vs Nifty]))/_xlfn.STDEV.P(Table2[1M Return vs Nifty])</f>
        <v>-0.29691048404873893</v>
      </c>
      <c r="K116">
        <v>30.581863113009099</v>
      </c>
      <c r="L116">
        <f>(Table2[[#This Row],[6M Return vs Nifty]]-AVERAGE(Table2[6M Return vs Nifty]))/_xlfn.STDEV.P(Table2[6M Return vs Nifty])</f>
        <v>0.44994258503926732</v>
      </c>
      <c r="M116">
        <v>1.31675940726968</v>
      </c>
      <c r="N116">
        <f>(Table2[[#This Row],[1W Return vs Nifty]]-AVERAGE(Table2[1W Return vs Nifty]))/_xlfn.STDEV.P(Table2[1W Return vs Nifty])</f>
        <v>0.90820032630005532</v>
      </c>
      <c r="O116">
        <v>870.04</v>
      </c>
      <c r="P116">
        <v>849.77975409868998</v>
      </c>
      <c r="Q116">
        <v>725.15644348388196</v>
      </c>
      <c r="R116">
        <v>67.472501148354993</v>
      </c>
      <c r="S116" s="2">
        <f>(Table2[[#This Row],[Close Price]]-Table2[[#This Row],[20D EMA]])/Table2[[#This Row],[20D EMA]]</f>
        <v>2.0527791825663205E-2</v>
      </c>
      <c r="T116" s="2">
        <f>(Table2[[#This Row],[Close Price]]-Table2[[#This Row],[50D EMA]])/Table2[[#This Row],[50D EMA]]</f>
        <v>4.485897165406328E-2</v>
      </c>
      <c r="U116" s="2">
        <f>(Table2[[#This Row],[Close Price]]-Table2[[#This Row],[200D EMA]])/Table2[[#This Row],[200D EMA]]</f>
        <v>0.22442544361082453</v>
      </c>
      <c r="V116">
        <v>0.63880083836090196</v>
      </c>
      <c r="W116">
        <v>870.1</v>
      </c>
      <c r="X116">
        <v>895</v>
      </c>
      <c r="Y116">
        <v>854.95</v>
      </c>
      <c r="Z116">
        <v>899</v>
      </c>
      <c r="AA116">
        <v>846.3</v>
      </c>
      <c r="AB116">
        <v>910</v>
      </c>
      <c r="AC116" s="2">
        <f>(Table2[[#This Row],[Close Price]]/Table2[[#This Row],[Day Low]])-1</f>
        <v>2.0457418687507056E-2</v>
      </c>
      <c r="AD116" s="2">
        <f>(Table2[[#This Row],[Day High]]/Table2[[#This Row],[Close Price]])-1</f>
        <v>7.9963959905395843E-3</v>
      </c>
      <c r="AE116" s="2">
        <f>(Table2[[#This Row],[Close Price]]/Table2[[#This Row],[Current Week Low]])-1</f>
        <v>3.8540265512603034E-2</v>
      </c>
      <c r="AF116" s="2">
        <f>(Table2[[#This Row],[Current Week High]]/Table2[[#This Row],[Close Price]])-1</f>
        <v>1.2501407816195576E-2</v>
      </c>
      <c r="AG116" s="2">
        <f>(Table2[[#This Row],[Close Price]]/Table2[[#This Row],[Current Month Low]])-1</f>
        <v>4.9155145929339561E-2</v>
      </c>
      <c r="AH116" s="2">
        <f>(Table2[[#This Row],[Current Month High]]/Table2[[#This Row],[Close Price]])-1</f>
        <v>2.4890190336749551E-2</v>
      </c>
      <c r="AI116">
        <v>4.3585989413222199</v>
      </c>
      <c r="AJ116">
        <v>94.843098529734405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0.12</v>
      </c>
      <c r="AM116" t="s">
        <v>10442</v>
      </c>
      <c r="AN116">
        <v>0.85</v>
      </c>
      <c r="AO116" t="s">
        <v>10442</v>
      </c>
      <c r="AP116">
        <v>0.129623910196209</v>
      </c>
      <c r="AQ116">
        <f>(Table2[[#This Row],[Sharpe Ratio]]-AVERAGE(Table2[Sharpe Ratio]))/_xlfn.STDEV.P(Table2[Sharpe Ratio])</f>
        <v>0.75420970703342027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2.3291024532321831</v>
      </c>
      <c r="AS116">
        <f>_xlfn.RANK.AVG(Table2[[#This Row],[1Y Return vs Nifty Z-Score]],Table2[1Y Return vs Nifty Z-Score])</f>
        <v>161</v>
      </c>
      <c r="AT116">
        <f>_xlfn.RANK.AVG(Table2[[#This Row],[6M Return vs Nifty Z-Score]],Table2[6M Return vs Nifty Z-Score])</f>
        <v>187</v>
      </c>
      <c r="AU116">
        <f>_xlfn.RANK.AVG(Table2[[#This Row],[Sharpe Ratio Z-Score]],Table2[Sharpe Ratio Z-Score])</f>
        <v>159</v>
      </c>
      <c r="AV116">
        <f>(Table2[[#This Row],[Rank 1Y]]+Table2[[#This Row],[Rank 6M]]+Table2[[#This Row],[Rank Sharpe]])/3</f>
        <v>169</v>
      </c>
    </row>
    <row r="117" spans="1:48" x14ac:dyDescent="0.3">
      <c r="A117" t="s">
        <v>1520</v>
      </c>
      <c r="B117" t="s">
        <v>1521</v>
      </c>
      <c r="C117" t="s">
        <v>5658</v>
      </c>
      <c r="D117" t="s">
        <v>404</v>
      </c>
      <c r="E117">
        <v>6888.6560633619902</v>
      </c>
      <c r="F117">
        <v>221.74</v>
      </c>
      <c r="G117">
        <v>122.95760616925701</v>
      </c>
      <c r="H117">
        <f>(Table2[[#This Row],[1Y Return vs Nifty]]-AVERAGE(Table2[1Y Return vs Nifty]))/_xlfn.STDEV.P(Table2[1Y Return vs Nifty])</f>
        <v>1.6181292428636298</v>
      </c>
      <c r="I117">
        <v>-1.27447925835774</v>
      </c>
      <c r="J117">
        <f>(Table2[[#This Row],[1M Return vs Nifty]]-AVERAGE(Table2[1M Return vs Nifty]))/_xlfn.STDEV.P(Table2[1M Return vs Nifty])</f>
        <v>0.101583474733523</v>
      </c>
      <c r="K117">
        <v>19.545919668264101</v>
      </c>
      <c r="L117">
        <f>(Table2[[#This Row],[6M Return vs Nifty]]-AVERAGE(Table2[6M Return vs Nifty]))/_xlfn.STDEV.P(Table2[6M Return vs Nifty])</f>
        <v>0.12858317309978956</v>
      </c>
      <c r="M117">
        <v>-2.78009457134007</v>
      </c>
      <c r="N117">
        <f>(Table2[[#This Row],[1W Return vs Nifty]]-AVERAGE(Table2[1W Return vs Nifty]))/_xlfn.STDEV.P(Table2[1W Return vs Nifty])</f>
        <v>-2.637067254750844E-3</v>
      </c>
      <c r="O117">
        <v>215.41</v>
      </c>
      <c r="P117">
        <v>210.64423958961601</v>
      </c>
      <c r="Q117">
        <v>179.921156975473</v>
      </c>
      <c r="R117">
        <v>73.309508822211598</v>
      </c>
      <c r="S117" s="2">
        <f>(Table2[[#This Row],[Close Price]]-Table2[[#This Row],[20D EMA]])/Table2[[#This Row],[20D EMA]]</f>
        <v>2.9385822385218942E-2</v>
      </c>
      <c r="T117" s="2">
        <f>(Table2[[#This Row],[Close Price]]-Table2[[#This Row],[50D EMA]])/Table2[[#This Row],[50D EMA]]</f>
        <v>5.267535647782786E-2</v>
      </c>
      <c r="U117" s="2">
        <f>(Table2[[#This Row],[Close Price]]-Table2[[#This Row],[200D EMA]])/Table2[[#This Row],[200D EMA]]</f>
        <v>0.23242871337375734</v>
      </c>
      <c r="V117">
        <v>0.86155813763387601</v>
      </c>
      <c r="W117">
        <v>217.61</v>
      </c>
      <c r="X117">
        <v>222</v>
      </c>
      <c r="Y117">
        <v>216.18</v>
      </c>
      <c r="Z117">
        <v>222.19</v>
      </c>
      <c r="AA117">
        <v>205.08</v>
      </c>
      <c r="AB117">
        <v>222.19</v>
      </c>
      <c r="AC117" s="2">
        <f>(Table2[[#This Row],[Close Price]]/Table2[[#This Row],[Day Low]])-1</f>
        <v>1.8978907219337371E-2</v>
      </c>
      <c r="AD117" s="2">
        <f>(Table2[[#This Row],[Day High]]/Table2[[#This Row],[Close Price]])-1</f>
        <v>1.1725444213943614E-3</v>
      </c>
      <c r="AE117" s="2">
        <f>(Table2[[#This Row],[Close Price]]/Table2[[#This Row],[Current Week Low]])-1</f>
        <v>2.5719307984087392E-2</v>
      </c>
      <c r="AF117" s="2">
        <f>(Table2[[#This Row],[Current Week High]]/Table2[[#This Row],[Close Price]])-1</f>
        <v>2.0294038062595998E-3</v>
      </c>
      <c r="AG117" s="2">
        <f>(Table2[[#This Row],[Close Price]]/Table2[[#This Row],[Current Month Low]])-1</f>
        <v>8.1236590598790626E-2</v>
      </c>
      <c r="AH117" s="2">
        <f>(Table2[[#This Row],[Current Month High]]/Table2[[#This Row],[Close Price]])-1</f>
        <v>2.0294038062595998E-3</v>
      </c>
      <c r="AI117">
        <v>0.20294038062595901</v>
      </c>
      <c r="AJ117">
        <v>210.99579242636699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 t="s">
        <v>10444</v>
      </c>
      <c r="AN117">
        <v>3.56</v>
      </c>
      <c r="AO117" t="s">
        <v>10442</v>
      </c>
      <c r="AP117">
        <v>0.124925212468458</v>
      </c>
      <c r="AQ117">
        <f>(Table2[[#This Row],[Sharpe Ratio]]-AVERAGE(Table2[Sharpe Ratio]))/_xlfn.STDEV.P(Table2[Sharpe Ratio])</f>
        <v>0.69981852828862168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2.5454773517308134</v>
      </c>
      <c r="AS117">
        <f>_xlfn.RANK.AVG(Table2[[#This Row],[1Y Return vs Nifty Z-Score]],Table2[1Y Return vs Nifty Z-Score])</f>
        <v>57</v>
      </c>
      <c r="AT117">
        <f>_xlfn.RANK.AVG(Table2[[#This Row],[6M Return vs Nifty Z-Score]],Table2[6M Return vs Nifty Z-Score])</f>
        <v>272</v>
      </c>
      <c r="AU117">
        <f>_xlfn.RANK.AVG(Table2[[#This Row],[Sharpe Ratio Z-Score]],Table2[Sharpe Ratio Z-Score])</f>
        <v>178</v>
      </c>
      <c r="AV117">
        <f>(Table2[[#This Row],[Rank 1Y]]+Table2[[#This Row],[Rank 6M]]+Table2[[#This Row],[Rank Sharpe]])/3</f>
        <v>169</v>
      </c>
    </row>
    <row r="118" spans="1:48" x14ac:dyDescent="0.3">
      <c r="A118" t="s">
        <v>878</v>
      </c>
      <c r="B118" t="s">
        <v>879</v>
      </c>
      <c r="C118" t="s">
        <v>10390</v>
      </c>
      <c r="D118" t="s">
        <v>772</v>
      </c>
      <c r="E118">
        <v>18246.588394479899</v>
      </c>
      <c r="F118">
        <v>1010.2</v>
      </c>
      <c r="G118">
        <v>24.930253895490601</v>
      </c>
      <c r="H118">
        <f>(Table2[[#This Row],[1Y Return vs Nifty]]-AVERAGE(Table2[1Y Return vs Nifty]))/_xlfn.STDEV.P(Table2[1Y Return vs Nifty])</f>
        <v>9.8976959560907515E-3</v>
      </c>
      <c r="I118">
        <v>-0.50974625835037601</v>
      </c>
      <c r="J118">
        <f>(Table2[[#This Row],[1M Return vs Nifty]]-AVERAGE(Table2[1M Return vs Nifty]))/_xlfn.STDEV.P(Table2[1M Return vs Nifty])</f>
        <v>0.17515722443034046</v>
      </c>
      <c r="K118">
        <v>33.985997725897199</v>
      </c>
      <c r="L118">
        <f>(Table2[[#This Row],[6M Return vs Nifty]]-AVERAGE(Table2[6M Return vs Nifty]))/_xlfn.STDEV.P(Table2[6M Return vs Nifty])</f>
        <v>0.54906874519383475</v>
      </c>
      <c r="M118">
        <v>-0.629698026306167</v>
      </c>
      <c r="N118">
        <f>(Table2[[#This Row],[1W Return vs Nifty]]-AVERAGE(Table2[1W Return vs Nifty]))/_xlfn.STDEV.P(Table2[1W Return vs Nifty])</f>
        <v>0.47545211884130911</v>
      </c>
      <c r="O118">
        <v>979.35</v>
      </c>
      <c r="P118">
        <v>936.53304205445295</v>
      </c>
      <c r="Q118">
        <v>798.338655324961</v>
      </c>
      <c r="R118">
        <v>61.7770844119649</v>
      </c>
      <c r="S118" s="2">
        <f>(Table2[[#This Row],[Close Price]]-Table2[[#This Row],[20D EMA]])/Table2[[#This Row],[20D EMA]]</f>
        <v>3.1500485015571573E-2</v>
      </c>
      <c r="T118" s="2">
        <f>(Table2[[#This Row],[Close Price]]-Table2[[#This Row],[50D EMA]])/Table2[[#This Row],[50D EMA]]</f>
        <v>7.8659219309492198E-2</v>
      </c>
      <c r="U118" s="2">
        <f>(Table2[[#This Row],[Close Price]]-Table2[[#This Row],[200D EMA]])/Table2[[#This Row],[200D EMA]]</f>
        <v>0.2653777858079559</v>
      </c>
      <c r="V118">
        <v>0.58106089168397501</v>
      </c>
      <c r="W118">
        <v>989.15</v>
      </c>
      <c r="X118">
        <v>1025</v>
      </c>
      <c r="Y118">
        <v>972</v>
      </c>
      <c r="Z118">
        <v>1038.7</v>
      </c>
      <c r="AA118">
        <v>944.4</v>
      </c>
      <c r="AB118">
        <v>1038.7</v>
      </c>
      <c r="AC118" s="2">
        <f>(Table2[[#This Row],[Close Price]]/Table2[[#This Row],[Day Low]])-1</f>
        <v>2.1280897740484361E-2</v>
      </c>
      <c r="AD118" s="2">
        <f>(Table2[[#This Row],[Day High]]/Table2[[#This Row],[Close Price]])-1</f>
        <v>1.4650564244703901E-2</v>
      </c>
      <c r="AE118" s="2">
        <f>(Table2[[#This Row],[Close Price]]/Table2[[#This Row],[Current Week Low]])-1</f>
        <v>3.930041152263386E-2</v>
      </c>
      <c r="AF118" s="2">
        <f>(Table2[[#This Row],[Current Week High]]/Table2[[#This Row],[Close Price]])-1</f>
        <v>2.8212235200950397E-2</v>
      </c>
      <c r="AG118" s="2">
        <f>(Table2[[#This Row],[Close Price]]/Table2[[#This Row],[Current Month Low]])-1</f>
        <v>6.9673867005506152E-2</v>
      </c>
      <c r="AH118" s="2">
        <f>(Table2[[#This Row],[Current Month High]]/Table2[[#This Row],[Close Price]])-1</f>
        <v>2.8212235200950397E-2</v>
      </c>
      <c r="AI118">
        <v>2.82122352009503</v>
      </c>
      <c r="AJ118">
        <v>73.127677806340998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0.01</v>
      </c>
      <c r="AM118" t="s">
        <v>10442</v>
      </c>
      <c r="AN118">
        <v>1.63</v>
      </c>
      <c r="AO118" t="s">
        <v>10442</v>
      </c>
      <c r="AP118">
        <v>0.18444623847848801</v>
      </c>
      <c r="AQ118">
        <f>(Table2[[#This Row],[Sharpe Ratio]]-AVERAGE(Table2[Sharpe Ratio]))/_xlfn.STDEV.P(Table2[Sharpe Ratio])</f>
        <v>1.3888219399498603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2.5983977243714351</v>
      </c>
      <c r="AS118">
        <f>_xlfn.RANK.AVG(Table2[[#This Row],[1Y Return vs Nifty Z-Score]],Table2[1Y Return vs Nifty Z-Score])</f>
        <v>286</v>
      </c>
      <c r="AT118">
        <f>_xlfn.RANK.AVG(Table2[[#This Row],[6M Return vs Nifty Z-Score]],Table2[6M Return vs Nifty Z-Score])</f>
        <v>168</v>
      </c>
      <c r="AU118">
        <f>_xlfn.RANK.AVG(Table2[[#This Row],[Sharpe Ratio Z-Score]],Table2[Sharpe Ratio Z-Score])</f>
        <v>60</v>
      </c>
      <c r="AV118">
        <f>(Table2[[#This Row],[Rank 1Y]]+Table2[[#This Row],[Rank 6M]]+Table2[[#This Row],[Rank Sharpe]])/3</f>
        <v>171.33333333333334</v>
      </c>
    </row>
    <row r="119" spans="1:48" x14ac:dyDescent="0.3">
      <c r="A119" t="s">
        <v>1190</v>
      </c>
      <c r="B119" t="s">
        <v>1191</v>
      </c>
      <c r="C119" t="s">
        <v>10387</v>
      </c>
      <c r="D119" t="s">
        <v>46</v>
      </c>
      <c r="E119">
        <v>10341.1358280899</v>
      </c>
      <c r="F119">
        <v>6541.65</v>
      </c>
      <c r="G119">
        <v>24.686912742645202</v>
      </c>
      <c r="H119">
        <f>(Table2[[#This Row],[1Y Return vs Nifty]]-AVERAGE(Table2[1Y Return vs Nifty]))/_xlfn.STDEV.P(Table2[1Y Return vs Nifty])</f>
        <v>5.9054538972225399E-3</v>
      </c>
      <c r="I119">
        <v>-1.9624508789241</v>
      </c>
      <c r="J119">
        <f>(Table2[[#This Row],[1M Return vs Nifty]]-AVERAGE(Table2[1M Return vs Nifty]))/_xlfn.STDEV.P(Table2[1M Return vs Nifty])</f>
        <v>3.5394815672679769E-2</v>
      </c>
      <c r="K119">
        <v>28.468382779909099</v>
      </c>
      <c r="L119">
        <f>(Table2[[#This Row],[6M Return vs Nifty]]-AVERAGE(Table2[6M Return vs Nifty]))/_xlfn.STDEV.P(Table2[6M Return vs Nifty])</f>
        <v>0.38839942831766622</v>
      </c>
      <c r="M119">
        <v>-4.7251427434637101</v>
      </c>
      <c r="N119">
        <f>(Table2[[#This Row],[1W Return vs Nifty]]-AVERAGE(Table2[1W Return vs Nifty]))/_xlfn.STDEV.P(Table2[1W Return vs Nifty])</f>
        <v>-0.43507195917072505</v>
      </c>
      <c r="O119">
        <v>6462.06</v>
      </c>
      <c r="P119">
        <v>6171.9725714856304</v>
      </c>
      <c r="Q119">
        <v>5253.6518098100596</v>
      </c>
      <c r="R119">
        <v>52.911298393868002</v>
      </c>
      <c r="S119" s="2">
        <f>(Table2[[#This Row],[Close Price]]-Table2[[#This Row],[20D EMA]])/Table2[[#This Row],[20D EMA]]</f>
        <v>1.2316505882025118E-2</v>
      </c>
      <c r="T119" s="2">
        <f>(Table2[[#This Row],[Close Price]]-Table2[[#This Row],[50D EMA]])/Table2[[#This Row],[50D EMA]]</f>
        <v>5.989615544020243E-2</v>
      </c>
      <c r="U119" s="2">
        <f>(Table2[[#This Row],[Close Price]]-Table2[[#This Row],[200D EMA]])/Table2[[#This Row],[200D EMA]]</f>
        <v>0.24516245781360724</v>
      </c>
      <c r="V119">
        <v>0.50588626045865404</v>
      </c>
      <c r="W119">
        <v>6401.1</v>
      </c>
      <c r="X119">
        <v>6589.7</v>
      </c>
      <c r="Y119">
        <v>6295.55</v>
      </c>
      <c r="Z119">
        <v>6699</v>
      </c>
      <c r="AA119">
        <v>6136</v>
      </c>
      <c r="AB119">
        <v>6849.95</v>
      </c>
      <c r="AC119" s="2">
        <f>(Table2[[#This Row],[Close Price]]/Table2[[#This Row],[Day Low]])-1</f>
        <v>2.1957163612503994E-2</v>
      </c>
      <c r="AD119" s="2">
        <f>(Table2[[#This Row],[Day High]]/Table2[[#This Row],[Close Price]])-1</f>
        <v>7.3452416439276913E-3</v>
      </c>
      <c r="AE119" s="2">
        <f>(Table2[[#This Row],[Close Price]]/Table2[[#This Row],[Current Week Low]])-1</f>
        <v>3.909110403380156E-2</v>
      </c>
      <c r="AF119" s="2">
        <f>(Table2[[#This Row],[Current Week High]]/Table2[[#This Row],[Close Price]])-1</f>
        <v>2.4053564467680255E-2</v>
      </c>
      <c r="AG119" s="2">
        <f>(Table2[[#This Row],[Close Price]]/Table2[[#This Row],[Current Month Low]])-1</f>
        <v>6.6109843546284131E-2</v>
      </c>
      <c r="AH119" s="2">
        <f>(Table2[[#This Row],[Current Month High]]/Table2[[#This Row],[Close Price]])-1</f>
        <v>4.7128782493713439E-2</v>
      </c>
      <c r="AI119">
        <v>13.8856404729693</v>
      </c>
      <c r="AJ119">
        <v>94.405563232737407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0.28999999999999998</v>
      </c>
      <c r="AM119" t="s">
        <v>10442</v>
      </c>
      <c r="AN119">
        <v>1.07</v>
      </c>
      <c r="AO119" t="s">
        <v>10442</v>
      </c>
      <c r="AP119">
        <v>0.21900082238582999</v>
      </c>
      <c r="AQ119">
        <f>(Table2[[#This Row],[Sharpe Ratio]]-AVERAGE(Table2[Sharpe Ratio]))/_xlfn.STDEV.P(Table2[Sharpe Ratio])</f>
        <v>1.7888188451893834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1.7834465839062268</v>
      </c>
      <c r="AS119">
        <f>_xlfn.RANK.AVG(Table2[[#This Row],[1Y Return vs Nifty Z-Score]],Table2[1Y Return vs Nifty Z-Score])</f>
        <v>289</v>
      </c>
      <c r="AT119">
        <f>_xlfn.RANK.AVG(Table2[[#This Row],[6M Return vs Nifty Z-Score]],Table2[6M Return vs Nifty Z-Score])</f>
        <v>201</v>
      </c>
      <c r="AU119">
        <f>_xlfn.RANK.AVG(Table2[[#This Row],[Sharpe Ratio Z-Score]],Table2[Sharpe Ratio Z-Score])</f>
        <v>24</v>
      </c>
      <c r="AV119">
        <f>(Table2[[#This Row],[Rank 1Y]]+Table2[[#This Row],[Rank 6M]]+Table2[[#This Row],[Rank Sharpe]])/3</f>
        <v>171.33333333333334</v>
      </c>
    </row>
    <row r="120" spans="1:48" x14ac:dyDescent="0.3">
      <c r="A120" t="s">
        <v>521</v>
      </c>
      <c r="B120" t="s">
        <v>522</v>
      </c>
      <c r="C120" t="s">
        <v>10399</v>
      </c>
      <c r="D120" t="s">
        <v>161</v>
      </c>
      <c r="E120">
        <v>40536.532713375003</v>
      </c>
      <c r="F120">
        <v>1203.75</v>
      </c>
      <c r="G120">
        <v>85.8233182467158</v>
      </c>
      <c r="H120">
        <f>(Table2[[#This Row],[1Y Return vs Nifty]]-AVERAGE(Table2[1Y Return vs Nifty]))/_xlfn.STDEV.P(Table2[1Y Return vs Nifty])</f>
        <v>1.0089060829623653</v>
      </c>
      <c r="I120">
        <v>26.306597512769201</v>
      </c>
      <c r="J120">
        <f>(Table2[[#This Row],[1M Return vs Nifty]]-AVERAGE(Table2[1M Return vs Nifty]))/_xlfn.STDEV.P(Table2[1M Return vs Nifty])</f>
        <v>2.7551151501131121</v>
      </c>
      <c r="K120">
        <v>44.8488654691823</v>
      </c>
      <c r="L120">
        <f>(Table2[[#This Row],[6M Return vs Nifty]]-AVERAGE(Table2[6M Return vs Nifty]))/_xlfn.STDEV.P(Table2[6M Return vs Nifty])</f>
        <v>0.86538830658309529</v>
      </c>
      <c r="M120">
        <v>-1.8420781970053599</v>
      </c>
      <c r="N120">
        <f>(Table2[[#This Row],[1W Return vs Nifty]]-AVERAGE(Table2[1W Return vs Nifty]))/_xlfn.STDEV.P(Table2[1W Return vs Nifty])</f>
        <v>0.20590841519876021</v>
      </c>
      <c r="O120">
        <v>1146.27</v>
      </c>
      <c r="P120">
        <v>1039.8581408646201</v>
      </c>
      <c r="Q120">
        <v>861.76202185894999</v>
      </c>
      <c r="R120">
        <v>68.366991943895698</v>
      </c>
      <c r="S120" s="2">
        <f>(Table2[[#This Row],[Close Price]]-Table2[[#This Row],[20D EMA]])/Table2[[#This Row],[20D EMA]]</f>
        <v>5.0145253736030793E-2</v>
      </c>
      <c r="T120" s="2">
        <f>(Table2[[#This Row],[Close Price]]-Table2[[#This Row],[50D EMA]])/Table2[[#This Row],[50D EMA]]</f>
        <v>0.15760982454693995</v>
      </c>
      <c r="U120" s="2">
        <f>(Table2[[#This Row],[Close Price]]-Table2[[#This Row],[200D EMA]])/Table2[[#This Row],[200D EMA]]</f>
        <v>0.39684735398681253</v>
      </c>
      <c r="V120">
        <v>1.1950142245606701</v>
      </c>
      <c r="W120">
        <v>1197.1500000000001</v>
      </c>
      <c r="X120">
        <v>1215.7</v>
      </c>
      <c r="Y120">
        <v>1195</v>
      </c>
      <c r="Z120">
        <v>1244.5</v>
      </c>
      <c r="AA120">
        <v>1015</v>
      </c>
      <c r="AB120">
        <v>1314</v>
      </c>
      <c r="AC120" s="2">
        <f>(Table2[[#This Row],[Close Price]]/Table2[[#This Row],[Day Low]])-1</f>
        <v>5.5130935972935724E-3</v>
      </c>
      <c r="AD120" s="2">
        <f>(Table2[[#This Row],[Day High]]/Table2[[#This Row],[Close Price]])-1</f>
        <v>9.927310488058172E-3</v>
      </c>
      <c r="AE120" s="2">
        <f>(Table2[[#This Row],[Close Price]]/Table2[[#This Row],[Current Week Low]])-1</f>
        <v>7.3221757322174952E-3</v>
      </c>
      <c r="AF120" s="2">
        <f>(Table2[[#This Row],[Current Week High]]/Table2[[#This Row],[Close Price]])-1</f>
        <v>3.385254413291805E-2</v>
      </c>
      <c r="AG120" s="2">
        <f>(Table2[[#This Row],[Close Price]]/Table2[[#This Row],[Current Month Low]])-1</f>
        <v>0.18596059113300489</v>
      </c>
      <c r="AH120" s="2">
        <f>(Table2[[#This Row],[Current Month High]]/Table2[[#This Row],[Close Price]])-1</f>
        <v>9.158878504672896E-2</v>
      </c>
      <c r="AI120">
        <v>9.1588785046728898</v>
      </c>
      <c r="AJ120">
        <v>119.66240875912401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0.33</v>
      </c>
      <c r="AM120" t="s">
        <v>10442</v>
      </c>
      <c r="AN120">
        <v>0.05</v>
      </c>
      <c r="AO120" t="s">
        <v>10442</v>
      </c>
      <c r="AP120">
        <v>7.9513647081338998E-2</v>
      </c>
      <c r="AQ120">
        <f>(Table2[[#This Row],[Sharpe Ratio]]-AVERAGE(Table2[Sharpe Ratio]))/_xlfn.STDEV.P(Table2[Sharpe Ratio])</f>
        <v>0.17414339165153003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5.0094613465088624</v>
      </c>
      <c r="AS120">
        <f>_xlfn.RANK.AVG(Table2[[#This Row],[1Y Return vs Nifty Z-Score]],Table2[1Y Return vs Nifty Z-Score])</f>
        <v>94</v>
      </c>
      <c r="AT120">
        <f>_xlfn.RANK.AVG(Table2[[#This Row],[6M Return vs Nifty Z-Score]],Table2[6M Return vs Nifty Z-Score])</f>
        <v>118</v>
      </c>
      <c r="AU120">
        <f>_xlfn.RANK.AVG(Table2[[#This Row],[Sharpe Ratio Z-Score]],Table2[Sharpe Ratio Z-Score])</f>
        <v>303</v>
      </c>
      <c r="AV120">
        <f>(Table2[[#This Row],[Rank 1Y]]+Table2[[#This Row],[Rank 6M]]+Table2[[#This Row],[Rank Sharpe]])/3</f>
        <v>171.66666666666666</v>
      </c>
    </row>
    <row r="121" spans="1:48" x14ac:dyDescent="0.3">
      <c r="A121" t="s">
        <v>25</v>
      </c>
      <c r="B121" t="s">
        <v>26</v>
      </c>
      <c r="C121" t="s">
        <v>10385</v>
      </c>
      <c r="D121" t="s">
        <v>27</v>
      </c>
      <c r="E121">
        <v>1025104.84326416</v>
      </c>
      <c r="F121">
        <v>1711.75</v>
      </c>
      <c r="G121">
        <v>58.366164456169102</v>
      </c>
      <c r="H121">
        <f>(Table2[[#This Row],[1Y Return vs Nifty]]-AVERAGE(Table2[1Y Return vs Nifty]))/_xlfn.STDEV.P(Table2[1Y Return vs Nifty])</f>
        <v>0.55844547283665114</v>
      </c>
      <c r="I121">
        <v>9.4064509601737996</v>
      </c>
      <c r="J121">
        <f>(Table2[[#This Row],[1M Return vs Nifty]]-AVERAGE(Table2[1M Return vs Nifty]))/_xlfn.STDEV.P(Table2[1M Return vs Nifty])</f>
        <v>1.1291788399392171</v>
      </c>
      <c r="K121">
        <v>20.868008764083999</v>
      </c>
      <c r="L121">
        <f>(Table2[[#This Row],[6M Return vs Nifty]]-AVERAGE(Table2[6M Return vs Nifty]))/_xlfn.STDEV.P(Table2[6M Return vs Nifty])</f>
        <v>0.16708153769285816</v>
      </c>
      <c r="M121">
        <v>-0.52513423217508604</v>
      </c>
      <c r="N121">
        <f>(Table2[[#This Row],[1W Return vs Nifty]]-AVERAGE(Table2[1W Return vs Nifty]))/_xlfn.STDEV.P(Table2[1W Return vs Nifty])</f>
        <v>0.49869937495632316</v>
      </c>
      <c r="O121">
        <v>1599.01</v>
      </c>
      <c r="P121">
        <v>1530.4865463168901</v>
      </c>
      <c r="Q121">
        <v>1318.9238622779101</v>
      </c>
      <c r="R121">
        <v>85.004788403841204</v>
      </c>
      <c r="S121" s="2">
        <f>(Table2[[#This Row],[Close Price]]-Table2[[#This Row],[20D EMA]])/Table2[[#This Row],[20D EMA]]</f>
        <v>7.0506125665255381E-2</v>
      </c>
      <c r="T121" s="2">
        <f>(Table2[[#This Row],[Close Price]]-Table2[[#This Row],[50D EMA]])/Table2[[#This Row],[50D EMA]]</f>
        <v>0.11843518266744631</v>
      </c>
      <c r="U121" s="2">
        <f>(Table2[[#This Row],[Close Price]]-Table2[[#This Row],[200D EMA]])/Table2[[#This Row],[200D EMA]]</f>
        <v>0.29783837335662494</v>
      </c>
      <c r="V121">
        <v>0.96643273752413195</v>
      </c>
      <c r="W121">
        <v>1666</v>
      </c>
      <c r="X121">
        <v>1723.4</v>
      </c>
      <c r="Y121">
        <v>1630.1</v>
      </c>
      <c r="Z121">
        <v>1723.4</v>
      </c>
      <c r="AA121">
        <v>1523.25</v>
      </c>
      <c r="AB121">
        <v>1723.4</v>
      </c>
      <c r="AC121" s="2">
        <f>(Table2[[#This Row],[Close Price]]/Table2[[#This Row],[Day Low]])-1</f>
        <v>2.7460984393757437E-2</v>
      </c>
      <c r="AD121" s="2">
        <f>(Table2[[#This Row],[Day High]]/Table2[[#This Row],[Close Price]])-1</f>
        <v>6.8059003943332641E-3</v>
      </c>
      <c r="AE121" s="2">
        <f>(Table2[[#This Row],[Close Price]]/Table2[[#This Row],[Current Week Low]])-1</f>
        <v>5.0088951598061593E-2</v>
      </c>
      <c r="AF121" s="2">
        <f>(Table2[[#This Row],[Current Week High]]/Table2[[#This Row],[Close Price]])-1</f>
        <v>6.8059003943332641E-3</v>
      </c>
      <c r="AG121" s="2">
        <f>(Table2[[#This Row],[Close Price]]/Table2[[#This Row],[Current Month Low]])-1</f>
        <v>0.12374856392581646</v>
      </c>
      <c r="AH121" s="2">
        <f>(Table2[[#This Row],[Current Month High]]/Table2[[#This Row],[Close Price]])-1</f>
        <v>6.8059003943332641E-3</v>
      </c>
      <c r="AI121">
        <v>0.68059003943332597</v>
      </c>
      <c r="AJ121">
        <v>91.160868836897606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0.12</v>
      </c>
      <c r="AM121" t="s">
        <v>10442</v>
      </c>
      <c r="AN121">
        <v>9.59</v>
      </c>
      <c r="AO121" t="s">
        <v>10442</v>
      </c>
      <c r="AP121">
        <v>0.154520003982175</v>
      </c>
      <c r="AQ121">
        <f>(Table2[[#This Row],[Sharpe Ratio]]-AVERAGE(Table2[Sharpe Ratio]))/_xlfn.STDEV.P(Table2[Sharpe Ratio])</f>
        <v>1.0424018755064262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3.3958071009314756</v>
      </c>
      <c r="AS121">
        <f>_xlfn.RANK.AVG(Table2[[#This Row],[1Y Return vs Nifty Z-Score]],Table2[1Y Return vs Nifty Z-Score])</f>
        <v>154</v>
      </c>
      <c r="AT121">
        <f>_xlfn.RANK.AVG(Table2[[#This Row],[6M Return vs Nifty Z-Score]],Table2[6M Return vs Nifty Z-Score])</f>
        <v>253</v>
      </c>
      <c r="AU121">
        <f>_xlfn.RANK.AVG(Table2[[#This Row],[Sharpe Ratio Z-Score]],Table2[Sharpe Ratio Z-Score])</f>
        <v>109</v>
      </c>
      <c r="AV121">
        <f>(Table2[[#This Row],[Rank 1Y]]+Table2[[#This Row],[Rank 6M]]+Table2[[#This Row],[Rank Sharpe]])/3</f>
        <v>172</v>
      </c>
    </row>
    <row r="122" spans="1:48" x14ac:dyDescent="0.3">
      <c r="A122" t="s">
        <v>1581</v>
      </c>
      <c r="B122" t="s">
        <v>1582</v>
      </c>
      <c r="C122" t="s">
        <v>10395</v>
      </c>
      <c r="D122" t="s">
        <v>164</v>
      </c>
      <c r="E122">
        <v>6173.4040925299996</v>
      </c>
      <c r="F122">
        <v>395.3</v>
      </c>
      <c r="G122">
        <v>32.8806648714041</v>
      </c>
      <c r="H122">
        <f>(Table2[[#This Row],[1Y Return vs Nifty]]-AVERAGE(Table2[1Y Return vs Nifty]))/_xlfn.STDEV.P(Table2[1Y Return vs Nifty])</f>
        <v>0.14033171713250273</v>
      </c>
      <c r="I122">
        <v>-12.7163269298818</v>
      </c>
      <c r="J122">
        <f>(Table2[[#This Row],[1M Return vs Nifty]]-AVERAGE(Table2[1M Return vs Nifty]))/_xlfn.STDEV.P(Table2[1M Return vs Nifty])</f>
        <v>-0.99921855243899149</v>
      </c>
      <c r="K122">
        <v>29.625181358493599</v>
      </c>
      <c r="L122">
        <f>(Table2[[#This Row],[6M Return vs Nifty]]-AVERAGE(Table2[6M Return vs Nifty]))/_xlfn.STDEV.P(Table2[6M Return vs Nifty])</f>
        <v>0.42208464180282185</v>
      </c>
      <c r="M122">
        <v>-6.63278041939361</v>
      </c>
      <c r="N122">
        <f>(Table2[[#This Row],[1W Return vs Nifty]]-AVERAGE(Table2[1W Return vs Nifty]))/_xlfn.STDEV.P(Table2[1W Return vs Nifty])</f>
        <v>-0.85918952295574602</v>
      </c>
      <c r="O122">
        <v>413.79</v>
      </c>
      <c r="P122">
        <v>405.54979703675099</v>
      </c>
      <c r="Q122">
        <v>342.82751370644701</v>
      </c>
      <c r="R122">
        <v>32.4730932895921</v>
      </c>
      <c r="S122" s="2">
        <f>(Table2[[#This Row],[Close Price]]-Table2[[#This Row],[20D EMA]])/Table2[[#This Row],[20D EMA]]</f>
        <v>-4.4684501800430189E-2</v>
      </c>
      <c r="T122" s="2">
        <f>(Table2[[#This Row],[Close Price]]-Table2[[#This Row],[50D EMA]])/Table2[[#This Row],[50D EMA]]</f>
        <v>-2.5273831010750421E-2</v>
      </c>
      <c r="U122" s="2">
        <f>(Table2[[#This Row],[Close Price]]-Table2[[#This Row],[200D EMA]])/Table2[[#This Row],[200D EMA]]</f>
        <v>0.15305797870845231</v>
      </c>
      <c r="V122">
        <v>0.75001777564540695</v>
      </c>
      <c r="W122">
        <v>389.75</v>
      </c>
      <c r="X122">
        <v>401.05</v>
      </c>
      <c r="Y122">
        <v>389.75</v>
      </c>
      <c r="Z122">
        <v>437.9</v>
      </c>
      <c r="AA122">
        <v>389.75</v>
      </c>
      <c r="AB122">
        <v>446.8</v>
      </c>
      <c r="AC122" s="2">
        <f>(Table2[[#This Row],[Close Price]]/Table2[[#This Row],[Day Low]])-1</f>
        <v>1.4239897370109E-2</v>
      </c>
      <c r="AD122" s="2">
        <f>(Table2[[#This Row],[Day High]]/Table2[[#This Row],[Close Price]])-1</f>
        <v>1.4545914495319945E-2</v>
      </c>
      <c r="AE122" s="2">
        <f>(Table2[[#This Row],[Close Price]]/Table2[[#This Row],[Current Week Low]])-1</f>
        <v>1.4239897370109E-2</v>
      </c>
      <c r="AF122" s="2">
        <f>(Table2[[#This Row],[Current Week High]]/Table2[[#This Row],[Close Price]])-1</f>
        <v>0.10776625347837077</v>
      </c>
      <c r="AG122" s="2">
        <f>(Table2[[#This Row],[Close Price]]/Table2[[#This Row],[Current Month Low]])-1</f>
        <v>1.4239897370109E-2</v>
      </c>
      <c r="AH122" s="2">
        <f>(Table2[[#This Row],[Current Month High]]/Table2[[#This Row],[Close Price]])-1</f>
        <v>0.13028079939286608</v>
      </c>
      <c r="AI122">
        <v>14.0905641285099</v>
      </c>
      <c r="AJ122">
        <v>74.872815748728101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-0.01</v>
      </c>
      <c r="AM122" t="s">
        <v>10443</v>
      </c>
      <c r="AN122">
        <v>-8.48</v>
      </c>
      <c r="AO122" t="s">
        <v>10443</v>
      </c>
      <c r="AP122">
        <v>0.18365878014228201</v>
      </c>
      <c r="AQ122">
        <f>(Table2[[#This Row],[Sharpe Ratio]]-AVERAGE(Table2[Sharpe Ratio]))/_xlfn.STDEV.P(Table2[Sharpe Ratio])</f>
        <v>1.3797064808162158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8.3714764356802807E-2</v>
      </c>
      <c r="AS122">
        <f>_xlfn.RANK.AVG(Table2[[#This Row],[1Y Return vs Nifty Z-Score]],Table2[1Y Return vs Nifty Z-Score])</f>
        <v>260</v>
      </c>
      <c r="AT122">
        <f>_xlfn.RANK.AVG(Table2[[#This Row],[6M Return vs Nifty Z-Score]],Table2[6M Return vs Nifty Z-Score])</f>
        <v>196</v>
      </c>
      <c r="AU122">
        <f>_xlfn.RANK.AVG(Table2[[#This Row],[Sharpe Ratio Z-Score]],Table2[Sharpe Ratio Z-Score])</f>
        <v>63</v>
      </c>
      <c r="AV122">
        <f>(Table2[[#This Row],[Rank 1Y]]+Table2[[#This Row],[Rank 6M]]+Table2[[#This Row],[Rank Sharpe]])/3</f>
        <v>173</v>
      </c>
    </row>
    <row r="123" spans="1:48" x14ac:dyDescent="0.3">
      <c r="A123" t="s">
        <v>186</v>
      </c>
      <c r="B123" t="s">
        <v>187</v>
      </c>
      <c r="C123" t="s">
        <v>10384</v>
      </c>
      <c r="D123" t="s">
        <v>141</v>
      </c>
      <c r="E123">
        <v>142180.92988000001</v>
      </c>
      <c r="F123">
        <v>539.95000000000005</v>
      </c>
      <c r="G123">
        <v>82.734312425298</v>
      </c>
      <c r="H123">
        <f>(Table2[[#This Row],[1Y Return vs Nifty]]-AVERAGE(Table2[1Y Return vs Nifty]))/_xlfn.STDEV.P(Table2[1Y Return vs Nifty])</f>
        <v>0.95822801714343753</v>
      </c>
      <c r="I123">
        <v>-14.1754754361894</v>
      </c>
      <c r="J123">
        <f>(Table2[[#This Row],[1M Return vs Nifty]]-AVERAGE(Table2[1M Return vs Nifty]))/_xlfn.STDEV.P(Table2[1M Return vs Nifty])</f>
        <v>-1.1396009172284365</v>
      </c>
      <c r="K123">
        <v>9.5524571697499603</v>
      </c>
      <c r="L123">
        <f>(Table2[[#This Row],[6M Return vs Nifty]]-AVERAGE(Table2[6M Return vs Nifty]))/_xlfn.STDEV.P(Table2[6M Return vs Nifty])</f>
        <v>-0.1624198795926334</v>
      </c>
      <c r="M123">
        <v>-9.3587339577292905</v>
      </c>
      <c r="N123">
        <f>(Table2[[#This Row],[1W Return vs Nifty]]-AVERAGE(Table2[1W Return vs Nifty]))/_xlfn.STDEV.P(Table2[1W Return vs Nifty])</f>
        <v>-1.4652400262865322</v>
      </c>
      <c r="O123">
        <v>574.47</v>
      </c>
      <c r="P123">
        <v>580.23609116533999</v>
      </c>
      <c r="Q123">
        <v>497.047742630811</v>
      </c>
      <c r="R123">
        <v>30.157024726787501</v>
      </c>
      <c r="S123" s="2">
        <f>(Table2[[#This Row],[Close Price]]-Table2[[#This Row],[20D EMA]])/Table2[[#This Row],[20D EMA]]</f>
        <v>-6.0090170069803439E-2</v>
      </c>
      <c r="T123" s="2">
        <f>(Table2[[#This Row],[Close Price]]-Table2[[#This Row],[50D EMA]])/Table2[[#This Row],[50D EMA]]</f>
        <v>-6.9430515920562236E-2</v>
      </c>
      <c r="U123" s="2">
        <f>(Table2[[#This Row],[Close Price]]-Table2[[#This Row],[200D EMA]])/Table2[[#This Row],[200D EMA]]</f>
        <v>8.6314157956160931E-2</v>
      </c>
      <c r="V123">
        <v>0.90724813682280603</v>
      </c>
      <c r="W123">
        <v>527.25</v>
      </c>
      <c r="X123">
        <v>545</v>
      </c>
      <c r="Y123">
        <v>509.85</v>
      </c>
      <c r="Z123">
        <v>570.25</v>
      </c>
      <c r="AA123">
        <v>509.85</v>
      </c>
      <c r="AB123">
        <v>635.4</v>
      </c>
      <c r="AC123" s="2">
        <f>(Table2[[#This Row],[Close Price]]/Table2[[#This Row],[Day Low]])-1</f>
        <v>2.4087245139876812E-2</v>
      </c>
      <c r="AD123" s="2">
        <f>(Table2[[#This Row],[Day High]]/Table2[[#This Row],[Close Price]])-1</f>
        <v>9.3527178442447401E-3</v>
      </c>
      <c r="AE123" s="2">
        <f>(Table2[[#This Row],[Close Price]]/Table2[[#This Row],[Current Week Low]])-1</f>
        <v>5.9036971658330994E-2</v>
      </c>
      <c r="AF123" s="2">
        <f>(Table2[[#This Row],[Current Week High]]/Table2[[#This Row],[Close Price]])-1</f>
        <v>5.6116307065468884E-2</v>
      </c>
      <c r="AG123" s="2">
        <f>(Table2[[#This Row],[Close Price]]/Table2[[#This Row],[Current Month Low]])-1</f>
        <v>5.9036971658330994E-2</v>
      </c>
      <c r="AH123" s="2">
        <f>(Table2[[#This Row],[Current Month High]]/Table2[[#This Row],[Close Price]])-1</f>
        <v>0.17677562737290486</v>
      </c>
      <c r="AI123">
        <v>21.122326141309301</v>
      </c>
      <c r="AJ123">
        <v>117.853540447851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-7.0000000000000007E-2</v>
      </c>
      <c r="AM123" t="s">
        <v>10443</v>
      </c>
      <c r="AN123">
        <v>-13.56</v>
      </c>
      <c r="AO123" t="s">
        <v>10443</v>
      </c>
      <c r="AP123">
        <v>0.18618200133111201</v>
      </c>
      <c r="AQ123">
        <f>(Table2[[#This Row],[Sharpe Ratio]]-AVERAGE(Table2[Sharpe Ratio]))/_xlfn.STDEV.P(Table2[Sharpe Ratio])</f>
        <v>1.4089147812105478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101</v>
      </c>
      <c r="AT123">
        <f>_xlfn.RANK.AVG(Table2[[#This Row],[6M Return vs Nifty Z-Score]],Table2[6M Return vs Nifty Z-Score])</f>
        <v>366</v>
      </c>
      <c r="AU123">
        <f>_xlfn.RANK.AVG(Table2[[#This Row],[Sharpe Ratio Z-Score]],Table2[Sharpe Ratio Z-Score])</f>
        <v>54</v>
      </c>
      <c r="AV123">
        <f>(Table2[[#This Row],[Rank 1Y]]+Table2[[#This Row],[Rank 6M]]+Table2[[#This Row],[Rank Sharpe]])/3</f>
        <v>173.66666666666666</v>
      </c>
    </row>
    <row r="124" spans="1:48" x14ac:dyDescent="0.3">
      <c r="A124" t="s">
        <v>1546</v>
      </c>
      <c r="B124" t="s">
        <v>1547</v>
      </c>
      <c r="C124" t="s">
        <v>10387</v>
      </c>
      <c r="D124" t="s">
        <v>46</v>
      </c>
      <c r="E124">
        <v>6615.5233318219998</v>
      </c>
      <c r="F124">
        <v>235.66</v>
      </c>
      <c r="G124">
        <v>92.727108038857907</v>
      </c>
      <c r="H124">
        <f>(Table2[[#This Row],[1Y Return vs Nifty]]-AVERAGE(Table2[1Y Return vs Nifty]))/_xlfn.STDEV.P(Table2[1Y Return vs Nifty])</f>
        <v>1.1221692924585629</v>
      </c>
      <c r="I124">
        <v>-3.6029252263887099</v>
      </c>
      <c r="J124">
        <f>(Table2[[#This Row],[1M Return vs Nifty]]-AVERAGE(Table2[1M Return vs Nifty]))/_xlfn.STDEV.P(Table2[1M Return vs Nifty])</f>
        <v>-0.12243262086170403</v>
      </c>
      <c r="K124">
        <v>32.150160476051397</v>
      </c>
      <c r="L124">
        <f>(Table2[[#This Row],[6M Return vs Nifty]]-AVERAGE(Table2[6M Return vs Nifty]))/_xlfn.STDEV.P(Table2[6M Return vs Nifty])</f>
        <v>0.49561037237950517</v>
      </c>
      <c r="M124">
        <v>-6.1573673811448799</v>
      </c>
      <c r="N124">
        <f>(Table2[[#This Row],[1W Return vs Nifty]]-AVERAGE(Table2[1W Return vs Nifty]))/_xlfn.STDEV.P(Table2[1W Return vs Nifty])</f>
        <v>-0.7534928164386665</v>
      </c>
      <c r="O124">
        <v>244.39</v>
      </c>
      <c r="P124">
        <v>238.53512028372799</v>
      </c>
      <c r="Q124">
        <v>197.197162100551</v>
      </c>
      <c r="R124">
        <v>35.700257701894799</v>
      </c>
      <c r="S124" s="2">
        <f>(Table2[[#This Row],[Close Price]]-Table2[[#This Row],[20D EMA]])/Table2[[#This Row],[20D EMA]]</f>
        <v>-3.5721592536519457E-2</v>
      </c>
      <c r="T124" s="2">
        <f>(Table2[[#This Row],[Close Price]]-Table2[[#This Row],[50D EMA]])/Table2[[#This Row],[50D EMA]]</f>
        <v>-1.2053236774141074E-2</v>
      </c>
      <c r="U124" s="2">
        <f>(Table2[[#This Row],[Close Price]]-Table2[[#This Row],[200D EMA]])/Table2[[#This Row],[200D EMA]]</f>
        <v>0.19504762385899227</v>
      </c>
      <c r="V124">
        <v>1.22097164044582</v>
      </c>
      <c r="W124">
        <v>234.7</v>
      </c>
      <c r="X124">
        <v>242.4</v>
      </c>
      <c r="Y124">
        <v>234.11</v>
      </c>
      <c r="Z124">
        <v>256.19</v>
      </c>
      <c r="AA124">
        <v>227.4</v>
      </c>
      <c r="AB124">
        <v>284.74</v>
      </c>
      <c r="AC124" s="2">
        <f>(Table2[[#This Row],[Close Price]]/Table2[[#This Row],[Day Low]])-1</f>
        <v>4.0903280783979312E-3</v>
      </c>
      <c r="AD124" s="2">
        <f>(Table2[[#This Row],[Day High]]/Table2[[#This Row],[Close Price]])-1</f>
        <v>2.8600526181787433E-2</v>
      </c>
      <c r="AE124" s="2">
        <f>(Table2[[#This Row],[Close Price]]/Table2[[#This Row],[Current Week Low]])-1</f>
        <v>6.6208192729912962E-3</v>
      </c>
      <c r="AF124" s="2">
        <f>(Table2[[#This Row],[Current Week High]]/Table2[[#This Row],[Close Price]])-1</f>
        <v>8.7117033013663692E-2</v>
      </c>
      <c r="AG124" s="2">
        <f>(Table2[[#This Row],[Close Price]]/Table2[[#This Row],[Current Month Low]])-1</f>
        <v>3.632365875109933E-2</v>
      </c>
      <c r="AH124" s="2">
        <f>(Table2[[#This Row],[Current Month High]]/Table2[[#This Row],[Close Price]])-1</f>
        <v>0.20826614614274819</v>
      </c>
      <c r="AI124">
        <v>20.826614614274799</v>
      </c>
      <c r="AJ124">
        <v>132.063023141309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-0.03</v>
      </c>
      <c r="AM124" t="s">
        <v>10443</v>
      </c>
      <c r="AN124">
        <v>-0.44</v>
      </c>
      <c r="AO124" t="s">
        <v>10443</v>
      </c>
      <c r="AP124">
        <v>9.3725970932935998E-2</v>
      </c>
      <c r="AQ124">
        <f>(Table2[[#This Row],[Sharpe Ratio]]-AVERAGE(Table2[Sharpe Ratio]))/_xlfn.STDEV.P(Table2[Sharpe Ratio])</f>
        <v>0.33866239069792753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1.0805166182356252</v>
      </c>
      <c r="AS124">
        <f>_xlfn.RANK.AVG(Table2[[#This Row],[1Y Return vs Nifty Z-Score]],Table2[1Y Return vs Nifty Z-Score])</f>
        <v>83</v>
      </c>
      <c r="AT124">
        <f>_xlfn.RANK.AVG(Table2[[#This Row],[6M Return vs Nifty Z-Score]],Table2[6M Return vs Nifty Z-Score])</f>
        <v>179</v>
      </c>
      <c r="AU124">
        <f>_xlfn.RANK.AVG(Table2[[#This Row],[Sharpe Ratio Z-Score]],Table2[Sharpe Ratio Z-Score])</f>
        <v>259</v>
      </c>
      <c r="AV124">
        <f>(Table2[[#This Row],[Rank 1Y]]+Table2[[#This Row],[Rank 6M]]+Table2[[#This Row],[Rank Sharpe]])/3</f>
        <v>173.66666666666666</v>
      </c>
    </row>
    <row r="125" spans="1:48" x14ac:dyDescent="0.3">
      <c r="A125" t="s">
        <v>1351</v>
      </c>
      <c r="B125" t="s">
        <v>1352</v>
      </c>
      <c r="C125" t="s">
        <v>10388</v>
      </c>
      <c r="D125" t="s">
        <v>54</v>
      </c>
      <c r="E125">
        <v>8475.0490418199897</v>
      </c>
      <c r="F125">
        <v>866.65</v>
      </c>
      <c r="G125">
        <v>115.430384987129</v>
      </c>
      <c r="H125">
        <f>(Table2[[#This Row],[1Y Return vs Nifty]]-AVERAGE(Table2[1Y Return vs Nifty]))/_xlfn.STDEV.P(Table2[1Y Return vs Nifty])</f>
        <v>1.4946380510191213</v>
      </c>
      <c r="I125">
        <v>18.573260501071999</v>
      </c>
      <c r="J125">
        <f>(Table2[[#This Row],[1M Return vs Nifty]]-AVERAGE(Table2[1M Return vs Nifty]))/_xlfn.STDEV.P(Table2[1M Return vs Nifty])</f>
        <v>2.0111030548926032</v>
      </c>
      <c r="K125">
        <v>74.4721955334673</v>
      </c>
      <c r="L125">
        <f>(Table2[[#This Row],[6M Return vs Nifty]]-AVERAGE(Table2[6M Return vs Nifty]))/_xlfn.STDEV.P(Table2[6M Return vs Nifty])</f>
        <v>1.7280001871904307</v>
      </c>
      <c r="M125">
        <v>-6.4696566893209697</v>
      </c>
      <c r="N125">
        <f>(Table2[[#This Row],[1W Return vs Nifty]]-AVERAGE(Table2[1W Return vs Nifty]))/_xlfn.STDEV.P(Table2[1W Return vs Nifty])</f>
        <v>-0.82292286715057106</v>
      </c>
      <c r="O125">
        <v>826.28</v>
      </c>
      <c r="P125">
        <v>747.51926968492603</v>
      </c>
      <c r="Q125">
        <v>565.96319320200303</v>
      </c>
      <c r="R125">
        <v>56.894804004919997</v>
      </c>
      <c r="S125" s="2">
        <f>(Table2[[#This Row],[Close Price]]-Table2[[#This Row],[20D EMA]])/Table2[[#This Row],[20D EMA]]</f>
        <v>4.8857530135063179E-2</v>
      </c>
      <c r="T125" s="2">
        <f>(Table2[[#This Row],[Close Price]]-Table2[[#This Row],[50D EMA]])/Table2[[#This Row],[50D EMA]]</f>
        <v>0.15936810614298502</v>
      </c>
      <c r="U125" s="2">
        <f>(Table2[[#This Row],[Close Price]]-Table2[[#This Row],[200D EMA]])/Table2[[#This Row],[200D EMA]]</f>
        <v>0.53128332444522786</v>
      </c>
      <c r="V125">
        <v>1.0269222492215999</v>
      </c>
      <c r="W125">
        <v>846.55</v>
      </c>
      <c r="X125">
        <v>869.4</v>
      </c>
      <c r="Y125">
        <v>835</v>
      </c>
      <c r="Z125">
        <v>959.5</v>
      </c>
      <c r="AA125">
        <v>746.05</v>
      </c>
      <c r="AB125">
        <v>959.5</v>
      </c>
      <c r="AC125" s="2">
        <f>(Table2[[#This Row],[Close Price]]/Table2[[#This Row],[Day Low]])-1</f>
        <v>2.3743429212686795E-2</v>
      </c>
      <c r="AD125" s="2">
        <f>(Table2[[#This Row],[Day High]]/Table2[[#This Row],[Close Price]])-1</f>
        <v>3.1731379449604358E-3</v>
      </c>
      <c r="AE125" s="2">
        <f>(Table2[[#This Row],[Close Price]]/Table2[[#This Row],[Current Week Low]])-1</f>
        <v>3.7904191616766392E-2</v>
      </c>
      <c r="AF125" s="2">
        <f>(Table2[[#This Row],[Current Week High]]/Table2[[#This Row],[Close Price]])-1</f>
        <v>0.10713667570530205</v>
      </c>
      <c r="AG125" s="2">
        <f>(Table2[[#This Row],[Close Price]]/Table2[[#This Row],[Current Month Low]])-1</f>
        <v>0.16165136384960799</v>
      </c>
      <c r="AH125" s="2">
        <f>(Table2[[#This Row],[Current Month High]]/Table2[[#This Row],[Close Price]])-1</f>
        <v>0.10713667570530205</v>
      </c>
      <c r="AI125">
        <v>10.7136675705302</v>
      </c>
      <c r="AJ125">
        <v>191.99797843665701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0.28000000000000003</v>
      </c>
      <c r="AM125" t="s">
        <v>10442</v>
      </c>
      <c r="AN125">
        <v>6.58</v>
      </c>
      <c r="AO125" t="s">
        <v>10442</v>
      </c>
      <c r="AP125">
        <v>3.8362315514559001E-2</v>
      </c>
      <c r="AQ125">
        <f>(Table2[[#This Row],[Sharpe Ratio]]-AVERAGE(Table2[Sharpe Ratio]))/_xlfn.STDEV.P(Table2[Sharpe Ratio])</f>
        <v>-0.30221613614183079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4.1086022898097534</v>
      </c>
      <c r="AS125">
        <f>_xlfn.RANK.AVG(Table2[[#This Row],[1Y Return vs Nifty Z-Score]],Table2[1Y Return vs Nifty Z-Score])</f>
        <v>65</v>
      </c>
      <c r="AT125">
        <f>_xlfn.RANK.AVG(Table2[[#This Row],[6M Return vs Nifty Z-Score]],Table2[6M Return vs Nifty Z-Score])</f>
        <v>43</v>
      </c>
      <c r="AU125">
        <f>_xlfn.RANK.AVG(Table2[[#This Row],[Sharpe Ratio Z-Score]],Table2[Sharpe Ratio Z-Score])</f>
        <v>414</v>
      </c>
      <c r="AV125">
        <f>(Table2[[#This Row],[Rank 1Y]]+Table2[[#This Row],[Rank 6M]]+Table2[[#This Row],[Rank Sharpe]])/3</f>
        <v>174</v>
      </c>
    </row>
    <row r="126" spans="1:48" x14ac:dyDescent="0.3">
      <c r="A126" t="s">
        <v>563</v>
      </c>
      <c r="B126" t="s">
        <v>564</v>
      </c>
      <c r="C126" t="s">
        <v>10389</v>
      </c>
      <c r="D126" t="s">
        <v>158</v>
      </c>
      <c r="E126">
        <v>37307.457965144997</v>
      </c>
      <c r="F126">
        <v>269.05</v>
      </c>
      <c r="G126">
        <v>72.547600504446294</v>
      </c>
      <c r="H126">
        <f>(Table2[[#This Row],[1Y Return vs Nifty]]-AVERAGE(Table2[1Y Return vs Nifty]))/_xlfn.STDEV.P(Table2[1Y Return vs Nifty])</f>
        <v>0.79110536116656038</v>
      </c>
      <c r="I126">
        <v>-3.8686503895953601</v>
      </c>
      <c r="J126">
        <f>(Table2[[#This Row],[1M Return vs Nifty]]-AVERAGE(Table2[1M Return vs Nifty]))/_xlfn.STDEV.P(Table2[1M Return vs Nifty])</f>
        <v>-0.14799761759353566</v>
      </c>
      <c r="K126">
        <v>14.018623975428101</v>
      </c>
      <c r="L126">
        <f>(Table2[[#This Row],[6M Return vs Nifty]]-AVERAGE(Table2[6M Return vs Nifty]))/_xlfn.STDEV.P(Table2[6M Return vs Nifty])</f>
        <v>-3.2368040755078854E-2</v>
      </c>
      <c r="M126">
        <v>-3.22625494184715</v>
      </c>
      <c r="N126">
        <f>(Table2[[#This Row],[1W Return vs Nifty]]-AVERAGE(Table2[1W Return vs Nifty]))/_xlfn.STDEV.P(Table2[1W Return vs Nifty])</f>
        <v>-0.10183014347906345</v>
      </c>
      <c r="O126">
        <v>269.61</v>
      </c>
      <c r="P126">
        <v>266.98310611422198</v>
      </c>
      <c r="Q126">
        <v>233.54472542771401</v>
      </c>
      <c r="R126">
        <v>49.769939264709301</v>
      </c>
      <c r="S126" s="2">
        <f>(Table2[[#This Row],[Close Price]]-Table2[[#This Row],[20D EMA]])/Table2[[#This Row],[20D EMA]]</f>
        <v>-2.0770742924965772E-3</v>
      </c>
      <c r="T126" s="2">
        <f>(Table2[[#This Row],[Close Price]]-Table2[[#This Row],[50D EMA]])/Table2[[#This Row],[50D EMA]]</f>
        <v>7.7416654404109022E-3</v>
      </c>
      <c r="U126" s="2">
        <f>(Table2[[#This Row],[Close Price]]-Table2[[#This Row],[200D EMA]])/Table2[[#This Row],[200D EMA]]</f>
        <v>0.15202773047972548</v>
      </c>
      <c r="V126">
        <v>0.53245874801081705</v>
      </c>
      <c r="W126">
        <v>258.5</v>
      </c>
      <c r="X126">
        <v>273</v>
      </c>
      <c r="Y126">
        <v>258.5</v>
      </c>
      <c r="Z126">
        <v>275.7</v>
      </c>
      <c r="AA126">
        <v>258.5</v>
      </c>
      <c r="AB126">
        <v>287.89999999999998</v>
      </c>
      <c r="AC126" s="2">
        <f>(Table2[[#This Row],[Close Price]]/Table2[[#This Row],[Day Low]])-1</f>
        <v>4.0812379110251484E-2</v>
      </c>
      <c r="AD126" s="2">
        <f>(Table2[[#This Row],[Day High]]/Table2[[#This Row],[Close Price]])-1</f>
        <v>1.4681286006318572E-2</v>
      </c>
      <c r="AE126" s="2">
        <f>(Table2[[#This Row],[Close Price]]/Table2[[#This Row],[Current Week Low]])-1</f>
        <v>4.0812379110251484E-2</v>
      </c>
      <c r="AF126" s="2">
        <f>(Table2[[#This Row],[Current Week High]]/Table2[[#This Row],[Close Price]])-1</f>
        <v>2.4716595428359023E-2</v>
      </c>
      <c r="AG126" s="2">
        <f>(Table2[[#This Row],[Close Price]]/Table2[[#This Row],[Current Month Low]])-1</f>
        <v>4.0812379110251484E-2</v>
      </c>
      <c r="AH126" s="2">
        <f>(Table2[[#This Row],[Current Month High]]/Table2[[#This Row],[Close Price]])-1</f>
        <v>7.0061326890912268E-2</v>
      </c>
      <c r="AI126">
        <v>15.8892399182308</v>
      </c>
      <c r="AJ126">
        <v>130.35102739726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0.01</v>
      </c>
      <c r="AM126" t="s">
        <v>10442</v>
      </c>
      <c r="AN126">
        <v>-1.07</v>
      </c>
      <c r="AO126" t="s">
        <v>10443</v>
      </c>
      <c r="AP126">
        <v>0.168330167250026</v>
      </c>
      <c r="AQ126">
        <f>(Table2[[#This Row],[Sharpe Ratio]]-AVERAGE(Table2[Sharpe Ratio]))/_xlfn.STDEV.P(Table2[Sharpe Ratio])</f>
        <v>1.2022655446163073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1.7111751039551899</v>
      </c>
      <c r="AS126">
        <f>_xlfn.RANK.AVG(Table2[[#This Row],[1Y Return vs Nifty Z-Score]],Table2[1Y Return vs Nifty Z-Score])</f>
        <v>118</v>
      </c>
      <c r="AT126">
        <f>_xlfn.RANK.AVG(Table2[[#This Row],[6M Return vs Nifty Z-Score]],Table2[6M Return vs Nifty Z-Score])</f>
        <v>318</v>
      </c>
      <c r="AU126">
        <f>_xlfn.RANK.AVG(Table2[[#This Row],[Sharpe Ratio Z-Score]],Table2[Sharpe Ratio Z-Score])</f>
        <v>88</v>
      </c>
      <c r="AV126">
        <f>(Table2[[#This Row],[Rank 1Y]]+Table2[[#This Row],[Rank 6M]]+Table2[[#This Row],[Rank Sharpe]])/3</f>
        <v>174.66666666666666</v>
      </c>
    </row>
    <row r="127" spans="1:48" x14ac:dyDescent="0.3">
      <c r="A127" t="s">
        <v>1303</v>
      </c>
      <c r="B127" t="s">
        <v>1304</v>
      </c>
      <c r="C127" t="s">
        <v>10395</v>
      </c>
      <c r="D127" t="s">
        <v>772</v>
      </c>
      <c r="E127">
        <v>8961.6494530679993</v>
      </c>
      <c r="F127">
        <v>224.34</v>
      </c>
      <c r="G127">
        <v>39.528102285314397</v>
      </c>
      <c r="H127">
        <f>(Table2[[#This Row],[1Y Return vs Nifty]]-AVERAGE(Table2[1Y Return vs Nifty]))/_xlfn.STDEV.P(Table2[1Y Return vs Nifty])</f>
        <v>0.24938922309561112</v>
      </c>
      <c r="I127">
        <v>-20.044185164884698</v>
      </c>
      <c r="J127">
        <f>(Table2[[#This Row],[1M Return vs Nifty]]-AVERAGE(Table2[1M Return vs Nifty]))/_xlfn.STDEV.P(Table2[1M Return vs Nifty])</f>
        <v>-1.7042201773076375</v>
      </c>
      <c r="K127">
        <v>24.388031073281901</v>
      </c>
      <c r="L127">
        <f>(Table2[[#This Row],[6M Return vs Nifty]]-AVERAGE(Table2[6M Return vs Nifty]))/_xlfn.STDEV.P(Table2[6M Return vs Nifty])</f>
        <v>0.26958227131489587</v>
      </c>
      <c r="M127">
        <v>-8.1420016261540997</v>
      </c>
      <c r="N127">
        <f>(Table2[[#This Row],[1W Return vs Nifty]]-AVERAGE(Table2[1W Return vs Nifty]))/_xlfn.STDEV.P(Table2[1W Return vs Nifty])</f>
        <v>-1.1947287238744586</v>
      </c>
      <c r="O127">
        <v>230.17</v>
      </c>
      <c r="P127">
        <v>236.41591815567301</v>
      </c>
      <c r="Q127">
        <v>202.664394703292</v>
      </c>
      <c r="R127">
        <v>46.138623060136503</v>
      </c>
      <c r="S127" s="2">
        <f>(Table2[[#This Row],[Close Price]]-Table2[[#This Row],[20D EMA]])/Table2[[#This Row],[20D EMA]]</f>
        <v>-2.5329104574879368E-2</v>
      </c>
      <c r="T127" s="2">
        <f>(Table2[[#This Row],[Close Price]]-Table2[[#This Row],[50D EMA]])/Table2[[#This Row],[50D EMA]]</f>
        <v>-5.1079124662499954E-2</v>
      </c>
      <c r="U127" s="2">
        <f>(Table2[[#This Row],[Close Price]]-Table2[[#This Row],[200D EMA]])/Table2[[#This Row],[200D EMA]]</f>
        <v>0.10695319880160434</v>
      </c>
      <c r="V127">
        <v>0.39523748045750401</v>
      </c>
      <c r="W127">
        <v>212.1</v>
      </c>
      <c r="X127">
        <v>228</v>
      </c>
      <c r="Y127">
        <v>206.91</v>
      </c>
      <c r="Z127">
        <v>228.96</v>
      </c>
      <c r="AA127">
        <v>206.91</v>
      </c>
      <c r="AB127">
        <v>243.98</v>
      </c>
      <c r="AC127" s="2">
        <f>(Table2[[#This Row],[Close Price]]/Table2[[#This Row],[Day Low]])-1</f>
        <v>5.7708628005657792E-2</v>
      </c>
      <c r="AD127" s="2">
        <f>(Table2[[#This Row],[Day High]]/Table2[[#This Row],[Close Price]])-1</f>
        <v>1.6314522599625514E-2</v>
      </c>
      <c r="AE127" s="2">
        <f>(Table2[[#This Row],[Close Price]]/Table2[[#This Row],[Current Week Low]])-1</f>
        <v>8.4239524430911983E-2</v>
      </c>
      <c r="AF127" s="2">
        <f>(Table2[[#This Row],[Current Week High]]/Table2[[#This Row],[Close Price]])-1</f>
        <v>2.0593741642150221E-2</v>
      </c>
      <c r="AG127" s="2">
        <f>(Table2[[#This Row],[Close Price]]/Table2[[#This Row],[Current Month Low]])-1</f>
        <v>8.4239524430911983E-2</v>
      </c>
      <c r="AH127" s="2">
        <f>(Table2[[#This Row],[Current Month High]]/Table2[[#This Row],[Close Price]])-1</f>
        <v>8.7545689578318653E-2</v>
      </c>
      <c r="AI127">
        <v>32.161005616474903</v>
      </c>
      <c r="AJ127">
        <v>102.65582655826501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-0.15</v>
      </c>
      <c r="AM127" t="s">
        <v>10443</v>
      </c>
      <c r="AN127">
        <v>-4.57</v>
      </c>
      <c r="AO127" t="s">
        <v>10443</v>
      </c>
      <c r="AP127">
        <v>0.17696837706308</v>
      </c>
      <c r="AQ127">
        <f>(Table2[[#This Row],[Sharpe Ratio]]-AVERAGE(Table2[Sharpe Ratio]))/_xlfn.STDEV.P(Table2[Sharpe Ratio])</f>
        <v>1.3022597219820813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224</v>
      </c>
      <c r="AT127">
        <f>_xlfn.RANK.AVG(Table2[[#This Row],[6M Return vs Nifty Z-Score]],Table2[6M Return vs Nifty Z-Score])</f>
        <v>230</v>
      </c>
      <c r="AU127">
        <f>_xlfn.RANK.AVG(Table2[[#This Row],[Sharpe Ratio Z-Score]],Table2[Sharpe Ratio Z-Score])</f>
        <v>79</v>
      </c>
      <c r="AV127">
        <f>(Table2[[#This Row],[Rank 1Y]]+Table2[[#This Row],[Rank 6M]]+Table2[[#This Row],[Rank Sharpe]])/3</f>
        <v>177.66666666666666</v>
      </c>
    </row>
    <row r="128" spans="1:48" x14ac:dyDescent="0.3">
      <c r="A128" t="s">
        <v>55</v>
      </c>
      <c r="B128" t="s">
        <v>56</v>
      </c>
      <c r="C128" t="s">
        <v>10389</v>
      </c>
      <c r="D128" t="s">
        <v>57</v>
      </c>
      <c r="E128">
        <v>411090.16075092898</v>
      </c>
      <c r="F128">
        <v>423.95</v>
      </c>
      <c r="G128">
        <v>45.773468109880902</v>
      </c>
      <c r="H128">
        <f>(Table2[[#This Row],[1Y Return vs Nifty]]-AVERAGE(Table2[1Y Return vs Nifty]))/_xlfn.STDEV.P(Table2[1Y Return vs Nifty])</f>
        <v>0.35185036386982738</v>
      </c>
      <c r="I128">
        <v>0.64649029871827501</v>
      </c>
      <c r="J128">
        <f>(Table2[[#This Row],[1M Return vs Nifty]]-AVERAGE(Table2[1M Return vs Nifty]))/_xlfn.STDEV.P(Table2[1M Return vs Nifty])</f>
        <v>0.28639691075126522</v>
      </c>
      <c r="K128">
        <v>17.071289992621299</v>
      </c>
      <c r="L128">
        <f>(Table2[[#This Row],[6M Return vs Nifty]]-AVERAGE(Table2[6M Return vs Nifty]))/_xlfn.STDEV.P(Table2[6M Return vs Nifty])</f>
        <v>5.6523585143924783E-2</v>
      </c>
      <c r="M128">
        <v>3.19878307666258</v>
      </c>
      <c r="N128">
        <f>(Table2[[#This Row],[1W Return vs Nifty]]-AVERAGE(Table2[1W Return vs Nifty]))/_xlfn.STDEV.P(Table2[1W Return vs Nifty])</f>
        <v>1.3266232289928168</v>
      </c>
      <c r="O128">
        <v>408.33</v>
      </c>
      <c r="P128">
        <v>399.81480725339401</v>
      </c>
      <c r="Q128">
        <v>351.276164088504</v>
      </c>
      <c r="R128">
        <v>69.402003447311898</v>
      </c>
      <c r="S128" s="2">
        <f>(Table2[[#This Row],[Close Price]]-Table2[[#This Row],[20D EMA]])/Table2[[#This Row],[20D EMA]]</f>
        <v>3.8253373496926521E-2</v>
      </c>
      <c r="T128" s="2">
        <f>(Table2[[#This Row],[Close Price]]-Table2[[#This Row],[50D EMA]])/Table2[[#This Row],[50D EMA]]</f>
        <v>6.036593019755173E-2</v>
      </c>
      <c r="U128" s="2">
        <f>(Table2[[#This Row],[Close Price]]-Table2[[#This Row],[200D EMA]])/Table2[[#This Row],[200D EMA]]</f>
        <v>0.20688518989061216</v>
      </c>
      <c r="V128">
        <v>1.0853191540715501</v>
      </c>
      <c r="W128">
        <v>416.55</v>
      </c>
      <c r="X128">
        <v>429.85</v>
      </c>
      <c r="Y128">
        <v>402</v>
      </c>
      <c r="Z128">
        <v>431.85</v>
      </c>
      <c r="AA128">
        <v>385.3</v>
      </c>
      <c r="AB128">
        <v>431.85</v>
      </c>
      <c r="AC128" s="2">
        <f>(Table2[[#This Row],[Close Price]]/Table2[[#This Row],[Day Low]])-1</f>
        <v>1.7764974192773897E-2</v>
      </c>
      <c r="AD128" s="2">
        <f>(Table2[[#This Row],[Day High]]/Table2[[#This Row],[Close Price]])-1</f>
        <v>1.3916735464087893E-2</v>
      </c>
      <c r="AE128" s="2">
        <f>(Table2[[#This Row],[Close Price]]/Table2[[#This Row],[Current Week Low]])-1</f>
        <v>5.4601990049751192E-2</v>
      </c>
      <c r="AF128" s="2">
        <f>(Table2[[#This Row],[Current Week High]]/Table2[[#This Row],[Close Price]])-1</f>
        <v>1.8634272909541227E-2</v>
      </c>
      <c r="AG128" s="2">
        <f>(Table2[[#This Row],[Close Price]]/Table2[[#This Row],[Current Month Low]])-1</f>
        <v>0.10031144562678418</v>
      </c>
      <c r="AH128" s="2">
        <f>(Table2[[#This Row],[Current Month High]]/Table2[[#This Row],[Close Price]])-1</f>
        <v>1.8634272909541227E-2</v>
      </c>
      <c r="AI128">
        <v>1.8634272909541201</v>
      </c>
      <c r="AJ128">
        <v>86.147091108671702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0.11</v>
      </c>
      <c r="AM128" t="s">
        <v>10442</v>
      </c>
      <c r="AN128">
        <v>4.6500000000000004</v>
      </c>
      <c r="AO128" t="s">
        <v>10442</v>
      </c>
      <c r="AP128">
        <v>0.19423464678993099</v>
      </c>
      <c r="AQ128">
        <f>(Table2[[#This Row],[Sharpe Ratio]]-AVERAGE(Table2[Sharpe Ratio]))/_xlfn.STDEV.P(Table2[Sharpe Ratio])</f>
        <v>1.5021305835236616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3.5235246722814959</v>
      </c>
      <c r="AS128">
        <f>_xlfn.RANK.AVG(Table2[[#This Row],[1Y Return vs Nifty Z-Score]],Table2[1Y Return vs Nifty Z-Score])</f>
        <v>194</v>
      </c>
      <c r="AT128">
        <f>_xlfn.RANK.AVG(Table2[[#This Row],[6M Return vs Nifty Z-Score]],Table2[6M Return vs Nifty Z-Score])</f>
        <v>292</v>
      </c>
      <c r="AU128">
        <f>_xlfn.RANK.AVG(Table2[[#This Row],[Sharpe Ratio Z-Score]],Table2[Sharpe Ratio Z-Score])</f>
        <v>48</v>
      </c>
      <c r="AV128">
        <f>(Table2[[#This Row],[Rank 1Y]]+Table2[[#This Row],[Rank 6M]]+Table2[[#This Row],[Rank Sharpe]])/3</f>
        <v>178</v>
      </c>
    </row>
    <row r="129" spans="1:48" x14ac:dyDescent="0.3">
      <c r="A129" t="s">
        <v>383</v>
      </c>
      <c r="B129" t="s">
        <v>384</v>
      </c>
      <c r="C129" t="s">
        <v>10393</v>
      </c>
      <c r="D129" t="s">
        <v>327</v>
      </c>
      <c r="E129">
        <v>63807.8132616</v>
      </c>
      <c r="F129">
        <v>1928.4</v>
      </c>
      <c r="G129">
        <v>91.616562670887404</v>
      </c>
      <c r="H129">
        <f>(Table2[[#This Row],[1Y Return vs Nifty]]-AVERAGE(Table2[1Y Return vs Nifty]))/_xlfn.STDEV.P(Table2[1Y Return vs Nifty])</f>
        <v>1.1039497439997379</v>
      </c>
      <c r="I129">
        <v>14.8561899880785</v>
      </c>
      <c r="J129">
        <f>(Table2[[#This Row],[1M Return vs Nifty]]-AVERAGE(Table2[1M Return vs Nifty]))/_xlfn.STDEV.P(Table2[1M Return vs Nifty])</f>
        <v>1.6534895930362805</v>
      </c>
      <c r="K129">
        <v>65.938677361020794</v>
      </c>
      <c r="L129">
        <f>(Table2[[#This Row],[6M Return vs Nifty]]-AVERAGE(Table2[6M Return vs Nifty]))/_xlfn.STDEV.P(Table2[6M Return vs Nifty])</f>
        <v>1.479509752693136</v>
      </c>
      <c r="M129">
        <v>1.84004109979983</v>
      </c>
      <c r="N129">
        <f>(Table2[[#This Row],[1W Return vs Nifty]]-AVERAGE(Table2[1W Return vs Nifty]))/_xlfn.STDEV.P(Table2[1W Return vs Nifty])</f>
        <v>1.0245394820052947</v>
      </c>
      <c r="O129">
        <v>1820.76</v>
      </c>
      <c r="P129">
        <v>1688.5956720546201</v>
      </c>
      <c r="Q129">
        <v>1365.3586766384699</v>
      </c>
      <c r="R129">
        <v>76.168665992027897</v>
      </c>
      <c r="S129" s="2">
        <f>(Table2[[#This Row],[Close Price]]-Table2[[#This Row],[20D EMA]])/Table2[[#This Row],[20D EMA]]</f>
        <v>5.9118170434324185E-2</v>
      </c>
      <c r="T129" s="2">
        <f>(Table2[[#This Row],[Close Price]]-Table2[[#This Row],[50D EMA]])/Table2[[#This Row],[50D EMA]]</f>
        <v>0.14201406050839577</v>
      </c>
      <c r="U129" s="2">
        <f>(Table2[[#This Row],[Close Price]]-Table2[[#This Row],[200D EMA]])/Table2[[#This Row],[200D EMA]]</f>
        <v>0.41237612723694334</v>
      </c>
      <c r="V129">
        <v>0.85360377263762999</v>
      </c>
      <c r="W129">
        <v>1892.85</v>
      </c>
      <c r="X129">
        <v>1944.9</v>
      </c>
      <c r="Y129">
        <v>1882.95</v>
      </c>
      <c r="Z129">
        <v>1944.9</v>
      </c>
      <c r="AA129">
        <v>1750.55</v>
      </c>
      <c r="AB129">
        <v>1944.9</v>
      </c>
      <c r="AC129" s="2">
        <f>(Table2[[#This Row],[Close Price]]/Table2[[#This Row],[Day Low]])-1</f>
        <v>1.8781202947935727E-2</v>
      </c>
      <c r="AD129" s="2">
        <f>(Table2[[#This Row],[Day High]]/Table2[[#This Row],[Close Price]])-1</f>
        <v>8.5563161169881496E-3</v>
      </c>
      <c r="AE129" s="2">
        <f>(Table2[[#This Row],[Close Price]]/Table2[[#This Row],[Current Week Low]])-1</f>
        <v>2.4137656337130498E-2</v>
      </c>
      <c r="AF129" s="2">
        <f>(Table2[[#This Row],[Current Week High]]/Table2[[#This Row],[Close Price]])-1</f>
        <v>8.5563161169881496E-3</v>
      </c>
      <c r="AG129" s="2">
        <f>(Table2[[#This Row],[Close Price]]/Table2[[#This Row],[Current Month Low]])-1</f>
        <v>0.10159664105566835</v>
      </c>
      <c r="AH129" s="2">
        <f>(Table2[[#This Row],[Current Month High]]/Table2[[#This Row],[Close Price]])-1</f>
        <v>8.5563161169881496E-3</v>
      </c>
      <c r="AI129">
        <v>0.85563161169881496</v>
      </c>
      <c r="AJ129">
        <v>139.04797322424599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0.16</v>
      </c>
      <c r="AM129" t="s">
        <v>10442</v>
      </c>
      <c r="AN129">
        <v>8.32</v>
      </c>
      <c r="AO129" t="s">
        <v>10442</v>
      </c>
      <c r="AP129">
        <v>4.2399184964146998E-2</v>
      </c>
      <c r="AQ129">
        <f>(Table2[[#This Row],[Sharpe Ratio]]-AVERAGE(Table2[Sharpe Ratio]))/_xlfn.STDEV.P(Table2[Sharpe Ratio])</f>
        <v>-0.25548614827622423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5.0060024234582245</v>
      </c>
      <c r="AS129">
        <f>_xlfn.RANK.AVG(Table2[[#This Row],[1Y Return vs Nifty Z-Score]],Table2[1Y Return vs Nifty Z-Score])</f>
        <v>84</v>
      </c>
      <c r="AT129">
        <f>_xlfn.RANK.AVG(Table2[[#This Row],[6M Return vs Nifty Z-Score]],Table2[6M Return vs Nifty Z-Score])</f>
        <v>58</v>
      </c>
      <c r="AU129">
        <f>_xlfn.RANK.AVG(Table2[[#This Row],[Sharpe Ratio Z-Score]],Table2[Sharpe Ratio Z-Score])</f>
        <v>402</v>
      </c>
      <c r="AV129">
        <f>(Table2[[#This Row],[Rank 1Y]]+Table2[[#This Row],[Rank 6M]]+Table2[[#This Row],[Rank Sharpe]])/3</f>
        <v>181.33333333333334</v>
      </c>
    </row>
    <row r="130" spans="1:48" x14ac:dyDescent="0.3">
      <c r="A130" t="s">
        <v>1397</v>
      </c>
      <c r="B130" t="s">
        <v>1398</v>
      </c>
      <c r="C130" t="s">
        <v>10393</v>
      </c>
      <c r="D130" t="s">
        <v>83</v>
      </c>
      <c r="E130">
        <v>8053.3313337099999</v>
      </c>
      <c r="F130">
        <v>3289.7</v>
      </c>
      <c r="G130">
        <v>61.634627460108497</v>
      </c>
      <c r="H130">
        <f>(Table2[[#This Row],[1Y Return vs Nifty]]-AVERAGE(Table2[1Y Return vs Nifty]))/_xlfn.STDEV.P(Table2[1Y Return vs Nifty])</f>
        <v>0.61206770368254348</v>
      </c>
      <c r="I130">
        <v>-2.96112510460364</v>
      </c>
      <c r="J130">
        <f>(Table2[[#This Row],[1M Return vs Nifty]]-AVERAGE(Table2[1M Return vs Nifty]))/_xlfn.STDEV.P(Table2[1M Return vs Nifty])</f>
        <v>-6.0686048508808321E-2</v>
      </c>
      <c r="K130">
        <v>10.3308512631976</v>
      </c>
      <c r="L130">
        <f>(Table2[[#This Row],[6M Return vs Nifty]]-AVERAGE(Table2[6M Return vs Nifty]))/_xlfn.STDEV.P(Table2[6M Return vs Nifty])</f>
        <v>-0.13975355574094606</v>
      </c>
      <c r="M130">
        <v>-0.645548051958309</v>
      </c>
      <c r="N130">
        <f>(Table2[[#This Row],[1W Return vs Nifty]]-AVERAGE(Table2[1W Return vs Nifty]))/_xlfn.STDEV.P(Table2[1W Return vs Nifty])</f>
        <v>0.47192824512548948</v>
      </c>
      <c r="O130">
        <v>3301.26</v>
      </c>
      <c r="P130">
        <v>3158.3953099303299</v>
      </c>
      <c r="Q130">
        <v>2633.5855687838198</v>
      </c>
      <c r="R130">
        <v>43.912563832242299</v>
      </c>
      <c r="S130" s="2">
        <f>(Table2[[#This Row],[Close Price]]-Table2[[#This Row],[20D EMA]])/Table2[[#This Row],[20D EMA]]</f>
        <v>-3.5016932928640578E-3</v>
      </c>
      <c r="T130" s="2">
        <f>(Table2[[#This Row],[Close Price]]-Table2[[#This Row],[50D EMA]])/Table2[[#This Row],[50D EMA]]</f>
        <v>4.1573228549584687E-2</v>
      </c>
      <c r="U130" s="2">
        <f>(Table2[[#This Row],[Close Price]]-Table2[[#This Row],[200D EMA]])/Table2[[#This Row],[200D EMA]]</f>
        <v>0.24913351553607246</v>
      </c>
      <c r="V130">
        <v>0.59852936137594703</v>
      </c>
      <c r="W130">
        <v>3272.95</v>
      </c>
      <c r="X130">
        <v>3396.8</v>
      </c>
      <c r="Y130">
        <v>3272.95</v>
      </c>
      <c r="Z130">
        <v>3463.95</v>
      </c>
      <c r="AA130">
        <v>3210</v>
      </c>
      <c r="AB130">
        <v>3524.95</v>
      </c>
      <c r="AC130" s="2">
        <f>(Table2[[#This Row],[Close Price]]/Table2[[#This Row],[Day Low]])-1</f>
        <v>5.1177072671442225E-3</v>
      </c>
      <c r="AD130" s="2">
        <f>(Table2[[#This Row],[Day High]]/Table2[[#This Row],[Close Price]])-1</f>
        <v>3.2556160136182788E-2</v>
      </c>
      <c r="AE130" s="2">
        <f>(Table2[[#This Row],[Close Price]]/Table2[[#This Row],[Current Week Low]])-1</f>
        <v>5.1177072671442225E-3</v>
      </c>
      <c r="AF130" s="2">
        <f>(Table2[[#This Row],[Current Week High]]/Table2[[#This Row],[Close Price]])-1</f>
        <v>5.2968355777122555E-2</v>
      </c>
      <c r="AG130" s="2">
        <f>(Table2[[#This Row],[Close Price]]/Table2[[#This Row],[Current Month Low]])-1</f>
        <v>2.4828660436136962E-2</v>
      </c>
      <c r="AH130" s="2">
        <f>(Table2[[#This Row],[Current Month High]]/Table2[[#This Row],[Close Price]])-1</f>
        <v>7.1511080037693464E-2</v>
      </c>
      <c r="AI130">
        <v>7.1511080037693402</v>
      </c>
      <c r="AJ130">
        <v>112.095032397408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</v>
      </c>
      <c r="AM130" t="s">
        <v>10444</v>
      </c>
      <c r="AN130">
        <v>-0.72</v>
      </c>
      <c r="AO130" t="s">
        <v>10443</v>
      </c>
      <c r="AP130">
        <v>0.18706109732558701</v>
      </c>
      <c r="AQ130">
        <f>(Table2[[#This Row],[Sharpe Ratio]]-AVERAGE(Table2[Sharpe Ratio]))/_xlfn.STDEV.P(Table2[Sharpe Ratio])</f>
        <v>1.4190910194237287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2.3026473639820071</v>
      </c>
      <c r="AS130">
        <f>_xlfn.RANK.AVG(Table2[[#This Row],[1Y Return vs Nifty Z-Score]],Table2[1Y Return vs Nifty Z-Score])</f>
        <v>143</v>
      </c>
      <c r="AT130">
        <f>_xlfn.RANK.AVG(Table2[[#This Row],[6M Return vs Nifty Z-Score]],Table2[6M Return vs Nifty Z-Score])</f>
        <v>355</v>
      </c>
      <c r="AU130">
        <f>_xlfn.RANK.AVG(Table2[[#This Row],[Sharpe Ratio Z-Score]],Table2[Sharpe Ratio Z-Score])</f>
        <v>53</v>
      </c>
      <c r="AV130">
        <f>(Table2[[#This Row],[Rank 1Y]]+Table2[[#This Row],[Rank 6M]]+Table2[[#This Row],[Rank Sharpe]])/3</f>
        <v>183.66666666666666</v>
      </c>
    </row>
    <row r="131" spans="1:48" x14ac:dyDescent="0.3">
      <c r="A131" t="s">
        <v>980</v>
      </c>
      <c r="B131" t="s">
        <v>981</v>
      </c>
      <c r="C131" t="s">
        <v>10385</v>
      </c>
      <c r="D131" t="s">
        <v>982</v>
      </c>
      <c r="E131">
        <v>15328.018318320001</v>
      </c>
      <c r="F131">
        <v>477.6</v>
      </c>
      <c r="G131">
        <v>88.289565000709004</v>
      </c>
      <c r="H131">
        <f>(Table2[[#This Row],[1Y Return vs Nifty]]-AVERAGE(Table2[1Y Return vs Nifty]))/_xlfn.STDEV.P(Table2[1Y Return vs Nifty])</f>
        <v>1.0493671965212961</v>
      </c>
      <c r="I131">
        <v>-10.0121156181025</v>
      </c>
      <c r="J131">
        <f>(Table2[[#This Row],[1M Return vs Nifty]]-AVERAGE(Table2[1M Return vs Nifty]))/_xlfn.STDEV.P(Table2[1M Return vs Nifty])</f>
        <v>-0.73905066877471037</v>
      </c>
      <c r="K131">
        <v>18.4008447874212</v>
      </c>
      <c r="L131">
        <f>(Table2[[#This Row],[6M Return vs Nifty]]-AVERAGE(Table2[6M Return vs Nifty]))/_xlfn.STDEV.P(Table2[6M Return vs Nifty])</f>
        <v>9.5239345979185361E-2</v>
      </c>
      <c r="M131">
        <v>-5.9707195416714702</v>
      </c>
      <c r="N131">
        <f>(Table2[[#This Row],[1W Return vs Nifty]]-AVERAGE(Table2[1W Return vs Nifty]))/_xlfn.STDEV.P(Table2[1W Return vs Nifty])</f>
        <v>-0.71199613813228291</v>
      </c>
      <c r="O131">
        <v>476.3</v>
      </c>
      <c r="P131">
        <v>477.03052388786801</v>
      </c>
      <c r="Q131">
        <v>407.883158162077</v>
      </c>
      <c r="R131">
        <v>53.029632498333498</v>
      </c>
      <c r="S131" s="2">
        <f>(Table2[[#This Row],[Close Price]]-Table2[[#This Row],[20D EMA]])/Table2[[#This Row],[20D EMA]]</f>
        <v>2.7293722443838156E-3</v>
      </c>
      <c r="T131" s="2">
        <f>(Table2[[#This Row],[Close Price]]-Table2[[#This Row],[50D EMA]])/Table2[[#This Row],[50D EMA]]</f>
        <v>1.1937938635261649E-3</v>
      </c>
      <c r="U131" s="2">
        <f>(Table2[[#This Row],[Close Price]]-Table2[[#This Row],[200D EMA]])/Table2[[#This Row],[200D EMA]]</f>
        <v>0.17092356093364428</v>
      </c>
      <c r="V131">
        <v>0.22663269508719699</v>
      </c>
      <c r="W131">
        <v>445.8</v>
      </c>
      <c r="X131">
        <v>485</v>
      </c>
      <c r="Y131">
        <v>439</v>
      </c>
      <c r="Z131">
        <v>485</v>
      </c>
      <c r="AA131">
        <v>439</v>
      </c>
      <c r="AB131">
        <v>516</v>
      </c>
      <c r="AC131" s="2">
        <f>(Table2[[#This Row],[Close Price]]/Table2[[#This Row],[Day Low]])-1</f>
        <v>7.1332436069986516E-2</v>
      </c>
      <c r="AD131" s="2">
        <f>(Table2[[#This Row],[Day High]]/Table2[[#This Row],[Close Price]])-1</f>
        <v>1.5494137353433857E-2</v>
      </c>
      <c r="AE131" s="2">
        <f>(Table2[[#This Row],[Close Price]]/Table2[[#This Row],[Current Week Low]])-1</f>
        <v>8.7927107061503529E-2</v>
      </c>
      <c r="AF131" s="2">
        <f>(Table2[[#This Row],[Current Week High]]/Table2[[#This Row],[Close Price]])-1</f>
        <v>1.5494137353433857E-2</v>
      </c>
      <c r="AG131" s="2">
        <f>(Table2[[#This Row],[Close Price]]/Table2[[#This Row],[Current Month Low]])-1</f>
        <v>8.7927107061503529E-2</v>
      </c>
      <c r="AH131" s="2">
        <f>(Table2[[#This Row],[Current Month High]]/Table2[[#This Row],[Close Price]])-1</f>
        <v>8.040201005025116E-2</v>
      </c>
      <c r="AI131">
        <v>29.3551088777219</v>
      </c>
      <c r="AJ131">
        <v>135.85185185185099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-0.08</v>
      </c>
      <c r="AM131" t="s">
        <v>10443</v>
      </c>
      <c r="AN131">
        <v>-3.38</v>
      </c>
      <c r="AO131" t="s">
        <v>10443</v>
      </c>
      <c r="AP131">
        <v>0.121988314240147</v>
      </c>
      <c r="AQ131">
        <f>(Table2[[#This Row],[Sharpe Ratio]]-AVERAGE(Table2[Sharpe Ratio]))/_xlfn.STDEV.P(Table2[Sharpe Ratio])</f>
        <v>0.66582158578519213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91</v>
      </c>
      <c r="AT131">
        <f>_xlfn.RANK.AVG(Table2[[#This Row],[6M Return vs Nifty Z-Score]],Table2[6M Return vs Nifty Z-Score])</f>
        <v>282</v>
      </c>
      <c r="AU131">
        <f>_xlfn.RANK.AVG(Table2[[#This Row],[Sharpe Ratio Z-Score]],Table2[Sharpe Ratio Z-Score])</f>
        <v>188</v>
      </c>
      <c r="AV131">
        <f>(Table2[[#This Row],[Rank 1Y]]+Table2[[#This Row],[Rank 6M]]+Table2[[#This Row],[Rank Sharpe]])/3</f>
        <v>187</v>
      </c>
    </row>
    <row r="132" spans="1:48" x14ac:dyDescent="0.3">
      <c r="A132" t="s">
        <v>195</v>
      </c>
      <c r="B132" t="s">
        <v>196</v>
      </c>
      <c r="C132" t="s">
        <v>10390</v>
      </c>
      <c r="D132" t="s">
        <v>197</v>
      </c>
      <c r="E132">
        <v>137405.496038382</v>
      </c>
      <c r="F132">
        <v>202.77</v>
      </c>
      <c r="G132">
        <v>75.951208871800802</v>
      </c>
      <c r="H132">
        <f>(Table2[[#This Row],[1Y Return vs Nifty]]-AVERAGE(Table2[1Y Return vs Nifty]))/_xlfn.STDEV.P(Table2[1Y Return vs Nifty])</f>
        <v>0.84694477968325177</v>
      </c>
      <c r="I132">
        <v>5.7464625496336303</v>
      </c>
      <c r="J132">
        <f>(Table2[[#This Row],[1M Return vs Nifty]]-AVERAGE(Table2[1M Return vs Nifty]))/_xlfn.STDEV.P(Table2[1M Return vs Nifty])</f>
        <v>0.7770571566749378</v>
      </c>
      <c r="K132">
        <v>62.7878430861577</v>
      </c>
      <c r="L132">
        <f>(Table2[[#This Row],[6M Return vs Nifty]]-AVERAGE(Table2[6M Return vs Nifty]))/_xlfn.STDEV.P(Table2[6M Return vs Nifty])</f>
        <v>1.3877595317212352</v>
      </c>
      <c r="M132">
        <v>10.357011286687399</v>
      </c>
      <c r="N132">
        <f>(Table2[[#This Row],[1W Return vs Nifty]]-AVERAGE(Table2[1W Return vs Nifty]))/_xlfn.STDEV.P(Table2[1W Return vs Nifty])</f>
        <v>2.9180838862022833</v>
      </c>
      <c r="O132">
        <v>194.57</v>
      </c>
      <c r="P132">
        <v>189.52385459826201</v>
      </c>
      <c r="Q132">
        <v>153.44469056604001</v>
      </c>
      <c r="R132">
        <v>68.192137984218306</v>
      </c>
      <c r="S132" s="2">
        <f>(Table2[[#This Row],[Close Price]]-Table2[[#This Row],[20D EMA]])/Table2[[#This Row],[20D EMA]]</f>
        <v>4.2144215449452731E-2</v>
      </c>
      <c r="T132" s="2">
        <f>(Table2[[#This Row],[Close Price]]-Table2[[#This Row],[50D EMA]])/Table2[[#This Row],[50D EMA]]</f>
        <v>6.9891705346623298E-2</v>
      </c>
      <c r="U132" s="2">
        <f>(Table2[[#This Row],[Close Price]]-Table2[[#This Row],[200D EMA]])/Table2[[#This Row],[200D EMA]]</f>
        <v>0.32145334747005289</v>
      </c>
      <c r="V132">
        <v>1.2597175033183601</v>
      </c>
      <c r="W132">
        <v>199.5</v>
      </c>
      <c r="X132">
        <v>206.13</v>
      </c>
      <c r="Y132">
        <v>189.6</v>
      </c>
      <c r="Z132">
        <v>208.6</v>
      </c>
      <c r="AA132">
        <v>182.08</v>
      </c>
      <c r="AB132">
        <v>208.6</v>
      </c>
      <c r="AC132" s="2">
        <f>(Table2[[#This Row],[Close Price]]/Table2[[#This Row],[Day Low]])-1</f>
        <v>1.6390977443609067E-2</v>
      </c>
      <c r="AD132" s="2">
        <f>(Table2[[#This Row],[Day High]]/Table2[[#This Row],[Close Price]])-1</f>
        <v>1.6570498594466576E-2</v>
      </c>
      <c r="AE132" s="2">
        <f>(Table2[[#This Row],[Close Price]]/Table2[[#This Row],[Current Week Low]])-1</f>
        <v>6.9462025316455733E-2</v>
      </c>
      <c r="AF132" s="2">
        <f>(Table2[[#This Row],[Current Week High]]/Table2[[#This Row],[Close Price]])-1</f>
        <v>2.875178773980358E-2</v>
      </c>
      <c r="AG132" s="2">
        <f>(Table2[[#This Row],[Close Price]]/Table2[[#This Row],[Current Month Low]])-1</f>
        <v>0.1136313708260106</v>
      </c>
      <c r="AH132" s="2">
        <f>(Table2[[#This Row],[Current Month High]]/Table2[[#This Row],[Close Price]])-1</f>
        <v>2.875178773980358E-2</v>
      </c>
      <c r="AI132">
        <v>3.0132662622675799</v>
      </c>
      <c r="AJ132">
        <v>133.60599078340999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-0.06</v>
      </c>
      <c r="AM132" t="s">
        <v>10443</v>
      </c>
      <c r="AN132">
        <v>4.9800000000000004</v>
      </c>
      <c r="AO132" t="s">
        <v>10442</v>
      </c>
      <c r="AP132">
        <v>4.8544056350250997E-2</v>
      </c>
      <c r="AQ132">
        <f>(Table2[[#This Row],[Sharpe Ratio]]-AVERAGE(Table2[Sharpe Ratio]))/_xlfn.STDEV.P(Table2[Sharpe Ratio])</f>
        <v>-0.18435435447059109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5.7454909998111168</v>
      </c>
      <c r="AS132">
        <f>_xlfn.RANK.AVG(Table2[[#This Row],[1Y Return vs Nifty Z-Score]],Table2[1Y Return vs Nifty Z-Score])</f>
        <v>112</v>
      </c>
      <c r="AT132">
        <f>_xlfn.RANK.AVG(Table2[[#This Row],[6M Return vs Nifty Z-Score]],Table2[6M Return vs Nifty Z-Score])</f>
        <v>67</v>
      </c>
      <c r="AU132">
        <f>_xlfn.RANK.AVG(Table2[[#This Row],[Sharpe Ratio Z-Score]],Table2[Sharpe Ratio Z-Score])</f>
        <v>383</v>
      </c>
      <c r="AV132">
        <f>(Table2[[#This Row],[Rank 1Y]]+Table2[[#This Row],[Rank 6M]]+Table2[[#This Row],[Rank Sharpe]])/3</f>
        <v>187.33333333333334</v>
      </c>
    </row>
    <row r="133" spans="1:48" x14ac:dyDescent="0.3">
      <c r="A133" t="s">
        <v>288</v>
      </c>
      <c r="B133" t="s">
        <v>289</v>
      </c>
      <c r="C133" t="s">
        <v>10383</v>
      </c>
      <c r="D133" t="s">
        <v>290</v>
      </c>
      <c r="E133">
        <v>98642.129993440001</v>
      </c>
      <c r="F133">
        <v>11371.6</v>
      </c>
      <c r="G133">
        <v>139.821281594618</v>
      </c>
      <c r="H133">
        <f>(Table2[[#This Row],[1Y Return vs Nifty]]-AVERAGE(Table2[1Y Return vs Nifty]))/_xlfn.STDEV.P(Table2[1Y Return vs Nifty])</f>
        <v>1.8947938082813869</v>
      </c>
      <c r="I133">
        <v>-4.0047731666722202</v>
      </c>
      <c r="J133">
        <f>(Table2[[#This Row],[1M Return vs Nifty]]-AVERAGE(Table2[1M Return vs Nifty]))/_xlfn.STDEV.P(Table2[1M Return vs Nifty])</f>
        <v>-0.16109377419798732</v>
      </c>
      <c r="K133">
        <v>19.879417294081801</v>
      </c>
      <c r="L133">
        <f>(Table2[[#This Row],[6M Return vs Nifty]]-AVERAGE(Table2[6M Return vs Nifty]))/_xlfn.STDEV.P(Table2[6M Return vs Nifty])</f>
        <v>0.13829440453664696</v>
      </c>
      <c r="M133">
        <v>-6.9321915365509899</v>
      </c>
      <c r="N133">
        <f>(Table2[[#This Row],[1W Return vs Nifty]]-AVERAGE(Table2[1W Return vs Nifty]))/_xlfn.STDEV.P(Table2[1W Return vs Nifty])</f>
        <v>-0.92575641622966864</v>
      </c>
      <c r="O133">
        <v>11338.36</v>
      </c>
      <c r="P133">
        <v>10853.421233626699</v>
      </c>
      <c r="Q133">
        <v>8583.81847920572</v>
      </c>
      <c r="R133">
        <v>48.553875137474698</v>
      </c>
      <c r="S133" s="2">
        <f>(Table2[[#This Row],[Close Price]]-Table2[[#This Row],[20D EMA]])/Table2[[#This Row],[20D EMA]]</f>
        <v>2.9316409075033586E-3</v>
      </c>
      <c r="T133" s="2">
        <f>(Table2[[#This Row],[Close Price]]-Table2[[#This Row],[50D EMA]])/Table2[[#This Row],[50D EMA]]</f>
        <v>4.7743357160767858E-2</v>
      </c>
      <c r="U133" s="2">
        <f>(Table2[[#This Row],[Close Price]]-Table2[[#This Row],[200D EMA]])/Table2[[#This Row],[200D EMA]]</f>
        <v>0.32477172339416011</v>
      </c>
      <c r="V133">
        <v>1.22194944005244</v>
      </c>
      <c r="W133">
        <v>11012.2</v>
      </c>
      <c r="X133">
        <v>11411.25</v>
      </c>
      <c r="Y133">
        <v>10651.25</v>
      </c>
      <c r="Z133">
        <v>12619</v>
      </c>
      <c r="AA133">
        <v>10651.25</v>
      </c>
      <c r="AB133">
        <v>12619</v>
      </c>
      <c r="AC133" s="2">
        <f>(Table2[[#This Row],[Close Price]]/Table2[[#This Row],[Day Low]])-1</f>
        <v>3.2636530393563401E-2</v>
      </c>
      <c r="AD133" s="2">
        <f>(Table2[[#This Row],[Day High]]/Table2[[#This Row],[Close Price]])-1</f>
        <v>3.4867564810581175E-3</v>
      </c>
      <c r="AE133" s="2">
        <f>(Table2[[#This Row],[Close Price]]/Table2[[#This Row],[Current Week Low]])-1</f>
        <v>6.763055979345145E-2</v>
      </c>
      <c r="AF133" s="2">
        <f>(Table2[[#This Row],[Current Week High]]/Table2[[#This Row],[Close Price]])-1</f>
        <v>0.10969432621618758</v>
      </c>
      <c r="AG133" s="2">
        <f>(Table2[[#This Row],[Close Price]]/Table2[[#This Row],[Current Month Low]])-1</f>
        <v>6.763055979345145E-2</v>
      </c>
      <c r="AH133" s="2">
        <f>(Table2[[#This Row],[Current Month High]]/Table2[[#This Row],[Close Price]])-1</f>
        <v>0.10969432621618758</v>
      </c>
      <c r="AI133">
        <v>10.969432621618701</v>
      </c>
      <c r="AJ133">
        <v>193.93093465674099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-0.04</v>
      </c>
      <c r="AM133" t="s">
        <v>10443</v>
      </c>
      <c r="AN133">
        <v>1.32</v>
      </c>
      <c r="AO133" t="s">
        <v>10442</v>
      </c>
      <c r="AP133">
        <v>9.3779375357840006E-2</v>
      </c>
      <c r="AQ133">
        <f>(Table2[[#This Row],[Sharpe Ratio]]-AVERAGE(Table2[Sharpe Ratio]))/_xlfn.STDEV.P(Table2[Sharpe Ratio])</f>
        <v>0.33928058956685275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1.2855186119572308</v>
      </c>
      <c r="AS133">
        <f>_xlfn.RANK.AVG(Table2[[#This Row],[1Y Return vs Nifty Z-Score]],Table2[1Y Return vs Nifty Z-Score])</f>
        <v>43</v>
      </c>
      <c r="AT133">
        <f>_xlfn.RANK.AVG(Table2[[#This Row],[6M Return vs Nifty Z-Score]],Table2[6M Return vs Nifty Z-Score])</f>
        <v>266</v>
      </c>
      <c r="AU133">
        <f>_xlfn.RANK.AVG(Table2[[#This Row],[Sharpe Ratio Z-Score]],Table2[Sharpe Ratio Z-Score])</f>
        <v>258</v>
      </c>
      <c r="AV133">
        <f>(Table2[[#This Row],[Rank 1Y]]+Table2[[#This Row],[Rank 6M]]+Table2[[#This Row],[Rank Sharpe]])/3</f>
        <v>189</v>
      </c>
    </row>
    <row r="134" spans="1:48" x14ac:dyDescent="0.3">
      <c r="A134" t="s">
        <v>162</v>
      </c>
      <c r="B134" t="s">
        <v>163</v>
      </c>
      <c r="C134" t="s">
        <v>10395</v>
      </c>
      <c r="D134" t="s">
        <v>164</v>
      </c>
      <c r="E134">
        <v>163079.38769062501</v>
      </c>
      <c r="F134">
        <v>7695.75</v>
      </c>
      <c r="G134">
        <v>48.176302848909302</v>
      </c>
      <c r="H134">
        <f>(Table2[[#This Row],[1Y Return vs Nifty]]-AVERAGE(Table2[1Y Return vs Nifty]))/_xlfn.STDEV.P(Table2[1Y Return vs Nifty])</f>
        <v>0.39127114327146556</v>
      </c>
      <c r="I134">
        <v>-8.8580408883206196</v>
      </c>
      <c r="J134">
        <f>(Table2[[#This Row],[1M Return vs Nifty]]-AVERAGE(Table2[1M Return vs Nifty]))/_xlfn.STDEV.P(Table2[1M Return vs Nifty])</f>
        <v>-0.62801896843017613</v>
      </c>
      <c r="K134">
        <v>16.1243168945383</v>
      </c>
      <c r="L134">
        <f>(Table2[[#This Row],[6M Return vs Nifty]]-AVERAGE(Table2[6M Return vs Nifty]))/_xlfn.STDEV.P(Table2[6M Return vs Nifty])</f>
        <v>2.8948351594919423E-2</v>
      </c>
      <c r="M134">
        <v>-4.2883576421499399</v>
      </c>
      <c r="N134">
        <f>(Table2[[#This Row],[1W Return vs Nifty]]-AVERAGE(Table2[1W Return vs Nifty]))/_xlfn.STDEV.P(Table2[1W Return vs Nifty])</f>
        <v>-0.33796324958493412</v>
      </c>
      <c r="O134">
        <v>7715.97</v>
      </c>
      <c r="P134">
        <v>7783.8676699576699</v>
      </c>
      <c r="Q134">
        <v>6825.8898735666298</v>
      </c>
      <c r="R134">
        <v>49.785038229604403</v>
      </c>
      <c r="S134" s="2">
        <f>(Table2[[#This Row],[Close Price]]-Table2[[#This Row],[20D EMA]])/Table2[[#This Row],[20D EMA]]</f>
        <v>-2.6205389601048545E-3</v>
      </c>
      <c r="T134" s="2">
        <f>(Table2[[#This Row],[Close Price]]-Table2[[#This Row],[50D EMA]])/Table2[[#This Row],[50D EMA]]</f>
        <v>-1.1320550874440692E-2</v>
      </c>
      <c r="U134" s="2">
        <f>(Table2[[#This Row],[Close Price]]-Table2[[#This Row],[200D EMA]])/Table2[[#This Row],[200D EMA]]</f>
        <v>0.12743541758590593</v>
      </c>
      <c r="V134">
        <v>0.816265177227122</v>
      </c>
      <c r="W134">
        <v>7516.6</v>
      </c>
      <c r="X134">
        <v>7769.8</v>
      </c>
      <c r="Y134">
        <v>7350.05</v>
      </c>
      <c r="Z134">
        <v>7917.5</v>
      </c>
      <c r="AA134">
        <v>7350.05</v>
      </c>
      <c r="AB134">
        <v>7947.35</v>
      </c>
      <c r="AC134" s="2">
        <f>(Table2[[#This Row],[Close Price]]/Table2[[#This Row],[Day Low]])-1</f>
        <v>2.3833914269749679E-2</v>
      </c>
      <c r="AD134" s="2">
        <f>(Table2[[#This Row],[Day High]]/Table2[[#This Row],[Close Price]])-1</f>
        <v>9.6221940681544549E-3</v>
      </c>
      <c r="AE134" s="2">
        <f>(Table2[[#This Row],[Close Price]]/Table2[[#This Row],[Current Week Low]])-1</f>
        <v>4.7033693648342423E-2</v>
      </c>
      <c r="AF134" s="2">
        <f>(Table2[[#This Row],[Current Week High]]/Table2[[#This Row],[Close Price]])-1</f>
        <v>2.8814605464054788E-2</v>
      </c>
      <c r="AG134" s="2">
        <f>(Table2[[#This Row],[Close Price]]/Table2[[#This Row],[Current Month Low]])-1</f>
        <v>4.7033693648342423E-2</v>
      </c>
      <c r="AH134" s="2">
        <f>(Table2[[#This Row],[Current Month High]]/Table2[[#This Row],[Close Price]])-1</f>
        <v>3.2693369717051723E-2</v>
      </c>
      <c r="AI134">
        <v>18.896143975570901</v>
      </c>
      <c r="AJ134">
        <v>99.889610389610397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-0.14000000000000001</v>
      </c>
      <c r="AM134" t="s">
        <v>10443</v>
      </c>
      <c r="AN134">
        <v>0.74</v>
      </c>
      <c r="AO134" t="s">
        <v>10442</v>
      </c>
      <c r="AP134">
        <v>0.174002069828853</v>
      </c>
      <c r="AQ134">
        <f>(Table2[[#This Row],[Sharpe Ratio]]-AVERAGE(Table2[Sharpe Ratio]))/_xlfn.STDEV.P(Table2[Sharpe Ratio])</f>
        <v>1.2679223467481024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188</v>
      </c>
      <c r="AT134">
        <f>_xlfn.RANK.AVG(Table2[[#This Row],[6M Return vs Nifty Z-Score]],Table2[6M Return vs Nifty Z-Score])</f>
        <v>300</v>
      </c>
      <c r="AU134">
        <f>_xlfn.RANK.AVG(Table2[[#This Row],[Sharpe Ratio Z-Score]],Table2[Sharpe Ratio Z-Score])</f>
        <v>80</v>
      </c>
      <c r="AV134">
        <f>(Table2[[#This Row],[Rank 1Y]]+Table2[[#This Row],[Rank 6M]]+Table2[[#This Row],[Rank Sharpe]])/3</f>
        <v>189.33333333333334</v>
      </c>
    </row>
    <row r="135" spans="1:48" x14ac:dyDescent="0.3">
      <c r="A135" t="s">
        <v>264</v>
      </c>
      <c r="B135" t="s">
        <v>265</v>
      </c>
      <c r="C135" t="s">
        <v>10388</v>
      </c>
      <c r="D135" t="s">
        <v>266</v>
      </c>
      <c r="E135">
        <v>103818.842600135</v>
      </c>
      <c r="F135">
        <v>1067.95</v>
      </c>
      <c r="G135">
        <v>63.1249313242228</v>
      </c>
      <c r="H135">
        <f>(Table2[[#This Row],[1Y Return vs Nifty]]-AVERAGE(Table2[1Y Return vs Nifty]))/_xlfn.STDEV.P(Table2[1Y Return vs Nifty])</f>
        <v>0.6365175499055985</v>
      </c>
      <c r="I135">
        <v>7.37876802020482</v>
      </c>
      <c r="J135">
        <f>(Table2[[#This Row],[1M Return vs Nifty]]-AVERAGE(Table2[1M Return vs Nifty]))/_xlfn.STDEV.P(Table2[1M Return vs Nifty])</f>
        <v>0.9340986785124864</v>
      </c>
      <c r="K135">
        <v>22.823090576343201</v>
      </c>
      <c r="L135">
        <f>(Table2[[#This Row],[6M Return vs Nifty]]-AVERAGE(Table2[6M Return vs Nifty]))/_xlfn.STDEV.P(Table2[6M Return vs Nifty])</f>
        <v>0.22401223370692269</v>
      </c>
      <c r="M135">
        <v>5.8264884825808299</v>
      </c>
      <c r="N135">
        <f>(Table2[[#This Row],[1W Return vs Nifty]]-AVERAGE(Table2[1W Return vs Nifty]))/_xlfn.STDEV.P(Table2[1W Return vs Nifty])</f>
        <v>1.9108306123784085</v>
      </c>
      <c r="O135">
        <v>925.34</v>
      </c>
      <c r="P135">
        <v>901.03925049303905</v>
      </c>
      <c r="Q135">
        <v>813.64596369999299</v>
      </c>
      <c r="R135">
        <v>91.189864969953604</v>
      </c>
      <c r="S135" s="2">
        <f>(Table2[[#This Row],[Close Price]]-Table2[[#This Row],[20D EMA]])/Table2[[#This Row],[20D EMA]]</f>
        <v>0.15411632481033999</v>
      </c>
      <c r="T135" s="2">
        <f>(Table2[[#This Row],[Close Price]]-Table2[[#This Row],[50D EMA]])/Table2[[#This Row],[50D EMA]]</f>
        <v>0.18524248462609061</v>
      </c>
      <c r="U135" s="2">
        <f>(Table2[[#This Row],[Close Price]]-Table2[[#This Row],[200D EMA]])/Table2[[#This Row],[200D EMA]]</f>
        <v>0.31254875909858737</v>
      </c>
      <c r="V135">
        <v>1.59136358425307</v>
      </c>
      <c r="W135">
        <v>973.25</v>
      </c>
      <c r="X135">
        <v>1090</v>
      </c>
      <c r="Y135">
        <v>915</v>
      </c>
      <c r="Z135">
        <v>1090</v>
      </c>
      <c r="AA135">
        <v>860.25</v>
      </c>
      <c r="AB135">
        <v>1090</v>
      </c>
      <c r="AC135" s="2">
        <f>(Table2[[#This Row],[Close Price]]/Table2[[#This Row],[Day Low]])-1</f>
        <v>9.7302851271513058E-2</v>
      </c>
      <c r="AD135" s="2">
        <f>(Table2[[#This Row],[Day High]]/Table2[[#This Row],[Close Price]])-1</f>
        <v>2.064703403717405E-2</v>
      </c>
      <c r="AE135" s="2">
        <f>(Table2[[#This Row],[Close Price]]/Table2[[#This Row],[Current Week Low]])-1</f>
        <v>0.16715846994535521</v>
      </c>
      <c r="AF135" s="2">
        <f>(Table2[[#This Row],[Current Week High]]/Table2[[#This Row],[Close Price]])-1</f>
        <v>2.064703403717405E-2</v>
      </c>
      <c r="AG135" s="2">
        <f>(Table2[[#This Row],[Close Price]]/Table2[[#This Row],[Current Month Low]])-1</f>
        <v>0.24144144144144142</v>
      </c>
      <c r="AH135" s="2">
        <f>(Table2[[#This Row],[Current Month High]]/Table2[[#This Row],[Close Price]])-1</f>
        <v>2.064703403717405E-2</v>
      </c>
      <c r="AI135">
        <v>2.0647034037174001</v>
      </c>
      <c r="AJ135">
        <v>101.10159118727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</v>
      </c>
      <c r="AM135" t="s">
        <v>10444</v>
      </c>
      <c r="AN135">
        <v>21.2</v>
      </c>
      <c r="AO135" t="s">
        <v>10442</v>
      </c>
      <c r="AP135">
        <v>0.121239764539156</v>
      </c>
      <c r="AQ135">
        <f>(Table2[[#This Row],[Sharpe Ratio]]-AVERAGE(Table2[Sharpe Ratio]))/_xlfn.STDEV.P(Table2[Sharpe Ratio])</f>
        <v>0.65715652517797252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4.3626155996813889</v>
      </c>
      <c r="AS135">
        <f>_xlfn.RANK.AVG(Table2[[#This Row],[1Y Return vs Nifty Z-Score]],Table2[1Y Return vs Nifty Z-Score])</f>
        <v>139</v>
      </c>
      <c r="AT135">
        <f>_xlfn.RANK.AVG(Table2[[#This Row],[6M Return vs Nifty Z-Score]],Table2[6M Return vs Nifty Z-Score])</f>
        <v>241</v>
      </c>
      <c r="AU135">
        <f>_xlfn.RANK.AVG(Table2[[#This Row],[Sharpe Ratio Z-Score]],Table2[Sharpe Ratio Z-Score])</f>
        <v>189</v>
      </c>
      <c r="AV135">
        <f>(Table2[[#This Row],[Rank 1Y]]+Table2[[#This Row],[Rank 6M]]+Table2[[#This Row],[Rank Sharpe]])/3</f>
        <v>189.66666666666666</v>
      </c>
    </row>
    <row r="136" spans="1:48" x14ac:dyDescent="0.3">
      <c r="A136" t="s">
        <v>1010</v>
      </c>
      <c r="B136" t="s">
        <v>1011</v>
      </c>
      <c r="C136" t="s">
        <v>10389</v>
      </c>
      <c r="D136" t="s">
        <v>57</v>
      </c>
      <c r="E136">
        <v>14597.672490444</v>
      </c>
      <c r="F136">
        <v>36.340000000000003</v>
      </c>
      <c r="G136">
        <v>61.167508177519899</v>
      </c>
      <c r="H136">
        <f>(Table2[[#This Row],[1Y Return vs Nifty]]-AVERAGE(Table2[1Y Return vs Nifty]))/_xlfn.STDEV.P(Table2[1Y Return vs Nifty])</f>
        <v>0.60440416948517195</v>
      </c>
      <c r="I136">
        <v>-3.34105588016046</v>
      </c>
      <c r="J136">
        <f>(Table2[[#This Row],[1M Return vs Nifty]]-AVERAGE(Table2[1M Return vs Nifty]))/_xlfn.STDEV.P(Table2[1M Return vs Nifty])</f>
        <v>-9.7238586169228411E-2</v>
      </c>
      <c r="K136">
        <v>33.954912237655002</v>
      </c>
      <c r="L136">
        <f>(Table2[[#This Row],[6M Return vs Nifty]]-AVERAGE(Table2[6M Return vs Nifty]))/_xlfn.STDEV.P(Table2[6M Return vs Nifty])</f>
        <v>0.54816355622912327</v>
      </c>
      <c r="M136">
        <v>14.779395998188599</v>
      </c>
      <c r="N136">
        <f>(Table2[[#This Row],[1W Return vs Nifty]]-AVERAGE(Table2[1W Return vs Nifty]))/_xlfn.STDEV.P(Table2[1W Return vs Nifty])</f>
        <v>3.9012952442227338</v>
      </c>
      <c r="O136">
        <v>31.82</v>
      </c>
      <c r="P136">
        <v>30.967665476931298</v>
      </c>
      <c r="Q136">
        <v>27.260873719314599</v>
      </c>
      <c r="R136">
        <v>83.852532650533007</v>
      </c>
      <c r="S136" s="2">
        <f>(Table2[[#This Row],[Close Price]]-Table2[[#This Row],[20D EMA]])/Table2[[#This Row],[20D EMA]]</f>
        <v>0.14204902576995609</v>
      </c>
      <c r="T136" s="2">
        <f>(Table2[[#This Row],[Close Price]]-Table2[[#This Row],[50D EMA]])/Table2[[#This Row],[50D EMA]]</f>
        <v>0.17348206396348187</v>
      </c>
      <c r="U136" s="2">
        <f>(Table2[[#This Row],[Close Price]]-Table2[[#This Row],[200D EMA]])/Table2[[#This Row],[200D EMA]]</f>
        <v>0.33304604885986294</v>
      </c>
      <c r="V136">
        <v>0.78574245184489599</v>
      </c>
      <c r="W136">
        <v>35.520000000000003</v>
      </c>
      <c r="X136">
        <v>36.340000000000003</v>
      </c>
      <c r="Y136">
        <v>29.92</v>
      </c>
      <c r="Z136">
        <v>36.340000000000003</v>
      </c>
      <c r="AA136">
        <v>29.21</v>
      </c>
      <c r="AB136">
        <v>36.340000000000003</v>
      </c>
      <c r="AC136" s="2">
        <f>(Table2[[#This Row],[Close Price]]/Table2[[#This Row],[Day Low]])-1</f>
        <v>2.30855855855856E-2</v>
      </c>
      <c r="AD136" s="2">
        <f>(Table2[[#This Row],[Day High]]/Table2[[#This Row],[Close Price]])-1</f>
        <v>0</v>
      </c>
      <c r="AE136" s="2">
        <f>(Table2[[#This Row],[Close Price]]/Table2[[#This Row],[Current Week Low]])-1</f>
        <v>0.21457219251336901</v>
      </c>
      <c r="AF136" s="2">
        <f>(Table2[[#This Row],[Current Week High]]/Table2[[#This Row],[Close Price]])-1</f>
        <v>0</v>
      </c>
      <c r="AG136" s="2">
        <f>(Table2[[#This Row],[Close Price]]/Table2[[#This Row],[Current Month Low]])-1</f>
        <v>0.24409448818897639</v>
      </c>
      <c r="AH136" s="2">
        <f>(Table2[[#This Row],[Current Month High]]/Table2[[#This Row],[Close Price]])-1</f>
        <v>0</v>
      </c>
      <c r="AI136">
        <v>4.8706659328563404</v>
      </c>
      <c r="AJ136">
        <v>133.69774919614099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0.25</v>
      </c>
      <c r="AM136" t="s">
        <v>10442</v>
      </c>
      <c r="AN136">
        <v>17.04</v>
      </c>
      <c r="AO136" t="s">
        <v>10442</v>
      </c>
      <c r="AP136">
        <v>9.4779881571076002E-2</v>
      </c>
      <c r="AQ136">
        <f>(Table2[[#This Row],[Sharpe Ratio]]-AVERAGE(Table2[Sharpe Ratio]))/_xlfn.STDEV.P(Table2[Sharpe Ratio])</f>
        <v>0.35086224802468419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5.3074866317924849</v>
      </c>
      <c r="AS136">
        <f>_xlfn.RANK.AVG(Table2[[#This Row],[1Y Return vs Nifty Z-Score]],Table2[1Y Return vs Nifty Z-Score])</f>
        <v>145</v>
      </c>
      <c r="AT136">
        <f>_xlfn.RANK.AVG(Table2[[#This Row],[6M Return vs Nifty Z-Score]],Table2[6M Return vs Nifty Z-Score])</f>
        <v>169</v>
      </c>
      <c r="AU136">
        <f>_xlfn.RANK.AVG(Table2[[#This Row],[Sharpe Ratio Z-Score]],Table2[Sharpe Ratio Z-Score])</f>
        <v>255</v>
      </c>
      <c r="AV136">
        <f>(Table2[[#This Row],[Rank 1Y]]+Table2[[#This Row],[Rank 6M]]+Table2[[#This Row],[Rank Sharpe]])/3</f>
        <v>189.66666666666666</v>
      </c>
    </row>
    <row r="137" spans="1:48" x14ac:dyDescent="0.3">
      <c r="A137" t="s">
        <v>317</v>
      </c>
      <c r="B137" t="s">
        <v>318</v>
      </c>
      <c r="C137" t="s">
        <v>10384</v>
      </c>
      <c r="D137" t="s">
        <v>119</v>
      </c>
      <c r="E137">
        <v>87609.394974369905</v>
      </c>
      <c r="F137">
        <v>1931.45</v>
      </c>
      <c r="G137">
        <v>122.735048860448</v>
      </c>
      <c r="H137">
        <f>(Table2[[#This Row],[1Y Return vs Nifty]]-AVERAGE(Table2[1Y Return vs Nifty]))/_xlfn.STDEV.P(Table2[1Y Return vs Nifty])</f>
        <v>1.6144779794486812</v>
      </c>
      <c r="I137">
        <v>8.6811409445384005</v>
      </c>
      <c r="J137">
        <f>(Table2[[#This Row],[1M Return vs Nifty]]-AVERAGE(Table2[1M Return vs Nifty]))/_xlfn.STDEV.P(Table2[1M Return vs Nifty])</f>
        <v>1.0593979130765869</v>
      </c>
      <c r="K137">
        <v>55.253293949884103</v>
      </c>
      <c r="L137">
        <f>(Table2[[#This Row],[6M Return vs Nifty]]-AVERAGE(Table2[6M Return vs Nifty]))/_xlfn.STDEV.P(Table2[6M Return vs Nifty])</f>
        <v>1.168358418279055</v>
      </c>
      <c r="M137">
        <v>1.20854145310668</v>
      </c>
      <c r="N137">
        <f>(Table2[[#This Row],[1W Return vs Nifty]]-AVERAGE(Table2[1W Return vs Nifty]))/_xlfn.STDEV.P(Table2[1W Return vs Nifty])</f>
        <v>0.88414065519136964</v>
      </c>
      <c r="O137">
        <v>1773.13</v>
      </c>
      <c r="P137">
        <v>1646.5694370167801</v>
      </c>
      <c r="Q137">
        <v>1296.77112995896</v>
      </c>
      <c r="R137">
        <v>76.498312198330197</v>
      </c>
      <c r="S137" s="2">
        <f>(Table2[[#This Row],[Close Price]]-Table2[[#This Row],[20D EMA]])/Table2[[#This Row],[20D EMA]]</f>
        <v>8.9288433448196092E-2</v>
      </c>
      <c r="T137" s="2">
        <f>(Table2[[#This Row],[Close Price]]-Table2[[#This Row],[50D EMA]])/Table2[[#This Row],[50D EMA]]</f>
        <v>0.17301460635596433</v>
      </c>
      <c r="U137" s="2">
        <f>(Table2[[#This Row],[Close Price]]-Table2[[#This Row],[200D EMA]])/Table2[[#This Row],[200D EMA]]</f>
        <v>0.48943013564862919</v>
      </c>
      <c r="V137">
        <v>0.68390384339406396</v>
      </c>
      <c r="W137">
        <v>1855</v>
      </c>
      <c r="X137">
        <v>1966.5</v>
      </c>
      <c r="Y137">
        <v>1751.85</v>
      </c>
      <c r="Z137">
        <v>1966.5</v>
      </c>
      <c r="AA137">
        <v>1680.55</v>
      </c>
      <c r="AB137">
        <v>1966.5</v>
      </c>
      <c r="AC137" s="2">
        <f>(Table2[[#This Row],[Close Price]]/Table2[[#This Row],[Day Low]])-1</f>
        <v>4.1212938005390942E-2</v>
      </c>
      <c r="AD137" s="2">
        <f>(Table2[[#This Row],[Day High]]/Table2[[#This Row],[Close Price]])-1</f>
        <v>1.8146988014186238E-2</v>
      </c>
      <c r="AE137" s="2">
        <f>(Table2[[#This Row],[Close Price]]/Table2[[#This Row],[Current Week Low]])-1</f>
        <v>0.10252019293889325</v>
      </c>
      <c r="AF137" s="2">
        <f>(Table2[[#This Row],[Current Week High]]/Table2[[#This Row],[Close Price]])-1</f>
        <v>1.8146988014186238E-2</v>
      </c>
      <c r="AG137" s="2">
        <f>(Table2[[#This Row],[Close Price]]/Table2[[#This Row],[Current Month Low]])-1</f>
        <v>0.14929636131028534</v>
      </c>
      <c r="AH137" s="2">
        <f>(Table2[[#This Row],[Current Month High]]/Table2[[#This Row],[Close Price]])-1</f>
        <v>1.8146988014186238E-2</v>
      </c>
      <c r="AI137">
        <v>1.8146988014186201</v>
      </c>
      <c r="AJ137">
        <v>192.06865265386301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0.17</v>
      </c>
      <c r="AM137" t="s">
        <v>10442</v>
      </c>
      <c r="AN137">
        <v>11.67</v>
      </c>
      <c r="AO137" t="s">
        <v>10442</v>
      </c>
      <c r="AP137">
        <v>3.5824734262963003E-2</v>
      </c>
      <c r="AQ137">
        <f>(Table2[[#This Row],[Sharpe Ratio]]-AVERAGE(Table2[Sharpe Ratio]))/_xlfn.STDEV.P(Table2[Sharpe Ratio])</f>
        <v>-0.33159066573113277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4.3947843002645604</v>
      </c>
      <c r="AS137">
        <f>_xlfn.RANK.AVG(Table2[[#This Row],[1Y Return vs Nifty Z-Score]],Table2[1Y Return vs Nifty Z-Score])</f>
        <v>58</v>
      </c>
      <c r="AT137">
        <f>_xlfn.RANK.AVG(Table2[[#This Row],[6M Return vs Nifty Z-Score]],Table2[6M Return vs Nifty Z-Score])</f>
        <v>90</v>
      </c>
      <c r="AU137">
        <f>_xlfn.RANK.AVG(Table2[[#This Row],[Sharpe Ratio Z-Score]],Table2[Sharpe Ratio Z-Score])</f>
        <v>422</v>
      </c>
      <c r="AV137">
        <f>(Table2[[#This Row],[Rank 1Y]]+Table2[[#This Row],[Rank 6M]]+Table2[[#This Row],[Rank Sharpe]])/3</f>
        <v>190</v>
      </c>
    </row>
    <row r="138" spans="1:48" x14ac:dyDescent="0.3">
      <c r="A138" t="s">
        <v>198</v>
      </c>
      <c r="B138" t="s">
        <v>199</v>
      </c>
      <c r="C138" t="s">
        <v>10389</v>
      </c>
      <c r="D138" t="s">
        <v>57</v>
      </c>
      <c r="E138">
        <v>136475.51922868</v>
      </c>
      <c r="F138">
        <v>782.35</v>
      </c>
      <c r="G138">
        <v>62.394083383226501</v>
      </c>
      <c r="H138">
        <f>(Table2[[#This Row],[1Y Return vs Nifty]]-AVERAGE(Table2[1Y Return vs Nifty]))/_xlfn.STDEV.P(Table2[1Y Return vs Nifty])</f>
        <v>0.62452729731344303</v>
      </c>
      <c r="I138">
        <v>6.22027885351085</v>
      </c>
      <c r="J138">
        <f>(Table2[[#This Row],[1M Return vs Nifty]]-AVERAGE(Table2[1M Return vs Nifty]))/_xlfn.STDEV.P(Table2[1M Return vs Nifty])</f>
        <v>0.82264227219028507</v>
      </c>
      <c r="K138">
        <v>41.845416515205898</v>
      </c>
      <c r="L138">
        <f>(Table2[[#This Row],[6M Return vs Nifty]]-AVERAGE(Table2[6M Return vs Nifty]))/_xlfn.STDEV.P(Table2[6M Return vs Nifty])</f>
        <v>0.77792984918227459</v>
      </c>
      <c r="M138">
        <v>-4.1368535232701698</v>
      </c>
      <c r="N138">
        <f>(Table2[[#This Row],[1W Return vs Nifty]]-AVERAGE(Table2[1W Return vs Nifty]))/_xlfn.STDEV.P(Table2[1W Return vs Nifty])</f>
        <v>-0.30427993612690951</v>
      </c>
      <c r="O138">
        <v>737.77</v>
      </c>
      <c r="P138">
        <v>714.87010923654395</v>
      </c>
      <c r="Q138">
        <v>603.61798071289797</v>
      </c>
      <c r="R138">
        <v>70.023174091733395</v>
      </c>
      <c r="S138" s="2">
        <f>(Table2[[#This Row],[Close Price]]-Table2[[#This Row],[20D EMA]])/Table2[[#This Row],[20D EMA]]</f>
        <v>6.0425335809263105E-2</v>
      </c>
      <c r="T138" s="2">
        <f>(Table2[[#This Row],[Close Price]]-Table2[[#This Row],[50D EMA]])/Table2[[#This Row],[50D EMA]]</f>
        <v>9.4394617835570446E-2</v>
      </c>
      <c r="U138" s="2">
        <f>(Table2[[#This Row],[Close Price]]-Table2[[#This Row],[200D EMA]])/Table2[[#This Row],[200D EMA]]</f>
        <v>0.29610121798560751</v>
      </c>
      <c r="V138">
        <v>1.2284650277439799</v>
      </c>
      <c r="W138">
        <v>745.45</v>
      </c>
      <c r="X138">
        <v>789.5</v>
      </c>
      <c r="Y138">
        <v>731</v>
      </c>
      <c r="Z138">
        <v>789.5</v>
      </c>
      <c r="AA138">
        <v>676.25</v>
      </c>
      <c r="AB138">
        <v>789.5</v>
      </c>
      <c r="AC138" s="2">
        <f>(Table2[[#This Row],[Close Price]]/Table2[[#This Row],[Day Low]])-1</f>
        <v>4.9500301831108651E-2</v>
      </c>
      <c r="AD138" s="2">
        <f>(Table2[[#This Row],[Day High]]/Table2[[#This Row],[Close Price]])-1</f>
        <v>9.1391321020004579E-3</v>
      </c>
      <c r="AE138" s="2">
        <f>(Table2[[#This Row],[Close Price]]/Table2[[#This Row],[Current Week Low]])-1</f>
        <v>7.0246238030095887E-2</v>
      </c>
      <c r="AF138" s="2">
        <f>(Table2[[#This Row],[Current Week High]]/Table2[[#This Row],[Close Price]])-1</f>
        <v>9.1391321020004579E-3</v>
      </c>
      <c r="AG138" s="2">
        <f>(Table2[[#This Row],[Close Price]]/Table2[[#This Row],[Current Month Low]])-1</f>
        <v>0.15689463955637706</v>
      </c>
      <c r="AH138" s="2">
        <f>(Table2[[#This Row],[Current Month High]]/Table2[[#This Row],[Close Price]])-1</f>
        <v>9.1391321020004579E-3</v>
      </c>
      <c r="AI138">
        <v>0.91391321020004501</v>
      </c>
      <c r="AJ138">
        <v>125.136690647482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0.04</v>
      </c>
      <c r="AM138" t="s">
        <v>10442</v>
      </c>
      <c r="AN138">
        <v>12</v>
      </c>
      <c r="AO138" t="s">
        <v>10442</v>
      </c>
      <c r="AP138">
        <v>8.0916526945684006E-2</v>
      </c>
      <c r="AQ138">
        <f>(Table2[[#This Row],[Sharpe Ratio]]-AVERAGE(Table2[Sharpe Ratio]))/_xlfn.STDEV.P(Table2[Sharpe Ratio])</f>
        <v>0.19038284647076792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2.1112023290298612</v>
      </c>
      <c r="AS138">
        <f>_xlfn.RANK.AVG(Table2[[#This Row],[1Y Return vs Nifty Z-Score]],Table2[1Y Return vs Nifty Z-Score])</f>
        <v>140</v>
      </c>
      <c r="AT138">
        <f>_xlfn.RANK.AVG(Table2[[#This Row],[6M Return vs Nifty Z-Score]],Table2[6M Return vs Nifty Z-Score])</f>
        <v>131</v>
      </c>
      <c r="AU138">
        <f>_xlfn.RANK.AVG(Table2[[#This Row],[Sharpe Ratio Z-Score]],Table2[Sharpe Ratio Z-Score])</f>
        <v>300</v>
      </c>
      <c r="AV138">
        <f>(Table2[[#This Row],[Rank 1Y]]+Table2[[#This Row],[Rank 6M]]+Table2[[#This Row],[Rank Sharpe]])/3</f>
        <v>190.33333333333334</v>
      </c>
    </row>
    <row r="139" spans="1:48" x14ac:dyDescent="0.3">
      <c r="A139" t="s">
        <v>1050</v>
      </c>
      <c r="B139" t="s">
        <v>1051</v>
      </c>
      <c r="C139" t="s">
        <v>10390</v>
      </c>
      <c r="D139" t="s">
        <v>197</v>
      </c>
      <c r="E139">
        <v>13166.319779560001</v>
      </c>
      <c r="F139">
        <v>559.6</v>
      </c>
      <c r="G139">
        <v>37.426201105789701</v>
      </c>
      <c r="H139">
        <f>(Table2[[#This Row],[1Y Return vs Nifty]]-AVERAGE(Table2[1Y Return vs Nifty]))/_xlfn.STDEV.P(Table2[1Y Return vs Nifty])</f>
        <v>0.21490554372464016</v>
      </c>
      <c r="I139">
        <v>-5.1563961812234496</v>
      </c>
      <c r="J139">
        <f>(Table2[[#This Row],[1M Return vs Nifty]]-AVERAGE(Table2[1M Return vs Nifty]))/_xlfn.STDEV.P(Table2[1M Return vs Nifty])</f>
        <v>-0.27188959890657272</v>
      </c>
      <c r="K139">
        <v>23.989252988200899</v>
      </c>
      <c r="L139">
        <f>(Table2[[#This Row],[6M Return vs Nifty]]-AVERAGE(Table2[6M Return vs Nifty]))/_xlfn.STDEV.P(Table2[6M Return vs Nifty])</f>
        <v>0.25797011585599816</v>
      </c>
      <c r="M139">
        <v>-5.6561189970266899</v>
      </c>
      <c r="N139">
        <f>(Table2[[#This Row],[1W Return vs Nifty]]-AVERAGE(Table2[1W Return vs Nifty]))/_xlfn.STDEV.P(Table2[1W Return vs Nifty])</f>
        <v>-0.64205223932815381</v>
      </c>
      <c r="O139">
        <v>548.39</v>
      </c>
      <c r="P139">
        <v>529.89504947970704</v>
      </c>
      <c r="Q139">
        <v>451.413978464173</v>
      </c>
      <c r="R139">
        <v>55.446194591832501</v>
      </c>
      <c r="S139" s="2">
        <f>(Table2[[#This Row],[Close Price]]-Table2[[#This Row],[20D EMA]])/Table2[[#This Row],[20D EMA]]</f>
        <v>2.0441656485348087E-2</v>
      </c>
      <c r="T139" s="2">
        <f>(Table2[[#This Row],[Close Price]]-Table2[[#This Row],[50D EMA]])/Table2[[#This Row],[50D EMA]]</f>
        <v>5.6058177085178768E-2</v>
      </c>
      <c r="U139" s="2">
        <f>(Table2[[#This Row],[Close Price]]-Table2[[#This Row],[200D EMA]])/Table2[[#This Row],[200D EMA]]</f>
        <v>0.23966032665604159</v>
      </c>
      <c r="V139">
        <v>1.5770950496490801</v>
      </c>
      <c r="W139">
        <v>516</v>
      </c>
      <c r="X139">
        <v>580</v>
      </c>
      <c r="Y139">
        <v>516</v>
      </c>
      <c r="Z139">
        <v>580</v>
      </c>
      <c r="AA139">
        <v>516</v>
      </c>
      <c r="AB139">
        <v>590.4</v>
      </c>
      <c r="AC139" s="2">
        <f>(Table2[[#This Row],[Close Price]]/Table2[[#This Row],[Day Low]])-1</f>
        <v>8.4496124031007813E-2</v>
      </c>
      <c r="AD139" s="2">
        <f>(Table2[[#This Row],[Day High]]/Table2[[#This Row],[Close Price]])-1</f>
        <v>3.6454610436025714E-2</v>
      </c>
      <c r="AE139" s="2">
        <f>(Table2[[#This Row],[Close Price]]/Table2[[#This Row],[Current Week Low]])-1</f>
        <v>8.4496124031007813E-2</v>
      </c>
      <c r="AF139" s="2">
        <f>(Table2[[#This Row],[Current Week High]]/Table2[[#This Row],[Close Price]])-1</f>
        <v>3.6454610436025714E-2</v>
      </c>
      <c r="AG139" s="2">
        <f>(Table2[[#This Row],[Close Price]]/Table2[[#This Row],[Current Month Low]])-1</f>
        <v>8.4496124031007813E-2</v>
      </c>
      <c r="AH139" s="2">
        <f>(Table2[[#This Row],[Current Month High]]/Table2[[#This Row],[Close Price]])-1</f>
        <v>5.5039313795568257E-2</v>
      </c>
      <c r="AI139">
        <v>16.5117941386704</v>
      </c>
      <c r="AJ139">
        <v>78.785942492012694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0.08</v>
      </c>
      <c r="AM139" t="s">
        <v>10442</v>
      </c>
      <c r="AN139">
        <v>-2.42</v>
      </c>
      <c r="AO139" t="s">
        <v>10443</v>
      </c>
      <c r="AP139">
        <v>0.160134282319431</v>
      </c>
      <c r="AQ139">
        <f>(Table2[[#This Row],[Sharpe Ratio]]-AVERAGE(Table2[Sharpe Ratio]))/_xlfn.STDEV.P(Table2[Sharpe Ratio])</f>
        <v>1.107391631021281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0.66632545236719287</v>
      </c>
      <c r="AS139">
        <f>_xlfn.RANK.AVG(Table2[[#This Row],[1Y Return vs Nifty Z-Score]],Table2[1Y Return vs Nifty Z-Score])</f>
        <v>238</v>
      </c>
      <c r="AT139">
        <f>_xlfn.RANK.AVG(Table2[[#This Row],[6M Return vs Nifty Z-Score]],Table2[6M Return vs Nifty Z-Score])</f>
        <v>235</v>
      </c>
      <c r="AU139">
        <f>_xlfn.RANK.AVG(Table2[[#This Row],[Sharpe Ratio Z-Score]],Table2[Sharpe Ratio Z-Score])</f>
        <v>101</v>
      </c>
      <c r="AV139">
        <f>(Table2[[#This Row],[Rank 1Y]]+Table2[[#This Row],[Rank 6M]]+Table2[[#This Row],[Rank Sharpe]])/3</f>
        <v>191.33333333333334</v>
      </c>
    </row>
    <row r="140" spans="1:48" x14ac:dyDescent="0.3">
      <c r="A140" t="s">
        <v>1002</v>
      </c>
      <c r="B140" t="s">
        <v>1003</v>
      </c>
      <c r="C140" t="s">
        <v>10388</v>
      </c>
      <c r="D140" t="s">
        <v>54</v>
      </c>
      <c r="E140">
        <v>14743.22855616</v>
      </c>
      <c r="F140">
        <v>1939.6</v>
      </c>
      <c r="G140">
        <v>59.681786354323698</v>
      </c>
      <c r="H140">
        <f>(Table2[[#This Row],[1Y Return vs Nifty]]-AVERAGE(Table2[1Y Return vs Nifty]))/_xlfn.STDEV.P(Table2[1Y Return vs Nifty])</f>
        <v>0.58002949598261577</v>
      </c>
      <c r="I140">
        <v>1.74048384851669</v>
      </c>
      <c r="J140">
        <f>(Table2[[#This Row],[1M Return vs Nifty]]-AVERAGE(Table2[1M Return vs Nifty]))/_xlfn.STDEV.P(Table2[1M Return vs Nifty])</f>
        <v>0.39164829600863776</v>
      </c>
      <c r="K140">
        <v>35.275200798814403</v>
      </c>
      <c r="L140">
        <f>(Table2[[#This Row],[6M Return vs Nifty]]-AVERAGE(Table2[6M Return vs Nifty]))/_xlfn.STDEV.P(Table2[6M Return vs Nifty])</f>
        <v>0.58660949043755173</v>
      </c>
      <c r="M140">
        <v>-4.5792627202673897</v>
      </c>
      <c r="N140">
        <f>(Table2[[#This Row],[1W Return vs Nifty]]-AVERAGE(Table2[1W Return vs Nifty]))/_xlfn.STDEV.P(Table2[1W Return vs Nifty])</f>
        <v>-0.40263902873346763</v>
      </c>
      <c r="O140">
        <v>1913.55</v>
      </c>
      <c r="P140">
        <v>1767.3775430844801</v>
      </c>
      <c r="Q140">
        <v>1465.4360443918999</v>
      </c>
      <c r="R140">
        <v>49.631342447062103</v>
      </c>
      <c r="S140" s="2">
        <f>(Table2[[#This Row],[Close Price]]-Table2[[#This Row],[20D EMA]])/Table2[[#This Row],[20D EMA]]</f>
        <v>1.361344098664783E-2</v>
      </c>
      <c r="T140" s="2">
        <f>(Table2[[#This Row],[Close Price]]-Table2[[#This Row],[50D EMA]])/Table2[[#This Row],[50D EMA]]</f>
        <v>9.7445199295082177E-2</v>
      </c>
      <c r="U140" s="2">
        <f>(Table2[[#This Row],[Close Price]]-Table2[[#This Row],[200D EMA]])/Table2[[#This Row],[200D EMA]]</f>
        <v>0.32356509683427359</v>
      </c>
      <c r="V140">
        <v>0.49976803320541202</v>
      </c>
      <c r="W140">
        <v>1925.85</v>
      </c>
      <c r="X140">
        <v>1957.95</v>
      </c>
      <c r="Y140">
        <v>1905</v>
      </c>
      <c r="Z140">
        <v>2025</v>
      </c>
      <c r="AA140">
        <v>1870</v>
      </c>
      <c r="AB140">
        <v>2158.8000000000002</v>
      </c>
      <c r="AC140" s="2">
        <f>(Table2[[#This Row],[Close Price]]/Table2[[#This Row],[Day Low]])-1</f>
        <v>7.1397045460446229E-3</v>
      </c>
      <c r="AD140" s="2">
        <f>(Table2[[#This Row],[Day High]]/Table2[[#This Row],[Close Price]])-1</f>
        <v>9.4607135491855399E-3</v>
      </c>
      <c r="AE140" s="2">
        <f>(Table2[[#This Row],[Close Price]]/Table2[[#This Row],[Current Week Low]])-1</f>
        <v>1.8162729658792509E-2</v>
      </c>
      <c r="AF140" s="2">
        <f>(Table2[[#This Row],[Current Week High]]/Table2[[#This Row],[Close Price]])-1</f>
        <v>4.4029696844710253E-2</v>
      </c>
      <c r="AG140" s="2">
        <f>(Table2[[#This Row],[Close Price]]/Table2[[#This Row],[Current Month Low]])-1</f>
        <v>3.7219251336898296E-2</v>
      </c>
      <c r="AH140" s="2">
        <f>(Table2[[#This Row],[Current Month High]]/Table2[[#This Row],[Close Price]])-1</f>
        <v>0.11301299236956086</v>
      </c>
      <c r="AI140">
        <v>11.301299236956</v>
      </c>
      <c r="AJ140">
        <v>103.312368972746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0.17</v>
      </c>
      <c r="AM140" t="s">
        <v>10442</v>
      </c>
      <c r="AN140">
        <v>-1.49</v>
      </c>
      <c r="AO140" t="s">
        <v>10443</v>
      </c>
      <c r="AP140">
        <v>8.9871697248968999E-2</v>
      </c>
      <c r="AQ140">
        <f>(Table2[[#This Row],[Sharpe Ratio]]-AVERAGE(Table2[Sharpe Ratio]))/_xlfn.STDEV.P(Table2[Sharpe Ratio])</f>
        <v>0.29404609464681625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1.449694348342154</v>
      </c>
      <c r="AS140">
        <f>_xlfn.RANK.AVG(Table2[[#This Row],[1Y Return vs Nifty Z-Score]],Table2[1Y Return vs Nifty Z-Score])</f>
        <v>150</v>
      </c>
      <c r="AT140">
        <f>_xlfn.RANK.AVG(Table2[[#This Row],[6M Return vs Nifty Z-Score]],Table2[6M Return vs Nifty Z-Score])</f>
        <v>160</v>
      </c>
      <c r="AU140">
        <f>_xlfn.RANK.AVG(Table2[[#This Row],[Sharpe Ratio Z-Score]],Table2[Sharpe Ratio Z-Score])</f>
        <v>266</v>
      </c>
      <c r="AV140">
        <f>(Table2[[#This Row],[Rank 1Y]]+Table2[[#This Row],[Rank 6M]]+Table2[[#This Row],[Rank Sharpe]])/3</f>
        <v>192</v>
      </c>
    </row>
    <row r="141" spans="1:48" x14ac:dyDescent="0.3">
      <c r="A141" t="s">
        <v>1477</v>
      </c>
      <c r="B141" t="s">
        <v>1478</v>
      </c>
      <c r="C141" t="s">
        <v>10387</v>
      </c>
      <c r="D141" t="s">
        <v>46</v>
      </c>
      <c r="E141">
        <v>7240.2861790399902</v>
      </c>
      <c r="F141">
        <v>43.1</v>
      </c>
      <c r="G141">
        <v>52.545805494153797</v>
      </c>
      <c r="H141">
        <f>(Table2[[#This Row],[1Y Return vs Nifty]]-AVERAGE(Table2[1Y Return vs Nifty]))/_xlfn.STDEV.P(Table2[1Y Return vs Nifty])</f>
        <v>0.4629569721282214</v>
      </c>
      <c r="I141">
        <v>-16.0039418378086</v>
      </c>
      <c r="J141">
        <f>(Table2[[#This Row],[1M Return vs Nifty]]-AVERAGE(Table2[1M Return vs Nifty]))/_xlfn.STDEV.P(Table2[1M Return vs Nifty])</f>
        <v>-1.3155147712931574</v>
      </c>
      <c r="K141">
        <v>19.824703032634101</v>
      </c>
      <c r="L141">
        <f>(Table2[[#This Row],[6M Return vs Nifty]]-AVERAGE(Table2[6M Return vs Nifty]))/_xlfn.STDEV.P(Table2[6M Return vs Nifty])</f>
        <v>0.13670116124289775</v>
      </c>
      <c r="M141">
        <v>-9.1968110897541493</v>
      </c>
      <c r="N141">
        <f>(Table2[[#This Row],[1W Return vs Nifty]]-AVERAGE(Table2[1W Return vs Nifty]))/_xlfn.STDEV.P(Table2[1W Return vs Nifty])</f>
        <v>-1.429240353417194</v>
      </c>
      <c r="O141">
        <v>45.38</v>
      </c>
      <c r="P141">
        <v>46.445964791165601</v>
      </c>
      <c r="Q141">
        <v>40.3532127453934</v>
      </c>
      <c r="R141">
        <v>36.148074377045397</v>
      </c>
      <c r="S141" s="2">
        <f>(Table2[[#This Row],[Close Price]]-Table2[[#This Row],[20D EMA]])/Table2[[#This Row],[20D EMA]]</f>
        <v>-5.0242397531952421E-2</v>
      </c>
      <c r="T141" s="2">
        <f>(Table2[[#This Row],[Close Price]]-Table2[[#This Row],[50D EMA]])/Table2[[#This Row],[50D EMA]]</f>
        <v>-7.2039945907249811E-2</v>
      </c>
      <c r="U141" s="2">
        <f>(Table2[[#This Row],[Close Price]]-Table2[[#This Row],[200D EMA]])/Table2[[#This Row],[200D EMA]]</f>
        <v>6.8068613816137033E-2</v>
      </c>
      <c r="V141">
        <v>0.43671555677157198</v>
      </c>
      <c r="W141">
        <v>42.05</v>
      </c>
      <c r="X141">
        <v>43.4</v>
      </c>
      <c r="Y141">
        <v>41.4</v>
      </c>
      <c r="Z141">
        <v>45.36</v>
      </c>
      <c r="AA141">
        <v>41.4</v>
      </c>
      <c r="AB141">
        <v>48.6</v>
      </c>
      <c r="AC141" s="2">
        <f>(Table2[[#This Row],[Close Price]]/Table2[[#This Row],[Day Low]])-1</f>
        <v>2.4970273483947869E-2</v>
      </c>
      <c r="AD141" s="2">
        <f>(Table2[[#This Row],[Day High]]/Table2[[#This Row],[Close Price]])-1</f>
        <v>6.9605568445474386E-3</v>
      </c>
      <c r="AE141" s="2">
        <f>(Table2[[#This Row],[Close Price]]/Table2[[#This Row],[Current Week Low]])-1</f>
        <v>4.106280193236711E-2</v>
      </c>
      <c r="AF141" s="2">
        <f>(Table2[[#This Row],[Current Week High]]/Table2[[#This Row],[Close Price]])-1</f>
        <v>5.2436194895591592E-2</v>
      </c>
      <c r="AG141" s="2">
        <f>(Table2[[#This Row],[Close Price]]/Table2[[#This Row],[Current Month Low]])-1</f>
        <v>4.106280193236711E-2</v>
      </c>
      <c r="AH141" s="2">
        <f>(Table2[[#This Row],[Current Month High]]/Table2[[#This Row],[Close Price]])-1</f>
        <v>0.12761020881670526</v>
      </c>
      <c r="AI141">
        <v>33.410672853828302</v>
      </c>
      <c r="AJ141">
        <v>90.243114239263804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-0.13</v>
      </c>
      <c r="AM141" t="s">
        <v>10443</v>
      </c>
      <c r="AN141">
        <v>-6.71</v>
      </c>
      <c r="AO141" t="s">
        <v>10443</v>
      </c>
      <c r="AP141">
        <v>0.133143873339017</v>
      </c>
      <c r="AQ141">
        <f>(Table2[[#This Row],[Sharpe Ratio]]-AVERAGE(Table2[Sharpe Ratio]))/_xlfn.STDEV.P(Table2[Sharpe Ratio])</f>
        <v>0.79495609157840186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173</v>
      </c>
      <c r="AT141">
        <f>_xlfn.RANK.AVG(Table2[[#This Row],[6M Return vs Nifty Z-Score]],Table2[6M Return vs Nifty Z-Score])</f>
        <v>267</v>
      </c>
      <c r="AU141">
        <f>_xlfn.RANK.AVG(Table2[[#This Row],[Sharpe Ratio Z-Score]],Table2[Sharpe Ratio Z-Score])</f>
        <v>146</v>
      </c>
      <c r="AV141">
        <f>(Table2[[#This Row],[Rank 1Y]]+Table2[[#This Row],[Rank 6M]]+Table2[[#This Row],[Rank Sharpe]])/3</f>
        <v>195.33333333333334</v>
      </c>
    </row>
    <row r="142" spans="1:48" x14ac:dyDescent="0.3">
      <c r="A142" t="s">
        <v>1267</v>
      </c>
      <c r="B142" t="s">
        <v>1268</v>
      </c>
      <c r="C142" t="s">
        <v>10394</v>
      </c>
      <c r="D142" t="s">
        <v>290</v>
      </c>
      <c r="E142">
        <v>9415.6669471999994</v>
      </c>
      <c r="F142">
        <v>577</v>
      </c>
      <c r="G142">
        <v>34.7002029801912</v>
      </c>
      <c r="H142">
        <f>(Table2[[#This Row],[1Y Return vs Nifty]]-AVERAGE(Table2[1Y Return vs Nifty]))/_xlfn.STDEV.P(Table2[1Y Return vs Nifty])</f>
        <v>0.17018296292744808</v>
      </c>
      <c r="I142">
        <v>-7.7094775691992004</v>
      </c>
      <c r="J142">
        <f>(Table2[[#This Row],[1M Return vs Nifty]]-AVERAGE(Table2[1M Return vs Nifty]))/_xlfn.STDEV.P(Table2[1M Return vs Nifty])</f>
        <v>-0.51751751216874708</v>
      </c>
      <c r="K142">
        <v>35.362149841144699</v>
      </c>
      <c r="L142">
        <f>(Table2[[#This Row],[6M Return vs Nifty]]-AVERAGE(Table2[6M Return vs Nifty]))/_xlfn.STDEV.P(Table2[6M Return vs Nifty])</f>
        <v>0.58914138934151628</v>
      </c>
      <c r="M142">
        <v>-1.71336738114487</v>
      </c>
      <c r="N142">
        <f>(Table2[[#This Row],[1W Return vs Nifty]]-AVERAGE(Table2[1W Return vs Nifty]))/_xlfn.STDEV.P(Table2[1W Return vs Nifty])</f>
        <v>0.2345241834572287</v>
      </c>
      <c r="O142">
        <v>555.62</v>
      </c>
      <c r="P142">
        <v>541.04009762232704</v>
      </c>
      <c r="Q142">
        <v>463.51550362460898</v>
      </c>
      <c r="R142">
        <v>63.750178266151899</v>
      </c>
      <c r="S142" s="2">
        <f>(Table2[[#This Row],[Close Price]]-Table2[[#This Row],[20D EMA]])/Table2[[#This Row],[20D EMA]]</f>
        <v>3.8479536373780633E-2</v>
      </c>
      <c r="T142" s="2">
        <f>(Table2[[#This Row],[Close Price]]-Table2[[#This Row],[50D EMA]])/Table2[[#This Row],[50D EMA]]</f>
        <v>6.6464394294810228E-2</v>
      </c>
      <c r="U142" s="2">
        <f>(Table2[[#This Row],[Close Price]]-Table2[[#This Row],[200D EMA]])/Table2[[#This Row],[200D EMA]]</f>
        <v>0.2448343054071814</v>
      </c>
      <c r="V142">
        <v>0.85793676260632101</v>
      </c>
      <c r="W142">
        <v>557.85</v>
      </c>
      <c r="X142">
        <v>601</v>
      </c>
      <c r="Y142">
        <v>554</v>
      </c>
      <c r="Z142">
        <v>601</v>
      </c>
      <c r="AA142">
        <v>520.65</v>
      </c>
      <c r="AB142">
        <v>601</v>
      </c>
      <c r="AC142" s="2">
        <f>(Table2[[#This Row],[Close Price]]/Table2[[#This Row],[Day Low]])-1</f>
        <v>3.4328224433091359E-2</v>
      </c>
      <c r="AD142" s="2">
        <f>(Table2[[#This Row],[Day High]]/Table2[[#This Row],[Close Price]])-1</f>
        <v>4.1594454072790388E-2</v>
      </c>
      <c r="AE142" s="2">
        <f>(Table2[[#This Row],[Close Price]]/Table2[[#This Row],[Current Week Low]])-1</f>
        <v>4.1516245487364545E-2</v>
      </c>
      <c r="AF142" s="2">
        <f>(Table2[[#This Row],[Current Week High]]/Table2[[#This Row],[Close Price]])-1</f>
        <v>4.1594454072790388E-2</v>
      </c>
      <c r="AG142" s="2">
        <f>(Table2[[#This Row],[Close Price]]/Table2[[#This Row],[Current Month Low]])-1</f>
        <v>0.10823009699414188</v>
      </c>
      <c r="AH142" s="2">
        <f>(Table2[[#This Row],[Current Month High]]/Table2[[#This Row],[Close Price]])-1</f>
        <v>4.1594454072790388E-2</v>
      </c>
      <c r="AI142">
        <v>4.3154246100519797</v>
      </c>
      <c r="AJ142">
        <v>67.708181950297899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</v>
      </c>
      <c r="AM142" t="s">
        <v>10444</v>
      </c>
      <c r="AN142">
        <v>6.96</v>
      </c>
      <c r="AO142" t="s">
        <v>10442</v>
      </c>
      <c r="AP142">
        <v>0.124265697016528</v>
      </c>
      <c r="AQ142">
        <f>(Table2[[#This Row],[Sharpe Ratio]]-AVERAGE(Table2[Sharpe Ratio]))/_xlfn.STDEV.P(Table2[Sharpe Ratio])</f>
        <v>0.69218411022018134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1.1685151337776274</v>
      </c>
      <c r="AS142">
        <f>_xlfn.RANK.AVG(Table2[[#This Row],[1Y Return vs Nifty Z-Score]],Table2[1Y Return vs Nifty Z-Score])</f>
        <v>252</v>
      </c>
      <c r="AT142">
        <f>_xlfn.RANK.AVG(Table2[[#This Row],[6M Return vs Nifty Z-Score]],Table2[6M Return vs Nifty Z-Score])</f>
        <v>159</v>
      </c>
      <c r="AU142">
        <f>_xlfn.RANK.AVG(Table2[[#This Row],[Sharpe Ratio Z-Score]],Table2[Sharpe Ratio Z-Score])</f>
        <v>181</v>
      </c>
      <c r="AV142">
        <f>(Table2[[#This Row],[Rank 1Y]]+Table2[[#This Row],[Rank 6M]]+Table2[[#This Row],[Rank Sharpe]])/3</f>
        <v>197.33333333333334</v>
      </c>
    </row>
    <row r="143" spans="1:48" x14ac:dyDescent="0.3">
      <c r="A143" t="s">
        <v>1499</v>
      </c>
      <c r="B143" t="s">
        <v>1500</v>
      </c>
      <c r="C143" t="s">
        <v>10397</v>
      </c>
      <c r="D143" t="s">
        <v>161</v>
      </c>
      <c r="E143">
        <v>7079.8708575000001</v>
      </c>
      <c r="F143">
        <v>1022.7</v>
      </c>
      <c r="G143">
        <v>86.782107050851806</v>
      </c>
      <c r="H143">
        <f>(Table2[[#This Row],[1Y Return vs Nifty]]-AVERAGE(Table2[1Y Return vs Nifty]))/_xlfn.STDEV.P(Table2[1Y Return vs Nifty])</f>
        <v>1.0246359212765428</v>
      </c>
      <c r="I143">
        <v>-4.2394063251226504</v>
      </c>
      <c r="J143">
        <f>(Table2[[#This Row],[1M Return vs Nifty]]-AVERAGE(Table2[1M Return vs Nifty]))/_xlfn.STDEV.P(Table2[1M Return vs Nifty])</f>
        <v>-0.18366745843842083</v>
      </c>
      <c r="K143">
        <v>59.256649620685799</v>
      </c>
      <c r="L143">
        <f>(Table2[[#This Row],[6M Return vs Nifty]]-AVERAGE(Table2[6M Return vs Nifty]))/_xlfn.STDEV.P(Table2[6M Return vs Nifty])</f>
        <v>1.2849335013786343</v>
      </c>
      <c r="M143">
        <v>2.4345228277858801</v>
      </c>
      <c r="N143">
        <f>(Table2[[#This Row],[1W Return vs Nifty]]-AVERAGE(Table2[1W Return vs Nifty]))/_xlfn.STDEV.P(Table2[1W Return vs Nifty])</f>
        <v>1.1567082608931667</v>
      </c>
      <c r="O143">
        <v>1007.16</v>
      </c>
      <c r="P143">
        <v>968.73033872703195</v>
      </c>
      <c r="Q143">
        <v>779.51959619527804</v>
      </c>
      <c r="R143">
        <v>54.079876407344102</v>
      </c>
      <c r="S143" s="2">
        <f>(Table2[[#This Row],[Close Price]]-Table2[[#This Row],[20D EMA]])/Table2[[#This Row],[20D EMA]]</f>
        <v>1.5429524603836607E-2</v>
      </c>
      <c r="T143" s="2">
        <f>(Table2[[#This Row],[Close Price]]-Table2[[#This Row],[50D EMA]])/Table2[[#This Row],[50D EMA]]</f>
        <v>5.5711748786444915E-2</v>
      </c>
      <c r="U143" s="2">
        <f>(Table2[[#This Row],[Close Price]]-Table2[[#This Row],[200D EMA]])/Table2[[#This Row],[200D EMA]]</f>
        <v>0.31196188651529766</v>
      </c>
      <c r="V143">
        <v>0.88520807962818804</v>
      </c>
      <c r="W143">
        <v>972.6</v>
      </c>
      <c r="X143">
        <v>1050</v>
      </c>
      <c r="Y143">
        <v>972.6</v>
      </c>
      <c r="Z143">
        <v>1069</v>
      </c>
      <c r="AA143">
        <v>948.35</v>
      </c>
      <c r="AB143">
        <v>1078.9000000000001</v>
      </c>
      <c r="AC143" s="2">
        <f>(Table2[[#This Row],[Close Price]]/Table2[[#This Row],[Day Low]])-1</f>
        <v>5.1511412708204807E-2</v>
      </c>
      <c r="AD143" s="2">
        <f>(Table2[[#This Row],[Day High]]/Table2[[#This Row],[Close Price]])-1</f>
        <v>2.6694045174537884E-2</v>
      </c>
      <c r="AE143" s="2">
        <f>(Table2[[#This Row],[Close Price]]/Table2[[#This Row],[Current Week Low]])-1</f>
        <v>5.1511412708204807E-2</v>
      </c>
      <c r="AF143" s="2">
        <f>(Table2[[#This Row],[Current Week High]]/Table2[[#This Row],[Close Price]])-1</f>
        <v>4.5272318372934439E-2</v>
      </c>
      <c r="AG143" s="2">
        <f>(Table2[[#This Row],[Close Price]]/Table2[[#This Row],[Current Month Low]])-1</f>
        <v>7.839932514367054E-2</v>
      </c>
      <c r="AH143" s="2">
        <f>(Table2[[#This Row],[Current Month High]]/Table2[[#This Row],[Close Price]])-1</f>
        <v>5.4952576513151552E-2</v>
      </c>
      <c r="AI143">
        <v>5.79837684560475</v>
      </c>
      <c r="AJ143">
        <v>133.97391901166699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</v>
      </c>
      <c r="AM143" t="s">
        <v>10442</v>
      </c>
      <c r="AN143">
        <v>-2.81</v>
      </c>
      <c r="AO143" t="s">
        <v>10443</v>
      </c>
      <c r="AP143">
        <v>3.526801642039E-2</v>
      </c>
      <c r="AQ143">
        <f>(Table2[[#This Row],[Sharpe Ratio]]-AVERAGE(Table2[Sharpe Ratio]))/_xlfn.STDEV.P(Table2[Sharpe Ratio])</f>
        <v>-0.33803511937346153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2.9445751057364613</v>
      </c>
      <c r="AS143">
        <f>_xlfn.RANK.AVG(Table2[[#This Row],[1Y Return vs Nifty Z-Score]],Table2[1Y Return vs Nifty Z-Score])</f>
        <v>93</v>
      </c>
      <c r="AT143">
        <f>_xlfn.RANK.AVG(Table2[[#This Row],[6M Return vs Nifty Z-Score]],Table2[6M Return vs Nifty Z-Score])</f>
        <v>75</v>
      </c>
      <c r="AU143">
        <f>_xlfn.RANK.AVG(Table2[[#This Row],[Sharpe Ratio Z-Score]],Table2[Sharpe Ratio Z-Score])</f>
        <v>424</v>
      </c>
      <c r="AV143">
        <f>(Table2[[#This Row],[Rank 1Y]]+Table2[[#This Row],[Rank 6M]]+Table2[[#This Row],[Rank Sharpe]])/3</f>
        <v>197.33333333333334</v>
      </c>
    </row>
    <row r="144" spans="1:48" x14ac:dyDescent="0.3">
      <c r="A144" t="s">
        <v>1209</v>
      </c>
      <c r="B144" t="s">
        <v>1210</v>
      </c>
      <c r="C144" t="s">
        <v>10387</v>
      </c>
      <c r="D144" t="s">
        <v>46</v>
      </c>
      <c r="E144">
        <v>10093.375816125001</v>
      </c>
      <c r="F144">
        <v>1548.75</v>
      </c>
      <c r="G144">
        <v>31.700875296465401</v>
      </c>
      <c r="H144">
        <f>(Table2[[#This Row],[1Y Return vs Nifty]]-AVERAGE(Table2[1Y Return vs Nifty]))/_xlfn.STDEV.P(Table2[1Y Return vs Nifty])</f>
        <v>0.12097615188342666</v>
      </c>
      <c r="I144">
        <v>-10.9428695347807</v>
      </c>
      <c r="J144">
        <f>(Table2[[#This Row],[1M Return vs Nifty]]-AVERAGE(Table2[1M Return vs Nifty]))/_xlfn.STDEV.P(Table2[1M Return vs Nifty])</f>
        <v>-0.82859702769260057</v>
      </c>
      <c r="K144">
        <v>55.278709525413703</v>
      </c>
      <c r="L144">
        <f>(Table2[[#This Row],[6M Return vs Nifty]]-AVERAGE(Table2[6M Return vs Nifty]))/_xlfn.STDEV.P(Table2[6M Return vs Nifty])</f>
        <v>1.1690985031161318</v>
      </c>
      <c r="M144">
        <v>-4.8045132972105602</v>
      </c>
      <c r="N144">
        <f>(Table2[[#This Row],[1W Return vs Nifty]]-AVERAGE(Table2[1W Return vs Nifty]))/_xlfn.STDEV.P(Table2[1W Return vs Nifty])</f>
        <v>-0.45271810147338898</v>
      </c>
      <c r="O144">
        <v>1551.02</v>
      </c>
      <c r="P144">
        <v>1563.0181097053801</v>
      </c>
      <c r="Q144">
        <v>1331.7811727073399</v>
      </c>
      <c r="R144">
        <v>50.113414342568802</v>
      </c>
      <c r="S144" s="2">
        <f>(Table2[[#This Row],[Close Price]]-Table2[[#This Row],[20D EMA]])/Table2[[#This Row],[20D EMA]]</f>
        <v>-1.4635530167244665E-3</v>
      </c>
      <c r="T144" s="2">
        <f>(Table2[[#This Row],[Close Price]]-Table2[[#This Row],[50D EMA]])/Table2[[#This Row],[50D EMA]]</f>
        <v>-9.1285632692186397E-3</v>
      </c>
      <c r="U144" s="2">
        <f>(Table2[[#This Row],[Close Price]]-Table2[[#This Row],[200D EMA]])/Table2[[#This Row],[200D EMA]]</f>
        <v>0.16291627463961691</v>
      </c>
      <c r="V144">
        <v>1.1416453467559899</v>
      </c>
      <c r="W144">
        <v>1527.25</v>
      </c>
      <c r="X144">
        <v>1571.5</v>
      </c>
      <c r="Y144">
        <v>1506</v>
      </c>
      <c r="Z144">
        <v>1643.75</v>
      </c>
      <c r="AA144">
        <v>1440</v>
      </c>
      <c r="AB144">
        <v>1643.75</v>
      </c>
      <c r="AC144" s="2">
        <f>(Table2[[#This Row],[Close Price]]/Table2[[#This Row],[Day Low]])-1</f>
        <v>1.4077590440333854E-2</v>
      </c>
      <c r="AD144" s="2">
        <f>(Table2[[#This Row],[Day High]]/Table2[[#This Row],[Close Price]])-1</f>
        <v>1.4689265536723228E-2</v>
      </c>
      <c r="AE144" s="2">
        <f>(Table2[[#This Row],[Close Price]]/Table2[[#This Row],[Current Week Low]])-1</f>
        <v>2.8386454183267018E-2</v>
      </c>
      <c r="AF144" s="2">
        <f>(Table2[[#This Row],[Current Week High]]/Table2[[#This Row],[Close Price]])-1</f>
        <v>6.1339790153349449E-2</v>
      </c>
      <c r="AG144" s="2">
        <f>(Table2[[#This Row],[Close Price]]/Table2[[#This Row],[Current Month Low]])-1</f>
        <v>7.5520833333333259E-2</v>
      </c>
      <c r="AH144" s="2">
        <f>(Table2[[#This Row],[Current Month High]]/Table2[[#This Row],[Close Price]])-1</f>
        <v>6.1339790153349449E-2</v>
      </c>
      <c r="AI144">
        <v>21.381759483454399</v>
      </c>
      <c r="AJ144">
        <v>92.367407775431602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-0.13</v>
      </c>
      <c r="AM144" t="s">
        <v>10443</v>
      </c>
      <c r="AN144">
        <v>1.48</v>
      </c>
      <c r="AO144" t="s">
        <v>10442</v>
      </c>
      <c r="AP144">
        <v>0.101532497991072</v>
      </c>
      <c r="AQ144">
        <f>(Table2[[#This Row],[Sharpe Ratio]]-AVERAGE(Table2[Sharpe Ratio]))/_xlfn.STDEV.P(Table2[Sharpe Ratio])</f>
        <v>0.42902917596428197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270</v>
      </c>
      <c r="AT144">
        <f>_xlfn.RANK.AVG(Table2[[#This Row],[6M Return vs Nifty Z-Score]],Table2[6M Return vs Nifty Z-Score])</f>
        <v>89</v>
      </c>
      <c r="AU144">
        <f>_xlfn.RANK.AVG(Table2[[#This Row],[Sharpe Ratio Z-Score]],Table2[Sharpe Ratio Z-Score])</f>
        <v>234</v>
      </c>
      <c r="AV144">
        <f>(Table2[[#This Row],[Rank 1Y]]+Table2[[#This Row],[Rank 6M]]+Table2[[#This Row],[Rank Sharpe]])/3</f>
        <v>197.66666666666666</v>
      </c>
    </row>
    <row r="145" spans="1:48" x14ac:dyDescent="0.3">
      <c r="A145" t="s">
        <v>1299</v>
      </c>
      <c r="B145" t="s">
        <v>1300</v>
      </c>
      <c r="C145" t="s">
        <v>10390</v>
      </c>
      <c r="D145" t="s">
        <v>197</v>
      </c>
      <c r="E145">
        <v>9000.1706527000006</v>
      </c>
      <c r="F145">
        <v>1666.75</v>
      </c>
      <c r="G145">
        <v>45.531123482108001</v>
      </c>
      <c r="H145">
        <f>(Table2[[#This Row],[1Y Return vs Nifty]]-AVERAGE(Table2[1Y Return vs Nifty]))/_xlfn.STDEV.P(Table2[1Y Return vs Nifty])</f>
        <v>0.34787447074849248</v>
      </c>
      <c r="I145">
        <v>2.0704972422746502</v>
      </c>
      <c r="J145">
        <f>(Table2[[#This Row],[1M Return vs Nifty]]-AVERAGE(Table2[1M Return vs Nifty]))/_xlfn.STDEV.P(Table2[1M Return vs Nifty])</f>
        <v>0.42339836149386156</v>
      </c>
      <c r="K145">
        <v>53.654922003214701</v>
      </c>
      <c r="L145">
        <f>(Table2[[#This Row],[6M Return vs Nifty]]-AVERAGE(Table2[6M Return vs Nifty]))/_xlfn.STDEV.P(Table2[6M Return vs Nifty])</f>
        <v>1.1218148788513655</v>
      </c>
      <c r="M145">
        <v>5.7125254458877901</v>
      </c>
      <c r="N145">
        <f>(Table2[[#This Row],[1W Return vs Nifty]]-AVERAGE(Table2[1W Return vs Nifty]))/_xlfn.STDEV.P(Table2[1W Return vs Nifty])</f>
        <v>1.885493659720334</v>
      </c>
      <c r="O145">
        <v>1513.45</v>
      </c>
      <c r="P145">
        <v>1438.8269665062701</v>
      </c>
      <c r="Q145">
        <v>1198.8020285984501</v>
      </c>
      <c r="R145">
        <v>87.449604295916203</v>
      </c>
      <c r="S145" s="2">
        <f>(Table2[[#This Row],[Close Price]]-Table2[[#This Row],[20D EMA]])/Table2[[#This Row],[20D EMA]]</f>
        <v>0.10129175063596416</v>
      </c>
      <c r="T145" s="2">
        <f>(Table2[[#This Row],[Close Price]]-Table2[[#This Row],[50D EMA]])/Table2[[#This Row],[50D EMA]]</f>
        <v>0.15840892532558512</v>
      </c>
      <c r="U145" s="2">
        <f>(Table2[[#This Row],[Close Price]]-Table2[[#This Row],[200D EMA]])/Table2[[#This Row],[200D EMA]]</f>
        <v>0.39034632928394342</v>
      </c>
      <c r="V145">
        <v>1.36157552084887</v>
      </c>
      <c r="W145">
        <v>1595</v>
      </c>
      <c r="X145">
        <v>1705</v>
      </c>
      <c r="Y145">
        <v>1521.95</v>
      </c>
      <c r="Z145">
        <v>1705</v>
      </c>
      <c r="AA145">
        <v>1370</v>
      </c>
      <c r="AB145">
        <v>1705</v>
      </c>
      <c r="AC145" s="2">
        <f>(Table2[[#This Row],[Close Price]]/Table2[[#This Row],[Day Low]])-1</f>
        <v>4.4984326018808751E-2</v>
      </c>
      <c r="AD145" s="2">
        <f>(Table2[[#This Row],[Day High]]/Table2[[#This Row],[Close Price]])-1</f>
        <v>2.2948852557372224E-2</v>
      </c>
      <c r="AE145" s="2">
        <f>(Table2[[#This Row],[Close Price]]/Table2[[#This Row],[Current Week Low]])-1</f>
        <v>9.5141101875882983E-2</v>
      </c>
      <c r="AF145" s="2">
        <f>(Table2[[#This Row],[Current Week High]]/Table2[[#This Row],[Close Price]])-1</f>
        <v>2.2948852557372224E-2</v>
      </c>
      <c r="AG145" s="2">
        <f>(Table2[[#This Row],[Close Price]]/Table2[[#This Row],[Current Month Low]])-1</f>
        <v>0.21660583941605838</v>
      </c>
      <c r="AH145" s="2">
        <f>(Table2[[#This Row],[Current Month High]]/Table2[[#This Row],[Close Price]])-1</f>
        <v>2.2948852557372224E-2</v>
      </c>
      <c r="AI145">
        <v>2.2948852557372201</v>
      </c>
      <c r="AJ145">
        <v>103.13833028641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0.18</v>
      </c>
      <c r="AM145" t="s">
        <v>10442</v>
      </c>
      <c r="AN145">
        <v>17.59</v>
      </c>
      <c r="AO145" t="s">
        <v>10442</v>
      </c>
      <c r="AP145">
        <v>7.9251421045648002E-2</v>
      </c>
      <c r="AQ145">
        <f>(Table2[[#This Row],[Sharpe Ratio]]-AVERAGE(Table2[Sharpe Ratio]))/_xlfn.STDEV.P(Table2[Sharpe Ratio])</f>
        <v>0.17110791586542626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3.9496892866794795</v>
      </c>
      <c r="AS145">
        <f>_xlfn.RANK.AVG(Table2[[#This Row],[1Y Return vs Nifty Z-Score]],Table2[1Y Return vs Nifty Z-Score])</f>
        <v>197</v>
      </c>
      <c r="AT145">
        <f>_xlfn.RANK.AVG(Table2[[#This Row],[6M Return vs Nifty Z-Score]],Table2[6M Return vs Nifty Z-Score])</f>
        <v>93</v>
      </c>
      <c r="AU145">
        <f>_xlfn.RANK.AVG(Table2[[#This Row],[Sharpe Ratio Z-Score]],Table2[Sharpe Ratio Z-Score])</f>
        <v>306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486</v>
      </c>
      <c r="B146" t="s">
        <v>487</v>
      </c>
      <c r="C146" t="s">
        <v>10388</v>
      </c>
      <c r="D146" t="s">
        <v>266</v>
      </c>
      <c r="E146">
        <v>45735.364605839997</v>
      </c>
      <c r="F146">
        <v>605.79999999999995</v>
      </c>
      <c r="G146">
        <v>50.302418652240597</v>
      </c>
      <c r="H146">
        <f>(Table2[[#This Row],[1Y Return vs Nifty]]-AVERAGE(Table2[1Y Return vs Nifty]))/_xlfn.STDEV.P(Table2[1Y Return vs Nifty])</f>
        <v>0.42615208647746811</v>
      </c>
      <c r="I146">
        <v>7.7553883149365497</v>
      </c>
      <c r="J146">
        <f>(Table2[[#This Row],[1M Return vs Nifty]]-AVERAGE(Table2[1M Return vs Nifty]))/_xlfn.STDEV.P(Table2[1M Return vs Nifty])</f>
        <v>0.97033272006040849</v>
      </c>
      <c r="K146">
        <v>33.3168499958932</v>
      </c>
      <c r="L146">
        <f>(Table2[[#This Row],[6M Return vs Nifty]]-AVERAGE(Table2[6M Return vs Nifty]))/_xlfn.STDEV.P(Table2[6M Return vs Nifty])</f>
        <v>0.52958360356626366</v>
      </c>
      <c r="M146">
        <v>0.63518968619197202</v>
      </c>
      <c r="N146">
        <f>(Table2[[#This Row],[1W Return vs Nifty]]-AVERAGE(Table2[1W Return vs Nifty]))/_xlfn.STDEV.P(Table2[1W Return vs Nifty])</f>
        <v>0.75666961724535731</v>
      </c>
      <c r="O146">
        <v>568.66</v>
      </c>
      <c r="P146">
        <v>536.30936948813996</v>
      </c>
      <c r="Q146">
        <v>461.74552936963897</v>
      </c>
      <c r="R146">
        <v>72.413625243094799</v>
      </c>
      <c r="S146" s="2">
        <f>(Table2[[#This Row],[Close Price]]-Table2[[#This Row],[20D EMA]])/Table2[[#This Row],[20D EMA]]</f>
        <v>6.5311433897232068E-2</v>
      </c>
      <c r="T146" s="2">
        <f>(Table2[[#This Row],[Close Price]]-Table2[[#This Row],[50D EMA]])/Table2[[#This Row],[50D EMA]]</f>
        <v>0.12957191215619202</v>
      </c>
      <c r="U146" s="2">
        <f>(Table2[[#This Row],[Close Price]]-Table2[[#This Row],[200D EMA]])/Table2[[#This Row],[200D EMA]]</f>
        <v>0.31197805169228121</v>
      </c>
      <c r="V146">
        <v>0.67337776581728404</v>
      </c>
      <c r="W146">
        <v>588.79999999999995</v>
      </c>
      <c r="X146">
        <v>622.85</v>
      </c>
      <c r="Y146">
        <v>575.25</v>
      </c>
      <c r="Z146">
        <v>622.85</v>
      </c>
      <c r="AA146">
        <v>537.4</v>
      </c>
      <c r="AB146">
        <v>622.85</v>
      </c>
      <c r="AC146" s="2">
        <f>(Table2[[#This Row],[Close Price]]/Table2[[#This Row],[Day Low]])-1</f>
        <v>2.8872282608695565E-2</v>
      </c>
      <c r="AD146" s="2">
        <f>(Table2[[#This Row],[Day High]]/Table2[[#This Row],[Close Price]])-1</f>
        <v>2.8144602178937106E-2</v>
      </c>
      <c r="AE146" s="2">
        <f>(Table2[[#This Row],[Close Price]]/Table2[[#This Row],[Current Week Low]])-1</f>
        <v>5.3107344632768338E-2</v>
      </c>
      <c r="AF146" s="2">
        <f>(Table2[[#This Row],[Current Week High]]/Table2[[#This Row],[Close Price]])-1</f>
        <v>2.8144602178937106E-2</v>
      </c>
      <c r="AG146" s="2">
        <f>(Table2[[#This Row],[Close Price]]/Table2[[#This Row],[Current Month Low]])-1</f>
        <v>0.12727949385932269</v>
      </c>
      <c r="AH146" s="2">
        <f>(Table2[[#This Row],[Current Month High]]/Table2[[#This Row],[Close Price]])-1</f>
        <v>2.8144602178937106E-2</v>
      </c>
      <c r="AI146">
        <v>2.8144602178937101</v>
      </c>
      <c r="AJ146">
        <v>93.052899936265106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0.11</v>
      </c>
      <c r="AM146" t="s">
        <v>10442</v>
      </c>
      <c r="AN146">
        <v>11.46</v>
      </c>
      <c r="AO146" t="s">
        <v>10442</v>
      </c>
      <c r="AP146">
        <v>0.10002392296566399</v>
      </c>
      <c r="AQ146">
        <f>(Table2[[#This Row],[Sharpe Ratio]]-AVERAGE(Table2[Sharpe Ratio]))/_xlfn.STDEV.P(Table2[Sharpe Ratio])</f>
        <v>0.41156621524384845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3.0943042425933465</v>
      </c>
      <c r="AS146">
        <f>_xlfn.RANK.AVG(Table2[[#This Row],[1Y Return vs Nifty Z-Score]],Table2[1Y Return vs Nifty Z-Score])</f>
        <v>184</v>
      </c>
      <c r="AT146">
        <f>_xlfn.RANK.AVG(Table2[[#This Row],[6M Return vs Nifty Z-Score]],Table2[6M Return vs Nifty Z-Score])</f>
        <v>174</v>
      </c>
      <c r="AU146">
        <f>_xlfn.RANK.AVG(Table2[[#This Row],[Sharpe Ratio Z-Score]],Table2[Sharpe Ratio Z-Score])</f>
        <v>240</v>
      </c>
      <c r="AV146">
        <f>(Table2[[#This Row],[Rank 1Y]]+Table2[[#This Row],[Rank 6M]]+Table2[[#This Row],[Rank Sharpe]])/3</f>
        <v>199.33333333333334</v>
      </c>
    </row>
    <row r="147" spans="1:48" x14ac:dyDescent="0.3">
      <c r="A147" t="s">
        <v>1094</v>
      </c>
      <c r="B147" t="s">
        <v>1095</v>
      </c>
      <c r="C147" t="s">
        <v>10397</v>
      </c>
      <c r="D147" t="s">
        <v>387</v>
      </c>
      <c r="E147">
        <v>12268.423022625</v>
      </c>
      <c r="F147">
        <v>971.85</v>
      </c>
      <c r="G147">
        <v>25.877477941937599</v>
      </c>
      <c r="H147">
        <f>(Table2[[#This Row],[1Y Return vs Nifty]]-AVERAGE(Table2[1Y Return vs Nifty]))/_xlfn.STDEV.P(Table2[1Y Return vs Nifty])</f>
        <v>2.5437803468442145E-2</v>
      </c>
      <c r="I147">
        <v>-2.3827577081951099</v>
      </c>
      <c r="J147">
        <f>(Table2[[#This Row],[1M Return vs Nifty]]-AVERAGE(Table2[1M Return vs Nifty]))/_xlfn.STDEV.P(Table2[1M Return vs Nifty])</f>
        <v>-5.0422381125635749E-3</v>
      </c>
      <c r="K147">
        <v>82.8246947630455</v>
      </c>
      <c r="L147">
        <f>(Table2[[#This Row],[6M Return vs Nifty]]-AVERAGE(Table2[6M Return vs Nifty]))/_xlfn.STDEV.P(Table2[6M Return vs Nifty])</f>
        <v>1.9712194691740033</v>
      </c>
      <c r="M147">
        <v>-4.2326220395299696</v>
      </c>
      <c r="N147">
        <f>(Table2[[#This Row],[1W Return vs Nifty]]-AVERAGE(Table2[1W Return vs Nifty]))/_xlfn.STDEV.P(Table2[1W Return vs Nifty])</f>
        <v>-0.32557177278746052</v>
      </c>
      <c r="O147">
        <v>1009.28</v>
      </c>
      <c r="P147">
        <v>947.52507151684495</v>
      </c>
      <c r="Q147">
        <v>746.508986854309</v>
      </c>
      <c r="R147">
        <v>38.4881158909443</v>
      </c>
      <c r="S147" s="2">
        <f>(Table2[[#This Row],[Close Price]]-Table2[[#This Row],[20D EMA]])/Table2[[#This Row],[20D EMA]]</f>
        <v>-3.7085843373493931E-2</v>
      </c>
      <c r="T147" s="2">
        <f>(Table2[[#This Row],[Close Price]]-Table2[[#This Row],[50D EMA]])/Table2[[#This Row],[50D EMA]]</f>
        <v>2.5672068438478919E-2</v>
      </c>
      <c r="U147" s="2">
        <f>(Table2[[#This Row],[Close Price]]-Table2[[#This Row],[200D EMA]])/Table2[[#This Row],[200D EMA]]</f>
        <v>0.30185974598276238</v>
      </c>
      <c r="V147">
        <v>0.39253490316499801</v>
      </c>
      <c r="W147">
        <v>966.5</v>
      </c>
      <c r="X147">
        <v>994.95</v>
      </c>
      <c r="Y147">
        <v>955.55</v>
      </c>
      <c r="Z147">
        <v>1036.55</v>
      </c>
      <c r="AA147">
        <v>955.55</v>
      </c>
      <c r="AB147">
        <v>1119.9000000000001</v>
      </c>
      <c r="AC147" s="2">
        <f>(Table2[[#This Row],[Close Price]]/Table2[[#This Row],[Day Low]])-1</f>
        <v>5.5354371443352424E-3</v>
      </c>
      <c r="AD147" s="2">
        <f>(Table2[[#This Row],[Day High]]/Table2[[#This Row],[Close Price]])-1</f>
        <v>2.3769100169779289E-2</v>
      </c>
      <c r="AE147" s="2">
        <f>(Table2[[#This Row],[Close Price]]/Table2[[#This Row],[Current Week Low]])-1</f>
        <v>1.7058238710690343E-2</v>
      </c>
      <c r="AF147" s="2">
        <f>(Table2[[#This Row],[Current Week High]]/Table2[[#This Row],[Close Price]])-1</f>
        <v>6.6574059782888328E-2</v>
      </c>
      <c r="AG147" s="2">
        <f>(Table2[[#This Row],[Close Price]]/Table2[[#This Row],[Current Month Low]])-1</f>
        <v>1.7058238710690343E-2</v>
      </c>
      <c r="AH147" s="2">
        <f>(Table2[[#This Row],[Current Month High]]/Table2[[#This Row],[Close Price]])-1</f>
        <v>0.15233832381540369</v>
      </c>
      <c r="AI147">
        <v>15.655708185419501</v>
      </c>
      <c r="AJ147">
        <v>115.966666666666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0.3</v>
      </c>
      <c r="AM147" t="s">
        <v>10442</v>
      </c>
      <c r="AN147">
        <v>-11.02</v>
      </c>
      <c r="AO147" t="s">
        <v>10443</v>
      </c>
      <c r="AP147">
        <v>8.4180015666459995E-2</v>
      </c>
      <c r="AQ147">
        <f>(Table2[[#This Row],[Sharpe Ratio]]-AVERAGE(Table2[Sharpe Ratio]))/_xlfn.STDEV.P(Table2[Sharpe Ratio])</f>
        <v>0.22816033475119038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1.8942035964936117</v>
      </c>
      <c r="AS147">
        <f>_xlfn.RANK.AVG(Table2[[#This Row],[1Y Return vs Nifty Z-Score]],Table2[1Y Return vs Nifty Z-Score])</f>
        <v>283</v>
      </c>
      <c r="AT147">
        <f>_xlfn.RANK.AVG(Table2[[#This Row],[6M Return vs Nifty Z-Score]],Table2[6M Return vs Nifty Z-Score])</f>
        <v>31</v>
      </c>
      <c r="AU147">
        <f>_xlfn.RANK.AVG(Table2[[#This Row],[Sharpe Ratio Z-Score]],Table2[Sharpe Ratio Z-Score])</f>
        <v>285</v>
      </c>
      <c r="AV147">
        <f>(Table2[[#This Row],[Rank 1Y]]+Table2[[#This Row],[Rank 6M]]+Table2[[#This Row],[Rank Sharpe]])/3</f>
        <v>199.66666666666666</v>
      </c>
    </row>
    <row r="148" spans="1:48" x14ac:dyDescent="0.3">
      <c r="A148" t="s">
        <v>790</v>
      </c>
      <c r="B148" t="s">
        <v>791</v>
      </c>
      <c r="C148" t="s">
        <v>10387</v>
      </c>
      <c r="D148" t="s">
        <v>223</v>
      </c>
      <c r="E148">
        <v>21687.373522760001</v>
      </c>
      <c r="F148">
        <v>1335.05</v>
      </c>
      <c r="G148">
        <v>78.374263595262605</v>
      </c>
      <c r="H148">
        <f>(Table2[[#This Row],[1Y Return vs Nifty]]-AVERAGE(Table2[1Y Return vs Nifty]))/_xlfn.STDEV.P(Table2[1Y Return vs Nifty])</f>
        <v>0.88669728707804196</v>
      </c>
      <c r="I148">
        <v>6.9523793515795598</v>
      </c>
      <c r="J148">
        <f>(Table2[[#This Row],[1M Return vs Nifty]]-AVERAGE(Table2[1M Return vs Nifty]))/_xlfn.STDEV.P(Table2[1M Return vs Nifty])</f>
        <v>0.89307650060373645</v>
      </c>
      <c r="K148">
        <v>5.3204645302074898</v>
      </c>
      <c r="L148">
        <f>(Table2[[#This Row],[6M Return vs Nifty]]-AVERAGE(Table2[6M Return vs Nifty]))/_xlfn.STDEV.P(Table2[6M Return vs Nifty])</f>
        <v>-0.28565272078874843</v>
      </c>
      <c r="M148">
        <v>-3.3206700480501898</v>
      </c>
      <c r="N148">
        <f>(Table2[[#This Row],[1W Return vs Nifty]]-AVERAGE(Table2[1W Return vs Nifty]))/_xlfn.STDEV.P(Table2[1W Return vs Nifty])</f>
        <v>-0.12282108181740269</v>
      </c>
      <c r="O148">
        <v>1357.91</v>
      </c>
      <c r="P148">
        <v>1318.3441772000001</v>
      </c>
      <c r="Q148">
        <v>1111.8808236156201</v>
      </c>
      <c r="R148">
        <v>35.998174306475804</v>
      </c>
      <c r="S148" s="2">
        <f>(Table2[[#This Row],[Close Price]]-Table2[[#This Row],[20D EMA]])/Table2[[#This Row],[20D EMA]]</f>
        <v>-1.6834694493744154E-2</v>
      </c>
      <c r="T148" s="2">
        <f>(Table2[[#This Row],[Close Price]]-Table2[[#This Row],[50D EMA]])/Table2[[#This Row],[50D EMA]]</f>
        <v>1.2671822039280328E-2</v>
      </c>
      <c r="U148" s="2">
        <f>(Table2[[#This Row],[Close Price]]-Table2[[#This Row],[200D EMA]])/Table2[[#This Row],[200D EMA]]</f>
        <v>0.20071321642069256</v>
      </c>
      <c r="V148">
        <v>0.43454633936864301</v>
      </c>
      <c r="W148">
        <v>1328.4</v>
      </c>
      <c r="X148">
        <v>1386.5</v>
      </c>
      <c r="Y148">
        <v>1328.4</v>
      </c>
      <c r="Z148">
        <v>1408.6</v>
      </c>
      <c r="AA148">
        <v>1328.4</v>
      </c>
      <c r="AB148">
        <v>1449</v>
      </c>
      <c r="AC148" s="2">
        <f>(Table2[[#This Row],[Close Price]]/Table2[[#This Row],[Day Low]])-1</f>
        <v>5.0060222824448442E-3</v>
      </c>
      <c r="AD148" s="2">
        <f>(Table2[[#This Row],[Day High]]/Table2[[#This Row],[Close Price]])-1</f>
        <v>3.8537882476311847E-2</v>
      </c>
      <c r="AE148" s="2">
        <f>(Table2[[#This Row],[Close Price]]/Table2[[#This Row],[Current Week Low]])-1</f>
        <v>5.0060222824448442E-3</v>
      </c>
      <c r="AF148" s="2">
        <f>(Table2[[#This Row],[Current Week High]]/Table2[[#This Row],[Close Price]])-1</f>
        <v>5.5091569604134749E-2</v>
      </c>
      <c r="AG148" s="2">
        <f>(Table2[[#This Row],[Close Price]]/Table2[[#This Row],[Current Month Low]])-1</f>
        <v>5.0060222824448442E-3</v>
      </c>
      <c r="AH148" s="2">
        <f>(Table2[[#This Row],[Current Month High]]/Table2[[#This Row],[Close Price]])-1</f>
        <v>8.5352608516535033E-2</v>
      </c>
      <c r="AI148">
        <v>8.5352608516535007</v>
      </c>
      <c r="AJ148">
        <v>122.04573804573801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0.04</v>
      </c>
      <c r="AM148" t="s">
        <v>10442</v>
      </c>
      <c r="AN148">
        <v>-4.6399999999999997</v>
      </c>
      <c r="AO148" t="s">
        <v>10443</v>
      </c>
      <c r="AP148">
        <v>0.16583513544669301</v>
      </c>
      <c r="AQ148">
        <f>(Table2[[#This Row],[Sharpe Ratio]]-AVERAGE(Table2[Sharpe Ratio]))/_xlfn.STDEV.P(Table2[Sharpe Ratio])</f>
        <v>1.1733835588721429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2.54468354394777</v>
      </c>
      <c r="AS148">
        <f>_xlfn.RANK.AVG(Table2[[#This Row],[1Y Return vs Nifty Z-Score]],Table2[1Y Return vs Nifty Z-Score])</f>
        <v>107</v>
      </c>
      <c r="AT148">
        <f>_xlfn.RANK.AVG(Table2[[#This Row],[6M Return vs Nifty Z-Score]],Table2[6M Return vs Nifty Z-Score])</f>
        <v>407</v>
      </c>
      <c r="AU148">
        <f>_xlfn.RANK.AVG(Table2[[#This Row],[Sharpe Ratio Z-Score]],Table2[Sharpe Ratio Z-Score])</f>
        <v>91</v>
      </c>
      <c r="AV148">
        <f>(Table2[[#This Row],[Rank 1Y]]+Table2[[#This Row],[Rank 6M]]+Table2[[#This Row],[Rank Sharpe]])/3</f>
        <v>201.66666666666666</v>
      </c>
    </row>
    <row r="149" spans="1:48" x14ac:dyDescent="0.3">
      <c r="A149" t="s">
        <v>115</v>
      </c>
      <c r="B149" t="s">
        <v>116</v>
      </c>
      <c r="C149" t="s">
        <v>10389</v>
      </c>
      <c r="D149" t="s">
        <v>57</v>
      </c>
      <c r="E149">
        <v>256544.29366061499</v>
      </c>
      <c r="F149">
        <v>665.15</v>
      </c>
      <c r="G149">
        <v>50.957384809390398</v>
      </c>
      <c r="H149">
        <f>(Table2[[#This Row],[1Y Return vs Nifty]]-AVERAGE(Table2[1Y Return vs Nifty]))/_xlfn.STDEV.P(Table2[1Y Return vs Nifty])</f>
        <v>0.43689742654483421</v>
      </c>
      <c r="I149">
        <v>-11.1151422421737</v>
      </c>
      <c r="J149">
        <f>(Table2[[#This Row],[1M Return vs Nifty]]-AVERAGE(Table2[1M Return vs Nifty]))/_xlfn.STDEV.P(Table2[1M Return vs Nifty])</f>
        <v>-0.84517111178888471</v>
      </c>
      <c r="K149">
        <v>11.0976718585057</v>
      </c>
      <c r="L149">
        <f>(Table2[[#This Row],[6M Return vs Nifty]]-AVERAGE(Table2[6M Return vs Nifty]))/_xlfn.STDEV.P(Table2[6M Return vs Nifty])</f>
        <v>-0.11742424454022292</v>
      </c>
      <c r="M149">
        <v>-0.49803550205480601</v>
      </c>
      <c r="N149">
        <f>(Table2[[#This Row],[1W Return vs Nifty]]-AVERAGE(Table2[1W Return vs Nifty]))/_xlfn.STDEV.P(Table2[1W Return vs Nifty])</f>
        <v>0.50472412878945261</v>
      </c>
      <c r="O149">
        <v>656.29</v>
      </c>
      <c r="P149">
        <v>670.756659133776</v>
      </c>
      <c r="Q149">
        <v>606.30975263787695</v>
      </c>
      <c r="R149">
        <v>57.4964193402622</v>
      </c>
      <c r="S149" s="2">
        <f>(Table2[[#This Row],[Close Price]]-Table2[[#This Row],[20D EMA]])/Table2[[#This Row],[20D EMA]]</f>
        <v>1.3500129515915242E-2</v>
      </c>
      <c r="T149" s="2">
        <f>(Table2[[#This Row],[Close Price]]-Table2[[#This Row],[50D EMA]])/Table2[[#This Row],[50D EMA]]</f>
        <v>-8.3587081207908299E-3</v>
      </c>
      <c r="U149" s="2">
        <f>(Table2[[#This Row],[Close Price]]-Table2[[#This Row],[200D EMA]])/Table2[[#This Row],[200D EMA]]</f>
        <v>9.7046513116647498E-2</v>
      </c>
      <c r="V149">
        <v>0.57149622269688605</v>
      </c>
      <c r="W149">
        <v>649.6</v>
      </c>
      <c r="X149">
        <v>670</v>
      </c>
      <c r="Y149">
        <v>637</v>
      </c>
      <c r="Z149">
        <v>681.55</v>
      </c>
      <c r="AA149">
        <v>621</v>
      </c>
      <c r="AB149">
        <v>684.45</v>
      </c>
      <c r="AC149" s="2">
        <f>(Table2[[#This Row],[Close Price]]/Table2[[#This Row],[Day Low]])-1</f>
        <v>2.3937807881773354E-2</v>
      </c>
      <c r="AD149" s="2">
        <f>(Table2[[#This Row],[Day High]]/Table2[[#This Row],[Close Price]])-1</f>
        <v>7.2915883635271683E-3</v>
      </c>
      <c r="AE149" s="2">
        <f>(Table2[[#This Row],[Close Price]]/Table2[[#This Row],[Current Week Low]])-1</f>
        <v>4.4191522762951241E-2</v>
      </c>
      <c r="AF149" s="2">
        <f>(Table2[[#This Row],[Current Week High]]/Table2[[#This Row],[Close Price]])-1</f>
        <v>2.4656092610689351E-2</v>
      </c>
      <c r="AG149" s="2">
        <f>(Table2[[#This Row],[Close Price]]/Table2[[#This Row],[Current Month Low]])-1</f>
        <v>7.1095008051529796E-2</v>
      </c>
      <c r="AH149" s="2">
        <f>(Table2[[#This Row],[Current Month High]]/Table2[[#This Row],[Close Price]])-1</f>
        <v>2.9016011425994304E-2</v>
      </c>
      <c r="AI149">
        <v>34.683905885890397</v>
      </c>
      <c r="AJ149">
        <v>129.87731121479101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-0.09</v>
      </c>
      <c r="AM149" t="s">
        <v>10443</v>
      </c>
      <c r="AN149">
        <v>2.2000000000000002</v>
      </c>
      <c r="AO149" t="s">
        <v>10442</v>
      </c>
      <c r="AP149">
        <v>0.177600020623945</v>
      </c>
      <c r="AQ149">
        <f>(Table2[[#This Row],[Sharpe Ratio]]-AVERAGE(Table2[Sharpe Ratio]))/_xlfn.STDEV.P(Table2[Sharpe Ratio])</f>
        <v>1.309571500651967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182</v>
      </c>
      <c r="AT149">
        <f>_xlfn.RANK.AVG(Table2[[#This Row],[6M Return vs Nifty Z-Score]],Table2[6M Return vs Nifty Z-Score])</f>
        <v>347</v>
      </c>
      <c r="AU149">
        <f>_xlfn.RANK.AVG(Table2[[#This Row],[Sharpe Ratio Z-Score]],Table2[Sharpe Ratio Z-Score])</f>
        <v>78</v>
      </c>
      <c r="AV149">
        <f>(Table2[[#This Row],[Rank 1Y]]+Table2[[#This Row],[Rank 6M]]+Table2[[#This Row],[Rank Sharpe]])/3</f>
        <v>202.33333333333334</v>
      </c>
    </row>
    <row r="150" spans="1:48" x14ac:dyDescent="0.3">
      <c r="A150" t="s">
        <v>1198</v>
      </c>
      <c r="B150" t="s">
        <v>1199</v>
      </c>
      <c r="C150" t="s">
        <v>10387</v>
      </c>
      <c r="D150" t="s">
        <v>935</v>
      </c>
      <c r="E150">
        <v>10145.601789799999</v>
      </c>
      <c r="F150">
        <v>1379.8</v>
      </c>
      <c r="G150">
        <v>61.885676108443597</v>
      </c>
      <c r="H150">
        <f>(Table2[[#This Row],[1Y Return vs Nifty]]-AVERAGE(Table2[1Y Return vs Nifty]))/_xlfn.STDEV.P(Table2[1Y Return vs Nifty])</f>
        <v>0.61618639450399348</v>
      </c>
      <c r="I150">
        <v>-15.0065287977765</v>
      </c>
      <c r="J150">
        <f>(Table2[[#This Row],[1M Return vs Nifty]]-AVERAGE(Table2[1M Return vs Nifty]))/_xlfn.STDEV.P(Table2[1M Return vs Nifty])</f>
        <v>-1.2195552437836124</v>
      </c>
      <c r="K150">
        <v>47.368187862949497</v>
      </c>
      <c r="L150">
        <f>(Table2[[#This Row],[6M Return vs Nifty]]-AVERAGE(Table2[6M Return vs Nifty]))/_xlfn.STDEV.P(Table2[6M Return vs Nifty])</f>
        <v>0.93874931708487486</v>
      </c>
      <c r="M150">
        <v>-2.21003157684539</v>
      </c>
      <c r="N150">
        <f>(Table2[[#This Row],[1W Return vs Nifty]]-AVERAGE(Table2[1W Return vs Nifty]))/_xlfn.STDEV.P(Table2[1W Return vs Nifty])</f>
        <v>0.12410279088483121</v>
      </c>
      <c r="O150">
        <v>1381.02</v>
      </c>
      <c r="P150">
        <v>1369.1832174646199</v>
      </c>
      <c r="Q150">
        <v>1147.56711677422</v>
      </c>
      <c r="R150">
        <v>51.384388280015202</v>
      </c>
      <c r="S150" s="2">
        <f>(Table2[[#This Row],[Close Price]]-Table2[[#This Row],[20D EMA]])/Table2[[#This Row],[20D EMA]]</f>
        <v>-8.8340501947837635E-4</v>
      </c>
      <c r="T150" s="2">
        <f>(Table2[[#This Row],[Close Price]]-Table2[[#This Row],[50D EMA]])/Table2[[#This Row],[50D EMA]]</f>
        <v>7.7540992322704732E-3</v>
      </c>
      <c r="U150" s="2">
        <f>(Table2[[#This Row],[Close Price]]-Table2[[#This Row],[200D EMA]])/Table2[[#This Row],[200D EMA]]</f>
        <v>0.20236976106337051</v>
      </c>
      <c r="V150">
        <v>0.38700563159557599</v>
      </c>
      <c r="W150">
        <v>1332.2</v>
      </c>
      <c r="X150">
        <v>1385.75</v>
      </c>
      <c r="Y150">
        <v>1313.15</v>
      </c>
      <c r="Z150">
        <v>1419.95</v>
      </c>
      <c r="AA150">
        <v>1313.15</v>
      </c>
      <c r="AB150">
        <v>1419.95</v>
      </c>
      <c r="AC150" s="2">
        <f>(Table2[[#This Row],[Close Price]]/Table2[[#This Row],[Day Low]])-1</f>
        <v>3.5730370815192813E-2</v>
      </c>
      <c r="AD150" s="2">
        <f>(Table2[[#This Row],[Day High]]/Table2[[#This Row],[Close Price]])-1</f>
        <v>4.3122191621973727E-3</v>
      </c>
      <c r="AE150" s="2">
        <f>(Table2[[#This Row],[Close Price]]/Table2[[#This Row],[Current Week Low]])-1</f>
        <v>5.075581616723146E-2</v>
      </c>
      <c r="AF150" s="2">
        <f>(Table2[[#This Row],[Current Week High]]/Table2[[#This Row],[Close Price]])-1</f>
        <v>2.9098420060878372E-2</v>
      </c>
      <c r="AG150" s="2">
        <f>(Table2[[#This Row],[Close Price]]/Table2[[#This Row],[Current Month Low]])-1</f>
        <v>5.075581616723146E-2</v>
      </c>
      <c r="AH150" s="2">
        <f>(Table2[[#This Row],[Current Month High]]/Table2[[#This Row],[Close Price]])-1</f>
        <v>2.9098420060878372E-2</v>
      </c>
      <c r="AI150">
        <v>15.3246847369183</v>
      </c>
      <c r="AJ150">
        <v>110.335365853658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0.04</v>
      </c>
      <c r="AM150" t="s">
        <v>10442</v>
      </c>
      <c r="AN150">
        <v>-0.94</v>
      </c>
      <c r="AO150" t="s">
        <v>10443</v>
      </c>
      <c r="AP150">
        <v>6.0951152552629999E-2</v>
      </c>
      <c r="AQ150">
        <f>(Table2[[#This Row],[Sharpe Ratio]]-AVERAGE(Table2[Sharpe Ratio]))/_xlfn.STDEV.P(Table2[Sharpe Ratio])</f>
        <v>-4.0732307182498324E-2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0.4187509515075889</v>
      </c>
      <c r="AS150">
        <f>_xlfn.RANK.AVG(Table2[[#This Row],[1Y Return vs Nifty Z-Score]],Table2[1Y Return vs Nifty Z-Score])</f>
        <v>142</v>
      </c>
      <c r="AT150">
        <f>_xlfn.RANK.AVG(Table2[[#This Row],[6M Return vs Nifty Z-Score]],Table2[6M Return vs Nifty Z-Score])</f>
        <v>110</v>
      </c>
      <c r="AU150">
        <f>_xlfn.RANK.AVG(Table2[[#This Row],[Sharpe Ratio Z-Score]],Table2[Sharpe Ratio Z-Score])</f>
        <v>358</v>
      </c>
      <c r="AV150">
        <f>(Table2[[#This Row],[Rank 1Y]]+Table2[[#This Row],[Rank 6M]]+Table2[[#This Row],[Rank Sharpe]])/3</f>
        <v>203.33333333333334</v>
      </c>
    </row>
    <row r="151" spans="1:48" x14ac:dyDescent="0.3">
      <c r="A151" t="s">
        <v>1495</v>
      </c>
      <c r="B151" t="s">
        <v>1496</v>
      </c>
      <c r="C151" t="s">
        <v>10383</v>
      </c>
      <c r="D151" t="s">
        <v>21</v>
      </c>
      <c r="E151">
        <v>7084.5415338499997</v>
      </c>
      <c r="F151">
        <v>855.5</v>
      </c>
      <c r="G151">
        <v>50.284402102364602</v>
      </c>
      <c r="H151">
        <f>(Table2[[#This Row],[1Y Return vs Nifty]]-AVERAGE(Table2[1Y Return vs Nifty]))/_xlfn.STDEV.P(Table2[1Y Return vs Nifty])</f>
        <v>0.42585650791490437</v>
      </c>
      <c r="I151">
        <v>3.4828760711981999</v>
      </c>
      <c r="J151">
        <f>(Table2[[#This Row],[1M Return vs Nifty]]-AVERAGE(Table2[1M Return vs Nifty]))/_xlfn.STDEV.P(Table2[1M Return vs Nifty])</f>
        <v>0.55928108976020396</v>
      </c>
      <c r="K151">
        <v>20.615688034660799</v>
      </c>
      <c r="L151">
        <f>(Table2[[#This Row],[6M Return vs Nifty]]-AVERAGE(Table2[6M Return vs Nifty]))/_xlfn.STDEV.P(Table2[6M Return vs Nifty])</f>
        <v>0.15973412406813625</v>
      </c>
      <c r="M151">
        <v>-1.16032860959696</v>
      </c>
      <c r="N151">
        <f>(Table2[[#This Row],[1W Return vs Nifty]]-AVERAGE(Table2[1W Return vs Nifty]))/_xlfn.STDEV.P(Table2[1W Return vs Nifty])</f>
        <v>0.35747911322565268</v>
      </c>
      <c r="O151">
        <v>840.65</v>
      </c>
      <c r="P151">
        <v>832.54796644942303</v>
      </c>
      <c r="Q151">
        <v>717.57929371755495</v>
      </c>
      <c r="R151">
        <v>55.590076111332003</v>
      </c>
      <c r="S151" s="2">
        <f>(Table2[[#This Row],[Close Price]]-Table2[[#This Row],[20D EMA]])/Table2[[#This Row],[20D EMA]]</f>
        <v>1.7664902159043625E-2</v>
      </c>
      <c r="T151" s="2">
        <f>(Table2[[#This Row],[Close Price]]-Table2[[#This Row],[50D EMA]])/Table2[[#This Row],[50D EMA]]</f>
        <v>2.7568421851368846E-2</v>
      </c>
      <c r="U151" s="2">
        <f>(Table2[[#This Row],[Close Price]]-Table2[[#This Row],[200D EMA]])/Table2[[#This Row],[200D EMA]]</f>
        <v>0.19220273980861516</v>
      </c>
      <c r="V151">
        <v>0.696624087755497</v>
      </c>
      <c r="W151">
        <v>850.1</v>
      </c>
      <c r="X151">
        <v>864.05</v>
      </c>
      <c r="Y151">
        <v>831.45</v>
      </c>
      <c r="Z151">
        <v>889.8</v>
      </c>
      <c r="AA151">
        <v>787</v>
      </c>
      <c r="AB151">
        <v>890</v>
      </c>
      <c r="AC151" s="2">
        <f>(Table2[[#This Row],[Close Price]]/Table2[[#This Row],[Day Low]])-1</f>
        <v>6.3521938595458849E-3</v>
      </c>
      <c r="AD151" s="2">
        <f>(Table2[[#This Row],[Day High]]/Table2[[#This Row],[Close Price]])-1</f>
        <v>9.9941554646405528E-3</v>
      </c>
      <c r="AE151" s="2">
        <f>(Table2[[#This Row],[Close Price]]/Table2[[#This Row],[Current Week Low]])-1</f>
        <v>2.8925371339226569E-2</v>
      </c>
      <c r="AF151" s="2">
        <f>(Table2[[#This Row],[Current Week High]]/Table2[[#This Row],[Close Price]])-1</f>
        <v>4.0093512565750888E-2</v>
      </c>
      <c r="AG151" s="2">
        <f>(Table2[[#This Row],[Close Price]]/Table2[[#This Row],[Current Month Low]])-1</f>
        <v>8.7039390088945456E-2</v>
      </c>
      <c r="AH151" s="2">
        <f>(Table2[[#This Row],[Current Month High]]/Table2[[#This Row],[Close Price]])-1</f>
        <v>4.0327293980128687E-2</v>
      </c>
      <c r="AI151">
        <v>8.4395090590298096</v>
      </c>
      <c r="AJ151">
        <v>106.144578313252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-0.15</v>
      </c>
      <c r="AM151" t="s">
        <v>10443</v>
      </c>
      <c r="AN151">
        <v>4.6100000000000003</v>
      </c>
      <c r="AO151" t="s">
        <v>10442</v>
      </c>
      <c r="AP151">
        <v>0.126005564797845</v>
      </c>
      <c r="AQ151">
        <f>(Table2[[#This Row],[Sharpe Ratio]]-AVERAGE(Table2[Sharpe Ratio]))/_xlfn.STDEV.P(Table2[Sharpe Ratio])</f>
        <v>0.71232446930883142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2.214675304277729</v>
      </c>
      <c r="AS151">
        <f>_xlfn.RANK.AVG(Table2[[#This Row],[1Y Return vs Nifty Z-Score]],Table2[1Y Return vs Nifty Z-Score])</f>
        <v>185</v>
      </c>
      <c r="AT151">
        <f>_xlfn.RANK.AVG(Table2[[#This Row],[6M Return vs Nifty Z-Score]],Table2[6M Return vs Nifty Z-Score])</f>
        <v>254</v>
      </c>
      <c r="AU151">
        <f>_xlfn.RANK.AVG(Table2[[#This Row],[Sharpe Ratio Z-Score]],Table2[Sharpe Ratio Z-Score])</f>
        <v>173</v>
      </c>
      <c r="AV151">
        <f>(Table2[[#This Row],[Rank 1Y]]+Table2[[#This Row],[Rank 6M]]+Table2[[#This Row],[Rank Sharpe]])/3</f>
        <v>204</v>
      </c>
    </row>
    <row r="152" spans="1:48" x14ac:dyDescent="0.3">
      <c r="A152" t="s">
        <v>546</v>
      </c>
      <c r="B152" t="s">
        <v>547</v>
      </c>
      <c r="C152" t="s">
        <v>10388</v>
      </c>
      <c r="D152" t="s">
        <v>54</v>
      </c>
      <c r="E152">
        <v>39116.223801849999</v>
      </c>
      <c r="F152">
        <v>3131.5</v>
      </c>
      <c r="G152">
        <v>54.4552527899775</v>
      </c>
      <c r="H152">
        <f>(Table2[[#This Row],[1Y Return vs Nifty]]-AVERAGE(Table2[1Y Return vs Nifty]))/_xlfn.STDEV.P(Table2[1Y Return vs Nifty])</f>
        <v>0.49428326328137717</v>
      </c>
      <c r="I152">
        <v>2.7379453272029401</v>
      </c>
      <c r="J152">
        <f>(Table2[[#This Row],[1M Return vs Nifty]]-AVERAGE(Table2[1M Return vs Nifty]))/_xlfn.STDEV.P(Table2[1M Return vs Nifty])</f>
        <v>0.48761248372431498</v>
      </c>
      <c r="K152">
        <v>32.305740446783297</v>
      </c>
      <c r="L152">
        <f>(Table2[[#This Row],[6M Return vs Nifty]]-AVERAGE(Table2[6M Return vs Nifty]))/_xlfn.STDEV.P(Table2[6M Return vs Nifty])</f>
        <v>0.5001407587623542</v>
      </c>
      <c r="M152">
        <v>-7.9157134222005903</v>
      </c>
      <c r="N152">
        <f>(Table2[[#This Row],[1W Return vs Nifty]]-AVERAGE(Table2[1W Return vs Nifty]))/_xlfn.STDEV.P(Table2[1W Return vs Nifty])</f>
        <v>-1.1444189596120875</v>
      </c>
      <c r="O152">
        <v>3179.39</v>
      </c>
      <c r="P152">
        <v>2963.13661929926</v>
      </c>
      <c r="Q152">
        <v>2429.5295856623202</v>
      </c>
      <c r="R152">
        <v>40.678545527826799</v>
      </c>
      <c r="S152" s="2">
        <f>(Table2[[#This Row],[Close Price]]-Table2[[#This Row],[20D EMA]])/Table2[[#This Row],[20D EMA]]</f>
        <v>-1.5062637801590832E-2</v>
      </c>
      <c r="T152" s="2">
        <f>(Table2[[#This Row],[Close Price]]-Table2[[#This Row],[50D EMA]])/Table2[[#This Row],[50D EMA]]</f>
        <v>5.6819310862742313E-2</v>
      </c>
      <c r="U152" s="2">
        <f>(Table2[[#This Row],[Close Price]]-Table2[[#This Row],[200D EMA]])/Table2[[#This Row],[200D EMA]]</f>
        <v>0.28893264707715582</v>
      </c>
      <c r="V152">
        <v>0.86819558966270904</v>
      </c>
      <c r="W152">
        <v>3117.85</v>
      </c>
      <c r="X152">
        <v>3238.75</v>
      </c>
      <c r="Y152">
        <v>3090.05</v>
      </c>
      <c r="Z152">
        <v>3342.15</v>
      </c>
      <c r="AA152">
        <v>3090.05</v>
      </c>
      <c r="AB152">
        <v>3485</v>
      </c>
      <c r="AC152" s="2">
        <f>(Table2[[#This Row],[Close Price]]/Table2[[#This Row],[Day Low]])-1</f>
        <v>4.3780169026732541E-3</v>
      </c>
      <c r="AD152" s="2">
        <f>(Table2[[#This Row],[Day High]]/Table2[[#This Row],[Close Price]])-1</f>
        <v>3.4248762573846347E-2</v>
      </c>
      <c r="AE152" s="2">
        <f>(Table2[[#This Row],[Close Price]]/Table2[[#This Row],[Current Week Low]])-1</f>
        <v>1.3414022426821548E-2</v>
      </c>
      <c r="AF152" s="2">
        <f>(Table2[[#This Row],[Current Week High]]/Table2[[#This Row],[Close Price]])-1</f>
        <v>6.7268082388631578E-2</v>
      </c>
      <c r="AG152" s="2">
        <f>(Table2[[#This Row],[Close Price]]/Table2[[#This Row],[Current Month Low]])-1</f>
        <v>1.3414022426821548E-2</v>
      </c>
      <c r="AH152" s="2">
        <f>(Table2[[#This Row],[Current Month High]]/Table2[[#This Row],[Close Price]])-1</f>
        <v>0.11288519878652403</v>
      </c>
      <c r="AI152">
        <v>11.2885198786524</v>
      </c>
      <c r="AJ152">
        <v>89.782127814308595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0.21</v>
      </c>
      <c r="AM152" t="s">
        <v>10442</v>
      </c>
      <c r="AN152">
        <v>-3.04</v>
      </c>
      <c r="AO152" t="s">
        <v>10443</v>
      </c>
      <c r="AP152">
        <v>8.6428129087502997E-2</v>
      </c>
      <c r="AQ152">
        <f>(Table2[[#This Row],[Sharpe Ratio]]-AVERAGE(Table2[Sharpe Ratio]))/_xlfn.STDEV.P(Table2[Sharpe Ratio])</f>
        <v>0.25418404302260067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0.59180158917855952</v>
      </c>
      <c r="AS152">
        <f>_xlfn.RANK.AVG(Table2[[#This Row],[1Y Return vs Nifty Z-Score]],Table2[1Y Return vs Nifty Z-Score])</f>
        <v>166</v>
      </c>
      <c r="AT152">
        <f>_xlfn.RANK.AVG(Table2[[#This Row],[6M Return vs Nifty Z-Score]],Table2[6M Return vs Nifty Z-Score])</f>
        <v>178</v>
      </c>
      <c r="AU152">
        <f>_xlfn.RANK.AVG(Table2[[#This Row],[Sharpe Ratio Z-Score]],Table2[Sharpe Ratio Z-Score])</f>
        <v>272</v>
      </c>
      <c r="AV152">
        <f>(Table2[[#This Row],[Rank 1Y]]+Table2[[#This Row],[Rank 6M]]+Table2[[#This Row],[Rank Sharpe]])/3</f>
        <v>205.33333333333334</v>
      </c>
    </row>
    <row r="153" spans="1:48" x14ac:dyDescent="0.3">
      <c r="A153" t="s">
        <v>1689</v>
      </c>
      <c r="B153" t="s">
        <v>1690</v>
      </c>
      <c r="C153" t="s">
        <v>10388</v>
      </c>
      <c r="D153" t="s">
        <v>54</v>
      </c>
      <c r="E153">
        <v>5078.8670940000002</v>
      </c>
      <c r="F153">
        <v>631.04999999999995</v>
      </c>
      <c r="G153">
        <v>93.313453286553596</v>
      </c>
      <c r="H153">
        <f>(Table2[[#This Row],[1Y Return vs Nifty]]-AVERAGE(Table2[1Y Return vs Nifty]))/_xlfn.STDEV.P(Table2[1Y Return vs Nifty])</f>
        <v>1.1317888415216653</v>
      </c>
      <c r="I153">
        <v>8.6956778983098495</v>
      </c>
      <c r="J153">
        <f>(Table2[[#This Row],[1M Return vs Nifty]]-AVERAGE(Table2[1M Return vs Nifty]))/_xlfn.STDEV.P(Table2[1M Return vs Nifty])</f>
        <v>1.0607964903553555</v>
      </c>
      <c r="K153">
        <v>71.665641237415301</v>
      </c>
      <c r="L153">
        <f>(Table2[[#This Row],[6M Return vs Nifty]]-AVERAGE(Table2[6M Return vs Nifty]))/_xlfn.STDEV.P(Table2[6M Return vs Nifty])</f>
        <v>1.6462751726802349</v>
      </c>
      <c r="M153">
        <v>-4.7299226183304901</v>
      </c>
      <c r="N153">
        <f>(Table2[[#This Row],[1W Return vs Nifty]]-AVERAGE(Table2[1W Return vs Nifty]))/_xlfn.STDEV.P(Table2[1W Return vs Nifty])</f>
        <v>-0.43613464990559314</v>
      </c>
      <c r="O153">
        <v>591.21</v>
      </c>
      <c r="P153">
        <v>526.01858891640995</v>
      </c>
      <c r="Q153">
        <v>408.06972044910299</v>
      </c>
      <c r="R153">
        <v>63.349486945481601</v>
      </c>
      <c r="S153" s="2">
        <f>(Table2[[#This Row],[Close Price]]-Table2[[#This Row],[20D EMA]])/Table2[[#This Row],[20D EMA]]</f>
        <v>6.7387222814228306E-2</v>
      </c>
      <c r="T153" s="2">
        <f>(Table2[[#This Row],[Close Price]]-Table2[[#This Row],[50D EMA]])/Table2[[#This Row],[50D EMA]]</f>
        <v>0.19967243229930917</v>
      </c>
      <c r="U153" s="2">
        <f>(Table2[[#This Row],[Close Price]]-Table2[[#This Row],[200D EMA]])/Table2[[#This Row],[200D EMA]]</f>
        <v>0.54642691769802232</v>
      </c>
      <c r="V153">
        <v>0.86428577617246505</v>
      </c>
      <c r="W153">
        <v>616.95000000000005</v>
      </c>
      <c r="X153">
        <v>649.85</v>
      </c>
      <c r="Y153">
        <v>600.15</v>
      </c>
      <c r="Z153">
        <v>675</v>
      </c>
      <c r="AA153">
        <v>525</v>
      </c>
      <c r="AB153">
        <v>675</v>
      </c>
      <c r="AC153" s="2">
        <f>(Table2[[#This Row],[Close Price]]/Table2[[#This Row],[Day Low]])-1</f>
        <v>2.2854364211037925E-2</v>
      </c>
      <c r="AD153" s="2">
        <f>(Table2[[#This Row],[Day High]]/Table2[[#This Row],[Close Price]])-1</f>
        <v>2.9791617146026628E-2</v>
      </c>
      <c r="AE153" s="2">
        <f>(Table2[[#This Row],[Close Price]]/Table2[[#This Row],[Current Week Low]])-1</f>
        <v>5.1487128217945433E-2</v>
      </c>
      <c r="AF153" s="2">
        <f>(Table2[[#This Row],[Current Week High]]/Table2[[#This Row],[Close Price]])-1</f>
        <v>6.9645828381269315E-2</v>
      </c>
      <c r="AG153" s="2">
        <f>(Table2[[#This Row],[Close Price]]/Table2[[#This Row],[Current Month Low]])-1</f>
        <v>0.20199999999999996</v>
      </c>
      <c r="AH153" s="2">
        <f>(Table2[[#This Row],[Current Month High]]/Table2[[#This Row],[Close Price]])-1</f>
        <v>6.9645828381269315E-2</v>
      </c>
      <c r="AI153">
        <v>6.9645828381269297</v>
      </c>
      <c r="AJ153">
        <v>168.64623243933499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0.33</v>
      </c>
      <c r="AM153" t="s">
        <v>10442</v>
      </c>
      <c r="AN153">
        <v>7.23</v>
      </c>
      <c r="AO153" t="s">
        <v>10442</v>
      </c>
      <c r="AP153">
        <v>1.4981691180806E-2</v>
      </c>
      <c r="AQ153">
        <f>(Table2[[#This Row],[Sharpe Ratio]]-AVERAGE(Table2[Sharpe Ratio]))/_xlfn.STDEV.P(Table2[Sharpe Ratio])</f>
        <v>-0.57286553539800256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2.82986031925366</v>
      </c>
      <c r="AS153">
        <f>_xlfn.RANK.AVG(Table2[[#This Row],[1Y Return vs Nifty Z-Score]],Table2[1Y Return vs Nifty Z-Score])</f>
        <v>82</v>
      </c>
      <c r="AT153">
        <f>_xlfn.RANK.AVG(Table2[[#This Row],[6M Return vs Nifty Z-Score]],Table2[6M Return vs Nifty Z-Score])</f>
        <v>46</v>
      </c>
      <c r="AU153">
        <f>_xlfn.RANK.AVG(Table2[[#This Row],[Sharpe Ratio Z-Score]],Table2[Sharpe Ratio Z-Score])</f>
        <v>489</v>
      </c>
      <c r="AV153">
        <f>(Table2[[#This Row],[Rank 1Y]]+Table2[[#This Row],[Rank 6M]]+Table2[[#This Row],[Rank Sharpe]])/3</f>
        <v>205.66666666666666</v>
      </c>
    </row>
    <row r="154" spans="1:48" x14ac:dyDescent="0.3">
      <c r="A154" t="s">
        <v>1510</v>
      </c>
      <c r="B154" t="s">
        <v>1511</v>
      </c>
      <c r="C154" t="s">
        <v>10397</v>
      </c>
      <c r="D154" t="s">
        <v>387</v>
      </c>
      <c r="E154">
        <v>7021.62513786</v>
      </c>
      <c r="F154">
        <v>1557.65</v>
      </c>
      <c r="G154">
        <v>56.917758458678598</v>
      </c>
      <c r="H154">
        <f>(Table2[[#This Row],[1Y Return vs Nifty]]-AVERAGE(Table2[1Y Return vs Nifty]))/_xlfn.STDEV.P(Table2[1Y Return vs Nifty])</f>
        <v>0.53468300079324693</v>
      </c>
      <c r="I154">
        <v>-20.699511772960399</v>
      </c>
      <c r="J154">
        <f>(Table2[[#This Row],[1M Return vs Nifty]]-AVERAGE(Table2[1M Return vs Nifty]))/_xlfn.STDEV.P(Table2[1M Return vs Nifty])</f>
        <v>-1.7672681114647377</v>
      </c>
      <c r="K154">
        <v>46.439402515046702</v>
      </c>
      <c r="L154">
        <f>(Table2[[#This Row],[6M Return vs Nifty]]-AVERAGE(Table2[6M Return vs Nifty]))/_xlfn.STDEV.P(Table2[6M Return vs Nifty])</f>
        <v>0.91170369885436731</v>
      </c>
      <c r="M154">
        <v>-6.4409718099319804</v>
      </c>
      <c r="N154">
        <f>(Table2[[#This Row],[1W Return vs Nifty]]-AVERAGE(Table2[1W Return vs Nifty]))/_xlfn.STDEV.P(Table2[1W Return vs Nifty])</f>
        <v>-0.81654547100379238</v>
      </c>
      <c r="O154">
        <v>1638.86</v>
      </c>
      <c r="P154">
        <v>1662.5320267209499</v>
      </c>
      <c r="Q154">
        <v>1394.08995706307</v>
      </c>
      <c r="R154">
        <v>37.766030564453203</v>
      </c>
      <c r="S154" s="2">
        <f>(Table2[[#This Row],[Close Price]]-Table2[[#This Row],[20D EMA]])/Table2[[#This Row],[20D EMA]]</f>
        <v>-4.9552737878769272E-2</v>
      </c>
      <c r="T154" s="2">
        <f>(Table2[[#This Row],[Close Price]]-Table2[[#This Row],[50D EMA]])/Table2[[#This Row],[50D EMA]]</f>
        <v>-6.3085718070533106E-2</v>
      </c>
      <c r="U154" s="2">
        <f>(Table2[[#This Row],[Close Price]]-Table2[[#This Row],[200D EMA]])/Table2[[#This Row],[200D EMA]]</f>
        <v>0.11732388007550255</v>
      </c>
      <c r="V154">
        <v>0.78623972212742399</v>
      </c>
      <c r="W154">
        <v>1516</v>
      </c>
      <c r="X154">
        <v>1591.8</v>
      </c>
      <c r="Y154">
        <v>1489.65</v>
      </c>
      <c r="Z154">
        <v>1610</v>
      </c>
      <c r="AA154">
        <v>1489.65</v>
      </c>
      <c r="AB154">
        <v>1849.95</v>
      </c>
      <c r="AC154" s="2">
        <f>(Table2[[#This Row],[Close Price]]/Table2[[#This Row],[Day Low]])-1</f>
        <v>2.7473614775725741E-2</v>
      </c>
      <c r="AD154" s="2">
        <f>(Table2[[#This Row],[Day High]]/Table2[[#This Row],[Close Price]])-1</f>
        <v>2.192405225820937E-2</v>
      </c>
      <c r="AE154" s="2">
        <f>(Table2[[#This Row],[Close Price]]/Table2[[#This Row],[Current Week Low]])-1</f>
        <v>4.5648306649212822E-2</v>
      </c>
      <c r="AF154" s="2">
        <f>(Table2[[#This Row],[Current Week High]]/Table2[[#This Row],[Close Price]])-1</f>
        <v>3.360832022598137E-2</v>
      </c>
      <c r="AG154" s="2">
        <f>(Table2[[#This Row],[Close Price]]/Table2[[#This Row],[Current Month Low]])-1</f>
        <v>4.5648306649212822E-2</v>
      </c>
      <c r="AH154" s="2">
        <f>(Table2[[#This Row],[Current Month High]]/Table2[[#This Row],[Close Price]])-1</f>
        <v>0.18765447950438152</v>
      </c>
      <c r="AI154">
        <v>23.634962924918899</v>
      </c>
      <c r="AJ154">
        <v>103.720899816897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-0.06</v>
      </c>
      <c r="AM154" t="s">
        <v>10443</v>
      </c>
      <c r="AN154">
        <v>-7.54</v>
      </c>
      <c r="AO154" t="s">
        <v>10443</v>
      </c>
      <c r="AP154">
        <v>6.5222082539737006E-2</v>
      </c>
      <c r="AQ154">
        <f>(Table2[[#This Row],[Sharpe Ratio]]-AVERAGE(Table2[Sharpe Ratio]))/_xlfn.STDEV.P(Table2[Sharpe Ratio])</f>
        <v>8.7071183339089333E-3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157</v>
      </c>
      <c r="AT154">
        <f>_xlfn.RANK.AVG(Table2[[#This Row],[6M Return vs Nifty Z-Score]],Table2[6M Return vs Nifty Z-Score])</f>
        <v>111</v>
      </c>
      <c r="AU154">
        <f>_xlfn.RANK.AVG(Table2[[#This Row],[Sharpe Ratio Z-Score]],Table2[Sharpe Ratio Z-Score])</f>
        <v>349</v>
      </c>
      <c r="AV154">
        <f>(Table2[[#This Row],[Rank 1Y]]+Table2[[#This Row],[Rank 6M]]+Table2[[#This Row],[Rank Sharpe]])/3</f>
        <v>205.66666666666666</v>
      </c>
    </row>
    <row r="155" spans="1:48" x14ac:dyDescent="0.3">
      <c r="A155" t="s">
        <v>1610</v>
      </c>
      <c r="B155" t="s">
        <v>1611</v>
      </c>
      <c r="C155" t="s">
        <v>10390</v>
      </c>
      <c r="D155" t="s">
        <v>197</v>
      </c>
      <c r="E155">
        <v>5941.11362001</v>
      </c>
      <c r="F155">
        <v>487.45</v>
      </c>
      <c r="G155">
        <v>18.409996862183501</v>
      </c>
      <c r="H155">
        <f>(Table2[[#This Row],[1Y Return vs Nifty]]-AVERAGE(Table2[1Y Return vs Nifty]))/_xlfn.STDEV.P(Table2[1Y Return vs Nifty])</f>
        <v>-9.7073295422164321E-2</v>
      </c>
      <c r="I155">
        <v>-11.903677745285099</v>
      </c>
      <c r="J155">
        <f>(Table2[[#This Row],[1M Return vs Nifty]]-AVERAGE(Table2[1M Return vs Nifty]))/_xlfn.STDEV.P(Table2[1M Return vs Nifty])</f>
        <v>-0.92103486257826273</v>
      </c>
      <c r="K155">
        <v>20.542359460392898</v>
      </c>
      <c r="L155">
        <f>(Table2[[#This Row],[6M Return vs Nifty]]-AVERAGE(Table2[6M Return vs Nifty]))/_xlfn.STDEV.P(Table2[6M Return vs Nifty])</f>
        <v>0.1575988442324722</v>
      </c>
      <c r="M155">
        <v>-1.6615001612278599</v>
      </c>
      <c r="N155">
        <f>(Table2[[#This Row],[1W Return vs Nifty]]-AVERAGE(Table2[1W Return vs Nifty]))/_xlfn.STDEV.P(Table2[1W Return vs Nifty])</f>
        <v>0.24605561797913347</v>
      </c>
      <c r="O155">
        <v>492.19</v>
      </c>
      <c r="P155">
        <v>492.21205689980798</v>
      </c>
      <c r="Q155">
        <v>434.74260438312302</v>
      </c>
      <c r="R155">
        <v>46.666663310335402</v>
      </c>
      <c r="S155" s="2">
        <f>(Table2[[#This Row],[Close Price]]-Table2[[#This Row],[20D EMA]])/Table2[[#This Row],[20D EMA]]</f>
        <v>-9.6304272740202132E-3</v>
      </c>
      <c r="T155" s="2">
        <f>(Table2[[#This Row],[Close Price]]-Table2[[#This Row],[50D EMA]])/Table2[[#This Row],[50D EMA]]</f>
        <v>-9.6748075002504996E-3</v>
      </c>
      <c r="U155" s="2">
        <f>(Table2[[#This Row],[Close Price]]-Table2[[#This Row],[200D EMA]])/Table2[[#This Row],[200D EMA]]</f>
        <v>0.12123816503253919</v>
      </c>
      <c r="V155">
        <v>0.67694335115815096</v>
      </c>
      <c r="W155">
        <v>478.6</v>
      </c>
      <c r="X155">
        <v>493.7</v>
      </c>
      <c r="Y155">
        <v>477</v>
      </c>
      <c r="Z155">
        <v>495.7</v>
      </c>
      <c r="AA155">
        <v>468.5</v>
      </c>
      <c r="AB155">
        <v>515</v>
      </c>
      <c r="AC155" s="2">
        <f>(Table2[[#This Row],[Close Price]]/Table2[[#This Row],[Day Low]])-1</f>
        <v>1.8491433347262776E-2</v>
      </c>
      <c r="AD155" s="2">
        <f>(Table2[[#This Row],[Day High]]/Table2[[#This Row],[Close Price]])-1</f>
        <v>1.2821827879782477E-2</v>
      </c>
      <c r="AE155" s="2">
        <f>(Table2[[#This Row],[Close Price]]/Table2[[#This Row],[Current Week Low]])-1</f>
        <v>2.1907756813417167E-2</v>
      </c>
      <c r="AF155" s="2">
        <f>(Table2[[#This Row],[Current Week High]]/Table2[[#This Row],[Close Price]])-1</f>
        <v>1.6924812801312861E-2</v>
      </c>
      <c r="AG155" s="2">
        <f>(Table2[[#This Row],[Close Price]]/Table2[[#This Row],[Current Month Low]])-1</f>
        <v>4.0448239060832503E-2</v>
      </c>
      <c r="AH155" s="2">
        <f>(Table2[[#This Row],[Current Month High]]/Table2[[#This Row],[Close Price]])-1</f>
        <v>5.6518617294081475E-2</v>
      </c>
      <c r="AI155">
        <v>11.293465996512399</v>
      </c>
      <c r="AJ155">
        <v>56.786748150530698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-0.04</v>
      </c>
      <c r="AM155" t="s">
        <v>10443</v>
      </c>
      <c r="AN155">
        <v>-0.94</v>
      </c>
      <c r="AO155" t="s">
        <v>10443</v>
      </c>
      <c r="AP155">
        <v>0.19481650859524999</v>
      </c>
      <c r="AQ155">
        <f>(Table2[[#This Row],[Sharpe Ratio]]-AVERAGE(Table2[Sharpe Ratio]))/_xlfn.STDEV.P(Table2[Sharpe Ratio])</f>
        <v>1.5088660986156326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316</v>
      </c>
      <c r="AT155">
        <f>_xlfn.RANK.AVG(Table2[[#This Row],[6M Return vs Nifty Z-Score]],Table2[6M Return vs Nifty Z-Score])</f>
        <v>256</v>
      </c>
      <c r="AU155">
        <f>_xlfn.RANK.AVG(Table2[[#This Row],[Sharpe Ratio Z-Score]],Table2[Sharpe Ratio Z-Score])</f>
        <v>47</v>
      </c>
      <c r="AV155">
        <f>(Table2[[#This Row],[Rank 1Y]]+Table2[[#This Row],[Rank 6M]]+Table2[[#This Row],[Rank Sharpe]])/3</f>
        <v>206.33333333333334</v>
      </c>
    </row>
    <row r="156" spans="1:48" x14ac:dyDescent="0.3">
      <c r="A156" t="s">
        <v>333</v>
      </c>
      <c r="B156" t="s">
        <v>334</v>
      </c>
      <c r="C156" t="s">
        <v>10383</v>
      </c>
      <c r="D156" t="s">
        <v>290</v>
      </c>
      <c r="E156">
        <v>81929.379163555001</v>
      </c>
      <c r="F156">
        <v>5355.05</v>
      </c>
      <c r="G156">
        <v>55.489259666653197</v>
      </c>
      <c r="H156">
        <f>(Table2[[#This Row],[1Y Return vs Nifty]]-AVERAGE(Table2[1Y Return vs Nifty]))/_xlfn.STDEV.P(Table2[1Y Return vs Nifty])</f>
        <v>0.51124712530781502</v>
      </c>
      <c r="I156">
        <v>2.9697470377242499</v>
      </c>
      <c r="J156">
        <f>(Table2[[#This Row],[1M Return vs Nifty]]-AVERAGE(Table2[1M Return vs Nifty]))/_xlfn.STDEV.P(Table2[1M Return vs Nifty])</f>
        <v>0.50991375884782175</v>
      </c>
      <c r="K156">
        <v>15.739798740703799</v>
      </c>
      <c r="L156">
        <f>(Table2[[#This Row],[6M Return vs Nifty]]-AVERAGE(Table2[6M Return vs Nifty]))/_xlfn.STDEV.P(Table2[6M Return vs Nifty])</f>
        <v>1.7751435951504399E-2</v>
      </c>
      <c r="M156">
        <v>-3.08447061056432</v>
      </c>
      <c r="N156">
        <f>(Table2[[#This Row],[1W Return vs Nifty]]-AVERAGE(Table2[1W Return vs Nifty]))/_xlfn.STDEV.P(Table2[1W Return vs Nifty])</f>
        <v>-7.0307792078004264E-2</v>
      </c>
      <c r="O156">
        <v>5192.84</v>
      </c>
      <c r="P156">
        <v>4920.7067845311403</v>
      </c>
      <c r="Q156">
        <v>4147.2543695222703</v>
      </c>
      <c r="R156">
        <v>61.403751014507698</v>
      </c>
      <c r="S156" s="2">
        <f>(Table2[[#This Row],[Close Price]]-Table2[[#This Row],[20D EMA]])/Table2[[#This Row],[20D EMA]]</f>
        <v>3.1237242048667017E-2</v>
      </c>
      <c r="T156" s="2">
        <f>(Table2[[#This Row],[Close Price]]-Table2[[#This Row],[50D EMA]])/Table2[[#This Row],[50D EMA]]</f>
        <v>8.8268461115031741E-2</v>
      </c>
      <c r="U156" s="2">
        <f>(Table2[[#This Row],[Close Price]]-Table2[[#This Row],[200D EMA]])/Table2[[#This Row],[200D EMA]]</f>
        <v>0.29122776730400024</v>
      </c>
      <c r="V156">
        <v>0.71421564355395095</v>
      </c>
      <c r="W156">
        <v>5312</v>
      </c>
      <c r="X156">
        <v>5439.9</v>
      </c>
      <c r="Y156">
        <v>5115</v>
      </c>
      <c r="Z156">
        <v>5439.9</v>
      </c>
      <c r="AA156">
        <v>5115</v>
      </c>
      <c r="AB156">
        <v>5439.9</v>
      </c>
      <c r="AC156" s="2">
        <f>(Table2[[#This Row],[Close Price]]/Table2[[#This Row],[Day Low]])-1</f>
        <v>8.1042921686746983E-3</v>
      </c>
      <c r="AD156" s="2">
        <f>(Table2[[#This Row],[Day High]]/Table2[[#This Row],[Close Price]])-1</f>
        <v>1.5844856724026801E-2</v>
      </c>
      <c r="AE156" s="2">
        <f>(Table2[[#This Row],[Close Price]]/Table2[[#This Row],[Current Week Low]])-1</f>
        <v>4.6930596285434945E-2</v>
      </c>
      <c r="AF156" s="2">
        <f>(Table2[[#This Row],[Current Week High]]/Table2[[#This Row],[Close Price]])-1</f>
        <v>1.5844856724026801E-2</v>
      </c>
      <c r="AG156" s="2">
        <f>(Table2[[#This Row],[Close Price]]/Table2[[#This Row],[Current Month Low]])-1</f>
        <v>4.6930596285434945E-2</v>
      </c>
      <c r="AH156" s="2">
        <f>(Table2[[#This Row],[Current Month High]]/Table2[[#This Row],[Close Price]])-1</f>
        <v>1.5844856724026801E-2</v>
      </c>
      <c r="AI156">
        <v>1.5844856724026799</v>
      </c>
      <c r="AJ156">
        <v>92.047410701477503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0.03</v>
      </c>
      <c r="AM156" t="s">
        <v>10442</v>
      </c>
      <c r="AN156">
        <v>2.0099999999999998</v>
      </c>
      <c r="AO156" t="s">
        <v>10442</v>
      </c>
      <c r="AP156">
        <v>0.13124459488842599</v>
      </c>
      <c r="AQ156">
        <f>(Table2[[#This Row],[Sharpe Ratio]]-AVERAGE(Table2[Sharpe Ratio]))/_xlfn.STDEV.P(Table2[Sharpe Ratio])</f>
        <v>0.77297042668191018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1.7415749547110471</v>
      </c>
      <c r="AS156">
        <f>_xlfn.RANK.AVG(Table2[[#This Row],[1Y Return vs Nifty Z-Score]],Table2[1Y Return vs Nifty Z-Score])</f>
        <v>162</v>
      </c>
      <c r="AT156">
        <f>_xlfn.RANK.AVG(Table2[[#This Row],[6M Return vs Nifty Z-Score]],Table2[6M Return vs Nifty Z-Score])</f>
        <v>304</v>
      </c>
      <c r="AU156">
        <f>_xlfn.RANK.AVG(Table2[[#This Row],[Sharpe Ratio Z-Score]],Table2[Sharpe Ratio Z-Score])</f>
        <v>154</v>
      </c>
      <c r="AV156">
        <f>(Table2[[#This Row],[Rank 1Y]]+Table2[[#This Row],[Rank 6M]]+Table2[[#This Row],[Rank Sharpe]])/3</f>
        <v>206.66666666666666</v>
      </c>
    </row>
    <row r="157" spans="1:48" x14ac:dyDescent="0.3">
      <c r="A157" t="s">
        <v>139</v>
      </c>
      <c r="B157" t="s">
        <v>140</v>
      </c>
      <c r="C157" t="s">
        <v>10384</v>
      </c>
      <c r="D157" t="s">
        <v>141</v>
      </c>
      <c r="E157">
        <v>210964.89235800001</v>
      </c>
      <c r="F157">
        <v>161.43</v>
      </c>
      <c r="G157">
        <v>79.512570938457102</v>
      </c>
      <c r="H157">
        <f>(Table2[[#This Row],[1Y Return vs Nifty]]-AVERAGE(Table2[1Y Return vs Nifty]))/_xlfn.STDEV.P(Table2[1Y Return vs Nifty])</f>
        <v>0.90537229703127731</v>
      </c>
      <c r="I157">
        <v>-18.6244818149335</v>
      </c>
      <c r="J157">
        <f>(Table2[[#This Row],[1M Return vs Nifty]]-AVERAGE(Table2[1M Return vs Nifty]))/_xlfn.STDEV.P(Table2[1M Return vs Nifty])</f>
        <v>-1.5676327684838558</v>
      </c>
      <c r="K157">
        <v>3.0983967263278198</v>
      </c>
      <c r="L157">
        <f>(Table2[[#This Row],[6M Return vs Nifty]]-AVERAGE(Table2[6M Return vs Nifty]))/_xlfn.STDEV.P(Table2[6M Return vs Nifty])</f>
        <v>-0.35035787321361361</v>
      </c>
      <c r="M157">
        <v>-9.2696374776078905</v>
      </c>
      <c r="N157">
        <f>(Table2[[#This Row],[1W Return vs Nifty]]-AVERAGE(Table2[1W Return vs Nifty]))/_xlfn.STDEV.P(Table2[1W Return vs Nifty])</f>
        <v>-1.4454315571166785</v>
      </c>
      <c r="O157">
        <v>168.82</v>
      </c>
      <c r="P157">
        <v>175.200701051679</v>
      </c>
      <c r="Q157">
        <v>151.798270948918</v>
      </c>
      <c r="R157">
        <v>37.481985318099703</v>
      </c>
      <c r="S157" s="2">
        <f>(Table2[[#This Row],[Close Price]]-Table2[[#This Row],[20D EMA]])/Table2[[#This Row],[20D EMA]]</f>
        <v>-4.3774434308731111E-2</v>
      </c>
      <c r="T157" s="2">
        <f>(Table2[[#This Row],[Close Price]]-Table2[[#This Row],[50D EMA]])/Table2[[#This Row],[50D EMA]]</f>
        <v>-7.859957733626334E-2</v>
      </c>
      <c r="U157" s="2">
        <f>(Table2[[#This Row],[Close Price]]-Table2[[#This Row],[200D EMA]])/Table2[[#This Row],[200D EMA]]</f>
        <v>6.345084822687605E-2</v>
      </c>
      <c r="V157">
        <v>0.40882862313610302</v>
      </c>
      <c r="W157">
        <v>154.58000000000001</v>
      </c>
      <c r="X157">
        <v>163.30000000000001</v>
      </c>
      <c r="Y157">
        <v>151.69999999999999</v>
      </c>
      <c r="Z157">
        <v>167.45</v>
      </c>
      <c r="AA157">
        <v>151.69999999999999</v>
      </c>
      <c r="AB157">
        <v>180.25</v>
      </c>
      <c r="AC157" s="2">
        <f>(Table2[[#This Row],[Close Price]]/Table2[[#This Row],[Day Low]])-1</f>
        <v>4.4313624013455843E-2</v>
      </c>
      <c r="AD157" s="2">
        <f>(Table2[[#This Row],[Day High]]/Table2[[#This Row],[Close Price]])-1</f>
        <v>1.1583968283466639E-2</v>
      </c>
      <c r="AE157" s="2">
        <f>(Table2[[#This Row],[Close Price]]/Table2[[#This Row],[Current Week Low]])-1</f>
        <v>6.4139749505603305E-2</v>
      </c>
      <c r="AF157" s="2">
        <f>(Table2[[#This Row],[Current Week High]]/Table2[[#This Row],[Close Price]])-1</f>
        <v>3.7291705383138085E-2</v>
      </c>
      <c r="AG157" s="2">
        <f>(Table2[[#This Row],[Close Price]]/Table2[[#This Row],[Current Month Low]])-1</f>
        <v>6.4139749505603305E-2</v>
      </c>
      <c r="AH157" s="2">
        <f>(Table2[[#This Row],[Current Month High]]/Table2[[#This Row],[Close Price]])-1</f>
        <v>0.11658303908814971</v>
      </c>
      <c r="AI157">
        <v>41.857151706621998</v>
      </c>
      <c r="AJ157">
        <v>145.52091254752801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-0.12</v>
      </c>
      <c r="AM157" t="s">
        <v>10443</v>
      </c>
      <c r="AN157">
        <v>-8.2899999999999991</v>
      </c>
      <c r="AO157" t="s">
        <v>10443</v>
      </c>
      <c r="AP157">
        <v>0.171717842455684</v>
      </c>
      <c r="AQ157">
        <f>(Table2[[#This Row],[Sharpe Ratio]]-AVERAGE(Table2[Sharpe Ratio]))/_xlfn.STDEV.P(Table2[Sharpe Ratio])</f>
        <v>1.2414805906389552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106</v>
      </c>
      <c r="AT157">
        <f>_xlfn.RANK.AVG(Table2[[#This Row],[6M Return vs Nifty Z-Score]],Table2[6M Return vs Nifty Z-Score])</f>
        <v>433</v>
      </c>
      <c r="AU157">
        <f>_xlfn.RANK.AVG(Table2[[#This Row],[Sharpe Ratio Z-Score]],Table2[Sharpe Ratio Z-Score])</f>
        <v>82</v>
      </c>
      <c r="AV157">
        <f>(Table2[[#This Row],[Rank 1Y]]+Table2[[#This Row],[Rank 6M]]+Table2[[#This Row],[Rank Sharpe]])/3</f>
        <v>207</v>
      </c>
    </row>
    <row r="158" spans="1:48" x14ac:dyDescent="0.3">
      <c r="A158" t="s">
        <v>925</v>
      </c>
      <c r="B158" t="s">
        <v>926</v>
      </c>
      <c r="C158" t="s">
        <v>10387</v>
      </c>
      <c r="D158" t="s">
        <v>244</v>
      </c>
      <c r="E158">
        <v>16818.48304476</v>
      </c>
      <c r="F158">
        <v>720.6</v>
      </c>
      <c r="G158">
        <v>68.128949014015703</v>
      </c>
      <c r="H158">
        <f>(Table2[[#This Row],[1Y Return vs Nifty]]-AVERAGE(Table2[1Y Return vs Nifty]))/_xlfn.STDEV.P(Table2[1Y Return vs Nifty])</f>
        <v>0.71861319896009201</v>
      </c>
      <c r="I158">
        <v>-3.5200360294246198</v>
      </c>
      <c r="J158">
        <f>(Table2[[#This Row],[1M Return vs Nifty]]-AVERAGE(Table2[1M Return vs Nifty]))/_xlfn.STDEV.P(Table2[1M Return vs Nifty])</f>
        <v>-0.11445798261548287</v>
      </c>
      <c r="K158">
        <v>35.731151959947603</v>
      </c>
      <c r="L158">
        <f>(Table2[[#This Row],[6M Return vs Nifty]]-AVERAGE(Table2[6M Return vs Nifty]))/_xlfn.STDEV.P(Table2[6M Return vs Nifty])</f>
        <v>0.5998864882536884</v>
      </c>
      <c r="M158">
        <v>-6.8150564538784097</v>
      </c>
      <c r="N158">
        <f>(Table2[[#This Row],[1W Return vs Nifty]]-AVERAGE(Table2[1W Return vs Nifty]))/_xlfn.STDEV.P(Table2[1W Return vs Nifty])</f>
        <v>-0.89971423509449311</v>
      </c>
      <c r="O158">
        <v>704.41</v>
      </c>
      <c r="P158">
        <v>693.44555669233296</v>
      </c>
      <c r="Q158">
        <v>610.23525291350097</v>
      </c>
      <c r="R158">
        <v>54.487487991295502</v>
      </c>
      <c r="S158" s="2">
        <f>(Table2[[#This Row],[Close Price]]-Table2[[#This Row],[20D EMA]])/Table2[[#This Row],[20D EMA]]</f>
        <v>2.2983773654547856E-2</v>
      </c>
      <c r="T158" s="2">
        <f>(Table2[[#This Row],[Close Price]]-Table2[[#This Row],[50D EMA]])/Table2[[#This Row],[50D EMA]]</f>
        <v>3.915872420783989E-2</v>
      </c>
      <c r="U158" s="2">
        <f>(Table2[[#This Row],[Close Price]]-Table2[[#This Row],[200D EMA]])/Table2[[#This Row],[200D EMA]]</f>
        <v>0.18085606585259492</v>
      </c>
      <c r="V158">
        <v>1.2955533606215901</v>
      </c>
      <c r="W158">
        <v>693.55</v>
      </c>
      <c r="X158">
        <v>722.65</v>
      </c>
      <c r="Y158">
        <v>675.55</v>
      </c>
      <c r="Z158">
        <v>746.95</v>
      </c>
      <c r="AA158">
        <v>668.35</v>
      </c>
      <c r="AB158">
        <v>758.45</v>
      </c>
      <c r="AC158" s="2">
        <f>(Table2[[#This Row],[Close Price]]/Table2[[#This Row],[Day Low]])-1</f>
        <v>3.9002234878523723E-2</v>
      </c>
      <c r="AD158" s="2">
        <f>(Table2[[#This Row],[Day High]]/Table2[[#This Row],[Close Price]])-1</f>
        <v>2.8448515126282548E-3</v>
      </c>
      <c r="AE158" s="2">
        <f>(Table2[[#This Row],[Close Price]]/Table2[[#This Row],[Current Week Low]])-1</f>
        <v>6.6686403671083028E-2</v>
      </c>
      <c r="AF158" s="2">
        <f>(Table2[[#This Row],[Current Week High]]/Table2[[#This Row],[Close Price]])-1</f>
        <v>3.6566749930613485E-2</v>
      </c>
      <c r="AG158" s="2">
        <f>(Table2[[#This Row],[Close Price]]/Table2[[#This Row],[Current Month Low]])-1</f>
        <v>7.8177601556070897E-2</v>
      </c>
      <c r="AH158" s="2">
        <f>(Table2[[#This Row],[Current Month High]]/Table2[[#This Row],[Close Price]])-1</f>
        <v>5.2525673050235921E-2</v>
      </c>
      <c r="AI158">
        <v>14.904246461282201</v>
      </c>
      <c r="AJ158">
        <v>184.82213438735101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-0.04</v>
      </c>
      <c r="AM158" t="s">
        <v>10443</v>
      </c>
      <c r="AN158">
        <v>4.5</v>
      </c>
      <c r="AO158" t="s">
        <v>10442</v>
      </c>
      <c r="AP158">
        <v>6.8735882085207006E-2</v>
      </c>
      <c r="AQ158">
        <f>(Table2[[#This Row],[Sharpe Ratio]]-AVERAGE(Table2[Sharpe Ratio]))/_xlfn.STDEV.P(Table2[Sharpe Ratio])</f>
        <v>4.9382154317236387E-2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0.35370962382104087</v>
      </c>
      <c r="AS158">
        <f>_xlfn.RANK.AVG(Table2[[#This Row],[1Y Return vs Nifty Z-Score]],Table2[1Y Return vs Nifty Z-Score])</f>
        <v>129</v>
      </c>
      <c r="AT158">
        <f>_xlfn.RANK.AVG(Table2[[#This Row],[6M Return vs Nifty Z-Score]],Table2[6M Return vs Nifty Z-Score])</f>
        <v>155</v>
      </c>
      <c r="AU158">
        <f>_xlfn.RANK.AVG(Table2[[#This Row],[Sharpe Ratio Z-Score]],Table2[Sharpe Ratio Z-Score])</f>
        <v>337</v>
      </c>
      <c r="AV158">
        <f>(Table2[[#This Row],[Rank 1Y]]+Table2[[#This Row],[Rank 6M]]+Table2[[#This Row],[Rank Sharpe]])/3</f>
        <v>207</v>
      </c>
    </row>
    <row r="159" spans="1:48" x14ac:dyDescent="0.3">
      <c r="A159" t="s">
        <v>578</v>
      </c>
      <c r="B159" t="s">
        <v>579</v>
      </c>
      <c r="C159" t="s">
        <v>10395</v>
      </c>
      <c r="D159" t="s">
        <v>215</v>
      </c>
      <c r="E159">
        <v>35073.741259950002</v>
      </c>
      <c r="F159">
        <v>5479.35</v>
      </c>
      <c r="G159">
        <v>137.37266187994101</v>
      </c>
      <c r="H159">
        <f>(Table2[[#This Row],[1Y Return vs Nifty]]-AVERAGE(Table2[1Y Return vs Nifty]))/_xlfn.STDEV.P(Table2[1Y Return vs Nifty])</f>
        <v>1.8546218829954162</v>
      </c>
      <c r="I159">
        <v>-1.59252905105624</v>
      </c>
      <c r="J159">
        <f>(Table2[[#This Row],[1M Return vs Nifty]]-AVERAGE(Table2[1M Return vs Nifty]))/_xlfn.STDEV.P(Table2[1M Return vs Nifty])</f>
        <v>7.0984408341855862E-2</v>
      </c>
      <c r="K159">
        <v>93.507553058701404</v>
      </c>
      <c r="L159">
        <f>(Table2[[#This Row],[6M Return vs Nifty]]-AVERAGE(Table2[6M Return vs Nifty]))/_xlfn.STDEV.P(Table2[6M Return vs Nifty])</f>
        <v>2.2822972738867002</v>
      </c>
      <c r="M159">
        <v>1.39703036987134</v>
      </c>
      <c r="N159">
        <f>(Table2[[#This Row],[1W Return vs Nifty]]-AVERAGE(Table2[1W Return vs Nifty]))/_xlfn.STDEV.P(Table2[1W Return vs Nifty])</f>
        <v>0.92604665295362121</v>
      </c>
      <c r="O159">
        <v>5073.13</v>
      </c>
      <c r="P159">
        <v>4688.7767872866498</v>
      </c>
      <c r="Q159">
        <v>3545.4278925960498</v>
      </c>
      <c r="R159">
        <v>71.671519273563405</v>
      </c>
      <c r="S159" s="2">
        <f>(Table2[[#This Row],[Close Price]]-Table2[[#This Row],[20D EMA]])/Table2[[#This Row],[20D EMA]]</f>
        <v>8.0072854431090912E-2</v>
      </c>
      <c r="T159" s="2">
        <f>(Table2[[#This Row],[Close Price]]-Table2[[#This Row],[50D EMA]])/Table2[[#This Row],[50D EMA]]</f>
        <v>0.16860969258697592</v>
      </c>
      <c r="U159" s="2">
        <f>(Table2[[#This Row],[Close Price]]-Table2[[#This Row],[200D EMA]])/Table2[[#This Row],[200D EMA]]</f>
        <v>0.54546931033136459</v>
      </c>
      <c r="V159">
        <v>2.11280719150695</v>
      </c>
      <c r="W159">
        <v>5400</v>
      </c>
      <c r="X159">
        <v>5565</v>
      </c>
      <c r="Y159">
        <v>5188</v>
      </c>
      <c r="Z159">
        <v>5742</v>
      </c>
      <c r="AA159">
        <v>4566</v>
      </c>
      <c r="AB159">
        <v>5742</v>
      </c>
      <c r="AC159" s="2">
        <f>(Table2[[#This Row],[Close Price]]/Table2[[#This Row],[Day Low]])-1</f>
        <v>1.4694444444444565E-2</v>
      </c>
      <c r="AD159" s="2">
        <f>(Table2[[#This Row],[Day High]]/Table2[[#This Row],[Close Price]])-1</f>
        <v>1.563141613512542E-2</v>
      </c>
      <c r="AE159" s="2">
        <f>(Table2[[#This Row],[Close Price]]/Table2[[#This Row],[Current Week Low]])-1</f>
        <v>5.6158442559753441E-2</v>
      </c>
      <c r="AF159" s="2">
        <f>(Table2[[#This Row],[Current Week High]]/Table2[[#This Row],[Close Price]])-1</f>
        <v>4.7934517780393593E-2</v>
      </c>
      <c r="AG159" s="2">
        <f>(Table2[[#This Row],[Close Price]]/Table2[[#This Row],[Current Month Low]])-1</f>
        <v>0.20003285151116956</v>
      </c>
      <c r="AH159" s="2">
        <f>(Table2[[#This Row],[Current Month High]]/Table2[[#This Row],[Close Price]])-1</f>
        <v>4.7934517780393593E-2</v>
      </c>
      <c r="AI159">
        <v>4.7934517780393504</v>
      </c>
      <c r="AJ159">
        <v>175.88490005538401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0.2</v>
      </c>
      <c r="AM159" t="s">
        <v>10442</v>
      </c>
      <c r="AN159">
        <v>12.09</v>
      </c>
      <c r="AO159" t="s">
        <v>10442</v>
      </c>
      <c r="AQ159">
        <f>(Table2[[#This Row],[Sharpe Ratio]]-AVERAGE(Table2[Sharpe Ratio]))/_xlfn.STDEV.P(Table2[Sharpe Ratio])</f>
        <v>-0.74629057572393653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4.3876596424536567</v>
      </c>
      <c r="AS159">
        <f>_xlfn.RANK.AVG(Table2[[#This Row],[1Y Return vs Nifty Z-Score]],Table2[1Y Return vs Nifty Z-Score])</f>
        <v>45</v>
      </c>
      <c r="AT159">
        <f>_xlfn.RANK.AVG(Table2[[#This Row],[6M Return vs Nifty Z-Score]],Table2[6M Return vs Nifty Z-Score])</f>
        <v>22</v>
      </c>
      <c r="AU159">
        <f>_xlfn.RANK.AVG(Table2[[#This Row],[Sharpe Ratio Z-Score]],Table2[Sharpe Ratio Z-Score])</f>
        <v>558</v>
      </c>
      <c r="AV159">
        <f>(Table2[[#This Row],[Rank 1Y]]+Table2[[#This Row],[Rank 6M]]+Table2[[#This Row],[Rank Sharpe]])/3</f>
        <v>208.33333333333334</v>
      </c>
    </row>
    <row r="160" spans="1:48" x14ac:dyDescent="0.3">
      <c r="A160" t="s">
        <v>1626</v>
      </c>
      <c r="B160" t="s">
        <v>1627</v>
      </c>
      <c r="C160" t="s">
        <v>10387</v>
      </c>
      <c r="D160" t="s">
        <v>46</v>
      </c>
      <c r="E160">
        <v>5753.9834037699902</v>
      </c>
      <c r="F160">
        <v>760.45</v>
      </c>
      <c r="G160">
        <v>60.804450467595402</v>
      </c>
      <c r="H160">
        <f>(Table2[[#This Row],[1Y Return vs Nifty]]-AVERAGE(Table2[1Y Return vs Nifty]))/_xlfn.STDEV.P(Table2[1Y Return vs Nifty])</f>
        <v>0.59844786393467675</v>
      </c>
      <c r="I160">
        <v>-19.048884979645301</v>
      </c>
      <c r="J160">
        <f>(Table2[[#This Row],[1M Return vs Nifty]]-AVERAGE(Table2[1M Return vs Nifty]))/_xlfn.STDEV.P(Table2[1M Return vs Nifty])</f>
        <v>-1.6084639242084586</v>
      </c>
      <c r="K160">
        <v>8.5197546476857298</v>
      </c>
      <c r="L160">
        <f>(Table2[[#This Row],[6M Return vs Nifty]]-AVERAGE(Table2[6M Return vs Nifty]))/_xlfn.STDEV.P(Table2[6M Return vs Nifty])</f>
        <v>-0.19249149756173448</v>
      </c>
      <c r="M160">
        <v>-2.1767900888575502</v>
      </c>
      <c r="N160">
        <f>(Table2[[#This Row],[1W Return vs Nifty]]-AVERAGE(Table2[1W Return vs Nifty]))/_xlfn.STDEV.P(Table2[1W Return vs Nifty])</f>
        <v>0.13149323985733816</v>
      </c>
      <c r="O160">
        <v>786.05</v>
      </c>
      <c r="P160">
        <v>802.41339749164604</v>
      </c>
      <c r="Q160">
        <v>695.11945842763203</v>
      </c>
      <c r="R160">
        <v>39.691889716365303</v>
      </c>
      <c r="S160" s="2">
        <f>(Table2[[#This Row],[Close Price]]-Table2[[#This Row],[20D EMA]])/Table2[[#This Row],[20D EMA]]</f>
        <v>-3.2567902805164951E-2</v>
      </c>
      <c r="T160" s="2">
        <f>(Table2[[#This Row],[Close Price]]-Table2[[#This Row],[50D EMA]])/Table2[[#This Row],[50D EMA]]</f>
        <v>-5.229648161761017E-2</v>
      </c>
      <c r="U160" s="2">
        <f>(Table2[[#This Row],[Close Price]]-Table2[[#This Row],[200D EMA]])/Table2[[#This Row],[200D EMA]]</f>
        <v>9.3984624916336593E-2</v>
      </c>
      <c r="V160">
        <v>0.792701626010479</v>
      </c>
      <c r="W160">
        <v>741.1</v>
      </c>
      <c r="X160">
        <v>767</v>
      </c>
      <c r="Y160">
        <v>741.1</v>
      </c>
      <c r="Z160">
        <v>785.6</v>
      </c>
      <c r="AA160">
        <v>741.1</v>
      </c>
      <c r="AB160">
        <v>856.8</v>
      </c>
      <c r="AC160" s="2">
        <f>(Table2[[#This Row],[Close Price]]/Table2[[#This Row],[Day Low]])-1</f>
        <v>2.610983672918632E-2</v>
      </c>
      <c r="AD160" s="2">
        <f>(Table2[[#This Row],[Day High]]/Table2[[#This Row],[Close Price]])-1</f>
        <v>8.6133210598986487E-3</v>
      </c>
      <c r="AE160" s="2">
        <f>(Table2[[#This Row],[Close Price]]/Table2[[#This Row],[Current Week Low]])-1</f>
        <v>2.610983672918632E-2</v>
      </c>
      <c r="AF160" s="2">
        <f>(Table2[[#This Row],[Current Week High]]/Table2[[#This Row],[Close Price]])-1</f>
        <v>3.3072522848313524E-2</v>
      </c>
      <c r="AG160" s="2">
        <f>(Table2[[#This Row],[Close Price]]/Table2[[#This Row],[Current Month Low]])-1</f>
        <v>2.610983672918632E-2</v>
      </c>
      <c r="AH160" s="2">
        <f>(Table2[[#This Row],[Current Month High]]/Table2[[#This Row],[Close Price]])-1</f>
        <v>0.12670129528568608</v>
      </c>
      <c r="AI160">
        <v>23.190216319284598</v>
      </c>
      <c r="AJ160">
        <v>94.937195590874097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-0.18</v>
      </c>
      <c r="AM160" t="s">
        <v>10443</v>
      </c>
      <c r="AN160">
        <v>-4.59</v>
      </c>
      <c r="AO160" t="s">
        <v>10443</v>
      </c>
      <c r="AP160">
        <v>0.159674280158913</v>
      </c>
      <c r="AQ160">
        <f>(Table2[[#This Row],[Sharpe Ratio]]-AVERAGE(Table2[Sharpe Ratio]))/_xlfn.STDEV.P(Table2[Sharpe Ratio])</f>
        <v>1.102066738639301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146</v>
      </c>
      <c r="AT160">
        <f>_xlfn.RANK.AVG(Table2[[#This Row],[6M Return vs Nifty Z-Score]],Table2[6M Return vs Nifty Z-Score])</f>
        <v>377</v>
      </c>
      <c r="AU160">
        <f>_xlfn.RANK.AVG(Table2[[#This Row],[Sharpe Ratio Z-Score]],Table2[Sharpe Ratio Z-Score])</f>
        <v>102</v>
      </c>
      <c r="AV160">
        <f>(Table2[[#This Row],[Rank 1Y]]+Table2[[#This Row],[Rank 6M]]+Table2[[#This Row],[Rank Sharpe]])/3</f>
        <v>208.33333333333334</v>
      </c>
    </row>
    <row r="161" spans="1:48" x14ac:dyDescent="0.3">
      <c r="A161" t="s">
        <v>958</v>
      </c>
      <c r="B161" t="s">
        <v>959</v>
      </c>
      <c r="C161" t="s">
        <v>10384</v>
      </c>
      <c r="D161" t="s">
        <v>218</v>
      </c>
      <c r="E161">
        <v>16186.94811415</v>
      </c>
      <c r="F161">
        <v>3899.5</v>
      </c>
      <c r="G161">
        <v>126.15319706675299</v>
      </c>
      <c r="H161">
        <f>(Table2[[#This Row],[1Y Return vs Nifty]]-AVERAGE(Table2[1Y Return vs Nifty]))/_xlfn.STDEV.P(Table2[1Y Return vs Nifty])</f>
        <v>1.6705559377927244</v>
      </c>
      <c r="I161">
        <v>1.2719826445550599</v>
      </c>
      <c r="J161">
        <f>(Table2[[#This Row],[1M Return vs Nifty]]-AVERAGE(Table2[1M Return vs Nifty]))/_xlfn.STDEV.P(Table2[1M Return vs Nifty])</f>
        <v>0.34657453783081804</v>
      </c>
      <c r="K161">
        <v>-9.8615375824345008</v>
      </c>
      <c r="L161">
        <f>(Table2[[#This Row],[6M Return vs Nifty]]-AVERAGE(Table2[6M Return vs Nifty]))/_xlfn.STDEV.P(Table2[6M Return vs Nifty])</f>
        <v>-0.72774263321084609</v>
      </c>
      <c r="M161">
        <v>-3.6737254374108601</v>
      </c>
      <c r="N161">
        <f>(Table2[[#This Row],[1W Return vs Nifty]]-AVERAGE(Table2[1W Return vs Nifty]))/_xlfn.STDEV.P(Table2[1W Return vs Nifty])</f>
        <v>-0.20131449464215645</v>
      </c>
      <c r="O161">
        <v>3855.8</v>
      </c>
      <c r="P161">
        <v>3823.4781261704102</v>
      </c>
      <c r="Q161">
        <v>3426.6432675835999</v>
      </c>
      <c r="R161">
        <v>53.901759419587798</v>
      </c>
      <c r="S161" s="2">
        <f>(Table2[[#This Row],[Close Price]]-Table2[[#This Row],[20D EMA]])/Table2[[#This Row],[20D EMA]]</f>
        <v>1.1333575392914522E-2</v>
      </c>
      <c r="T161" s="2">
        <f>(Table2[[#This Row],[Close Price]]-Table2[[#This Row],[50D EMA]])/Table2[[#This Row],[50D EMA]]</f>
        <v>1.9882910617232488E-2</v>
      </c>
      <c r="U161" s="2">
        <f>(Table2[[#This Row],[Close Price]]-Table2[[#This Row],[200D EMA]])/Table2[[#This Row],[200D EMA]]</f>
        <v>0.13799415214582553</v>
      </c>
      <c r="V161">
        <v>0.88427535859158801</v>
      </c>
      <c r="W161">
        <v>3780</v>
      </c>
      <c r="X161">
        <v>3960.55</v>
      </c>
      <c r="Y161">
        <v>3780</v>
      </c>
      <c r="Z161">
        <v>4002</v>
      </c>
      <c r="AA161">
        <v>3754.2</v>
      </c>
      <c r="AB161">
        <v>4049.55</v>
      </c>
      <c r="AC161" s="2">
        <f>(Table2[[#This Row],[Close Price]]/Table2[[#This Row],[Day Low]])-1</f>
        <v>3.1613756613756649E-2</v>
      </c>
      <c r="AD161" s="2">
        <f>(Table2[[#This Row],[Day High]]/Table2[[#This Row],[Close Price]])-1</f>
        <v>1.5655853314527457E-2</v>
      </c>
      <c r="AE161" s="2">
        <f>(Table2[[#This Row],[Close Price]]/Table2[[#This Row],[Current Week Low]])-1</f>
        <v>3.1613756613756649E-2</v>
      </c>
      <c r="AF161" s="2">
        <f>(Table2[[#This Row],[Current Week High]]/Table2[[#This Row],[Close Price]])-1</f>
        <v>2.6285421207847159E-2</v>
      </c>
      <c r="AG161" s="2">
        <f>(Table2[[#This Row],[Close Price]]/Table2[[#This Row],[Current Month Low]])-1</f>
        <v>3.8703318949443233E-2</v>
      </c>
      <c r="AH161" s="2">
        <f>(Table2[[#This Row],[Current Month High]]/Table2[[#This Row],[Close Price]])-1</f>
        <v>3.8479292216951011E-2</v>
      </c>
      <c r="AI161">
        <v>10.269265290421799</v>
      </c>
      <c r="AJ161">
        <v>166.31381253201201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-0.03</v>
      </c>
      <c r="AM161" t="s">
        <v>10443</v>
      </c>
      <c r="AN161">
        <v>1.52</v>
      </c>
      <c r="AO161" t="s">
        <v>10442</v>
      </c>
      <c r="AP161">
        <v>0.26529029974774099</v>
      </c>
      <c r="AQ161">
        <f>(Table2[[#This Row],[Sharpe Ratio]]-AVERAGE(Table2[Sharpe Ratio]))/_xlfn.STDEV.P(Table2[Sharpe Ratio])</f>
        <v>2.3246565140662252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3.4127298618367647</v>
      </c>
      <c r="AS161">
        <f>_xlfn.RANK.AVG(Table2[[#This Row],[1Y Return vs Nifty Z-Score]],Table2[1Y Return vs Nifty Z-Score])</f>
        <v>55</v>
      </c>
      <c r="AT161">
        <f>_xlfn.RANK.AVG(Table2[[#This Row],[6M Return vs Nifty Z-Score]],Table2[6M Return vs Nifty Z-Score])</f>
        <v>564</v>
      </c>
      <c r="AU161">
        <f>_xlfn.RANK.AVG(Table2[[#This Row],[Sharpe Ratio Z-Score]],Table2[Sharpe Ratio Z-Score])</f>
        <v>7</v>
      </c>
      <c r="AV161">
        <f>(Table2[[#This Row],[Rank 1Y]]+Table2[[#This Row],[Rank 6M]]+Table2[[#This Row],[Rank Sharpe]])/3</f>
        <v>208.66666666666666</v>
      </c>
    </row>
    <row r="162" spans="1:48" x14ac:dyDescent="0.3">
      <c r="A162" t="s">
        <v>279</v>
      </c>
      <c r="B162" t="s">
        <v>280</v>
      </c>
      <c r="C162" t="s">
        <v>10391</v>
      </c>
      <c r="D162" t="s">
        <v>281</v>
      </c>
      <c r="E162">
        <v>100031.699752425</v>
      </c>
      <c r="F162">
        <v>702.75</v>
      </c>
      <c r="G162">
        <v>38.528362891254801</v>
      </c>
      <c r="H162">
        <f>(Table2[[#This Row],[1Y Return vs Nifty]]-AVERAGE(Table2[1Y Return vs Nifty]))/_xlfn.STDEV.P(Table2[1Y Return vs Nifty])</f>
        <v>0.23298755157312992</v>
      </c>
      <c r="I162">
        <v>7.8842782834543801</v>
      </c>
      <c r="J162">
        <f>(Table2[[#This Row],[1M Return vs Nifty]]-AVERAGE(Table2[1M Return vs Nifty]))/_xlfn.STDEV.P(Table2[1M Return vs Nifty])</f>
        <v>0.98273301961864679</v>
      </c>
      <c r="K162">
        <v>10.167159685307899</v>
      </c>
      <c r="L162">
        <f>(Table2[[#This Row],[6M Return vs Nifty]]-AVERAGE(Table2[6M Return vs Nifty]))/_xlfn.STDEV.P(Table2[6M Return vs Nifty])</f>
        <v>-0.14452014678714498</v>
      </c>
      <c r="M162">
        <v>-2.78732742983106</v>
      </c>
      <c r="N162">
        <f>(Table2[[#This Row],[1W Return vs Nifty]]-AVERAGE(Table2[1W Return vs Nifty]))/_xlfn.STDEV.P(Table2[1W Return vs Nifty])</f>
        <v>-4.2451201681035569E-3</v>
      </c>
      <c r="O162">
        <v>673.87</v>
      </c>
      <c r="P162">
        <v>648.37203272662805</v>
      </c>
      <c r="Q162">
        <v>571.22583184798805</v>
      </c>
      <c r="R162">
        <v>67.089744012464195</v>
      </c>
      <c r="S162" s="2">
        <f>(Table2[[#This Row],[Close Price]]-Table2[[#This Row],[20D EMA]])/Table2[[#This Row],[20D EMA]]</f>
        <v>4.2856930862035694E-2</v>
      </c>
      <c r="T162" s="2">
        <f>(Table2[[#This Row],[Close Price]]-Table2[[#This Row],[50D EMA]])/Table2[[#This Row],[50D EMA]]</f>
        <v>8.3868465215400853E-2</v>
      </c>
      <c r="U162" s="2">
        <f>(Table2[[#This Row],[Close Price]]-Table2[[#This Row],[200D EMA]])/Table2[[#This Row],[200D EMA]]</f>
        <v>0.23024898528575743</v>
      </c>
      <c r="V162">
        <v>0.73650826433929495</v>
      </c>
      <c r="W162">
        <v>681</v>
      </c>
      <c r="X162">
        <v>707</v>
      </c>
      <c r="Y162">
        <v>670.8</v>
      </c>
      <c r="Z162">
        <v>707</v>
      </c>
      <c r="AA162">
        <v>647.1</v>
      </c>
      <c r="AB162">
        <v>707</v>
      </c>
      <c r="AC162" s="2">
        <f>(Table2[[#This Row],[Close Price]]/Table2[[#This Row],[Day Low]])-1</f>
        <v>3.1938325991189398E-2</v>
      </c>
      <c r="AD162" s="2">
        <f>(Table2[[#This Row],[Day High]]/Table2[[#This Row],[Close Price]])-1</f>
        <v>6.0476698683742391E-3</v>
      </c>
      <c r="AE162" s="2">
        <f>(Table2[[#This Row],[Close Price]]/Table2[[#This Row],[Current Week Low]])-1</f>
        <v>4.7629695885509804E-2</v>
      </c>
      <c r="AF162" s="2">
        <f>(Table2[[#This Row],[Current Week High]]/Table2[[#This Row],[Close Price]])-1</f>
        <v>6.0476698683742391E-3</v>
      </c>
      <c r="AG162" s="2">
        <f>(Table2[[#This Row],[Close Price]]/Table2[[#This Row],[Current Month Low]])-1</f>
        <v>8.5999072786277164E-2</v>
      </c>
      <c r="AH162" s="2">
        <f>(Table2[[#This Row],[Current Month High]]/Table2[[#This Row],[Close Price]])-1</f>
        <v>6.0476698683742391E-3</v>
      </c>
      <c r="AI162">
        <v>0.60476698683742303</v>
      </c>
      <c r="AJ162">
        <v>89.114639397201202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0.09</v>
      </c>
      <c r="AM162" t="s">
        <v>10442</v>
      </c>
      <c r="AN162">
        <v>6.53</v>
      </c>
      <c r="AO162" t="s">
        <v>10442</v>
      </c>
      <c r="AP162">
        <v>0.20085456282077199</v>
      </c>
      <c r="AQ162">
        <f>(Table2[[#This Row],[Sharpe Ratio]]-AVERAGE(Table2[Sharpe Ratio]))/_xlfn.STDEV.P(Table2[Sharpe Ratio])</f>
        <v>1.5787613984795692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2.6457167027160975</v>
      </c>
      <c r="AS162">
        <f>_xlfn.RANK.AVG(Table2[[#This Row],[1Y Return vs Nifty Z-Score]],Table2[1Y Return vs Nifty Z-Score])</f>
        <v>231</v>
      </c>
      <c r="AT162">
        <f>_xlfn.RANK.AVG(Table2[[#This Row],[6M Return vs Nifty Z-Score]],Table2[6M Return vs Nifty Z-Score])</f>
        <v>358</v>
      </c>
      <c r="AU162">
        <f>_xlfn.RANK.AVG(Table2[[#This Row],[Sharpe Ratio Z-Score]],Table2[Sharpe Ratio Z-Score])</f>
        <v>39</v>
      </c>
      <c r="AV162">
        <f>(Table2[[#This Row],[Rank 1Y]]+Table2[[#This Row],[Rank 6M]]+Table2[[#This Row],[Rank Sharpe]])/3</f>
        <v>209.33333333333334</v>
      </c>
    </row>
    <row r="163" spans="1:48" x14ac:dyDescent="0.3">
      <c r="A163" t="s">
        <v>1194</v>
      </c>
      <c r="B163" t="s">
        <v>1195</v>
      </c>
      <c r="C163" t="s">
        <v>10389</v>
      </c>
      <c r="D163" t="s">
        <v>89</v>
      </c>
      <c r="E163">
        <v>10274.408044825001</v>
      </c>
      <c r="F163">
        <v>782.75</v>
      </c>
      <c r="G163">
        <v>160.26008411247099</v>
      </c>
      <c r="H163">
        <f>(Table2[[#This Row],[1Y Return vs Nifty]]-AVERAGE(Table2[1Y Return vs Nifty]))/_xlfn.STDEV.P(Table2[1Y Return vs Nifty])</f>
        <v>2.2301117193316178</v>
      </c>
      <c r="I163">
        <v>-25.977987467467901</v>
      </c>
      <c r="J163">
        <f>(Table2[[#This Row],[1M Return vs Nifty]]-AVERAGE(Table2[1M Return vs Nifty]))/_xlfn.STDEV.P(Table2[1M Return vs Nifty])</f>
        <v>-2.2751018907376213</v>
      </c>
      <c r="K163">
        <v>-12.890498741499799</v>
      </c>
      <c r="L163">
        <f>(Table2[[#This Row],[6M Return vs Nifty]]-AVERAGE(Table2[6M Return vs Nifty]))/_xlfn.STDEV.P(Table2[6M Return vs Nifty])</f>
        <v>-0.81594398923793243</v>
      </c>
      <c r="M163">
        <v>-4.7841854519629399</v>
      </c>
      <c r="N163">
        <f>(Table2[[#This Row],[1W Return vs Nifty]]-AVERAGE(Table2[1W Return vs Nifty]))/_xlfn.STDEV.P(Table2[1W Return vs Nifty])</f>
        <v>-0.44819869178034177</v>
      </c>
      <c r="O163">
        <v>850.85</v>
      </c>
      <c r="P163">
        <v>893.34064488180195</v>
      </c>
      <c r="Q163">
        <v>781.91632052633599</v>
      </c>
      <c r="R163">
        <v>19.6088921116935</v>
      </c>
      <c r="S163" s="2">
        <f>(Table2[[#This Row],[Close Price]]-Table2[[#This Row],[20D EMA]])/Table2[[#This Row],[20D EMA]]</f>
        <v>-8.0037609449374186E-2</v>
      </c>
      <c r="T163" s="2">
        <f>(Table2[[#This Row],[Close Price]]-Table2[[#This Row],[50D EMA]])/Table2[[#This Row],[50D EMA]]</f>
        <v>-0.12379448479749203</v>
      </c>
      <c r="U163" s="2">
        <f>(Table2[[#This Row],[Close Price]]-Table2[[#This Row],[200D EMA]])/Table2[[#This Row],[200D EMA]]</f>
        <v>1.0662003743608091E-3</v>
      </c>
      <c r="V163">
        <v>0.90116702173463603</v>
      </c>
      <c r="W163">
        <v>764.6</v>
      </c>
      <c r="X163">
        <v>812</v>
      </c>
      <c r="Y163">
        <v>764.6</v>
      </c>
      <c r="Z163">
        <v>848</v>
      </c>
      <c r="AA163">
        <v>764.6</v>
      </c>
      <c r="AB163">
        <v>919.1</v>
      </c>
      <c r="AC163" s="2">
        <f>(Table2[[#This Row],[Close Price]]/Table2[[#This Row],[Day Low]])-1</f>
        <v>2.3737902171069747E-2</v>
      </c>
      <c r="AD163" s="2">
        <f>(Table2[[#This Row],[Day High]]/Table2[[#This Row],[Close Price]])-1</f>
        <v>3.7368252954327774E-2</v>
      </c>
      <c r="AE163" s="2">
        <f>(Table2[[#This Row],[Close Price]]/Table2[[#This Row],[Current Week Low]])-1</f>
        <v>2.3737902171069747E-2</v>
      </c>
      <c r="AF163" s="2">
        <f>(Table2[[#This Row],[Current Week High]]/Table2[[#This Row],[Close Price]])-1</f>
        <v>8.3359948898115599E-2</v>
      </c>
      <c r="AG163" s="2">
        <f>(Table2[[#This Row],[Close Price]]/Table2[[#This Row],[Current Month Low]])-1</f>
        <v>2.3737902171069747E-2</v>
      </c>
      <c r="AH163" s="2">
        <f>(Table2[[#This Row],[Current Month High]]/Table2[[#This Row],[Close Price]])-1</f>
        <v>0.17419354838709689</v>
      </c>
      <c r="AI163">
        <v>42.8297668476525</v>
      </c>
      <c r="AJ163">
        <v>202.220077220077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-0.15</v>
      </c>
      <c r="AM163" t="s">
        <v>10443</v>
      </c>
      <c r="AN163">
        <v>-12.81</v>
      </c>
      <c r="AO163" t="s">
        <v>10443</v>
      </c>
      <c r="AP163">
        <v>0.28690993791633301</v>
      </c>
      <c r="AQ163">
        <f>(Table2[[#This Row],[Sharpe Ratio]]-AVERAGE(Table2[Sharpe Ratio]))/_xlfn.STDEV.P(Table2[Sharpe Ratio])</f>
        <v>2.5749210920748649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34</v>
      </c>
      <c r="AT163">
        <f>_xlfn.RANK.AVG(Table2[[#This Row],[6M Return vs Nifty Z-Score]],Table2[6M Return vs Nifty Z-Score])</f>
        <v>595</v>
      </c>
      <c r="AU163">
        <f>_xlfn.RANK.AVG(Table2[[#This Row],[Sharpe Ratio Z-Score]],Table2[Sharpe Ratio Z-Score])</f>
        <v>3</v>
      </c>
      <c r="AV163">
        <f>(Table2[[#This Row],[Rank 1Y]]+Table2[[#This Row],[Rank 6M]]+Table2[[#This Row],[Rank Sharpe]])/3</f>
        <v>210.66666666666666</v>
      </c>
    </row>
    <row r="164" spans="1:48" x14ac:dyDescent="0.3">
      <c r="A164" t="s">
        <v>291</v>
      </c>
      <c r="B164" t="s">
        <v>292</v>
      </c>
      <c r="C164" t="s">
        <v>10388</v>
      </c>
      <c r="D164" t="s">
        <v>54</v>
      </c>
      <c r="E164">
        <v>98147.088446230002</v>
      </c>
      <c r="F164">
        <v>2151.6999999999998</v>
      </c>
      <c r="G164">
        <v>57.5839445532282</v>
      </c>
      <c r="H164">
        <f>(Table2[[#This Row],[1Y Return vs Nifty]]-AVERAGE(Table2[1Y Return vs Nifty]))/_xlfn.STDEV.P(Table2[1Y Return vs Nifty])</f>
        <v>0.54561241455904663</v>
      </c>
      <c r="I164">
        <v>-0.153780495538167</v>
      </c>
      <c r="J164">
        <f>(Table2[[#This Row],[1M Return vs Nifty]]-AVERAGE(Table2[1M Return vs Nifty]))/_xlfn.STDEV.P(Table2[1M Return vs Nifty])</f>
        <v>0.209404126203286</v>
      </c>
      <c r="K164">
        <v>19.578258602408201</v>
      </c>
      <c r="L164">
        <f>(Table2[[#This Row],[6M Return vs Nifty]]-AVERAGE(Table2[6M Return vs Nifty]))/_xlfn.STDEV.P(Table2[6M Return vs Nifty])</f>
        <v>0.12952486158445156</v>
      </c>
      <c r="M164">
        <v>-5.6902005044731103</v>
      </c>
      <c r="N164">
        <f>(Table2[[#This Row],[1W Return vs Nifty]]-AVERAGE(Table2[1W Return vs Nifty]))/_xlfn.STDEV.P(Table2[1W Return vs Nifty])</f>
        <v>-0.6496294465151794</v>
      </c>
      <c r="O164">
        <v>2194.06</v>
      </c>
      <c r="P164">
        <v>2069.1117251643</v>
      </c>
      <c r="Q164">
        <v>1699.3667980318601</v>
      </c>
      <c r="R164">
        <v>32.9411230005744</v>
      </c>
      <c r="S164" s="2">
        <f>(Table2[[#This Row],[Close Price]]-Table2[[#This Row],[20D EMA]])/Table2[[#This Row],[20D EMA]]</f>
        <v>-1.9306673472922403E-2</v>
      </c>
      <c r="T164" s="2">
        <f>(Table2[[#This Row],[Close Price]]-Table2[[#This Row],[50D EMA]])/Table2[[#This Row],[50D EMA]]</f>
        <v>3.9914845501705251E-2</v>
      </c>
      <c r="U164" s="2">
        <f>(Table2[[#This Row],[Close Price]]-Table2[[#This Row],[200D EMA]])/Table2[[#This Row],[200D EMA]]</f>
        <v>0.26617749769620913</v>
      </c>
      <c r="V164">
        <v>0.70952063119095599</v>
      </c>
      <c r="W164">
        <v>2138.15</v>
      </c>
      <c r="X164">
        <v>2166.8000000000002</v>
      </c>
      <c r="Y164">
        <v>2138.15</v>
      </c>
      <c r="Z164">
        <v>2286</v>
      </c>
      <c r="AA164">
        <v>2138.15</v>
      </c>
      <c r="AB164">
        <v>2312</v>
      </c>
      <c r="AC164" s="2">
        <f>(Table2[[#This Row],[Close Price]]/Table2[[#This Row],[Day Low]])-1</f>
        <v>6.33725416832287E-3</v>
      </c>
      <c r="AD164" s="2">
        <f>(Table2[[#This Row],[Day High]]/Table2[[#This Row],[Close Price]])-1</f>
        <v>7.0177069294048433E-3</v>
      </c>
      <c r="AE164" s="2">
        <f>(Table2[[#This Row],[Close Price]]/Table2[[#This Row],[Current Week Low]])-1</f>
        <v>6.33725416832287E-3</v>
      </c>
      <c r="AF164" s="2">
        <f>(Table2[[#This Row],[Current Week High]]/Table2[[#This Row],[Close Price]])-1</f>
        <v>6.2415764279406982E-2</v>
      </c>
      <c r="AG164" s="2">
        <f>(Table2[[#This Row],[Close Price]]/Table2[[#This Row],[Current Month Low]])-1</f>
        <v>6.33725416832287E-3</v>
      </c>
      <c r="AH164" s="2">
        <f>(Table2[[#This Row],[Current Month High]]/Table2[[#This Row],[Close Price]])-1</f>
        <v>7.449923316447471E-2</v>
      </c>
      <c r="AI164">
        <v>7.4499233164474701</v>
      </c>
      <c r="AJ164">
        <v>97.132386623911998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0.14000000000000001</v>
      </c>
      <c r="AM164" t="s">
        <v>10442</v>
      </c>
      <c r="AN164">
        <v>-5.51</v>
      </c>
      <c r="AO164" t="s">
        <v>10443</v>
      </c>
      <c r="AP164">
        <v>0.10804877210627201</v>
      </c>
      <c r="AQ164">
        <f>(Table2[[#This Row],[Sharpe Ratio]]-AVERAGE(Table2[Sharpe Ratio]))/_xlfn.STDEV.P(Table2[Sharpe Ratio])</f>
        <v>0.504460252974548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0.73937220880615284</v>
      </c>
      <c r="AS164">
        <f>_xlfn.RANK.AVG(Table2[[#This Row],[1Y Return vs Nifty Z-Score]],Table2[1Y Return vs Nifty Z-Score])</f>
        <v>156</v>
      </c>
      <c r="AT164">
        <f>_xlfn.RANK.AVG(Table2[[#This Row],[6M Return vs Nifty Z-Score]],Table2[6M Return vs Nifty Z-Score])</f>
        <v>271</v>
      </c>
      <c r="AU164">
        <f>_xlfn.RANK.AVG(Table2[[#This Row],[Sharpe Ratio Z-Score]],Table2[Sharpe Ratio Z-Score])</f>
        <v>214</v>
      </c>
      <c r="AV164">
        <f>(Table2[[#This Row],[Rank 1Y]]+Table2[[#This Row],[Rank 6M]]+Table2[[#This Row],[Rank Sharpe]])/3</f>
        <v>213.66666666666666</v>
      </c>
    </row>
    <row r="165" spans="1:48" x14ac:dyDescent="0.3">
      <c r="A165" t="s">
        <v>1100</v>
      </c>
      <c r="B165" t="s">
        <v>1101</v>
      </c>
      <c r="C165" t="s">
        <v>10393</v>
      </c>
      <c r="D165" t="s">
        <v>467</v>
      </c>
      <c r="E165">
        <v>12063.0493701</v>
      </c>
      <c r="F165">
        <v>2467.8000000000002</v>
      </c>
      <c r="G165">
        <v>10.343977364972901</v>
      </c>
      <c r="H165">
        <f>(Table2[[#This Row],[1Y Return vs Nifty]]-AVERAGE(Table2[1Y Return vs Nifty]))/_xlfn.STDEV.P(Table2[1Y Return vs Nifty])</f>
        <v>-0.22940398387284977</v>
      </c>
      <c r="I165">
        <v>2.5074837926322302</v>
      </c>
      <c r="J165">
        <f>(Table2[[#This Row],[1M Return vs Nifty]]-AVERAGE(Table2[1M Return vs Nifty]))/_xlfn.STDEV.P(Table2[1M Return vs Nifty])</f>
        <v>0.46544014480460494</v>
      </c>
      <c r="K165">
        <v>23.7567464884023</v>
      </c>
      <c r="L165">
        <f>(Table2[[#This Row],[6M Return vs Nifty]]-AVERAGE(Table2[6M Return vs Nifty]))/_xlfn.STDEV.P(Table2[6M Return vs Nifty])</f>
        <v>0.25119967956104211</v>
      </c>
      <c r="M165">
        <v>4.9684827690468197E-2</v>
      </c>
      <c r="N165">
        <f>(Table2[[#This Row],[1W Return vs Nifty]]-AVERAGE(Table2[1W Return vs Nifty]))/_xlfn.STDEV.P(Table2[1W Return vs Nifty])</f>
        <v>0.6264966303594155</v>
      </c>
      <c r="O165">
        <v>2466.9499999999998</v>
      </c>
      <c r="P165">
        <v>2349.7197576318299</v>
      </c>
      <c r="Q165">
        <v>2086.3915992607099</v>
      </c>
      <c r="R165">
        <v>44.339008859737604</v>
      </c>
      <c r="S165" s="2">
        <f>(Table2[[#This Row],[Close Price]]-Table2[[#This Row],[20D EMA]])/Table2[[#This Row],[20D EMA]]</f>
        <v>3.4455501732923806E-4</v>
      </c>
      <c r="T165" s="2">
        <f>(Table2[[#This Row],[Close Price]]-Table2[[#This Row],[50D EMA]])/Table2[[#This Row],[50D EMA]]</f>
        <v>5.0252904408982668E-2</v>
      </c>
      <c r="U165" s="2">
        <f>(Table2[[#This Row],[Close Price]]-Table2[[#This Row],[200D EMA]])/Table2[[#This Row],[200D EMA]]</f>
        <v>0.18280767660032671</v>
      </c>
      <c r="V165">
        <v>0.50342476687635596</v>
      </c>
      <c r="W165">
        <v>2451</v>
      </c>
      <c r="X165">
        <v>2556</v>
      </c>
      <c r="Y165">
        <v>2451</v>
      </c>
      <c r="Z165">
        <v>2613.75</v>
      </c>
      <c r="AA165">
        <v>2416.5</v>
      </c>
      <c r="AB165">
        <v>2613.75</v>
      </c>
      <c r="AC165" s="2">
        <f>(Table2[[#This Row],[Close Price]]/Table2[[#This Row],[Day Low]])-1</f>
        <v>6.854345165238751E-3</v>
      </c>
      <c r="AD165" s="2">
        <f>(Table2[[#This Row],[Day High]]/Table2[[#This Row],[Close Price]])-1</f>
        <v>3.5740335521517119E-2</v>
      </c>
      <c r="AE165" s="2">
        <f>(Table2[[#This Row],[Close Price]]/Table2[[#This Row],[Current Week Low]])-1</f>
        <v>6.854345165238751E-3</v>
      </c>
      <c r="AF165" s="2">
        <f>(Table2[[#This Row],[Current Week High]]/Table2[[#This Row],[Close Price]])-1</f>
        <v>5.9141745684415215E-2</v>
      </c>
      <c r="AG165" s="2">
        <f>(Table2[[#This Row],[Close Price]]/Table2[[#This Row],[Current Month Low]])-1</f>
        <v>2.1229050279329753E-2</v>
      </c>
      <c r="AH165" s="2">
        <f>(Table2[[#This Row],[Current Month High]]/Table2[[#This Row],[Close Price]])-1</f>
        <v>5.9141745684415215E-2</v>
      </c>
      <c r="AI165">
        <v>5.9141745684415197</v>
      </c>
      <c r="AJ165">
        <v>49.690646609244197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0.01</v>
      </c>
      <c r="AM165" t="s">
        <v>10442</v>
      </c>
      <c r="AN165">
        <v>-1.07</v>
      </c>
      <c r="AO165" t="s">
        <v>10443</v>
      </c>
      <c r="AP165">
        <v>0.20512478497933601</v>
      </c>
      <c r="AQ165">
        <f>(Table2[[#This Row],[Sharpe Ratio]]-AVERAGE(Table2[Sharpe Ratio]))/_xlfn.STDEV.P(Table2[Sharpe Ratio])</f>
        <v>1.6281926303152943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2.7419251011675074</v>
      </c>
      <c r="AS165">
        <f>_xlfn.RANK.AVG(Table2[[#This Row],[1Y Return vs Nifty Z-Score]],Table2[1Y Return vs Nifty Z-Score])</f>
        <v>371</v>
      </c>
      <c r="AT165">
        <f>_xlfn.RANK.AVG(Table2[[#This Row],[6M Return vs Nifty Z-Score]],Table2[6M Return vs Nifty Z-Score])</f>
        <v>238</v>
      </c>
      <c r="AU165">
        <f>_xlfn.RANK.AVG(Table2[[#This Row],[Sharpe Ratio Z-Score]],Table2[Sharpe Ratio Z-Score])</f>
        <v>34</v>
      </c>
      <c r="AV165">
        <f>(Table2[[#This Row],[Rank 1Y]]+Table2[[#This Row],[Rank 6M]]+Table2[[#This Row],[Rank Sharpe]])/3</f>
        <v>214.33333333333334</v>
      </c>
    </row>
    <row r="166" spans="1:48" x14ac:dyDescent="0.3">
      <c r="A166" t="s">
        <v>803</v>
      </c>
      <c r="B166" t="s">
        <v>804</v>
      </c>
      <c r="C166" t="s">
        <v>10385</v>
      </c>
      <c r="D166" t="s">
        <v>685</v>
      </c>
      <c r="E166">
        <v>20888.656042589999</v>
      </c>
      <c r="F166">
        <v>1220.0999999999999</v>
      </c>
      <c r="G166">
        <v>15.1137007689503</v>
      </c>
      <c r="H166">
        <f>(Table2[[#This Row],[1Y Return vs Nifty]]-AVERAGE(Table2[1Y Return vs Nifty]))/_xlfn.STDEV.P(Table2[1Y Return vs Nifty])</f>
        <v>-0.15115215445612795</v>
      </c>
      <c r="I166">
        <v>-2.9679369030695102</v>
      </c>
      <c r="J166">
        <f>(Table2[[#This Row],[1M Return vs Nifty]]-AVERAGE(Table2[1M Return vs Nifty]))/_xlfn.STDEV.P(Table2[1M Return vs Nifty])</f>
        <v>-6.1341400841332577E-2</v>
      </c>
      <c r="K166">
        <v>60.112546456281201</v>
      </c>
      <c r="L166">
        <f>(Table2[[#This Row],[6M Return vs Nifty]]-AVERAGE(Table2[6M Return vs Nifty]))/_xlfn.STDEV.P(Table2[6M Return vs Nifty])</f>
        <v>1.3098566540882262</v>
      </c>
      <c r="M166">
        <v>-3.58289643410165</v>
      </c>
      <c r="N166">
        <f>(Table2[[#This Row],[1W Return vs Nifty]]-AVERAGE(Table2[1W Return vs Nifty]))/_xlfn.STDEV.P(Table2[1W Return vs Nifty])</f>
        <v>-0.18112084042228702</v>
      </c>
      <c r="O166">
        <v>1270.82</v>
      </c>
      <c r="P166">
        <v>1274.1684485222499</v>
      </c>
      <c r="Q166">
        <v>1097.60902462539</v>
      </c>
      <c r="R166">
        <v>29.845250311258098</v>
      </c>
      <c r="S166" s="2">
        <f>(Table2[[#This Row],[Close Price]]-Table2[[#This Row],[20D EMA]])/Table2[[#This Row],[20D EMA]]</f>
        <v>-3.9911238412993211E-2</v>
      </c>
      <c r="T166" s="2">
        <f>(Table2[[#This Row],[Close Price]]-Table2[[#This Row],[50D EMA]])/Table2[[#This Row],[50D EMA]]</f>
        <v>-4.2434301826385142E-2</v>
      </c>
      <c r="U166" s="2">
        <f>(Table2[[#This Row],[Close Price]]-Table2[[#This Row],[200D EMA]])/Table2[[#This Row],[200D EMA]]</f>
        <v>0.1115980031381535</v>
      </c>
      <c r="V166">
        <v>0.450193126342946</v>
      </c>
      <c r="W166">
        <v>1215</v>
      </c>
      <c r="X166">
        <v>1253.25</v>
      </c>
      <c r="Y166">
        <v>1194</v>
      </c>
      <c r="Z166">
        <v>1295</v>
      </c>
      <c r="AA166">
        <v>1194</v>
      </c>
      <c r="AB166">
        <v>1369</v>
      </c>
      <c r="AC166" s="2">
        <f>(Table2[[#This Row],[Close Price]]/Table2[[#This Row],[Day Low]])-1</f>
        <v>4.1975308641974962E-3</v>
      </c>
      <c r="AD166" s="2">
        <f>(Table2[[#This Row],[Day High]]/Table2[[#This Row],[Close Price]])-1</f>
        <v>2.7169904106220777E-2</v>
      </c>
      <c r="AE166" s="2">
        <f>(Table2[[#This Row],[Close Price]]/Table2[[#This Row],[Current Week Low]])-1</f>
        <v>2.1859296482412027E-2</v>
      </c>
      <c r="AF166" s="2">
        <f>(Table2[[#This Row],[Current Week High]]/Table2[[#This Row],[Close Price]])-1</f>
        <v>6.1388410786001213E-2</v>
      </c>
      <c r="AG166" s="2">
        <f>(Table2[[#This Row],[Close Price]]/Table2[[#This Row],[Current Month Low]])-1</f>
        <v>2.1859296482412027E-2</v>
      </c>
      <c r="AH166" s="2">
        <f>(Table2[[#This Row],[Current Month High]]/Table2[[#This Row],[Close Price]])-1</f>
        <v>0.12203917711662982</v>
      </c>
      <c r="AI166">
        <v>22.5309400868781</v>
      </c>
      <c r="AJ166">
        <v>87.347408829174597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-0.22</v>
      </c>
      <c r="AM166" t="s">
        <v>10443</v>
      </c>
      <c r="AN166">
        <v>-6.4</v>
      </c>
      <c r="AO166" t="s">
        <v>10443</v>
      </c>
      <c r="AP166">
        <v>9.9991283332007005E-2</v>
      </c>
      <c r="AQ166">
        <f>(Table2[[#This Row],[Sharpe Ratio]]-AVERAGE(Table2[Sharpe Ratio]))/_xlfn.STDEV.P(Table2[Sharpe Ratio])</f>
        <v>0.41118838541710373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333</v>
      </c>
      <c r="AT166">
        <f>_xlfn.RANK.AVG(Table2[[#This Row],[6M Return vs Nifty Z-Score]],Table2[6M Return vs Nifty Z-Score])</f>
        <v>74</v>
      </c>
      <c r="AU166">
        <f>_xlfn.RANK.AVG(Table2[[#This Row],[Sharpe Ratio Z-Score]],Table2[Sharpe Ratio Z-Score])</f>
        <v>241</v>
      </c>
      <c r="AV166">
        <f>(Table2[[#This Row],[Rank 1Y]]+Table2[[#This Row],[Rank 6M]]+Table2[[#This Row],[Rank Sharpe]])/3</f>
        <v>216</v>
      </c>
    </row>
    <row r="167" spans="1:48" x14ac:dyDescent="0.3">
      <c r="A167" t="s">
        <v>304</v>
      </c>
      <c r="B167" t="s">
        <v>305</v>
      </c>
      <c r="C167" t="s">
        <v>10395</v>
      </c>
      <c r="D167" t="s">
        <v>164</v>
      </c>
      <c r="E167">
        <v>92675.116193324997</v>
      </c>
      <c r="F167">
        <v>266.14999999999998</v>
      </c>
      <c r="G167">
        <v>85.738068532232802</v>
      </c>
      <c r="H167">
        <f>(Table2[[#This Row],[1Y Return vs Nifty]]-AVERAGE(Table2[1Y Return vs Nifty]))/_xlfn.STDEV.P(Table2[1Y Return vs Nifty])</f>
        <v>1.0075074806639626</v>
      </c>
      <c r="I167">
        <v>-17.325981731054998</v>
      </c>
      <c r="J167">
        <f>(Table2[[#This Row],[1M Return vs Nifty]]-AVERAGE(Table2[1M Return vs Nifty]))/_xlfn.STDEV.P(Table2[1M Return vs Nifty])</f>
        <v>-1.4427061337608174</v>
      </c>
      <c r="K167">
        <v>0.32517021839606702</v>
      </c>
      <c r="L167">
        <f>(Table2[[#This Row],[6M Return vs Nifty]]-AVERAGE(Table2[6M Return vs Nifty]))/_xlfn.STDEV.P(Table2[6M Return vs Nifty])</f>
        <v>-0.43111240446198507</v>
      </c>
      <c r="M167">
        <v>-5.4025059579239096</v>
      </c>
      <c r="N167">
        <f>(Table2[[#This Row],[1W Return vs Nifty]]-AVERAGE(Table2[1W Return vs Nifty]))/_xlfn.STDEV.P(Table2[1W Return vs Nifty])</f>
        <v>-0.58566745219295835</v>
      </c>
      <c r="O167">
        <v>273.24</v>
      </c>
      <c r="P167">
        <v>284.65662850469403</v>
      </c>
      <c r="Q167">
        <v>253.36021634145499</v>
      </c>
      <c r="R167">
        <v>45.392084375040596</v>
      </c>
      <c r="S167" s="2">
        <f>(Table2[[#This Row],[Close Price]]-Table2[[#This Row],[20D EMA]])/Table2[[#This Row],[20D EMA]]</f>
        <v>-2.5947884643536933E-2</v>
      </c>
      <c r="T167" s="2">
        <f>(Table2[[#This Row],[Close Price]]-Table2[[#This Row],[50D EMA]])/Table2[[#This Row],[50D EMA]]</f>
        <v>-6.5013868118616008E-2</v>
      </c>
      <c r="U167" s="2">
        <f>(Table2[[#This Row],[Close Price]]-Table2[[#This Row],[200D EMA]])/Table2[[#This Row],[200D EMA]]</f>
        <v>5.0480631265755346E-2</v>
      </c>
      <c r="V167">
        <v>0.70509744404043795</v>
      </c>
      <c r="W167">
        <v>257.85000000000002</v>
      </c>
      <c r="X167">
        <v>266.8</v>
      </c>
      <c r="Y167">
        <v>249.45</v>
      </c>
      <c r="Z167">
        <v>270.7</v>
      </c>
      <c r="AA167">
        <v>249.45</v>
      </c>
      <c r="AB167">
        <v>292</v>
      </c>
      <c r="AC167" s="2">
        <f>(Table2[[#This Row],[Close Price]]/Table2[[#This Row],[Day Low]])-1</f>
        <v>3.2189257320147213E-2</v>
      </c>
      <c r="AD167" s="2">
        <f>(Table2[[#This Row],[Day High]]/Table2[[#This Row],[Close Price]])-1</f>
        <v>2.4422318241594798E-3</v>
      </c>
      <c r="AE167" s="2">
        <f>(Table2[[#This Row],[Close Price]]/Table2[[#This Row],[Current Week Low]])-1</f>
        <v>6.6947284024854614E-2</v>
      </c>
      <c r="AF167" s="2">
        <f>(Table2[[#This Row],[Current Week High]]/Table2[[#This Row],[Close Price]])-1</f>
        <v>1.7095622769115248E-2</v>
      </c>
      <c r="AG167" s="2">
        <f>(Table2[[#This Row],[Close Price]]/Table2[[#This Row],[Current Month Low]])-1</f>
        <v>6.6947284024854614E-2</v>
      </c>
      <c r="AH167" s="2">
        <f>(Table2[[#This Row],[Current Month High]]/Table2[[#This Row],[Close Price]])-1</f>
        <v>9.7125681006950959E-2</v>
      </c>
      <c r="AI167">
        <v>26.000375727972902</v>
      </c>
      <c r="AJ167">
        <v>134.49339207048399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-0.17</v>
      </c>
      <c r="AM167" t="s">
        <v>10443</v>
      </c>
      <c r="AN167">
        <v>-4.5</v>
      </c>
      <c r="AO167" t="s">
        <v>10443</v>
      </c>
      <c r="AP167">
        <v>0.167117809997197</v>
      </c>
      <c r="AQ167">
        <f>(Table2[[#This Row],[Sharpe Ratio]]-AVERAGE(Table2[Sharpe Ratio]))/_xlfn.STDEV.P(Table2[Sharpe Ratio])</f>
        <v>1.1882315411834588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95</v>
      </c>
      <c r="AT167">
        <f>_xlfn.RANK.AVG(Table2[[#This Row],[6M Return vs Nifty Z-Score]],Table2[6M Return vs Nifty Z-Score])</f>
        <v>466</v>
      </c>
      <c r="AU167">
        <f>_xlfn.RANK.AVG(Table2[[#This Row],[Sharpe Ratio Z-Score]],Table2[Sharpe Ratio Z-Score])</f>
        <v>89</v>
      </c>
      <c r="AV167">
        <f>(Table2[[#This Row],[Rank 1Y]]+Table2[[#This Row],[Rank 6M]]+Table2[[#This Row],[Rank Sharpe]])/3</f>
        <v>216.66666666666666</v>
      </c>
    </row>
    <row r="168" spans="1:48" x14ac:dyDescent="0.3">
      <c r="A168" t="s">
        <v>156</v>
      </c>
      <c r="B168" t="s">
        <v>157</v>
      </c>
      <c r="C168" t="s">
        <v>10392</v>
      </c>
      <c r="D168" t="s">
        <v>158</v>
      </c>
      <c r="E168">
        <v>175651.65900021899</v>
      </c>
      <c r="F168">
        <v>449.95</v>
      </c>
      <c r="G168">
        <v>64.517656169158897</v>
      </c>
      <c r="H168">
        <f>(Table2[[#This Row],[1Y Return vs Nifty]]-AVERAGE(Table2[1Y Return vs Nifty]))/_xlfn.STDEV.P(Table2[1Y Return vs Nifty])</f>
        <v>0.65936651991075446</v>
      </c>
      <c r="I168">
        <v>-3.2064051144194701</v>
      </c>
      <c r="J168">
        <f>(Table2[[#This Row],[1M Return vs Nifty]]-AVERAGE(Table2[1M Return vs Nifty]))/_xlfn.STDEV.P(Table2[1M Return vs Nifty])</f>
        <v>-8.4284049442008582E-2</v>
      </c>
      <c r="K168">
        <v>50.016042468464498</v>
      </c>
      <c r="L168">
        <f>(Table2[[#This Row],[6M Return vs Nifty]]-AVERAGE(Table2[6M Return vs Nifty]))/_xlfn.STDEV.P(Table2[6M Return vs Nifty])</f>
        <v>1.0158531010241374</v>
      </c>
      <c r="M168">
        <v>-0.64595165080779804</v>
      </c>
      <c r="N168">
        <f>(Table2[[#This Row],[1W Return vs Nifty]]-AVERAGE(Table2[1W Return vs Nifty]))/_xlfn.STDEV.P(Table2[1W Return vs Nifty])</f>
        <v>0.47183851458443782</v>
      </c>
      <c r="O168">
        <v>450.1</v>
      </c>
      <c r="P168">
        <v>446.20118187942597</v>
      </c>
      <c r="Q168">
        <v>383.75089301700501</v>
      </c>
      <c r="R168">
        <v>49.926429909977003</v>
      </c>
      <c r="S168" s="2">
        <f>(Table2[[#This Row],[Close Price]]-Table2[[#This Row],[20D EMA]])/Table2[[#This Row],[20D EMA]]</f>
        <v>-3.3325927571658322E-4</v>
      </c>
      <c r="T168" s="2">
        <f>(Table2[[#This Row],[Close Price]]-Table2[[#This Row],[50D EMA]])/Table2[[#This Row],[50D EMA]]</f>
        <v>8.4016319830973324E-3</v>
      </c>
      <c r="U168" s="2">
        <f>(Table2[[#This Row],[Close Price]]-Table2[[#This Row],[200D EMA]])/Table2[[#This Row],[200D EMA]]</f>
        <v>0.17250541480840675</v>
      </c>
      <c r="V168">
        <v>0.85614404982973202</v>
      </c>
      <c r="W168">
        <v>448.65</v>
      </c>
      <c r="X168">
        <v>458.45</v>
      </c>
      <c r="Y168">
        <v>437</v>
      </c>
      <c r="Z168">
        <v>471</v>
      </c>
      <c r="AA168">
        <v>424.55</v>
      </c>
      <c r="AB168">
        <v>473.65</v>
      </c>
      <c r="AC168" s="2">
        <f>(Table2[[#This Row],[Close Price]]/Table2[[#This Row],[Day Low]])-1</f>
        <v>2.8975816337903915E-3</v>
      </c>
      <c r="AD168" s="2">
        <f>(Table2[[#This Row],[Day High]]/Table2[[#This Row],[Close Price]])-1</f>
        <v>1.8890987887542954E-2</v>
      </c>
      <c r="AE168" s="2">
        <f>(Table2[[#This Row],[Close Price]]/Table2[[#This Row],[Current Week Low]])-1</f>
        <v>2.9633867276887882E-2</v>
      </c>
      <c r="AF168" s="2">
        <f>(Table2[[#This Row],[Current Week High]]/Table2[[#This Row],[Close Price]])-1</f>
        <v>4.6782975886209499E-2</v>
      </c>
      <c r="AG168" s="2">
        <f>(Table2[[#This Row],[Close Price]]/Table2[[#This Row],[Current Month Low]])-1</f>
        <v>5.9828053232834799E-2</v>
      </c>
      <c r="AH168" s="2">
        <f>(Table2[[#This Row],[Current Month High]]/Table2[[#This Row],[Close Price]])-1</f>
        <v>5.267251916879645E-2</v>
      </c>
      <c r="AI168">
        <v>12.6236248472052</v>
      </c>
      <c r="AJ168">
        <v>116.322115384615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0.03</v>
      </c>
      <c r="AM168" t="s">
        <v>10442</v>
      </c>
      <c r="AN168">
        <v>-2.0499999999999998</v>
      </c>
      <c r="AO168" t="s">
        <v>10443</v>
      </c>
      <c r="AP168">
        <v>3.8001909803886E-2</v>
      </c>
      <c r="AQ168">
        <f>(Table2[[#This Row],[Sharpe Ratio]]-AVERAGE(Table2[Sharpe Ratio]))/_xlfn.STDEV.P(Table2[Sharpe Ratio])</f>
        <v>-0.30638812007560989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1.7563859660017114</v>
      </c>
      <c r="AS168">
        <f>_xlfn.RANK.AVG(Table2[[#This Row],[1Y Return vs Nifty Z-Score]],Table2[1Y Return vs Nifty Z-Score])</f>
        <v>136</v>
      </c>
      <c r="AT168">
        <f>_xlfn.RANK.AVG(Table2[[#This Row],[6M Return vs Nifty Z-Score]],Table2[6M Return vs Nifty Z-Score])</f>
        <v>102</v>
      </c>
      <c r="AU168">
        <f>_xlfn.RANK.AVG(Table2[[#This Row],[Sharpe Ratio Z-Score]],Table2[Sharpe Ratio Z-Score])</f>
        <v>415</v>
      </c>
      <c r="AV168">
        <f>(Table2[[#This Row],[Rank 1Y]]+Table2[[#This Row],[Rank 6M]]+Table2[[#This Row],[Rank Sharpe]])/3</f>
        <v>217.66666666666666</v>
      </c>
    </row>
    <row r="169" spans="1:48" x14ac:dyDescent="0.3">
      <c r="A169" t="s">
        <v>985</v>
      </c>
      <c r="B169" t="s">
        <v>986</v>
      </c>
      <c r="C169" t="s">
        <v>10390</v>
      </c>
      <c r="D169" t="s">
        <v>259</v>
      </c>
      <c r="E169">
        <v>15214.971559485</v>
      </c>
      <c r="F169">
        <v>6377.95</v>
      </c>
      <c r="G169">
        <v>2.6494021099504299</v>
      </c>
      <c r="H169">
        <f>(Table2[[#This Row],[1Y Return vs Nifty]]-AVERAGE(Table2[1Y Return vs Nifty]))/_xlfn.STDEV.P(Table2[1Y Return vs Nifty])</f>
        <v>-0.3556407777691275</v>
      </c>
      <c r="I169">
        <v>7.5897239201119397</v>
      </c>
      <c r="J169">
        <f>(Table2[[#This Row],[1M Return vs Nifty]]-AVERAGE(Table2[1M Return vs Nifty]))/_xlfn.STDEV.P(Table2[1M Return vs Nifty])</f>
        <v>0.95439441124101243</v>
      </c>
      <c r="K169">
        <v>47.813527900943903</v>
      </c>
      <c r="L169">
        <f>(Table2[[#This Row],[6M Return vs Nifty]]-AVERAGE(Table2[6M Return vs Nifty]))/_xlfn.STDEV.P(Table2[6M Return vs Nifty])</f>
        <v>0.95171732597686809</v>
      </c>
      <c r="M169">
        <v>-2.3157770196990901</v>
      </c>
      <c r="N169">
        <f>(Table2[[#This Row],[1W Return vs Nifty]]-AVERAGE(Table2[1W Return vs Nifty]))/_xlfn.STDEV.P(Table2[1W Return vs Nifty])</f>
        <v>0.10059282346787006</v>
      </c>
      <c r="O169">
        <v>6105.14</v>
      </c>
      <c r="P169">
        <v>5754.9103667547997</v>
      </c>
      <c r="Q169">
        <v>5005.6593499658602</v>
      </c>
      <c r="R169">
        <v>60.613506004770997</v>
      </c>
      <c r="S169" s="2">
        <f>(Table2[[#This Row],[Close Price]]-Table2[[#This Row],[20D EMA]])/Table2[[#This Row],[20D EMA]]</f>
        <v>4.4685297962045012E-2</v>
      </c>
      <c r="T169" s="2">
        <f>(Table2[[#This Row],[Close Price]]-Table2[[#This Row],[50D EMA]])/Table2[[#This Row],[50D EMA]]</f>
        <v>0.10826226535940521</v>
      </c>
      <c r="U169" s="2">
        <f>(Table2[[#This Row],[Close Price]]-Table2[[#This Row],[200D EMA]])/Table2[[#This Row],[200D EMA]]</f>
        <v>0.27414783030401357</v>
      </c>
      <c r="V169">
        <v>0.60053387656843704</v>
      </c>
      <c r="W169">
        <v>6145</v>
      </c>
      <c r="X169">
        <v>6515</v>
      </c>
      <c r="Y169">
        <v>6103</v>
      </c>
      <c r="Z169">
        <v>6677.85</v>
      </c>
      <c r="AA169">
        <v>5785</v>
      </c>
      <c r="AB169">
        <v>6677.85</v>
      </c>
      <c r="AC169" s="2">
        <f>(Table2[[#This Row],[Close Price]]/Table2[[#This Row],[Day Low]])-1</f>
        <v>3.7908868999186218E-2</v>
      </c>
      <c r="AD169" s="2">
        <f>(Table2[[#This Row],[Day High]]/Table2[[#This Row],[Close Price]])-1</f>
        <v>2.1488095704732757E-2</v>
      </c>
      <c r="AE169" s="2">
        <f>(Table2[[#This Row],[Close Price]]/Table2[[#This Row],[Current Week Low]])-1</f>
        <v>4.5051613960347403E-2</v>
      </c>
      <c r="AF169" s="2">
        <f>(Table2[[#This Row],[Current Week High]]/Table2[[#This Row],[Close Price]])-1</f>
        <v>4.702137834257103E-2</v>
      </c>
      <c r="AG169" s="2">
        <f>(Table2[[#This Row],[Close Price]]/Table2[[#This Row],[Current Month Low]])-1</f>
        <v>0.10249783923941225</v>
      </c>
      <c r="AH169" s="2">
        <f>(Table2[[#This Row],[Current Month High]]/Table2[[#This Row],[Close Price]])-1</f>
        <v>4.702137834257103E-2</v>
      </c>
      <c r="AI169">
        <v>4.7303600686741101</v>
      </c>
      <c r="AJ169">
        <v>68.637379199111507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0.06</v>
      </c>
      <c r="AM169" t="s">
        <v>10442</v>
      </c>
      <c r="AN169">
        <v>5.95</v>
      </c>
      <c r="AO169" t="s">
        <v>10442</v>
      </c>
      <c r="AP169">
        <v>0.14296127154425201</v>
      </c>
      <c r="AQ169">
        <f>(Table2[[#This Row],[Sharpe Ratio]]-AVERAGE(Table2[Sharpe Ratio]))/_xlfn.STDEV.P(Table2[Sharpe Ratio])</f>
        <v>0.90860031632519944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2.5596640992418225</v>
      </c>
      <c r="AS169">
        <f>_xlfn.RANK.AVG(Table2[[#This Row],[1Y Return vs Nifty Z-Score]],Table2[1Y Return vs Nifty Z-Score])</f>
        <v>412</v>
      </c>
      <c r="AT169">
        <f>_xlfn.RANK.AVG(Table2[[#This Row],[6M Return vs Nifty Z-Score]],Table2[6M Return vs Nifty Z-Score])</f>
        <v>109</v>
      </c>
      <c r="AU169">
        <f>_xlfn.RANK.AVG(Table2[[#This Row],[Sharpe Ratio Z-Score]],Table2[Sharpe Ratio Z-Score])</f>
        <v>132</v>
      </c>
      <c r="AV169">
        <f>(Table2[[#This Row],[Rank 1Y]]+Table2[[#This Row],[Rank 6M]]+Table2[[#This Row],[Rank Sharpe]])/3</f>
        <v>217.66666666666666</v>
      </c>
    </row>
    <row r="170" spans="1:48" x14ac:dyDescent="0.3">
      <c r="A170" t="s">
        <v>987</v>
      </c>
      <c r="B170" t="s">
        <v>988</v>
      </c>
      <c r="C170" t="s">
        <v>10383</v>
      </c>
      <c r="D170" t="s">
        <v>21</v>
      </c>
      <c r="E170">
        <v>15119.549670939999</v>
      </c>
      <c r="F170">
        <v>2682.35</v>
      </c>
      <c r="G170">
        <v>201.09118350125101</v>
      </c>
      <c r="H170">
        <f>(Table2[[#This Row],[1Y Return vs Nifty]]-AVERAGE(Table2[1Y Return vs Nifty]))/_xlfn.STDEV.P(Table2[1Y Return vs Nifty])</f>
        <v>2.8999845722529578</v>
      </c>
      <c r="I170">
        <v>3.9997537222859099</v>
      </c>
      <c r="J170">
        <f>(Table2[[#This Row],[1M Return vs Nifty]]-AVERAGE(Table2[1M Return vs Nifty]))/_xlfn.STDEV.P(Table2[1M Return vs Nifty])</f>
        <v>0.60900906923099951</v>
      </c>
      <c r="K170">
        <v>58.700774743680697</v>
      </c>
      <c r="L170">
        <f>(Table2[[#This Row],[6M Return vs Nifty]]-AVERAGE(Table2[6M Return vs Nifty]))/_xlfn.STDEV.P(Table2[6M Return vs Nifty])</f>
        <v>1.2687467907017731</v>
      </c>
      <c r="M170">
        <v>-4.3203449336960498</v>
      </c>
      <c r="N170">
        <f>(Table2[[#This Row],[1W Return vs Nifty]]-AVERAGE(Table2[1W Return vs Nifty]))/_xlfn.STDEV.P(Table2[1W Return vs Nifty])</f>
        <v>-0.34507485800711746</v>
      </c>
      <c r="O170">
        <v>2657.51</v>
      </c>
      <c r="P170">
        <v>2545.3837765527001</v>
      </c>
      <c r="Q170">
        <v>1962.1687424899001</v>
      </c>
      <c r="R170">
        <v>49.823659520598603</v>
      </c>
      <c r="S170" s="2">
        <f>(Table2[[#This Row],[Close Price]]-Table2[[#This Row],[20D EMA]])/Table2[[#This Row],[20D EMA]]</f>
        <v>9.3470955894802612E-3</v>
      </c>
      <c r="T170" s="2">
        <f>(Table2[[#This Row],[Close Price]]-Table2[[#This Row],[50D EMA]])/Table2[[#This Row],[50D EMA]]</f>
        <v>5.3809655231164343E-2</v>
      </c>
      <c r="U170" s="2">
        <f>(Table2[[#This Row],[Close Price]]-Table2[[#This Row],[200D EMA]])/Table2[[#This Row],[200D EMA]]</f>
        <v>0.36703329429059378</v>
      </c>
      <c r="V170">
        <v>0.88766601676142198</v>
      </c>
      <c r="W170">
        <v>2621</v>
      </c>
      <c r="X170">
        <v>2725</v>
      </c>
      <c r="Y170">
        <v>2570</v>
      </c>
      <c r="Z170">
        <v>2870</v>
      </c>
      <c r="AA170">
        <v>2541.9</v>
      </c>
      <c r="AB170">
        <v>2925</v>
      </c>
      <c r="AC170" s="2">
        <f>(Table2[[#This Row],[Close Price]]/Table2[[#This Row],[Day Low]])-1</f>
        <v>2.3407096528042626E-2</v>
      </c>
      <c r="AD170" s="2">
        <f>(Table2[[#This Row],[Day High]]/Table2[[#This Row],[Close Price]])-1</f>
        <v>1.5900236732715678E-2</v>
      </c>
      <c r="AE170" s="2">
        <f>(Table2[[#This Row],[Close Price]]/Table2[[#This Row],[Current Week Low]])-1</f>
        <v>4.3715953307392974E-2</v>
      </c>
      <c r="AF170" s="2">
        <f>(Table2[[#This Row],[Current Week High]]/Table2[[#This Row],[Close Price]])-1</f>
        <v>6.995731354968604E-2</v>
      </c>
      <c r="AG170" s="2">
        <f>(Table2[[#This Row],[Close Price]]/Table2[[#This Row],[Current Month Low]])-1</f>
        <v>5.5253943900231972E-2</v>
      </c>
      <c r="AH170" s="2">
        <f>(Table2[[#This Row],[Current Month High]]/Table2[[#This Row],[Close Price]])-1</f>
        <v>9.0461721997502131E-2</v>
      </c>
      <c r="AI170">
        <v>9.0461721997502096</v>
      </c>
      <c r="AJ170">
        <v>263.166802057947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-0.1</v>
      </c>
      <c r="AM170" t="s">
        <v>10443</v>
      </c>
      <c r="AN170">
        <v>0.06</v>
      </c>
      <c r="AO170" t="s">
        <v>10442</v>
      </c>
      <c r="AQ170">
        <f>(Table2[[#This Row],[Sharpe Ratio]]-AVERAGE(Table2[Sharpe Ratio]))/_xlfn.STDEV.P(Table2[Sharpe Ratio])</f>
        <v>-0.74629057572393653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3.686374998454677</v>
      </c>
      <c r="AS170">
        <f>_xlfn.RANK.AVG(Table2[[#This Row],[1Y Return vs Nifty Z-Score]],Table2[1Y Return vs Nifty Z-Score])</f>
        <v>19</v>
      </c>
      <c r="AT170">
        <f>_xlfn.RANK.AVG(Table2[[#This Row],[6M Return vs Nifty Z-Score]],Table2[6M Return vs Nifty Z-Score])</f>
        <v>77</v>
      </c>
      <c r="AU170">
        <f>_xlfn.RANK.AVG(Table2[[#This Row],[Sharpe Ratio Z-Score]],Table2[Sharpe Ratio Z-Score])</f>
        <v>558</v>
      </c>
      <c r="AV170">
        <f>(Table2[[#This Row],[Rank 1Y]]+Table2[[#This Row],[Rank 6M]]+Table2[[#This Row],[Rank Sharpe]])/3</f>
        <v>218</v>
      </c>
    </row>
    <row r="171" spans="1:48" x14ac:dyDescent="0.3">
      <c r="A171" t="s">
        <v>284</v>
      </c>
      <c r="B171" t="s">
        <v>285</v>
      </c>
      <c r="C171" t="s">
        <v>10386</v>
      </c>
      <c r="D171" t="s">
        <v>180</v>
      </c>
      <c r="E171">
        <v>99553.541684850003</v>
      </c>
      <c r="F171">
        <v>3660.25</v>
      </c>
      <c r="G171">
        <v>53.3593935837917</v>
      </c>
      <c r="H171">
        <f>(Table2[[#This Row],[1Y Return vs Nifty]]-AVERAGE(Table2[1Y Return vs Nifty]))/_xlfn.STDEV.P(Table2[1Y Return vs Nifty])</f>
        <v>0.47630465521456827</v>
      </c>
      <c r="I171">
        <v>-3.3747486677127898</v>
      </c>
      <c r="J171">
        <f>(Table2[[#This Row],[1M Return vs Nifty]]-AVERAGE(Table2[1M Return vs Nifty]))/_xlfn.STDEV.P(Table2[1M Return vs Nifty])</f>
        <v>-0.10048011585075031</v>
      </c>
      <c r="K171">
        <v>19.2705365536128</v>
      </c>
      <c r="L171">
        <f>(Table2[[#This Row],[6M Return vs Nifty]]-AVERAGE(Table2[6M Return vs Nifty]))/_xlfn.STDEV.P(Table2[6M Return vs Nifty])</f>
        <v>0.12056419799127324</v>
      </c>
      <c r="M171">
        <v>-3.0047513005361899</v>
      </c>
      <c r="N171">
        <f>(Table2[[#This Row],[1W Return vs Nifty]]-AVERAGE(Table2[1W Return vs Nifty]))/_xlfn.STDEV.P(Table2[1W Return vs Nifty])</f>
        <v>-5.2584112166266246E-2</v>
      </c>
      <c r="O171">
        <v>3612.68</v>
      </c>
      <c r="P171">
        <v>3450.4718995685798</v>
      </c>
      <c r="Q171">
        <v>2899.6442507532902</v>
      </c>
      <c r="R171">
        <v>57.5796584457675</v>
      </c>
      <c r="S171" s="2">
        <f>(Table2[[#This Row],[Close Price]]-Table2[[#This Row],[20D EMA]])/Table2[[#This Row],[20D EMA]]</f>
        <v>1.3167509992581731E-2</v>
      </c>
      <c r="T171" s="2">
        <f>(Table2[[#This Row],[Close Price]]-Table2[[#This Row],[50D EMA]])/Table2[[#This Row],[50D EMA]]</f>
        <v>6.0796930546702668E-2</v>
      </c>
      <c r="U171" s="2">
        <f>(Table2[[#This Row],[Close Price]]-Table2[[#This Row],[200D EMA]])/Table2[[#This Row],[200D EMA]]</f>
        <v>0.26231002270334169</v>
      </c>
      <c r="V171">
        <v>0.89762595796378097</v>
      </c>
      <c r="W171">
        <v>3581.75</v>
      </c>
      <c r="X171">
        <v>3686.55</v>
      </c>
      <c r="Y171">
        <v>3581.75</v>
      </c>
      <c r="Z171">
        <v>3709.95</v>
      </c>
      <c r="AA171">
        <v>3581.75</v>
      </c>
      <c r="AB171">
        <v>3709.95</v>
      </c>
      <c r="AC171" s="2">
        <f>(Table2[[#This Row],[Close Price]]/Table2[[#This Row],[Day Low]])-1</f>
        <v>2.1916660850143099E-2</v>
      </c>
      <c r="AD171" s="2">
        <f>(Table2[[#This Row],[Day High]]/Table2[[#This Row],[Close Price]])-1</f>
        <v>7.1853015504406148E-3</v>
      </c>
      <c r="AE171" s="2">
        <f>(Table2[[#This Row],[Close Price]]/Table2[[#This Row],[Current Week Low]])-1</f>
        <v>2.1916660850143099E-2</v>
      </c>
      <c r="AF171" s="2">
        <f>(Table2[[#This Row],[Current Week High]]/Table2[[#This Row],[Close Price]])-1</f>
        <v>1.3578307492657649E-2</v>
      </c>
      <c r="AG171" s="2">
        <f>(Table2[[#This Row],[Close Price]]/Table2[[#This Row],[Current Month Low]])-1</f>
        <v>2.1916660850143099E-2</v>
      </c>
      <c r="AH171" s="2">
        <f>(Table2[[#This Row],[Current Month High]]/Table2[[#This Row],[Close Price]])-1</f>
        <v>1.3578307492657649E-2</v>
      </c>
      <c r="AI171">
        <v>1.35783074926576</v>
      </c>
      <c r="AJ171">
        <v>85.978862862659398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</v>
      </c>
      <c r="AM171" t="s">
        <v>10442</v>
      </c>
      <c r="AN171">
        <v>-0.3</v>
      </c>
      <c r="AO171" t="s">
        <v>10443</v>
      </c>
      <c r="AP171">
        <v>0.10965840075327001</v>
      </c>
      <c r="AQ171">
        <f>(Table2[[#This Row],[Sharpe Ratio]]-AVERAGE(Table2[Sharpe Ratio]))/_xlfn.STDEV.P(Table2[Sharpe Ratio])</f>
        <v>0.52309299006987964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0.96689761525870455</v>
      </c>
      <c r="AS171">
        <f>_xlfn.RANK.AVG(Table2[[#This Row],[1Y Return vs Nifty Z-Score]],Table2[1Y Return vs Nifty Z-Score])</f>
        <v>172</v>
      </c>
      <c r="AT171">
        <f>_xlfn.RANK.AVG(Table2[[#This Row],[6M Return vs Nifty Z-Score]],Table2[6M Return vs Nifty Z-Score])</f>
        <v>273</v>
      </c>
      <c r="AU171">
        <f>_xlfn.RANK.AVG(Table2[[#This Row],[Sharpe Ratio Z-Score]],Table2[Sharpe Ratio Z-Score])</f>
        <v>210</v>
      </c>
      <c r="AV171">
        <f>(Table2[[#This Row],[Rank 1Y]]+Table2[[#This Row],[Rank 6M]]+Table2[[#This Row],[Rank Sharpe]])/3</f>
        <v>218.33333333333334</v>
      </c>
    </row>
    <row r="172" spans="1:48" x14ac:dyDescent="0.3">
      <c r="A172" t="s">
        <v>618</v>
      </c>
      <c r="B172" t="s">
        <v>619</v>
      </c>
      <c r="C172" t="s">
        <v>10392</v>
      </c>
      <c r="D172" t="s">
        <v>620</v>
      </c>
      <c r="E172">
        <v>31892.452179600001</v>
      </c>
      <c r="F172">
        <v>329.8</v>
      </c>
      <c r="G172">
        <v>77.697365264051598</v>
      </c>
      <c r="H172">
        <f>(Table2[[#This Row],[1Y Return vs Nifty]]-AVERAGE(Table2[1Y Return vs Nifty]))/_xlfn.STDEV.P(Table2[1Y Return vs Nifty])</f>
        <v>0.87559212892521954</v>
      </c>
      <c r="I172">
        <v>-5.2023154308813702</v>
      </c>
      <c r="J172">
        <f>(Table2[[#This Row],[1M Return vs Nifty]]-AVERAGE(Table2[1M Return vs Nifty]))/_xlfn.STDEV.P(Table2[1M Return vs Nifty])</f>
        <v>-0.27630741712621931</v>
      </c>
      <c r="K172">
        <v>10.783171184255799</v>
      </c>
      <c r="L172">
        <f>(Table2[[#This Row],[6M Return vs Nifty]]-AVERAGE(Table2[6M Return vs Nifty]))/_xlfn.STDEV.P(Table2[6M Return vs Nifty])</f>
        <v>-0.12658229724659512</v>
      </c>
      <c r="M172">
        <v>0.55864271667779397</v>
      </c>
      <c r="N172">
        <f>(Table2[[#This Row],[1W Return vs Nifty]]-AVERAGE(Table2[1W Return vs Nifty]))/_xlfn.STDEV.P(Table2[1W Return vs Nifty])</f>
        <v>0.73965123129339494</v>
      </c>
      <c r="O172">
        <v>318.70999999999998</v>
      </c>
      <c r="P172">
        <v>319.69660963841801</v>
      </c>
      <c r="Q172">
        <v>292.28534191497499</v>
      </c>
      <c r="R172">
        <v>67.404458048405999</v>
      </c>
      <c r="S172" s="2">
        <f>(Table2[[#This Row],[Close Price]]-Table2[[#This Row],[20D EMA]])/Table2[[#This Row],[20D EMA]]</f>
        <v>3.4796523485300219E-2</v>
      </c>
      <c r="T172" s="2">
        <f>(Table2[[#This Row],[Close Price]]-Table2[[#This Row],[50D EMA]])/Table2[[#This Row],[50D EMA]]</f>
        <v>3.1603057577023093E-2</v>
      </c>
      <c r="U172" s="2">
        <f>(Table2[[#This Row],[Close Price]]-Table2[[#This Row],[200D EMA]])/Table2[[#This Row],[200D EMA]]</f>
        <v>0.12834943360224316</v>
      </c>
      <c r="V172">
        <v>0.70187340322424496</v>
      </c>
      <c r="W172">
        <v>323.64999999999998</v>
      </c>
      <c r="X172">
        <v>331.3</v>
      </c>
      <c r="Y172">
        <v>311.39999999999998</v>
      </c>
      <c r="Z172">
        <v>331.3</v>
      </c>
      <c r="AA172">
        <v>301.05</v>
      </c>
      <c r="AB172">
        <v>331.3</v>
      </c>
      <c r="AC172" s="2">
        <f>(Table2[[#This Row],[Close Price]]/Table2[[#This Row],[Day Low]])-1</f>
        <v>1.9002008342345222E-2</v>
      </c>
      <c r="AD172" s="2">
        <f>(Table2[[#This Row],[Day High]]/Table2[[#This Row],[Close Price]])-1</f>
        <v>4.5482110369921003E-3</v>
      </c>
      <c r="AE172" s="2">
        <f>(Table2[[#This Row],[Close Price]]/Table2[[#This Row],[Current Week Low]])-1</f>
        <v>5.9087989723827894E-2</v>
      </c>
      <c r="AF172" s="2">
        <f>(Table2[[#This Row],[Current Week High]]/Table2[[#This Row],[Close Price]])-1</f>
        <v>4.5482110369921003E-3</v>
      </c>
      <c r="AG172" s="2">
        <f>(Table2[[#This Row],[Close Price]]/Table2[[#This Row],[Current Month Low]])-1</f>
        <v>9.5499086530476562E-2</v>
      </c>
      <c r="AH172" s="2">
        <f>(Table2[[#This Row],[Current Month High]]/Table2[[#This Row],[Close Price]])-1</f>
        <v>4.5482110369921003E-3</v>
      </c>
      <c r="AI172">
        <v>26.0764099454214</v>
      </c>
      <c r="AJ172">
        <v>143.125691116844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7.0000000000000007E-2</v>
      </c>
      <c r="AM172" t="s">
        <v>10442</v>
      </c>
      <c r="AN172">
        <v>5.45</v>
      </c>
      <c r="AO172" t="s">
        <v>10442</v>
      </c>
      <c r="AP172">
        <v>0.11736380365054</v>
      </c>
      <c r="AQ172">
        <f>(Table2[[#This Row],[Sharpe Ratio]]-AVERAGE(Table2[Sharpe Ratio]))/_xlfn.STDEV.P(Table2[Sharpe Ratio])</f>
        <v>0.61228918241288099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109</v>
      </c>
      <c r="AT172">
        <f>_xlfn.RANK.AVG(Table2[[#This Row],[6M Return vs Nifty Z-Score]],Table2[6M Return vs Nifty Z-Score])</f>
        <v>353</v>
      </c>
      <c r="AU172">
        <f>_xlfn.RANK.AVG(Table2[[#This Row],[Sharpe Ratio Z-Score]],Table2[Sharpe Ratio Z-Score])</f>
        <v>195</v>
      </c>
      <c r="AV172">
        <f>(Table2[[#This Row],[Rank 1Y]]+Table2[[#This Row],[Rank 6M]]+Table2[[#This Row],[Rank Sharpe]])/3</f>
        <v>219</v>
      </c>
    </row>
    <row r="173" spans="1:48" x14ac:dyDescent="0.3">
      <c r="A173" t="s">
        <v>736</v>
      </c>
      <c r="B173" t="s">
        <v>737</v>
      </c>
      <c r="C173" t="s">
        <v>10388</v>
      </c>
      <c r="D173" t="s">
        <v>738</v>
      </c>
      <c r="E173">
        <v>23718.1987004</v>
      </c>
      <c r="F173">
        <v>2341.6</v>
      </c>
      <c r="G173">
        <v>34.257728313130102</v>
      </c>
      <c r="H173">
        <f>(Table2[[#This Row],[1Y Return vs Nifty]]-AVERAGE(Table2[1Y Return vs Nifty]))/_xlfn.STDEV.P(Table2[1Y Return vs Nifty])</f>
        <v>0.16292374698649581</v>
      </c>
      <c r="I173">
        <v>12.0914043685218</v>
      </c>
      <c r="J173">
        <f>(Table2[[#This Row],[1M Return vs Nifty]]-AVERAGE(Table2[1M Return vs Nifty]))/_xlfn.STDEV.P(Table2[1M Return vs Nifty])</f>
        <v>1.3874939512414763</v>
      </c>
      <c r="K173">
        <v>38.355561588122796</v>
      </c>
      <c r="L173">
        <f>(Table2[[#This Row],[6M Return vs Nifty]]-AVERAGE(Table2[6M Return vs Nifty]))/_xlfn.STDEV.P(Table2[6M Return vs Nifty])</f>
        <v>0.67630756987859264</v>
      </c>
      <c r="M173">
        <v>-4.3091793131875402</v>
      </c>
      <c r="N173">
        <f>(Table2[[#This Row],[1W Return vs Nifty]]-AVERAGE(Table2[1W Return vs Nifty]))/_xlfn.STDEV.P(Table2[1W Return vs Nifty])</f>
        <v>-0.34259244961900004</v>
      </c>
      <c r="O173">
        <v>2402.77</v>
      </c>
      <c r="P173">
        <v>2234.6491887040402</v>
      </c>
      <c r="Q173">
        <v>1836.74028360035</v>
      </c>
      <c r="R173">
        <v>35.967976846626598</v>
      </c>
      <c r="S173" s="2">
        <f>(Table2[[#This Row],[Close Price]]-Table2[[#This Row],[20D EMA]])/Table2[[#This Row],[20D EMA]]</f>
        <v>-2.5458117089858817E-2</v>
      </c>
      <c r="T173" s="2">
        <f>(Table2[[#This Row],[Close Price]]-Table2[[#This Row],[50D EMA]])/Table2[[#This Row],[50D EMA]]</f>
        <v>4.7860224252015443E-2</v>
      </c>
      <c r="U173" s="2">
        <f>(Table2[[#This Row],[Close Price]]-Table2[[#This Row],[200D EMA]])/Table2[[#This Row],[200D EMA]]</f>
        <v>0.27486723131592217</v>
      </c>
      <c r="V173">
        <v>0.71777138057143397</v>
      </c>
      <c r="W173">
        <v>2328.0500000000002</v>
      </c>
      <c r="X173">
        <v>2499.75</v>
      </c>
      <c r="Y173">
        <v>2328.0500000000002</v>
      </c>
      <c r="Z173">
        <v>2565</v>
      </c>
      <c r="AA173">
        <v>2328.0500000000002</v>
      </c>
      <c r="AB173">
        <v>2686.6</v>
      </c>
      <c r="AC173" s="2">
        <f>(Table2[[#This Row],[Close Price]]/Table2[[#This Row],[Day Low]])-1</f>
        <v>5.8203217284851227E-3</v>
      </c>
      <c r="AD173" s="2">
        <f>(Table2[[#This Row],[Day High]]/Table2[[#This Row],[Close Price]])-1</f>
        <v>6.7539289374786593E-2</v>
      </c>
      <c r="AE173" s="2">
        <f>(Table2[[#This Row],[Close Price]]/Table2[[#This Row],[Current Week Low]])-1</f>
        <v>5.8203217284851227E-3</v>
      </c>
      <c r="AF173" s="2">
        <f>(Table2[[#This Row],[Current Week High]]/Table2[[#This Row],[Close Price]])-1</f>
        <v>9.5404851383669387E-2</v>
      </c>
      <c r="AG173" s="2">
        <f>(Table2[[#This Row],[Close Price]]/Table2[[#This Row],[Current Month Low]])-1</f>
        <v>5.8203217284851227E-3</v>
      </c>
      <c r="AH173" s="2">
        <f>(Table2[[#This Row],[Current Month High]]/Table2[[#This Row],[Close Price]])-1</f>
        <v>0.14733515544926545</v>
      </c>
      <c r="AI173">
        <v>14.733515544926499</v>
      </c>
      <c r="AJ173">
        <v>87.313014958803294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0.04</v>
      </c>
      <c r="AM173" t="s">
        <v>10442</v>
      </c>
      <c r="AN173">
        <v>-6.47</v>
      </c>
      <c r="AO173" t="s">
        <v>10443</v>
      </c>
      <c r="AP173">
        <v>9.3427090298937004E-2</v>
      </c>
      <c r="AQ173">
        <f>(Table2[[#This Row],[Sharpe Ratio]]-AVERAGE(Table2[Sharpe Ratio]))/_xlfn.STDEV.P(Table2[Sharpe Ratio])</f>
        <v>0.33520260866275098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2.2193354271503156</v>
      </c>
      <c r="AS173">
        <f>_xlfn.RANK.AVG(Table2[[#This Row],[1Y Return vs Nifty Z-Score]],Table2[1Y Return vs Nifty Z-Score])</f>
        <v>254</v>
      </c>
      <c r="AT173">
        <f>_xlfn.RANK.AVG(Table2[[#This Row],[6M Return vs Nifty Z-Score]],Table2[6M Return vs Nifty Z-Score])</f>
        <v>146</v>
      </c>
      <c r="AU173">
        <f>_xlfn.RANK.AVG(Table2[[#This Row],[Sharpe Ratio Z-Score]],Table2[Sharpe Ratio Z-Score])</f>
        <v>260</v>
      </c>
      <c r="AV173">
        <f>(Table2[[#This Row],[Rank 1Y]]+Table2[[#This Row],[Rank 6M]]+Table2[[#This Row],[Rank Sharpe]])/3</f>
        <v>220</v>
      </c>
    </row>
    <row r="174" spans="1:48" x14ac:dyDescent="0.3">
      <c r="A174" t="s">
        <v>792</v>
      </c>
      <c r="B174" t="s">
        <v>793</v>
      </c>
      <c r="C174" t="s">
        <v>10394</v>
      </c>
      <c r="D174" t="s">
        <v>794</v>
      </c>
      <c r="E174">
        <v>21483.82646828</v>
      </c>
      <c r="F174">
        <v>311.3</v>
      </c>
      <c r="G174">
        <v>60.513223550884497</v>
      </c>
      <c r="H174">
        <f>(Table2[[#This Row],[1Y Return vs Nifty]]-AVERAGE(Table2[1Y Return vs Nifty]))/_xlfn.STDEV.P(Table2[1Y Return vs Nifty])</f>
        <v>0.59367001057131064</v>
      </c>
      <c r="I174">
        <v>-14.112777395736099</v>
      </c>
      <c r="J174">
        <f>(Table2[[#This Row],[1M Return vs Nifty]]-AVERAGE(Table2[1M Return vs Nifty]))/_xlfn.STDEV.P(Table2[1M Return vs Nifty])</f>
        <v>-1.1335688381436479</v>
      </c>
      <c r="K174">
        <v>48.419814024878001</v>
      </c>
      <c r="L174">
        <f>(Table2[[#This Row],[6M Return vs Nifty]]-AVERAGE(Table2[6M Return vs Nifty]))/_xlfn.STDEV.P(Table2[6M Return vs Nifty])</f>
        <v>0.96937197899589034</v>
      </c>
      <c r="M174">
        <v>-5.4280544421718799</v>
      </c>
      <c r="N174">
        <f>(Table2[[#This Row],[1W Return vs Nifty]]-AVERAGE(Table2[1W Return vs Nifty]))/_xlfn.STDEV.P(Table2[1W Return vs Nifty])</f>
        <v>-0.59134754597301387</v>
      </c>
      <c r="O174">
        <v>309.48</v>
      </c>
      <c r="P174">
        <v>290.34582359650102</v>
      </c>
      <c r="Q174">
        <v>230.54630519497701</v>
      </c>
      <c r="R174">
        <v>50.466278747517002</v>
      </c>
      <c r="S174" s="2">
        <f>(Table2[[#This Row],[Close Price]]-Table2[[#This Row],[20D EMA]])/Table2[[#This Row],[20D EMA]]</f>
        <v>5.8808323639653387E-3</v>
      </c>
      <c r="T174" s="2">
        <f>(Table2[[#This Row],[Close Price]]-Table2[[#This Row],[50D EMA]])/Table2[[#This Row],[50D EMA]]</f>
        <v>7.2169718661493132E-2</v>
      </c>
      <c r="U174" s="2">
        <f>(Table2[[#This Row],[Close Price]]-Table2[[#This Row],[200D EMA]])/Table2[[#This Row],[200D EMA]]</f>
        <v>0.35027104310662538</v>
      </c>
      <c r="V174">
        <v>0.63153035377139899</v>
      </c>
      <c r="W174">
        <v>307.25</v>
      </c>
      <c r="X174">
        <v>318.89999999999998</v>
      </c>
      <c r="Y174">
        <v>294.5</v>
      </c>
      <c r="Z174">
        <v>318.89999999999998</v>
      </c>
      <c r="AA174">
        <v>294.5</v>
      </c>
      <c r="AB174">
        <v>333.1</v>
      </c>
      <c r="AC174" s="2">
        <f>(Table2[[#This Row],[Close Price]]/Table2[[#This Row],[Day Low]])-1</f>
        <v>1.3181448331977208E-2</v>
      </c>
      <c r="AD174" s="2">
        <f>(Table2[[#This Row],[Day High]]/Table2[[#This Row],[Close Price]])-1</f>
        <v>2.4413748795374168E-2</v>
      </c>
      <c r="AE174" s="2">
        <f>(Table2[[#This Row],[Close Price]]/Table2[[#This Row],[Current Week Low]])-1</f>
        <v>5.7045840407470294E-2</v>
      </c>
      <c r="AF174" s="2">
        <f>(Table2[[#This Row],[Current Week High]]/Table2[[#This Row],[Close Price]])-1</f>
        <v>2.4413748795374168E-2</v>
      </c>
      <c r="AG174" s="2">
        <f>(Table2[[#This Row],[Close Price]]/Table2[[#This Row],[Current Month Low]])-1</f>
        <v>5.7045840407470294E-2</v>
      </c>
      <c r="AH174" s="2">
        <f>(Table2[[#This Row],[Current Month High]]/Table2[[#This Row],[Close Price]])-1</f>
        <v>7.0028911018310325E-2</v>
      </c>
      <c r="AI174">
        <v>10.4722132990684</v>
      </c>
      <c r="AJ174">
        <v>109.91233985165201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0.23</v>
      </c>
      <c r="AM174" t="s">
        <v>10442</v>
      </c>
      <c r="AN174">
        <v>-0.56000000000000005</v>
      </c>
      <c r="AO174" t="s">
        <v>10443</v>
      </c>
      <c r="AP174">
        <v>4.1574593541801E-2</v>
      </c>
      <c r="AQ174">
        <f>(Table2[[#This Row],[Sharpe Ratio]]-AVERAGE(Table2[Sharpe Ratio]))/_xlfn.STDEV.P(Table2[Sharpe Ratio])</f>
        <v>-0.26503145253773419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-0.42690584708719503</v>
      </c>
      <c r="AS174">
        <f>_xlfn.RANK.AVG(Table2[[#This Row],[1Y Return vs Nifty Z-Score]],Table2[1Y Return vs Nifty Z-Score])</f>
        <v>148</v>
      </c>
      <c r="AT174">
        <f>_xlfn.RANK.AVG(Table2[[#This Row],[6M Return vs Nifty Z-Score]],Table2[6M Return vs Nifty Z-Score])</f>
        <v>106</v>
      </c>
      <c r="AU174">
        <f>_xlfn.RANK.AVG(Table2[[#This Row],[Sharpe Ratio Z-Score]],Table2[Sharpe Ratio Z-Score])</f>
        <v>406</v>
      </c>
      <c r="AV174">
        <f>(Table2[[#This Row],[Rank 1Y]]+Table2[[#This Row],[Rank 6M]]+Table2[[#This Row],[Rank Sharpe]])/3</f>
        <v>220</v>
      </c>
    </row>
    <row r="175" spans="1:48" x14ac:dyDescent="0.3">
      <c r="A175" t="s">
        <v>233</v>
      </c>
      <c r="B175" t="s">
        <v>234</v>
      </c>
      <c r="C175" t="s">
        <v>10388</v>
      </c>
      <c r="D175" t="s">
        <v>54</v>
      </c>
      <c r="E175">
        <v>117027.66424319999</v>
      </c>
      <c r="F175">
        <v>3457.8</v>
      </c>
      <c r="G175">
        <v>53.926773670575201</v>
      </c>
      <c r="H175">
        <f>(Table2[[#This Row],[1Y Return vs Nifty]]-AVERAGE(Table2[1Y Return vs Nifty]))/_xlfn.STDEV.P(Table2[1Y Return vs Nifty])</f>
        <v>0.48561306285271433</v>
      </c>
      <c r="I175">
        <v>-4.6330357890674696</v>
      </c>
      <c r="J175">
        <f>(Table2[[#This Row],[1M Return vs Nifty]]-AVERAGE(Table2[1M Return vs Nifty]))/_xlfn.STDEV.P(Table2[1M Return vs Nifty])</f>
        <v>-0.22153792519386317</v>
      </c>
      <c r="K175">
        <v>19.176185197822001</v>
      </c>
      <c r="L175">
        <f>(Table2[[#This Row],[6M Return vs Nifty]]-AVERAGE(Table2[6M Return vs Nifty]))/_xlfn.STDEV.P(Table2[6M Return vs Nifty])</f>
        <v>0.11781674858973962</v>
      </c>
      <c r="M175">
        <v>-5.1168255944013499</v>
      </c>
      <c r="N175">
        <f>(Table2[[#This Row],[1W Return vs Nifty]]-AVERAGE(Table2[1W Return vs Nifty]))/_xlfn.STDEV.P(Table2[1W Return vs Nifty])</f>
        <v>-0.52215326324229949</v>
      </c>
      <c r="O175">
        <v>3404.82</v>
      </c>
      <c r="P175">
        <v>3279.5903395000801</v>
      </c>
      <c r="Q175">
        <v>2796.7403557996099</v>
      </c>
      <c r="R175">
        <v>58.925945737689901</v>
      </c>
      <c r="S175" s="2">
        <f>(Table2[[#This Row],[Close Price]]-Table2[[#This Row],[20D EMA]])/Table2[[#This Row],[20D EMA]]</f>
        <v>1.556029393624333E-2</v>
      </c>
      <c r="T175" s="2">
        <f>(Table2[[#This Row],[Close Price]]-Table2[[#This Row],[50D EMA]])/Table2[[#This Row],[50D EMA]]</f>
        <v>5.4339000317669334E-2</v>
      </c>
      <c r="U175" s="2">
        <f>(Table2[[#This Row],[Close Price]]-Table2[[#This Row],[200D EMA]])/Table2[[#This Row],[200D EMA]]</f>
        <v>0.23636789980505293</v>
      </c>
      <c r="V175">
        <v>0.80677026335934898</v>
      </c>
      <c r="W175">
        <v>3355.05</v>
      </c>
      <c r="X175">
        <v>3481.9</v>
      </c>
      <c r="Y175">
        <v>3320.95</v>
      </c>
      <c r="Z175">
        <v>3483.05</v>
      </c>
      <c r="AA175">
        <v>3320.95</v>
      </c>
      <c r="AB175">
        <v>3525</v>
      </c>
      <c r="AC175" s="2">
        <f>(Table2[[#This Row],[Close Price]]/Table2[[#This Row],[Day Low]])-1</f>
        <v>3.0625475030178428E-2</v>
      </c>
      <c r="AD175" s="2">
        <f>(Table2[[#This Row],[Day High]]/Table2[[#This Row],[Close Price]])-1</f>
        <v>6.9697495517380137E-3</v>
      </c>
      <c r="AE175" s="2">
        <f>(Table2[[#This Row],[Close Price]]/Table2[[#This Row],[Current Week Low]])-1</f>
        <v>4.1208088047095082E-2</v>
      </c>
      <c r="AF175" s="2">
        <f>(Table2[[#This Row],[Current Week High]]/Table2[[#This Row],[Close Price]])-1</f>
        <v>7.3023309618833743E-3</v>
      </c>
      <c r="AG175" s="2">
        <f>(Table2[[#This Row],[Close Price]]/Table2[[#This Row],[Current Month Low]])-1</f>
        <v>4.1208088047095082E-2</v>
      </c>
      <c r="AH175" s="2">
        <f>(Table2[[#This Row],[Current Month High]]/Table2[[#This Row],[Close Price]])-1</f>
        <v>1.9434322401526982E-2</v>
      </c>
      <c r="AI175">
        <v>3.3605182485973701</v>
      </c>
      <c r="AJ175">
        <v>89.8377666145104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0.05</v>
      </c>
      <c r="AM175" t="s">
        <v>10442</v>
      </c>
      <c r="AN175">
        <v>-0.15</v>
      </c>
      <c r="AO175" t="s">
        <v>10443</v>
      </c>
      <c r="AP175">
        <v>0.10652986276368</v>
      </c>
      <c r="AQ175">
        <f>(Table2[[#This Row],[Sharpe Ratio]]-AVERAGE(Table2[Sharpe Ratio]))/_xlfn.STDEV.P(Table2[Sharpe Ratio])</f>
        <v>0.48687766427935869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0.34661628728565008</v>
      </c>
      <c r="AS175">
        <f>_xlfn.RANK.AVG(Table2[[#This Row],[1Y Return vs Nifty Z-Score]],Table2[1Y Return vs Nifty Z-Score])</f>
        <v>170</v>
      </c>
      <c r="AT175">
        <f>_xlfn.RANK.AVG(Table2[[#This Row],[6M Return vs Nifty Z-Score]],Table2[6M Return vs Nifty Z-Score])</f>
        <v>275</v>
      </c>
      <c r="AU175">
        <f>_xlfn.RANK.AVG(Table2[[#This Row],[Sharpe Ratio Z-Score]],Table2[Sharpe Ratio Z-Score])</f>
        <v>220</v>
      </c>
      <c r="AV175">
        <f>(Table2[[#This Row],[Rank 1Y]]+Table2[[#This Row],[Rank 6M]]+Table2[[#This Row],[Rank Sharpe]])/3</f>
        <v>221.66666666666666</v>
      </c>
    </row>
    <row r="176" spans="1:48" x14ac:dyDescent="0.3">
      <c r="A176" t="s">
        <v>1469</v>
      </c>
      <c r="B176" t="s">
        <v>1470</v>
      </c>
      <c r="C176" t="s">
        <v>10386</v>
      </c>
      <c r="D176" t="s">
        <v>114</v>
      </c>
      <c r="E176">
        <v>7284.8845757949903</v>
      </c>
      <c r="F176">
        <v>1207.55</v>
      </c>
      <c r="G176">
        <v>54.022258438580202</v>
      </c>
      <c r="H176">
        <f>(Table2[[#This Row],[1Y Return vs Nifty]]-AVERAGE(Table2[1Y Return vs Nifty]))/_xlfn.STDEV.P(Table2[1Y Return vs Nifty])</f>
        <v>0.48717958089684077</v>
      </c>
      <c r="I176">
        <v>-7.6377316227756804</v>
      </c>
      <c r="J176">
        <f>(Table2[[#This Row],[1M Return vs Nifty]]-AVERAGE(Table2[1M Return vs Nifty]))/_xlfn.STDEV.P(Table2[1M Return vs Nifty])</f>
        <v>-0.51061494839305732</v>
      </c>
      <c r="K176">
        <v>31.9388708899988</v>
      </c>
      <c r="L176">
        <f>(Table2[[#This Row],[6M Return vs Nifty]]-AVERAGE(Table2[6M Return vs Nifty]))/_xlfn.STDEV.P(Table2[6M Return vs Nifty])</f>
        <v>0.48945775865302488</v>
      </c>
      <c r="M176">
        <v>-4.1122957786119896</v>
      </c>
      <c r="N176">
        <f>(Table2[[#This Row],[1W Return vs Nifty]]-AVERAGE(Table2[1W Return vs Nifty]))/_xlfn.STDEV.P(Table2[1W Return vs Nifty])</f>
        <v>-0.29882010957394273</v>
      </c>
      <c r="O176">
        <v>1219.47</v>
      </c>
      <c r="P176">
        <v>1186.5978372316499</v>
      </c>
      <c r="Q176">
        <v>1011.28772913812</v>
      </c>
      <c r="R176">
        <v>45.034315305254097</v>
      </c>
      <c r="S176" s="2">
        <f>(Table2[[#This Row],[Close Price]]-Table2[[#This Row],[20D EMA]])/Table2[[#This Row],[20D EMA]]</f>
        <v>-9.7747382059419855E-3</v>
      </c>
      <c r="T176" s="2">
        <f>(Table2[[#This Row],[Close Price]]-Table2[[#This Row],[50D EMA]])/Table2[[#This Row],[50D EMA]]</f>
        <v>1.7657341106597443E-2</v>
      </c>
      <c r="U176" s="2">
        <f>(Table2[[#This Row],[Close Price]]-Table2[[#This Row],[200D EMA]])/Table2[[#This Row],[200D EMA]]</f>
        <v>0.19407164272540561</v>
      </c>
      <c r="V176">
        <v>0.40411130802432199</v>
      </c>
      <c r="W176">
        <v>1190</v>
      </c>
      <c r="X176">
        <v>1211</v>
      </c>
      <c r="Y176">
        <v>1188.3499999999999</v>
      </c>
      <c r="Z176">
        <v>1250.05</v>
      </c>
      <c r="AA176">
        <v>1184.05</v>
      </c>
      <c r="AB176">
        <v>1310</v>
      </c>
      <c r="AC176" s="2">
        <f>(Table2[[#This Row],[Close Price]]/Table2[[#This Row],[Day Low]])-1</f>
        <v>1.4747899159663902E-2</v>
      </c>
      <c r="AD176" s="2">
        <f>(Table2[[#This Row],[Day High]]/Table2[[#This Row],[Close Price]])-1</f>
        <v>2.8570245538488415E-3</v>
      </c>
      <c r="AE176" s="2">
        <f>(Table2[[#This Row],[Close Price]]/Table2[[#This Row],[Current Week Low]])-1</f>
        <v>1.6156856145075116E-2</v>
      </c>
      <c r="AF176" s="2">
        <f>(Table2[[#This Row],[Current Week High]]/Table2[[#This Row],[Close Price]])-1</f>
        <v>3.5195230011179746E-2</v>
      </c>
      <c r="AG176" s="2">
        <f>(Table2[[#This Row],[Close Price]]/Table2[[#This Row],[Current Month Low]])-1</f>
        <v>1.9847134833832936E-2</v>
      </c>
      <c r="AH176" s="2">
        <f>(Table2[[#This Row],[Current Month High]]/Table2[[#This Row],[Close Price]])-1</f>
        <v>8.484120740342016E-2</v>
      </c>
      <c r="AI176">
        <v>11.473644983644499</v>
      </c>
      <c r="AJ176">
        <v>85.420345489443307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0.03</v>
      </c>
      <c r="AM176" t="s">
        <v>10442</v>
      </c>
      <c r="AN176">
        <v>-2.38</v>
      </c>
      <c r="AO176" t="s">
        <v>10443</v>
      </c>
      <c r="AP176">
        <v>7.66212614939E-2</v>
      </c>
      <c r="AQ176">
        <f>(Table2[[#This Row],[Sharpe Ratio]]-AVERAGE(Table2[Sharpe Ratio]))/_xlfn.STDEV.P(Table2[Sharpe Ratio])</f>
        <v>0.1406617185155622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0.30786400009842779</v>
      </c>
      <c r="AS176">
        <f>_xlfn.RANK.AVG(Table2[[#This Row],[1Y Return vs Nifty Z-Score]],Table2[1Y Return vs Nifty Z-Score])</f>
        <v>169</v>
      </c>
      <c r="AT176">
        <f>_xlfn.RANK.AVG(Table2[[#This Row],[6M Return vs Nifty Z-Score]],Table2[6M Return vs Nifty Z-Score])</f>
        <v>182</v>
      </c>
      <c r="AU176">
        <f>_xlfn.RANK.AVG(Table2[[#This Row],[Sharpe Ratio Z-Score]],Table2[Sharpe Ratio Z-Score])</f>
        <v>314</v>
      </c>
      <c r="AV176">
        <f>(Table2[[#This Row],[Rank 1Y]]+Table2[[#This Row],[Rank 6M]]+Table2[[#This Row],[Rank Sharpe]])/3</f>
        <v>221.66666666666666</v>
      </c>
    </row>
    <row r="177" spans="1:48" x14ac:dyDescent="0.3">
      <c r="A177" t="s">
        <v>1646</v>
      </c>
      <c r="B177" t="s">
        <v>1647</v>
      </c>
      <c r="C177" t="s">
        <v>10386</v>
      </c>
      <c r="D177" t="s">
        <v>1648</v>
      </c>
      <c r="E177">
        <v>5460.4297888800002</v>
      </c>
      <c r="F177">
        <v>1067.8</v>
      </c>
      <c r="G177">
        <v>41.350081809830101</v>
      </c>
      <c r="H177">
        <f>(Table2[[#This Row],[1Y Return vs Nifty]]-AVERAGE(Table2[1Y Return vs Nifty]))/_xlfn.STDEV.P(Table2[1Y Return vs Nifty])</f>
        <v>0.2792805226276287</v>
      </c>
      <c r="I177">
        <v>-4.3366855454467004</v>
      </c>
      <c r="J177">
        <f>(Table2[[#This Row],[1M Return vs Nifty]]-AVERAGE(Table2[1M Return vs Nifty]))/_xlfn.STDEV.P(Table2[1M Return vs Nifty])</f>
        <v>-0.19302653802143122</v>
      </c>
      <c r="K177">
        <v>53.191196455797403</v>
      </c>
      <c r="L177">
        <f>(Table2[[#This Row],[6M Return vs Nifty]]-AVERAGE(Table2[6M Return vs Nifty]))/_xlfn.STDEV.P(Table2[6M Return vs Nifty])</f>
        <v>1.1083114960218445</v>
      </c>
      <c r="M177">
        <v>-8.7431441649014001</v>
      </c>
      <c r="N177">
        <f>(Table2[[#This Row],[1W Return vs Nifty]]-AVERAGE(Table2[1W Return vs Nifty]))/_xlfn.STDEV.P(Table2[1W Return vs Nifty])</f>
        <v>-1.3283783745591813</v>
      </c>
      <c r="O177">
        <v>1092.8</v>
      </c>
      <c r="P177">
        <v>1060.61609623294</v>
      </c>
      <c r="Q177">
        <v>873.59886529544201</v>
      </c>
      <c r="R177">
        <v>37.863661956149102</v>
      </c>
      <c r="S177" s="2">
        <f>(Table2[[#This Row],[Close Price]]-Table2[[#This Row],[20D EMA]])/Table2[[#This Row],[20D EMA]]</f>
        <v>-2.2877013177159591E-2</v>
      </c>
      <c r="T177" s="2">
        <f>(Table2[[#This Row],[Close Price]]-Table2[[#This Row],[50D EMA]])/Table2[[#This Row],[50D EMA]]</f>
        <v>6.7733308900133774E-3</v>
      </c>
      <c r="U177" s="2">
        <f>(Table2[[#This Row],[Close Price]]-Table2[[#This Row],[200D EMA]])/Table2[[#This Row],[200D EMA]]</f>
        <v>0.22230012242390121</v>
      </c>
      <c r="V177">
        <v>0.54267931937824399</v>
      </c>
      <c r="W177">
        <v>1054.45</v>
      </c>
      <c r="X177">
        <v>1107.75</v>
      </c>
      <c r="Y177">
        <v>1026.0999999999999</v>
      </c>
      <c r="Z177">
        <v>1123.4000000000001</v>
      </c>
      <c r="AA177">
        <v>1026.0999999999999</v>
      </c>
      <c r="AB177">
        <v>1201</v>
      </c>
      <c r="AC177" s="2">
        <f>(Table2[[#This Row],[Close Price]]/Table2[[#This Row],[Day Low]])-1</f>
        <v>1.2660628763810466E-2</v>
      </c>
      <c r="AD177" s="2">
        <f>(Table2[[#This Row],[Day High]]/Table2[[#This Row],[Close Price]])-1</f>
        <v>3.7413373290878571E-2</v>
      </c>
      <c r="AE177" s="2">
        <f>(Table2[[#This Row],[Close Price]]/Table2[[#This Row],[Current Week Low]])-1</f>
        <v>4.0639313907026686E-2</v>
      </c>
      <c r="AF177" s="2">
        <f>(Table2[[#This Row],[Current Week High]]/Table2[[#This Row],[Close Price]])-1</f>
        <v>5.2069675969282692E-2</v>
      </c>
      <c r="AG177" s="2">
        <f>(Table2[[#This Row],[Close Price]]/Table2[[#This Row],[Current Month Low]])-1</f>
        <v>4.0639313907026686E-2</v>
      </c>
      <c r="AH177" s="2">
        <f>(Table2[[#This Row],[Current Month High]]/Table2[[#This Row],[Close Price]])-1</f>
        <v>0.12474246113504406</v>
      </c>
      <c r="AI177">
        <v>12.4742461135044</v>
      </c>
      <c r="AJ177">
        <v>84.740484429065702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-0.03</v>
      </c>
      <c r="AM177" t="s">
        <v>10443</v>
      </c>
      <c r="AN177">
        <v>-3.61</v>
      </c>
      <c r="AO177" t="s">
        <v>10443</v>
      </c>
      <c r="AP177">
        <v>6.1563941158322998E-2</v>
      </c>
      <c r="AQ177">
        <f>(Table2[[#This Row],[Sharpe Ratio]]-AVERAGE(Table2[Sharpe Ratio]))/_xlfn.STDEV.P(Table2[Sharpe Ratio])</f>
        <v>-3.3638789676962357E-2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-0.1674516836081017</v>
      </c>
      <c r="AS177">
        <f>_xlfn.RANK.AVG(Table2[[#This Row],[1Y Return vs Nifty Z-Score]],Table2[1Y Return vs Nifty Z-Score])</f>
        <v>215</v>
      </c>
      <c r="AT177">
        <f>_xlfn.RANK.AVG(Table2[[#This Row],[6M Return vs Nifty Z-Score]],Table2[6M Return vs Nifty Z-Score])</f>
        <v>96</v>
      </c>
      <c r="AU177">
        <f>_xlfn.RANK.AVG(Table2[[#This Row],[Sharpe Ratio Z-Score]],Table2[Sharpe Ratio Z-Score])</f>
        <v>357</v>
      </c>
      <c r="AV177">
        <f>(Table2[[#This Row],[Rank 1Y]]+Table2[[#This Row],[Rank 6M]]+Table2[[#This Row],[Rank Sharpe]])/3</f>
        <v>222.66666666666666</v>
      </c>
    </row>
    <row r="178" spans="1:48" x14ac:dyDescent="0.3">
      <c r="A178" t="s">
        <v>1888</v>
      </c>
      <c r="B178" t="s">
        <v>1889</v>
      </c>
      <c r="C178" t="s">
        <v>10397</v>
      </c>
      <c r="D178" t="s">
        <v>278</v>
      </c>
      <c r="E178">
        <v>3889.8480525</v>
      </c>
      <c r="F178">
        <v>1256.3499999999999</v>
      </c>
      <c r="G178">
        <v>47.919599524631998</v>
      </c>
      <c r="H178">
        <f>(Table2[[#This Row],[1Y Return vs Nifty]]-AVERAGE(Table2[1Y Return vs Nifty]))/_xlfn.STDEV.P(Table2[1Y Return vs Nifty])</f>
        <v>0.38705968213615061</v>
      </c>
      <c r="I178">
        <v>-9.5581688170143693</v>
      </c>
      <c r="J178">
        <f>(Table2[[#This Row],[1M Return vs Nifty]]-AVERAGE(Table2[1M Return vs Nifty]))/_xlfn.STDEV.P(Table2[1M Return vs Nifty])</f>
        <v>-0.69537716662610749</v>
      </c>
      <c r="K178">
        <v>44.950579354741699</v>
      </c>
      <c r="L178">
        <f>(Table2[[#This Row],[6M Return vs Nifty]]-AVERAGE(Table2[6M Return vs Nifty]))/_xlfn.STDEV.P(Table2[6M Return vs Nifty])</f>
        <v>0.86835014800726562</v>
      </c>
      <c r="M178">
        <v>-2.5976379597919701</v>
      </c>
      <c r="N178">
        <f>(Table2[[#This Row],[1W Return vs Nifty]]-AVERAGE(Table2[1W Return vs Nifty]))/_xlfn.STDEV.P(Table2[1W Return vs Nifty])</f>
        <v>3.7927791870569584E-2</v>
      </c>
      <c r="O178">
        <v>1253.3</v>
      </c>
      <c r="P178">
        <v>1192.43730542759</v>
      </c>
      <c r="Q178">
        <v>969.54673805416803</v>
      </c>
      <c r="R178">
        <v>51.9769256460402</v>
      </c>
      <c r="S178" s="2">
        <f>(Table2[[#This Row],[Close Price]]-Table2[[#This Row],[20D EMA]])/Table2[[#This Row],[20D EMA]]</f>
        <v>2.4335753610468E-3</v>
      </c>
      <c r="T178" s="2">
        <f>(Table2[[#This Row],[Close Price]]-Table2[[#This Row],[50D EMA]])/Table2[[#This Row],[50D EMA]]</f>
        <v>5.3598368888242549E-2</v>
      </c>
      <c r="U178" s="2">
        <f>(Table2[[#This Row],[Close Price]]-Table2[[#This Row],[200D EMA]])/Table2[[#This Row],[200D EMA]]</f>
        <v>0.29581169291686932</v>
      </c>
      <c r="V178">
        <v>0.286699396689442</v>
      </c>
      <c r="W178">
        <v>1210.6500000000001</v>
      </c>
      <c r="X178">
        <v>1263.7</v>
      </c>
      <c r="Y178">
        <v>1191.05</v>
      </c>
      <c r="Z178">
        <v>1263.7</v>
      </c>
      <c r="AA178">
        <v>1191.05</v>
      </c>
      <c r="AB178">
        <v>1399.9</v>
      </c>
      <c r="AC178" s="2">
        <f>(Table2[[#This Row],[Close Price]]/Table2[[#This Row],[Day Low]])-1</f>
        <v>3.774831701978254E-2</v>
      </c>
      <c r="AD178" s="2">
        <f>(Table2[[#This Row],[Day High]]/Table2[[#This Row],[Close Price]])-1</f>
        <v>5.8502805746807329E-3</v>
      </c>
      <c r="AE178" s="2">
        <f>(Table2[[#This Row],[Close Price]]/Table2[[#This Row],[Current Week Low]])-1</f>
        <v>5.4825574073296579E-2</v>
      </c>
      <c r="AF178" s="2">
        <f>(Table2[[#This Row],[Current Week High]]/Table2[[#This Row],[Close Price]])-1</f>
        <v>5.8502805746807329E-3</v>
      </c>
      <c r="AG178" s="2">
        <f>(Table2[[#This Row],[Close Price]]/Table2[[#This Row],[Current Month Low]])-1</f>
        <v>5.4825574073296579E-2</v>
      </c>
      <c r="AH178" s="2">
        <f>(Table2[[#This Row],[Current Month High]]/Table2[[#This Row],[Close Price]])-1</f>
        <v>0.11425956142794624</v>
      </c>
      <c r="AI178">
        <v>11.4259561427946</v>
      </c>
      <c r="AJ178">
        <v>102.164293185292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0.36</v>
      </c>
      <c r="AM178" t="s">
        <v>10442</v>
      </c>
      <c r="AN178">
        <v>-5.67</v>
      </c>
      <c r="AO178" t="s">
        <v>10443</v>
      </c>
      <c r="AP178">
        <v>5.9776953756544002E-2</v>
      </c>
      <c r="AQ178">
        <f>(Table2[[#This Row],[Sharpe Ratio]]-AVERAGE(Table2[Sharpe Ratio]))/_xlfn.STDEV.P(Table2[Sharpe Ratio])</f>
        <v>-5.4324596003854336E-2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0.54363585938402403</v>
      </c>
      <c r="AS178">
        <f>_xlfn.RANK.AVG(Table2[[#This Row],[1Y Return vs Nifty Z-Score]],Table2[1Y Return vs Nifty Z-Score])</f>
        <v>189</v>
      </c>
      <c r="AT178">
        <f>_xlfn.RANK.AVG(Table2[[#This Row],[6M Return vs Nifty Z-Score]],Table2[6M Return vs Nifty Z-Score])</f>
        <v>117</v>
      </c>
      <c r="AU178">
        <f>_xlfn.RANK.AVG(Table2[[#This Row],[Sharpe Ratio Z-Score]],Table2[Sharpe Ratio Z-Score])</f>
        <v>362</v>
      </c>
      <c r="AV178">
        <f>(Table2[[#This Row],[Rank 1Y]]+Table2[[#This Row],[Rank 6M]]+Table2[[#This Row],[Rank Sharpe]])/3</f>
        <v>222.66666666666666</v>
      </c>
    </row>
    <row r="179" spans="1:48" x14ac:dyDescent="0.3">
      <c r="A179" t="s">
        <v>1491</v>
      </c>
      <c r="B179" t="s">
        <v>1492</v>
      </c>
      <c r="C179" t="s">
        <v>10396</v>
      </c>
      <c r="D179" t="s">
        <v>132</v>
      </c>
      <c r="E179">
        <v>7091.6550690499998</v>
      </c>
      <c r="F179">
        <v>850.45</v>
      </c>
      <c r="G179">
        <v>63.8443153371162</v>
      </c>
      <c r="H179">
        <f>(Table2[[#This Row],[1Y Return vs Nifty]]-AVERAGE(Table2[1Y Return vs Nifty]))/_xlfn.STDEV.P(Table2[1Y Return vs Nifty])</f>
        <v>0.64831972590077447</v>
      </c>
      <c r="I179">
        <v>-17.216896292873901</v>
      </c>
      <c r="J179">
        <f>(Table2[[#This Row],[1M Return vs Nifty]]-AVERAGE(Table2[1M Return vs Nifty]))/_xlfn.STDEV.P(Table2[1M Return vs Nifty])</f>
        <v>-1.4322111966726749</v>
      </c>
      <c r="K179">
        <v>5.3103476673290402</v>
      </c>
      <c r="L179">
        <f>(Table2[[#This Row],[6M Return vs Nifty]]-AVERAGE(Table2[6M Return vs Nifty]))/_xlfn.STDEV.P(Table2[6M Return vs Nifty])</f>
        <v>-0.28594731717931243</v>
      </c>
      <c r="M179">
        <v>-3.32084858645017</v>
      </c>
      <c r="N179">
        <f>(Table2[[#This Row],[1W Return vs Nifty]]-AVERAGE(Table2[1W Return vs Nifty]))/_xlfn.STDEV.P(Table2[1W Return vs Nifty])</f>
        <v>-0.12286077555599732</v>
      </c>
      <c r="O179">
        <v>831.31</v>
      </c>
      <c r="P179">
        <v>858.860294505056</v>
      </c>
      <c r="Q179">
        <v>766.73298784599501</v>
      </c>
      <c r="R179">
        <v>65.269949181705996</v>
      </c>
      <c r="S179" s="2">
        <f>(Table2[[#This Row],[Close Price]]-Table2[[#This Row],[20D EMA]])/Table2[[#This Row],[20D EMA]]</f>
        <v>2.302390203413901E-2</v>
      </c>
      <c r="T179" s="2">
        <f>(Table2[[#This Row],[Close Price]]-Table2[[#This Row],[50D EMA]])/Table2[[#This Row],[50D EMA]]</f>
        <v>-9.7923894710986066E-3</v>
      </c>
      <c r="U179" s="2">
        <f>(Table2[[#This Row],[Close Price]]-Table2[[#This Row],[200D EMA]])/Table2[[#This Row],[200D EMA]]</f>
        <v>0.10918665752101477</v>
      </c>
      <c r="V179">
        <v>0.79363742111547897</v>
      </c>
      <c r="W179">
        <v>801.1</v>
      </c>
      <c r="X179">
        <v>857.6</v>
      </c>
      <c r="Y179">
        <v>795.05</v>
      </c>
      <c r="Z179">
        <v>857.6</v>
      </c>
      <c r="AA179">
        <v>793</v>
      </c>
      <c r="AB179">
        <v>857.6</v>
      </c>
      <c r="AC179" s="2">
        <f>(Table2[[#This Row],[Close Price]]/Table2[[#This Row],[Day Low]])-1</f>
        <v>6.1602796155286521E-2</v>
      </c>
      <c r="AD179" s="2">
        <f>(Table2[[#This Row],[Day High]]/Table2[[#This Row],[Close Price]])-1</f>
        <v>8.40731377506021E-3</v>
      </c>
      <c r="AE179" s="2">
        <f>(Table2[[#This Row],[Close Price]]/Table2[[#This Row],[Current Week Low]])-1</f>
        <v>6.9681152128796997E-2</v>
      </c>
      <c r="AF179" s="2">
        <f>(Table2[[#This Row],[Current Week High]]/Table2[[#This Row],[Close Price]])-1</f>
        <v>8.40731377506021E-3</v>
      </c>
      <c r="AG179" s="2">
        <f>(Table2[[#This Row],[Close Price]]/Table2[[#This Row],[Current Month Low]])-1</f>
        <v>7.2446406052963486E-2</v>
      </c>
      <c r="AH179" s="2">
        <f>(Table2[[#This Row],[Current Month High]]/Table2[[#This Row],[Close Price]])-1</f>
        <v>8.40731377506021E-3</v>
      </c>
      <c r="AI179">
        <v>30.5191369275089</v>
      </c>
      <c r="AJ179">
        <v>135.06080707573199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-0.15</v>
      </c>
      <c r="AM179" t="s">
        <v>10443</v>
      </c>
      <c r="AN179">
        <v>3.74</v>
      </c>
      <c r="AO179" t="s">
        <v>10442</v>
      </c>
      <c r="AP179">
        <v>0.146728738460804</v>
      </c>
      <c r="AQ179">
        <f>(Table2[[#This Row],[Sharpe Ratio]]-AVERAGE(Table2[Sharpe Ratio]))/_xlfn.STDEV.P(Table2[Sharpe Ratio])</f>
        <v>0.95221175471652941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138</v>
      </c>
      <c r="AT179">
        <f>_xlfn.RANK.AVG(Table2[[#This Row],[6M Return vs Nifty Z-Score]],Table2[6M Return vs Nifty Z-Score])</f>
        <v>409</v>
      </c>
      <c r="AU179">
        <f>_xlfn.RANK.AVG(Table2[[#This Row],[Sharpe Ratio Z-Score]],Table2[Sharpe Ratio Z-Score])</f>
        <v>126</v>
      </c>
      <c r="AV179">
        <f>(Table2[[#This Row],[Rank 1Y]]+Table2[[#This Row],[Rank 6M]]+Table2[[#This Row],[Rank Sharpe]])/3</f>
        <v>224.33333333333334</v>
      </c>
    </row>
    <row r="180" spans="1:48" x14ac:dyDescent="0.3">
      <c r="A180" t="s">
        <v>908</v>
      </c>
      <c r="B180" t="s">
        <v>909</v>
      </c>
      <c r="C180" t="s">
        <v>10395</v>
      </c>
      <c r="D180" t="s">
        <v>125</v>
      </c>
      <c r="E180">
        <v>17250.327645450001</v>
      </c>
      <c r="F180">
        <v>657.75</v>
      </c>
      <c r="G180">
        <v>37.0939553819195</v>
      </c>
      <c r="H180">
        <f>(Table2[[#This Row],[1Y Return vs Nifty]]-AVERAGE(Table2[1Y Return vs Nifty]))/_xlfn.STDEV.P(Table2[1Y Return vs Nifty])</f>
        <v>0.20945473798461628</v>
      </c>
      <c r="I180">
        <v>-12.575040986917699</v>
      </c>
      <c r="J180">
        <f>(Table2[[#This Row],[1M Return vs Nifty]]-AVERAGE(Table2[1M Return vs Nifty]))/_xlfn.STDEV.P(Table2[1M Return vs Nifty])</f>
        <v>-0.98562565582903816</v>
      </c>
      <c r="K180">
        <v>11.856298409498599</v>
      </c>
      <c r="L180">
        <f>(Table2[[#This Row],[6M Return vs Nifty]]-AVERAGE(Table2[6M Return vs Nifty]))/_xlfn.STDEV.P(Table2[6M Return vs Nifty])</f>
        <v>-9.5333538518633174E-2</v>
      </c>
      <c r="M180">
        <v>-5.1340369590196904</v>
      </c>
      <c r="N180">
        <f>(Table2[[#This Row],[1W Return vs Nifty]]-AVERAGE(Table2[1W Return vs Nifty]))/_xlfn.STDEV.P(Table2[1W Return vs Nifty])</f>
        <v>-0.52597979808350726</v>
      </c>
      <c r="O180">
        <v>683.34</v>
      </c>
      <c r="P180">
        <v>667.430982892207</v>
      </c>
      <c r="Q180">
        <v>576.81065589259697</v>
      </c>
      <c r="R180">
        <v>25.168238282410002</v>
      </c>
      <c r="S180" s="2">
        <f>(Table2[[#This Row],[Close Price]]-Table2[[#This Row],[20D EMA]])/Table2[[#This Row],[20D EMA]]</f>
        <v>-3.7448415137413336E-2</v>
      </c>
      <c r="T180" s="2">
        <f>(Table2[[#This Row],[Close Price]]-Table2[[#This Row],[50D EMA]])/Table2[[#This Row],[50D EMA]]</f>
        <v>-1.4504844905844772E-2</v>
      </c>
      <c r="U180" s="2">
        <f>(Table2[[#This Row],[Close Price]]-Table2[[#This Row],[200D EMA]])/Table2[[#This Row],[200D EMA]]</f>
        <v>0.14032220674243934</v>
      </c>
      <c r="V180">
        <v>0.348528892755195</v>
      </c>
      <c r="W180">
        <v>655</v>
      </c>
      <c r="X180">
        <v>665.9</v>
      </c>
      <c r="Y180">
        <v>655</v>
      </c>
      <c r="Z180">
        <v>694</v>
      </c>
      <c r="AA180">
        <v>655</v>
      </c>
      <c r="AB180">
        <v>713.4</v>
      </c>
      <c r="AC180" s="2">
        <f>(Table2[[#This Row],[Close Price]]/Table2[[#This Row],[Day Low]])-1</f>
        <v>4.1984732824427162E-3</v>
      </c>
      <c r="AD180" s="2">
        <f>(Table2[[#This Row],[Day High]]/Table2[[#This Row],[Close Price]])-1</f>
        <v>1.2390725959711135E-2</v>
      </c>
      <c r="AE180" s="2">
        <f>(Table2[[#This Row],[Close Price]]/Table2[[#This Row],[Current Week Low]])-1</f>
        <v>4.1984732824427162E-3</v>
      </c>
      <c r="AF180" s="2">
        <f>(Table2[[#This Row],[Current Week High]]/Table2[[#This Row],[Close Price]])-1</f>
        <v>5.5112124667426876E-2</v>
      </c>
      <c r="AG180" s="2">
        <f>(Table2[[#This Row],[Close Price]]/Table2[[#This Row],[Current Month Low]])-1</f>
        <v>4.1984732824427162E-3</v>
      </c>
      <c r="AH180" s="2">
        <f>(Table2[[#This Row],[Current Month High]]/Table2[[#This Row],[Close Price]])-1</f>
        <v>8.4606613454960122E-2</v>
      </c>
      <c r="AI180">
        <v>14.0250855188141</v>
      </c>
      <c r="AJ180">
        <v>74.863751163099806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0.17</v>
      </c>
      <c r="AM180" t="s">
        <v>10442</v>
      </c>
      <c r="AN180">
        <v>-5.58</v>
      </c>
      <c r="AO180" t="s">
        <v>10443</v>
      </c>
      <c r="AP180">
        <v>0.161828336364644</v>
      </c>
      <c r="AQ180">
        <f>(Table2[[#This Row],[Sharpe Ratio]]-AVERAGE(Table2[Sharpe Ratio]))/_xlfn.STDEV.P(Table2[Sharpe Ratio])</f>
        <v>1.1270016595260584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-0.27048259492050392</v>
      </c>
      <c r="AS180">
        <f>_xlfn.RANK.AVG(Table2[[#This Row],[1Y Return vs Nifty Z-Score]],Table2[1Y Return vs Nifty Z-Score])</f>
        <v>239</v>
      </c>
      <c r="AT180">
        <f>_xlfn.RANK.AVG(Table2[[#This Row],[6M Return vs Nifty Z-Score]],Table2[6M Return vs Nifty Z-Score])</f>
        <v>338</v>
      </c>
      <c r="AU180">
        <f>_xlfn.RANK.AVG(Table2[[#This Row],[Sharpe Ratio Z-Score]],Table2[Sharpe Ratio Z-Score])</f>
        <v>97</v>
      </c>
      <c r="AV180">
        <f>(Table2[[#This Row],[Rank 1Y]]+Table2[[#This Row],[Rank 6M]]+Table2[[#This Row],[Rank Sharpe]])/3</f>
        <v>224.66666666666666</v>
      </c>
    </row>
    <row r="181" spans="1:48" x14ac:dyDescent="0.3">
      <c r="A181" t="s">
        <v>458</v>
      </c>
      <c r="B181" t="s">
        <v>459</v>
      </c>
      <c r="C181" t="s">
        <v>10397</v>
      </c>
      <c r="D181" t="s">
        <v>387</v>
      </c>
      <c r="E181">
        <v>48867.196974884901</v>
      </c>
      <c r="F181">
        <v>1659.15</v>
      </c>
      <c r="G181">
        <v>22.468492447529801</v>
      </c>
      <c r="H181">
        <f>(Table2[[#This Row],[1Y Return vs Nifty]]-AVERAGE(Table2[1Y Return vs Nifty]))/_xlfn.STDEV.P(Table2[1Y Return vs Nifty])</f>
        <v>-3.0489831909750128E-2</v>
      </c>
      <c r="I181">
        <v>-7.3606234170823202</v>
      </c>
      <c r="J181">
        <f>(Table2[[#This Row],[1M Return vs Nifty]]-AVERAGE(Table2[1M Return vs Nifty]))/_xlfn.STDEV.P(Table2[1M Return vs Nifty])</f>
        <v>-0.48395480718766787</v>
      </c>
      <c r="K181">
        <v>39.2969147672069</v>
      </c>
      <c r="L181">
        <f>(Table2[[#This Row],[6M Return vs Nifty]]-AVERAGE(Table2[6M Return vs Nifty]))/_xlfn.STDEV.P(Table2[6M Return vs Nifty])</f>
        <v>0.70371915508401273</v>
      </c>
      <c r="M181">
        <v>-2.8966421900799202</v>
      </c>
      <c r="N181">
        <f>(Table2[[#This Row],[1W Return vs Nifty]]-AVERAGE(Table2[1W Return vs Nifty]))/_xlfn.STDEV.P(Table2[1W Return vs Nifty])</f>
        <v>-2.8548639849790707E-2</v>
      </c>
      <c r="O181">
        <v>1703.53</v>
      </c>
      <c r="P181">
        <v>1661.9741132244101</v>
      </c>
      <c r="Q181">
        <v>1404.1027102575099</v>
      </c>
      <c r="R181">
        <v>30.890181716245799</v>
      </c>
      <c r="S181" s="2">
        <f>(Table2[[#This Row],[Close Price]]-Table2[[#This Row],[20D EMA]])/Table2[[#This Row],[20D EMA]]</f>
        <v>-2.6051786584327767E-2</v>
      </c>
      <c r="T181" s="2">
        <f>(Table2[[#This Row],[Close Price]]-Table2[[#This Row],[50D EMA]])/Table2[[#This Row],[50D EMA]]</f>
        <v>-1.6992522337973715E-3</v>
      </c>
      <c r="U181" s="2">
        <f>(Table2[[#This Row],[Close Price]]-Table2[[#This Row],[200D EMA]])/Table2[[#This Row],[200D EMA]]</f>
        <v>0.18164432550359152</v>
      </c>
      <c r="V181">
        <v>0.74037649981417797</v>
      </c>
      <c r="W181">
        <v>1606.9</v>
      </c>
      <c r="X181">
        <v>1691.2</v>
      </c>
      <c r="Y181">
        <v>1606.9</v>
      </c>
      <c r="Z181">
        <v>1743.25</v>
      </c>
      <c r="AA181">
        <v>1606.9</v>
      </c>
      <c r="AB181">
        <v>1773.55</v>
      </c>
      <c r="AC181" s="2">
        <f>(Table2[[#This Row],[Close Price]]/Table2[[#This Row],[Day Low]])-1</f>
        <v>3.251602464372394E-2</v>
      </c>
      <c r="AD181" s="2">
        <f>(Table2[[#This Row],[Day High]]/Table2[[#This Row],[Close Price]])-1</f>
        <v>1.9317120212156702E-2</v>
      </c>
      <c r="AE181" s="2">
        <f>(Table2[[#This Row],[Close Price]]/Table2[[#This Row],[Current Week Low]])-1</f>
        <v>3.251602464372394E-2</v>
      </c>
      <c r="AF181" s="2">
        <f>(Table2[[#This Row],[Current Week High]]/Table2[[#This Row],[Close Price]])-1</f>
        <v>5.0688605611306947E-2</v>
      </c>
      <c r="AG181" s="2">
        <f>(Table2[[#This Row],[Close Price]]/Table2[[#This Row],[Current Month Low]])-1</f>
        <v>3.251602464372394E-2</v>
      </c>
      <c r="AH181" s="2">
        <f>(Table2[[#This Row],[Current Month High]]/Table2[[#This Row],[Close Price]])-1</f>
        <v>6.8950968869601725E-2</v>
      </c>
      <c r="AI181">
        <v>7.8262965976554097</v>
      </c>
      <c r="AJ181">
        <v>62.813404641577897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0.04</v>
      </c>
      <c r="AM181" t="s">
        <v>10442</v>
      </c>
      <c r="AN181">
        <v>-3.74</v>
      </c>
      <c r="AO181" t="s">
        <v>10443</v>
      </c>
      <c r="AP181">
        <v>0.102150506014281</v>
      </c>
      <c r="AQ181">
        <f>(Table2[[#This Row],[Sharpe Ratio]]-AVERAGE(Table2[Sharpe Ratio]))/_xlfn.STDEV.P(Table2[Sharpe Ratio])</f>
        <v>0.4361831123959769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0.59690898853278096</v>
      </c>
      <c r="AS181">
        <f>_xlfn.RANK.AVG(Table2[[#This Row],[1Y Return vs Nifty Z-Score]],Table2[1Y Return vs Nifty Z-Score])</f>
        <v>302</v>
      </c>
      <c r="AT181">
        <f>_xlfn.RANK.AVG(Table2[[#This Row],[6M Return vs Nifty Z-Score]],Table2[6M Return vs Nifty Z-Score])</f>
        <v>142</v>
      </c>
      <c r="AU181">
        <f>_xlfn.RANK.AVG(Table2[[#This Row],[Sharpe Ratio Z-Score]],Table2[Sharpe Ratio Z-Score])</f>
        <v>233</v>
      </c>
      <c r="AV181">
        <f>(Table2[[#This Row],[Rank 1Y]]+Table2[[#This Row],[Rank 6M]]+Table2[[#This Row],[Rank Sharpe]])/3</f>
        <v>225.66666666666666</v>
      </c>
    </row>
    <row r="182" spans="1:48" x14ac:dyDescent="0.3">
      <c r="A182" t="s">
        <v>681</v>
      </c>
      <c r="B182" t="s">
        <v>682</v>
      </c>
      <c r="C182" t="s">
        <v>10388</v>
      </c>
      <c r="D182" t="s">
        <v>54</v>
      </c>
      <c r="E182">
        <v>27211.720822439998</v>
      </c>
      <c r="F182">
        <v>2601.1</v>
      </c>
      <c r="G182">
        <v>133.27648975441801</v>
      </c>
      <c r="H182">
        <f>(Table2[[#This Row],[1Y Return vs Nifty]]-AVERAGE(Table2[1Y Return vs Nifty]))/_xlfn.STDEV.P(Table2[1Y Return vs Nifty])</f>
        <v>1.7874203001613531</v>
      </c>
      <c r="I182">
        <v>32.635673508707498</v>
      </c>
      <c r="J182">
        <f>(Table2[[#This Row],[1M Return vs Nifty]]-AVERAGE(Table2[1M Return vs Nifty]))/_xlfn.STDEV.P(Table2[1M Return vs Nifty])</f>
        <v>3.3640255190037132</v>
      </c>
      <c r="K182">
        <v>60.502615693990798</v>
      </c>
      <c r="L182">
        <f>(Table2[[#This Row],[6M Return vs Nifty]]-AVERAGE(Table2[6M Return vs Nifty]))/_xlfn.STDEV.P(Table2[6M Return vs Nifty])</f>
        <v>1.3212152136417119</v>
      </c>
      <c r="M182">
        <v>11.2887414760553</v>
      </c>
      <c r="N182">
        <f>(Table2[[#This Row],[1W Return vs Nifty]]-AVERAGE(Table2[1W Return vs Nifty]))/_xlfn.STDEV.P(Table2[1W Return vs Nifty])</f>
        <v>3.1252317859348904</v>
      </c>
      <c r="O182">
        <v>1983.37</v>
      </c>
      <c r="P182">
        <v>1798.69900686095</v>
      </c>
      <c r="Q182">
        <v>1535.5288163114401</v>
      </c>
      <c r="R182">
        <v>96.406745930166693</v>
      </c>
      <c r="S182" s="2">
        <f>(Table2[[#This Row],[Close Price]]-Table2[[#This Row],[20D EMA]])/Table2[[#This Row],[20D EMA]]</f>
        <v>0.31145474621477587</v>
      </c>
      <c r="T182" s="2">
        <f>(Table2[[#This Row],[Close Price]]-Table2[[#This Row],[50D EMA]])/Table2[[#This Row],[50D EMA]]</f>
        <v>0.44610075953696249</v>
      </c>
      <c r="U182" s="2">
        <f>(Table2[[#This Row],[Close Price]]-Table2[[#This Row],[200D EMA]])/Table2[[#This Row],[200D EMA]]</f>
        <v>0.6939441138253688</v>
      </c>
      <c r="V182">
        <v>2.7109164490815898</v>
      </c>
      <c r="W182">
        <v>2140</v>
      </c>
      <c r="X182">
        <v>2664</v>
      </c>
      <c r="Y182">
        <v>2025.6</v>
      </c>
      <c r="Z182">
        <v>2664</v>
      </c>
      <c r="AA182">
        <v>1694.75</v>
      </c>
      <c r="AB182">
        <v>2664</v>
      </c>
      <c r="AC182" s="2">
        <f>(Table2[[#This Row],[Close Price]]/Table2[[#This Row],[Day Low]])-1</f>
        <v>0.21546728971962614</v>
      </c>
      <c r="AD182" s="2">
        <f>(Table2[[#This Row],[Day High]]/Table2[[#This Row],[Close Price]])-1</f>
        <v>2.4182076813655806E-2</v>
      </c>
      <c r="AE182" s="2">
        <f>(Table2[[#This Row],[Close Price]]/Table2[[#This Row],[Current Week Low]])-1</f>
        <v>0.28411334913112163</v>
      </c>
      <c r="AF182" s="2">
        <f>(Table2[[#This Row],[Current Week High]]/Table2[[#This Row],[Close Price]])-1</f>
        <v>2.4182076813655806E-2</v>
      </c>
      <c r="AG182" s="2">
        <f>(Table2[[#This Row],[Close Price]]/Table2[[#This Row],[Current Month Low]])-1</f>
        <v>0.53479864286767964</v>
      </c>
      <c r="AH182" s="2">
        <f>(Table2[[#This Row],[Current Month High]]/Table2[[#This Row],[Close Price]])-1</f>
        <v>2.4182076813655806E-2</v>
      </c>
      <c r="AI182">
        <v>2.4182076813655802</v>
      </c>
      <c r="AJ182">
        <v>171.31532283300299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0.42</v>
      </c>
      <c r="AM182" t="s">
        <v>10442</v>
      </c>
      <c r="AN182">
        <v>45.52</v>
      </c>
      <c r="AO182" t="s">
        <v>10442</v>
      </c>
      <c r="AQ182">
        <f>(Table2[[#This Row],[Sharpe Ratio]]-AVERAGE(Table2[Sharpe Ratio]))/_xlfn.STDEV.P(Table2[Sharpe Ratio])</f>
        <v>-0.74629057572393653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8.8516022430177319</v>
      </c>
      <c r="AS182">
        <f>_xlfn.RANK.AVG(Table2[[#This Row],[1Y Return vs Nifty Z-Score]],Table2[1Y Return vs Nifty Z-Score])</f>
        <v>50</v>
      </c>
      <c r="AT182">
        <f>_xlfn.RANK.AVG(Table2[[#This Row],[6M Return vs Nifty Z-Score]],Table2[6M Return vs Nifty Z-Score])</f>
        <v>72</v>
      </c>
      <c r="AU182">
        <f>_xlfn.RANK.AVG(Table2[[#This Row],[Sharpe Ratio Z-Score]],Table2[Sharpe Ratio Z-Score])</f>
        <v>558</v>
      </c>
      <c r="AV182">
        <f>(Table2[[#This Row],[Rank 1Y]]+Table2[[#This Row],[Rank 6M]]+Table2[[#This Row],[Rank Sharpe]])/3</f>
        <v>226.66666666666666</v>
      </c>
    </row>
    <row r="183" spans="1:48" x14ac:dyDescent="0.3">
      <c r="A183" t="s">
        <v>323</v>
      </c>
      <c r="B183" t="s">
        <v>324</v>
      </c>
      <c r="C183" t="s">
        <v>10382</v>
      </c>
      <c r="D183" t="s">
        <v>18</v>
      </c>
      <c r="E183">
        <v>84846.922865375003</v>
      </c>
      <c r="F183">
        <v>398.75</v>
      </c>
      <c r="G183">
        <v>102.41760235213199</v>
      </c>
      <c r="H183">
        <f>(Table2[[#This Row],[1Y Return vs Nifty]]-AVERAGE(Table2[1Y Return vs Nifty]))/_xlfn.STDEV.P(Table2[1Y Return vs Nifty])</f>
        <v>1.2811510286602266</v>
      </c>
      <c r="I183">
        <v>-4.2454962497115396</v>
      </c>
      <c r="J183">
        <f>(Table2[[#This Row],[1M Return vs Nifty]]-AVERAGE(Table2[1M Return vs Nifty]))/_xlfn.STDEV.P(Table2[1M Return vs Nifty])</f>
        <v>-0.18425336042953552</v>
      </c>
      <c r="K183">
        <v>13.7519420935842</v>
      </c>
      <c r="L183">
        <f>(Table2[[#This Row],[6M Return vs Nifty]]-AVERAGE(Table2[6M Return vs Nifty]))/_xlfn.STDEV.P(Table2[6M Return vs Nifty])</f>
        <v>-4.0133641689276973E-2</v>
      </c>
      <c r="M183">
        <v>-4.86421896265339</v>
      </c>
      <c r="N183">
        <f>(Table2[[#This Row],[1W Return vs Nifty]]-AVERAGE(Table2[1W Return vs Nifty]))/_xlfn.STDEV.P(Table2[1W Return vs Nifty])</f>
        <v>-0.46599222668662316</v>
      </c>
      <c r="O183">
        <v>409.41</v>
      </c>
      <c r="P183">
        <v>394.39229376393899</v>
      </c>
      <c r="Q183">
        <v>334.96951889016202</v>
      </c>
      <c r="R183">
        <v>31.195286033353501</v>
      </c>
      <c r="S183" s="2">
        <f>(Table2[[#This Row],[Close Price]]-Table2[[#This Row],[20D EMA]])/Table2[[#This Row],[20D EMA]]</f>
        <v>-2.6037468552307038E-2</v>
      </c>
      <c r="T183" s="2">
        <f>(Table2[[#This Row],[Close Price]]-Table2[[#This Row],[50D EMA]])/Table2[[#This Row],[50D EMA]]</f>
        <v>1.1049166793987316E-2</v>
      </c>
      <c r="U183" s="2">
        <f>(Table2[[#This Row],[Close Price]]-Table2[[#This Row],[200D EMA]])/Table2[[#This Row],[200D EMA]]</f>
        <v>0.19040682065985795</v>
      </c>
      <c r="V183">
        <v>0.69260764429385702</v>
      </c>
      <c r="W183">
        <v>394.4</v>
      </c>
      <c r="X183">
        <v>403.3</v>
      </c>
      <c r="Y183">
        <v>392</v>
      </c>
      <c r="Z183">
        <v>413.8</v>
      </c>
      <c r="AA183">
        <v>392</v>
      </c>
      <c r="AB183">
        <v>457.15</v>
      </c>
      <c r="AC183" s="2">
        <f>(Table2[[#This Row],[Close Price]]/Table2[[#This Row],[Day Low]])-1</f>
        <v>1.1029411764705843E-2</v>
      </c>
      <c r="AD183" s="2">
        <f>(Table2[[#This Row],[Day High]]/Table2[[#This Row],[Close Price]])-1</f>
        <v>1.1410658307209998E-2</v>
      </c>
      <c r="AE183" s="2">
        <f>(Table2[[#This Row],[Close Price]]/Table2[[#This Row],[Current Week Low]])-1</f>
        <v>1.7219387755102122E-2</v>
      </c>
      <c r="AF183" s="2">
        <f>(Table2[[#This Row],[Current Week High]]/Table2[[#This Row],[Close Price]])-1</f>
        <v>3.7742946708464009E-2</v>
      </c>
      <c r="AG183" s="2">
        <f>(Table2[[#This Row],[Close Price]]/Table2[[#This Row],[Current Month Low]])-1</f>
        <v>1.7219387755102122E-2</v>
      </c>
      <c r="AH183" s="2">
        <f>(Table2[[#This Row],[Current Month High]]/Table2[[#This Row],[Close Price]])-1</f>
        <v>0.14645768025078354</v>
      </c>
      <c r="AI183">
        <v>14.645768025078301</v>
      </c>
      <c r="AJ183">
        <v>150.05225752508301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0.18</v>
      </c>
      <c r="AM183" t="s">
        <v>10442</v>
      </c>
      <c r="AN183">
        <v>-10.41</v>
      </c>
      <c r="AO183" t="s">
        <v>10443</v>
      </c>
      <c r="AP183">
        <v>8.3595608870599997E-2</v>
      </c>
      <c r="AQ183">
        <f>(Table2[[#This Row],[Sharpe Ratio]]-AVERAGE(Table2[Sharpe Ratio]))/_xlfn.STDEV.P(Table2[Sharpe Ratio])</f>
        <v>0.22139535936118787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0.81216715921597871</v>
      </c>
      <c r="AS183">
        <f>_xlfn.RANK.AVG(Table2[[#This Row],[1Y Return vs Nifty Z-Score]],Table2[1Y Return vs Nifty Z-Score])</f>
        <v>73</v>
      </c>
      <c r="AT183">
        <f>_xlfn.RANK.AVG(Table2[[#This Row],[6M Return vs Nifty Z-Score]],Table2[6M Return vs Nifty Z-Score])</f>
        <v>321</v>
      </c>
      <c r="AU183">
        <f>_xlfn.RANK.AVG(Table2[[#This Row],[Sharpe Ratio Z-Score]],Table2[Sharpe Ratio Z-Score])</f>
        <v>288</v>
      </c>
      <c r="AV183">
        <f>(Table2[[#This Row],[Rank 1Y]]+Table2[[#This Row],[Rank 6M]]+Table2[[#This Row],[Rank Sharpe]])/3</f>
        <v>227.33333333333334</v>
      </c>
    </row>
    <row r="184" spans="1:48" x14ac:dyDescent="0.3">
      <c r="A184" t="s">
        <v>550</v>
      </c>
      <c r="B184" t="s">
        <v>551</v>
      </c>
      <c r="C184" t="s">
        <v>10395</v>
      </c>
      <c r="D184" t="s">
        <v>552</v>
      </c>
      <c r="E184">
        <v>38667.102561430002</v>
      </c>
      <c r="F184">
        <v>4284.8500000000004</v>
      </c>
      <c r="G184">
        <v>35.341493242581997</v>
      </c>
      <c r="H184">
        <f>(Table2[[#This Row],[1Y Return vs Nifty]]-AVERAGE(Table2[1Y Return vs Nifty]))/_xlfn.STDEV.P(Table2[1Y Return vs Nifty])</f>
        <v>0.1807039369900873</v>
      </c>
      <c r="I184">
        <v>-7.1915748612207402</v>
      </c>
      <c r="J184">
        <f>(Table2[[#This Row],[1M Return vs Nifty]]-AVERAGE(Table2[1M Return vs Nifty]))/_xlfn.STDEV.P(Table2[1M Return vs Nifty])</f>
        <v>-0.46769091359938458</v>
      </c>
      <c r="K184">
        <v>7.1890514434992996</v>
      </c>
      <c r="L184">
        <f>(Table2[[#This Row],[6M Return vs Nifty]]-AVERAGE(Table2[6M Return vs Nifty]))/_xlfn.STDEV.P(Table2[6M Return vs Nifty])</f>
        <v>-0.23124069932272728</v>
      </c>
      <c r="M184">
        <v>-2.5079497739213901</v>
      </c>
      <c r="N184">
        <f>(Table2[[#This Row],[1W Return vs Nifty]]-AVERAGE(Table2[1W Return vs Nifty]))/_xlfn.STDEV.P(Table2[1W Return vs Nifty])</f>
        <v>5.786781264688725E-2</v>
      </c>
      <c r="O184">
        <v>4425.6400000000003</v>
      </c>
      <c r="P184">
        <v>4395.9086334400799</v>
      </c>
      <c r="Q184">
        <v>3851.5943369609299</v>
      </c>
      <c r="R184">
        <v>32.028101746918701</v>
      </c>
      <c r="S184" s="2">
        <f>(Table2[[#This Row],[Close Price]]-Table2[[#This Row],[20D EMA]])/Table2[[#This Row],[20D EMA]]</f>
        <v>-3.181234804457659E-2</v>
      </c>
      <c r="T184" s="2">
        <f>(Table2[[#This Row],[Close Price]]-Table2[[#This Row],[50D EMA]])/Table2[[#This Row],[50D EMA]]</f>
        <v>-2.5264090476141011E-2</v>
      </c>
      <c r="U184" s="2">
        <f>(Table2[[#This Row],[Close Price]]-Table2[[#This Row],[200D EMA]])/Table2[[#This Row],[200D EMA]]</f>
        <v>0.11248735591945215</v>
      </c>
      <c r="V184">
        <v>1.0511494132255499</v>
      </c>
      <c r="W184">
        <v>4243</v>
      </c>
      <c r="X184">
        <v>4384.8</v>
      </c>
      <c r="Y184">
        <v>4243</v>
      </c>
      <c r="Z184">
        <v>4581.8</v>
      </c>
      <c r="AA184">
        <v>4243</v>
      </c>
      <c r="AB184">
        <v>4647.5</v>
      </c>
      <c r="AC184" s="2">
        <f>(Table2[[#This Row],[Close Price]]/Table2[[#This Row],[Day Low]])-1</f>
        <v>9.8633042658498038E-3</v>
      </c>
      <c r="AD184" s="2">
        <f>(Table2[[#This Row],[Day High]]/Table2[[#This Row],[Close Price]])-1</f>
        <v>2.3326370818114839E-2</v>
      </c>
      <c r="AE184" s="2">
        <f>(Table2[[#This Row],[Close Price]]/Table2[[#This Row],[Current Week Low]])-1</f>
        <v>9.8633042658498038E-3</v>
      </c>
      <c r="AF184" s="2">
        <f>(Table2[[#This Row],[Current Week High]]/Table2[[#This Row],[Close Price]])-1</f>
        <v>6.9302309299041909E-2</v>
      </c>
      <c r="AG184" s="2">
        <f>(Table2[[#This Row],[Close Price]]/Table2[[#This Row],[Current Month Low]])-1</f>
        <v>9.8633042658498038E-3</v>
      </c>
      <c r="AH184" s="2">
        <f>(Table2[[#This Row],[Current Month High]]/Table2[[#This Row],[Close Price]])-1</f>
        <v>8.4635401472630267E-2</v>
      </c>
      <c r="AI184">
        <v>17.616719371739901</v>
      </c>
      <c r="AJ184">
        <v>84.604282452285503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-0.17</v>
      </c>
      <c r="AM184" t="s">
        <v>10443</v>
      </c>
      <c r="AN184">
        <v>-4.55</v>
      </c>
      <c r="AO184" t="s">
        <v>10443</v>
      </c>
      <c r="AP184">
        <v>0.19645380793343101</v>
      </c>
      <c r="AQ184">
        <f>(Table2[[#This Row],[Sharpe Ratio]]-AVERAGE(Table2[Sharpe Ratio]))/_xlfn.STDEV.P(Table2[Sharpe Ratio])</f>
        <v>1.5278191460601995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1.0674592827750622</v>
      </c>
      <c r="AS184">
        <f>_xlfn.RANK.AVG(Table2[[#This Row],[1Y Return vs Nifty Z-Score]],Table2[1Y Return vs Nifty Z-Score])</f>
        <v>251</v>
      </c>
      <c r="AT184">
        <f>_xlfn.RANK.AVG(Table2[[#This Row],[6M Return vs Nifty Z-Score]],Table2[6M Return vs Nifty Z-Score])</f>
        <v>387</v>
      </c>
      <c r="AU184">
        <f>_xlfn.RANK.AVG(Table2[[#This Row],[Sharpe Ratio Z-Score]],Table2[Sharpe Ratio Z-Score])</f>
        <v>45</v>
      </c>
      <c r="AV184">
        <f>(Table2[[#This Row],[Rank 1Y]]+Table2[[#This Row],[Rank 6M]]+Table2[[#This Row],[Rank Sharpe]])/3</f>
        <v>227.66666666666666</v>
      </c>
    </row>
    <row r="185" spans="1:48" x14ac:dyDescent="0.3">
      <c r="A185" t="s">
        <v>1217</v>
      </c>
      <c r="B185" t="s">
        <v>1218</v>
      </c>
      <c r="C185" t="s">
        <v>10393</v>
      </c>
      <c r="D185" t="s">
        <v>83</v>
      </c>
      <c r="E185">
        <v>9984.2256700800008</v>
      </c>
      <c r="F185">
        <v>1284.5999999999999</v>
      </c>
      <c r="G185">
        <v>144.571330378754</v>
      </c>
      <c r="H185">
        <f>(Table2[[#This Row],[1Y Return vs Nifty]]-AVERAGE(Table2[1Y Return vs Nifty]))/_xlfn.STDEV.P(Table2[1Y Return vs Nifty])</f>
        <v>1.9727228569275541</v>
      </c>
      <c r="I185">
        <v>9.9865545976479702</v>
      </c>
      <c r="J185">
        <f>(Table2[[#This Row],[1M Return vs Nifty]]-AVERAGE(Table2[1M Return vs Nifty]))/_xlfn.STDEV.P(Table2[1M Return vs Nifty])</f>
        <v>1.1849896913361453</v>
      </c>
      <c r="K185">
        <v>55.452392846197903</v>
      </c>
      <c r="L185">
        <f>(Table2[[#This Row],[6M Return vs Nifty]]-AVERAGE(Table2[6M Return vs Nifty]))/_xlfn.STDEV.P(Table2[6M Return vs Nifty])</f>
        <v>1.1741560471412857</v>
      </c>
      <c r="M185">
        <v>-1.7601911676284201</v>
      </c>
      <c r="N185">
        <f>(Table2[[#This Row],[1W Return vs Nifty]]-AVERAGE(Table2[1W Return vs Nifty]))/_xlfn.STDEV.P(Table2[1W Return vs Nifty])</f>
        <v>0.22411403560726401</v>
      </c>
      <c r="O185">
        <v>1207.6400000000001</v>
      </c>
      <c r="P185">
        <v>1122.39596619962</v>
      </c>
      <c r="Q185">
        <v>906.87711019184201</v>
      </c>
      <c r="R185">
        <v>72.975462084010701</v>
      </c>
      <c r="S185" s="2">
        <f>(Table2[[#This Row],[Close Price]]-Table2[[#This Row],[20D EMA]])/Table2[[#This Row],[20D EMA]]</f>
        <v>6.3727600940677517E-2</v>
      </c>
      <c r="T185" s="2">
        <f>(Table2[[#This Row],[Close Price]]-Table2[[#This Row],[50D EMA]])/Table2[[#This Row],[50D EMA]]</f>
        <v>0.14451587379594308</v>
      </c>
      <c r="U185" s="2">
        <f>(Table2[[#This Row],[Close Price]]-Table2[[#This Row],[200D EMA]])/Table2[[#This Row],[200D EMA]]</f>
        <v>0.41650945377621662</v>
      </c>
      <c r="V185">
        <v>1.16423900629619</v>
      </c>
      <c r="W185">
        <v>1252.45</v>
      </c>
      <c r="X185">
        <v>1297.45</v>
      </c>
      <c r="Y185">
        <v>1244.05</v>
      </c>
      <c r="Z185">
        <v>1348.95</v>
      </c>
      <c r="AA185">
        <v>1088.0999999999999</v>
      </c>
      <c r="AB185">
        <v>1348.95</v>
      </c>
      <c r="AC185" s="2">
        <f>(Table2[[#This Row],[Close Price]]/Table2[[#This Row],[Day Low]])-1</f>
        <v>2.566968741267095E-2</v>
      </c>
      <c r="AD185" s="2">
        <f>(Table2[[#This Row],[Day High]]/Table2[[#This Row],[Close Price]])-1</f>
        <v>1.0003113809746278E-2</v>
      </c>
      <c r="AE185" s="2">
        <f>(Table2[[#This Row],[Close Price]]/Table2[[#This Row],[Current Week Low]])-1</f>
        <v>3.259515292793691E-2</v>
      </c>
      <c r="AF185" s="2">
        <f>(Table2[[#This Row],[Current Week High]]/Table2[[#This Row],[Close Price]])-1</f>
        <v>5.0093414292386784E-2</v>
      </c>
      <c r="AG185" s="2">
        <f>(Table2[[#This Row],[Close Price]]/Table2[[#This Row],[Current Month Low]])-1</f>
        <v>0.18059001929969676</v>
      </c>
      <c r="AH185" s="2">
        <f>(Table2[[#This Row],[Current Month High]]/Table2[[#This Row],[Close Price]])-1</f>
        <v>5.0093414292386784E-2</v>
      </c>
      <c r="AI185">
        <v>5.0093414292386704</v>
      </c>
      <c r="AJ185">
        <v>176.674563859573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0.02</v>
      </c>
      <c r="AM185" t="s">
        <v>10442</v>
      </c>
      <c r="AN185">
        <v>8.5299999999999994</v>
      </c>
      <c r="AO185" t="s">
        <v>10442</v>
      </c>
      <c r="AQ185">
        <f>(Table2[[#This Row],[Sharpe Ratio]]-AVERAGE(Table2[Sharpe Ratio]))/_xlfn.STDEV.P(Table2[Sharpe Ratio])</f>
        <v>-0.74629057572393653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3.8096920552883127</v>
      </c>
      <c r="AS185">
        <f>_xlfn.RANK.AVG(Table2[[#This Row],[1Y Return vs Nifty Z-Score]],Table2[1Y Return vs Nifty Z-Score])</f>
        <v>39</v>
      </c>
      <c r="AT185">
        <f>_xlfn.RANK.AVG(Table2[[#This Row],[6M Return vs Nifty Z-Score]],Table2[6M Return vs Nifty Z-Score])</f>
        <v>88</v>
      </c>
      <c r="AU185">
        <f>_xlfn.RANK.AVG(Table2[[#This Row],[Sharpe Ratio Z-Score]],Table2[Sharpe Ratio Z-Score])</f>
        <v>558</v>
      </c>
      <c r="AV185">
        <f>(Table2[[#This Row],[Rank 1Y]]+Table2[[#This Row],[Rank 6M]]+Table2[[#This Row],[Rank Sharpe]])/3</f>
        <v>228.33333333333334</v>
      </c>
    </row>
    <row r="186" spans="1:48" x14ac:dyDescent="0.3">
      <c r="A186" t="s">
        <v>227</v>
      </c>
      <c r="B186" t="s">
        <v>228</v>
      </c>
      <c r="C186" t="s">
        <v>10390</v>
      </c>
      <c r="D186" t="s">
        <v>86</v>
      </c>
      <c r="E186">
        <v>120253.04445635001</v>
      </c>
      <c r="F186">
        <v>6013.25</v>
      </c>
      <c r="G186">
        <v>66.799057079408996</v>
      </c>
      <c r="H186">
        <f>(Table2[[#This Row],[1Y Return vs Nifty]]-AVERAGE(Table2[1Y Return vs Nifty]))/_xlfn.STDEV.P(Table2[1Y Return vs Nifty])</f>
        <v>0.69679506235226718</v>
      </c>
      <c r="I186">
        <v>11.1015141773452</v>
      </c>
      <c r="J186">
        <f>(Table2[[#This Row],[1M Return vs Nifty]]-AVERAGE(Table2[1M Return vs Nifty]))/_xlfn.STDEV.P(Table2[1M Return vs Nifty])</f>
        <v>1.2922581850953041</v>
      </c>
      <c r="K186">
        <v>15.222886362457</v>
      </c>
      <c r="L186">
        <f>(Table2[[#This Row],[6M Return vs Nifty]]-AVERAGE(Table2[6M Return vs Nifty]))/_xlfn.STDEV.P(Table2[6M Return vs Nifty])</f>
        <v>2.6992876028530451E-3</v>
      </c>
      <c r="M186">
        <v>1.6752231304574099</v>
      </c>
      <c r="N186">
        <f>(Table2[[#This Row],[1W Return vs Nifty]]-AVERAGE(Table2[1W Return vs Nifty]))/_xlfn.STDEV.P(Table2[1W Return vs Nifty])</f>
        <v>0.98789615266266839</v>
      </c>
      <c r="O186">
        <v>5724.21</v>
      </c>
      <c r="P186">
        <v>5541.4207526252003</v>
      </c>
      <c r="Q186">
        <v>4870.0399867927999</v>
      </c>
      <c r="R186">
        <v>83.852388756366196</v>
      </c>
      <c r="S186" s="2">
        <f>(Table2[[#This Row],[Close Price]]-Table2[[#This Row],[20D EMA]])/Table2[[#This Row],[20D EMA]]</f>
        <v>5.0494304017497604E-2</v>
      </c>
      <c r="T186" s="2">
        <f>(Table2[[#This Row],[Close Price]]-Table2[[#This Row],[50D EMA]])/Table2[[#This Row],[50D EMA]]</f>
        <v>8.514589821595385E-2</v>
      </c>
      <c r="U186" s="2">
        <f>(Table2[[#This Row],[Close Price]]-Table2[[#This Row],[200D EMA]])/Table2[[#This Row],[200D EMA]]</f>
        <v>0.23474345514769979</v>
      </c>
      <c r="V186">
        <v>1.1102097266295301</v>
      </c>
      <c r="W186">
        <v>5985.75</v>
      </c>
      <c r="X186">
        <v>6092</v>
      </c>
      <c r="Y186">
        <v>5727</v>
      </c>
      <c r="Z186">
        <v>6145.95</v>
      </c>
      <c r="AA186">
        <v>5517</v>
      </c>
      <c r="AB186">
        <v>6145.95</v>
      </c>
      <c r="AC186" s="2">
        <f>(Table2[[#This Row],[Close Price]]/Table2[[#This Row],[Day Low]])-1</f>
        <v>4.5942446644113843E-3</v>
      </c>
      <c r="AD186" s="2">
        <f>(Table2[[#This Row],[Day High]]/Table2[[#This Row],[Close Price]])-1</f>
        <v>1.309607949112368E-2</v>
      </c>
      <c r="AE186" s="2">
        <f>(Table2[[#This Row],[Close Price]]/Table2[[#This Row],[Current Week Low]])-1</f>
        <v>4.9982538851056413E-2</v>
      </c>
      <c r="AF186" s="2">
        <f>(Table2[[#This Row],[Current Week High]]/Table2[[#This Row],[Close Price]])-1</f>
        <v>2.2067933313931754E-2</v>
      </c>
      <c r="AG186" s="2">
        <f>(Table2[[#This Row],[Close Price]]/Table2[[#This Row],[Current Month Low]])-1</f>
        <v>8.9949247779590458E-2</v>
      </c>
      <c r="AH186" s="2">
        <f>(Table2[[#This Row],[Current Month High]]/Table2[[#This Row],[Close Price]])-1</f>
        <v>2.2067933313931754E-2</v>
      </c>
      <c r="AI186">
        <v>2.20679333139317</v>
      </c>
      <c r="AJ186">
        <v>105.655021460695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0.03</v>
      </c>
      <c r="AM186" t="s">
        <v>10442</v>
      </c>
      <c r="AN186">
        <v>5.8</v>
      </c>
      <c r="AO186" t="s">
        <v>10442</v>
      </c>
      <c r="AP186">
        <v>9.6373966048501E-2</v>
      </c>
      <c r="AQ186">
        <f>(Table2[[#This Row],[Sharpe Ratio]]-AVERAGE(Table2[Sharpe Ratio]))/_xlfn.STDEV.P(Table2[Sharpe Ratio])</f>
        <v>0.36931504894308509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3.3489637366561777</v>
      </c>
      <c r="AS186">
        <f>_xlfn.RANK.AVG(Table2[[#This Row],[1Y Return vs Nifty Z-Score]],Table2[1Y Return vs Nifty Z-Score])</f>
        <v>131</v>
      </c>
      <c r="AT186">
        <f>_xlfn.RANK.AVG(Table2[[#This Row],[6M Return vs Nifty Z-Score]],Table2[6M Return vs Nifty Z-Score])</f>
        <v>310</v>
      </c>
      <c r="AU186">
        <f>_xlfn.RANK.AVG(Table2[[#This Row],[Sharpe Ratio Z-Score]],Table2[Sharpe Ratio Z-Score])</f>
        <v>248</v>
      </c>
      <c r="AV186">
        <f>(Table2[[#This Row],[Rank 1Y]]+Table2[[#This Row],[Rank 6M]]+Table2[[#This Row],[Rank Sharpe]])/3</f>
        <v>229.66666666666666</v>
      </c>
    </row>
    <row r="187" spans="1:48" x14ac:dyDescent="0.3">
      <c r="A187" t="s">
        <v>1255</v>
      </c>
      <c r="B187" t="s">
        <v>1256</v>
      </c>
      <c r="C187" t="s">
        <v>10391</v>
      </c>
      <c r="D187" t="s">
        <v>853</v>
      </c>
      <c r="E187">
        <v>9479.7953665799996</v>
      </c>
      <c r="F187">
        <v>203.7</v>
      </c>
      <c r="G187">
        <v>40.724079074385202</v>
      </c>
      <c r="H187">
        <f>(Table2[[#This Row],[1Y Return vs Nifty]]-AVERAGE(Table2[1Y Return vs Nifty]))/_xlfn.STDEV.P(Table2[1Y Return vs Nifty])</f>
        <v>0.26901035492197367</v>
      </c>
      <c r="I187">
        <v>-2.9593081444407598</v>
      </c>
      <c r="J187">
        <f>(Table2[[#This Row],[1M Return vs Nifty]]-AVERAGE(Table2[1M Return vs Nifty]))/_xlfn.STDEV.P(Table2[1M Return vs Nifty])</f>
        <v>-6.0511241651733307E-2</v>
      </c>
      <c r="K187">
        <v>17.118775385770501</v>
      </c>
      <c r="L187">
        <f>(Table2[[#This Row],[6M Return vs Nifty]]-AVERAGE(Table2[6M Return vs Nifty]))/_xlfn.STDEV.P(Table2[6M Return vs Nifty])</f>
        <v>5.7906328549103145E-2</v>
      </c>
      <c r="M187">
        <v>-2.0782962910974798</v>
      </c>
      <c r="N187">
        <f>(Table2[[#This Row],[1W Return vs Nifty]]-AVERAGE(Table2[1W Return vs Nifty]))/_xlfn.STDEV.P(Table2[1W Return vs Nifty])</f>
        <v>0.15339097760964635</v>
      </c>
      <c r="O187">
        <v>214.61</v>
      </c>
      <c r="P187">
        <v>219.30017729158899</v>
      </c>
      <c r="Q187">
        <v>194.17390661046801</v>
      </c>
      <c r="R187">
        <v>34.536742156485801</v>
      </c>
      <c r="S187" s="2">
        <f>(Table2[[#This Row],[Close Price]]-Table2[[#This Row],[20D EMA]])/Table2[[#This Row],[20D EMA]]</f>
        <v>-5.0836400913284674E-2</v>
      </c>
      <c r="T187" s="2">
        <f>(Table2[[#This Row],[Close Price]]-Table2[[#This Row],[50D EMA]])/Table2[[#This Row],[50D EMA]]</f>
        <v>-7.1136181850170038E-2</v>
      </c>
      <c r="U187" s="2">
        <f>(Table2[[#This Row],[Close Price]]-Table2[[#This Row],[200D EMA]])/Table2[[#This Row],[200D EMA]]</f>
        <v>4.9059595884025045E-2</v>
      </c>
      <c r="V187">
        <v>1.0237782993006099</v>
      </c>
      <c r="W187">
        <v>200.12</v>
      </c>
      <c r="X187">
        <v>214.2</v>
      </c>
      <c r="Y187">
        <v>200.12</v>
      </c>
      <c r="Z187">
        <v>220.2</v>
      </c>
      <c r="AA187">
        <v>200.12</v>
      </c>
      <c r="AB187">
        <v>230</v>
      </c>
      <c r="AC187" s="2">
        <f>(Table2[[#This Row],[Close Price]]/Table2[[#This Row],[Day Low]])-1</f>
        <v>1.7889266440135776E-2</v>
      </c>
      <c r="AD187" s="2">
        <f>(Table2[[#This Row],[Day High]]/Table2[[#This Row],[Close Price]])-1</f>
        <v>5.1546391752577359E-2</v>
      </c>
      <c r="AE187" s="2">
        <f>(Table2[[#This Row],[Close Price]]/Table2[[#This Row],[Current Week Low]])-1</f>
        <v>1.7889266440135776E-2</v>
      </c>
      <c r="AF187" s="2">
        <f>(Table2[[#This Row],[Current Week High]]/Table2[[#This Row],[Close Price]])-1</f>
        <v>8.1001472754050008E-2</v>
      </c>
      <c r="AG187" s="2">
        <f>(Table2[[#This Row],[Close Price]]/Table2[[#This Row],[Current Month Low]])-1</f>
        <v>1.7889266440135776E-2</v>
      </c>
      <c r="AH187" s="2">
        <f>(Table2[[#This Row],[Current Month High]]/Table2[[#This Row],[Close Price]])-1</f>
        <v>0.12911143838978889</v>
      </c>
      <c r="AI187">
        <v>29.602356406480101</v>
      </c>
      <c r="AJ187">
        <v>79.392338177014494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-0.25</v>
      </c>
      <c r="AM187" t="s">
        <v>10443</v>
      </c>
      <c r="AN187">
        <v>-2.23</v>
      </c>
      <c r="AO187" t="s">
        <v>10443</v>
      </c>
      <c r="AP187">
        <v>0.12488710252139699</v>
      </c>
      <c r="AQ187">
        <f>(Table2[[#This Row],[Sharpe Ratio]]-AVERAGE(Table2[Sharpe Ratio]))/_xlfn.STDEV.P(Table2[Sharpe Ratio])</f>
        <v>0.69937737521543986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222</v>
      </c>
      <c r="AT187">
        <f>_xlfn.RANK.AVG(Table2[[#This Row],[6M Return vs Nifty Z-Score]],Table2[6M Return vs Nifty Z-Score])</f>
        <v>291</v>
      </c>
      <c r="AU187">
        <f>_xlfn.RANK.AVG(Table2[[#This Row],[Sharpe Ratio Z-Score]],Table2[Sharpe Ratio Z-Score])</f>
        <v>179</v>
      </c>
      <c r="AV187">
        <f>(Table2[[#This Row],[Rank 1Y]]+Table2[[#This Row],[Rank 6M]]+Table2[[#This Row],[Rank Sharpe]])/3</f>
        <v>230.66666666666666</v>
      </c>
    </row>
    <row r="188" spans="1:48" x14ac:dyDescent="0.3">
      <c r="A188" t="s">
        <v>133</v>
      </c>
      <c r="B188" t="s">
        <v>134</v>
      </c>
      <c r="C188" t="s">
        <v>10386</v>
      </c>
      <c r="D188" t="s">
        <v>135</v>
      </c>
      <c r="E188">
        <v>212609.692770225</v>
      </c>
      <c r="F188">
        <v>654.45000000000005</v>
      </c>
      <c r="G188">
        <v>51.263590927580701</v>
      </c>
      <c r="H188">
        <f>(Table2[[#This Row],[1Y Return vs Nifty]]-AVERAGE(Table2[1Y Return vs Nifty]))/_xlfn.STDEV.P(Table2[1Y Return vs Nifty])</f>
        <v>0.4419210278939194</v>
      </c>
      <c r="I188">
        <v>4.48054758435691</v>
      </c>
      <c r="J188">
        <f>(Table2[[#This Row],[1M Return vs Nifty]]-AVERAGE(Table2[1M Return vs Nifty]))/_xlfn.STDEV.P(Table2[1M Return vs Nifty])</f>
        <v>0.65526548455953548</v>
      </c>
      <c r="K188">
        <v>-1.2417455621593001</v>
      </c>
      <c r="L188">
        <f>(Table2[[#This Row],[6M Return vs Nifty]]-AVERAGE(Table2[6M Return vs Nifty]))/_xlfn.STDEV.P(Table2[6M Return vs Nifty])</f>
        <v>-0.47673996102922472</v>
      </c>
      <c r="M188">
        <v>-1.35171764276383</v>
      </c>
      <c r="N188">
        <f>(Table2[[#This Row],[1W Return vs Nifty]]-AVERAGE(Table2[1W Return vs Nifty]))/_xlfn.STDEV.P(Table2[1W Return vs Nifty])</f>
        <v>0.31492834401716785</v>
      </c>
      <c r="O188">
        <v>628.73</v>
      </c>
      <c r="P188">
        <v>621.59917588303404</v>
      </c>
      <c r="Q188">
        <v>562.04126646319503</v>
      </c>
      <c r="R188">
        <v>65.693833910080102</v>
      </c>
      <c r="S188" s="2">
        <f>(Table2[[#This Row],[Close Price]]-Table2[[#This Row],[20D EMA]])/Table2[[#This Row],[20D EMA]]</f>
        <v>4.0907861880298421E-2</v>
      </c>
      <c r="T188" s="2">
        <f>(Table2[[#This Row],[Close Price]]-Table2[[#This Row],[50D EMA]])/Table2[[#This Row],[50D EMA]]</f>
        <v>5.2848886214011855E-2</v>
      </c>
      <c r="U188" s="2">
        <f>(Table2[[#This Row],[Close Price]]-Table2[[#This Row],[200D EMA]])/Table2[[#This Row],[200D EMA]]</f>
        <v>0.16441627875176021</v>
      </c>
      <c r="V188">
        <v>1.10955864244766</v>
      </c>
      <c r="W188">
        <v>636</v>
      </c>
      <c r="X188">
        <v>656</v>
      </c>
      <c r="Y188">
        <v>616.25</v>
      </c>
      <c r="Z188">
        <v>661.45</v>
      </c>
      <c r="AA188">
        <v>549.22</v>
      </c>
      <c r="AB188">
        <v>668</v>
      </c>
      <c r="AC188" s="2">
        <f>(Table2[[#This Row],[Close Price]]/Table2[[#This Row],[Day Low]])-1</f>
        <v>2.9009433962264186E-2</v>
      </c>
      <c r="AD188" s="2">
        <f>(Table2[[#This Row],[Day High]]/Table2[[#This Row],[Close Price]])-1</f>
        <v>2.3684009473603496E-3</v>
      </c>
      <c r="AE188" s="2">
        <f>(Table2[[#This Row],[Close Price]]/Table2[[#This Row],[Current Week Low]])-1</f>
        <v>6.1987829614604584E-2</v>
      </c>
      <c r="AF188" s="2">
        <f>(Table2[[#This Row],[Current Week High]]/Table2[[#This Row],[Close Price]])-1</f>
        <v>1.0696004278401672E-2</v>
      </c>
      <c r="AG188" s="2">
        <f>(Table2[[#This Row],[Close Price]]/Table2[[#This Row],[Current Month Low]])-1</f>
        <v>0.19159899493827615</v>
      </c>
      <c r="AH188" s="2">
        <f>(Table2[[#This Row],[Current Month High]]/Table2[[#This Row],[Close Price]])-1</f>
        <v>2.0704408281763342E-2</v>
      </c>
      <c r="AI188">
        <v>4.0751776300710301</v>
      </c>
      <c r="AJ188">
        <v>97.563847129143298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-0.12</v>
      </c>
      <c r="AM188" t="s">
        <v>10443</v>
      </c>
      <c r="AN188">
        <v>7.46</v>
      </c>
      <c r="AO188" t="s">
        <v>10442</v>
      </c>
      <c r="AP188">
        <v>0.21237531140086799</v>
      </c>
      <c r="AQ188">
        <f>(Table2[[#This Row],[Sharpe Ratio]]-AVERAGE(Table2[Sharpe Ratio]))/_xlfn.STDEV.P(Table2[Sharpe Ratio])</f>
        <v>1.712123264171197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2.6474981596125948</v>
      </c>
      <c r="AS188">
        <f>_xlfn.RANK.AVG(Table2[[#This Row],[1Y Return vs Nifty Z-Score]],Table2[1Y Return vs Nifty Z-Score])</f>
        <v>180</v>
      </c>
      <c r="AT188">
        <f>_xlfn.RANK.AVG(Table2[[#This Row],[6M Return vs Nifty Z-Score]],Table2[6M Return vs Nifty Z-Score])</f>
        <v>487</v>
      </c>
      <c r="AU188">
        <f>_xlfn.RANK.AVG(Table2[[#This Row],[Sharpe Ratio Z-Score]],Table2[Sharpe Ratio Z-Score])</f>
        <v>27</v>
      </c>
      <c r="AV188">
        <f>(Table2[[#This Row],[Rank 1Y]]+Table2[[#This Row],[Rank 6M]]+Table2[[#This Row],[Rank Sharpe]])/3</f>
        <v>231.33333333333334</v>
      </c>
    </row>
    <row r="189" spans="1:48" x14ac:dyDescent="0.3">
      <c r="A189" t="s">
        <v>884</v>
      </c>
      <c r="B189" t="s">
        <v>885</v>
      </c>
      <c r="C189" t="s">
        <v>10384</v>
      </c>
      <c r="D189" t="s">
        <v>514</v>
      </c>
      <c r="E189">
        <v>18074.031993109998</v>
      </c>
      <c r="F189">
        <v>1054.45</v>
      </c>
      <c r="G189">
        <v>103.898381665543</v>
      </c>
      <c r="H189">
        <f>(Table2[[#This Row],[1Y Return vs Nifty]]-AVERAGE(Table2[1Y Return vs Nifty]))/_xlfn.STDEV.P(Table2[1Y Return vs Nifty])</f>
        <v>1.3054446156091519</v>
      </c>
      <c r="I189">
        <v>-5.8753218933813303</v>
      </c>
      <c r="J189">
        <f>(Table2[[#This Row],[1M Return vs Nifty]]-AVERAGE(Table2[1M Return vs Nifty]))/_xlfn.STDEV.P(Table2[1M Return vs Nifty])</f>
        <v>-0.34105630205185455</v>
      </c>
      <c r="K189">
        <v>62.337625688349299</v>
      </c>
      <c r="L189">
        <f>(Table2[[#This Row],[6M Return vs Nifty]]-AVERAGE(Table2[6M Return vs Nifty]))/_xlfn.STDEV.P(Table2[6M Return vs Nifty])</f>
        <v>1.3746494973205494</v>
      </c>
      <c r="M189">
        <v>-1.1158173363286199</v>
      </c>
      <c r="N189">
        <f>(Table2[[#This Row],[1W Return vs Nifty]]-AVERAGE(Table2[1W Return vs Nifty]))/_xlfn.STDEV.P(Table2[1W Return vs Nifty])</f>
        <v>0.36737512912937265</v>
      </c>
      <c r="O189">
        <v>1010.67</v>
      </c>
      <c r="P189">
        <v>944.52695602153699</v>
      </c>
      <c r="Q189">
        <v>740.68247210131301</v>
      </c>
      <c r="R189">
        <v>62.320176650362598</v>
      </c>
      <c r="S189" s="2">
        <f>(Table2[[#This Row],[Close Price]]-Table2[[#This Row],[20D EMA]])/Table2[[#This Row],[20D EMA]]</f>
        <v>4.3317799083776198E-2</v>
      </c>
      <c r="T189" s="2">
        <f>(Table2[[#This Row],[Close Price]]-Table2[[#This Row],[50D EMA]])/Table2[[#This Row],[50D EMA]]</f>
        <v>0.11637893791985816</v>
      </c>
      <c r="U189" s="2">
        <f>(Table2[[#This Row],[Close Price]]-Table2[[#This Row],[200D EMA]])/Table2[[#This Row],[200D EMA]]</f>
        <v>0.42361948570016772</v>
      </c>
      <c r="V189">
        <v>0.65209942857414605</v>
      </c>
      <c r="W189">
        <v>993.1</v>
      </c>
      <c r="X189">
        <v>1085.95</v>
      </c>
      <c r="Y189">
        <v>992.75</v>
      </c>
      <c r="Z189">
        <v>1085.95</v>
      </c>
      <c r="AA189">
        <v>974.1</v>
      </c>
      <c r="AB189">
        <v>1085.95</v>
      </c>
      <c r="AC189" s="2">
        <f>(Table2[[#This Row],[Close Price]]/Table2[[#This Row],[Day Low]])-1</f>
        <v>6.1776256167556109E-2</v>
      </c>
      <c r="AD189" s="2">
        <f>(Table2[[#This Row],[Day High]]/Table2[[#This Row],[Close Price]])-1</f>
        <v>2.9873393712361862E-2</v>
      </c>
      <c r="AE189" s="2">
        <f>(Table2[[#This Row],[Close Price]]/Table2[[#This Row],[Current Week Low]])-1</f>
        <v>6.2150591790480991E-2</v>
      </c>
      <c r="AF189" s="2">
        <f>(Table2[[#This Row],[Current Week High]]/Table2[[#This Row],[Close Price]])-1</f>
        <v>2.9873393712361862E-2</v>
      </c>
      <c r="AG189" s="2">
        <f>(Table2[[#This Row],[Close Price]]/Table2[[#This Row],[Current Month Low]])-1</f>
        <v>8.2486397700441527E-2</v>
      </c>
      <c r="AH189" s="2">
        <f>(Table2[[#This Row],[Current Month High]]/Table2[[#This Row],[Close Price]])-1</f>
        <v>2.9873393712361862E-2</v>
      </c>
      <c r="AI189">
        <v>12.7602067428517</v>
      </c>
      <c r="AJ189">
        <v>147.78521912818701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0.34</v>
      </c>
      <c r="AM189" t="s">
        <v>10442</v>
      </c>
      <c r="AN189">
        <v>4.67</v>
      </c>
      <c r="AO189" t="s">
        <v>10442</v>
      </c>
      <c r="AQ189">
        <f>(Table2[[#This Row],[Sharpe Ratio]]-AVERAGE(Table2[Sharpe Ratio]))/_xlfn.STDEV.P(Table2[Sharpe Ratio])</f>
        <v>-0.74629057572393653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1.9601223642832828</v>
      </c>
      <c r="AS189">
        <f>_xlfn.RANK.AVG(Table2[[#This Row],[1Y Return vs Nifty Z-Score]],Table2[1Y Return vs Nifty Z-Score])</f>
        <v>71</v>
      </c>
      <c r="AT189">
        <f>_xlfn.RANK.AVG(Table2[[#This Row],[6M Return vs Nifty Z-Score]],Table2[6M Return vs Nifty Z-Score])</f>
        <v>69</v>
      </c>
      <c r="AU189">
        <f>_xlfn.RANK.AVG(Table2[[#This Row],[Sharpe Ratio Z-Score]],Table2[Sharpe Ratio Z-Score])</f>
        <v>558</v>
      </c>
      <c r="AV189">
        <f>(Table2[[#This Row],[Rank 1Y]]+Table2[[#This Row],[Rank 6M]]+Table2[[#This Row],[Rank Sharpe]])/3</f>
        <v>232.66666666666666</v>
      </c>
    </row>
    <row r="190" spans="1:48" x14ac:dyDescent="0.3">
      <c r="A190" t="s">
        <v>205</v>
      </c>
      <c r="B190" t="s">
        <v>206</v>
      </c>
      <c r="C190" t="s">
        <v>10384</v>
      </c>
      <c r="D190" t="s">
        <v>51</v>
      </c>
      <c r="E190">
        <v>134829.26322965001</v>
      </c>
      <c r="F190">
        <v>1604.3</v>
      </c>
      <c r="G190">
        <v>4.2095226296333097</v>
      </c>
      <c r="H190">
        <f>(Table2[[#This Row],[1Y Return vs Nifty]]-AVERAGE(Table2[1Y Return vs Nifty]))/_xlfn.STDEV.P(Table2[1Y Return vs Nifty])</f>
        <v>-0.33004552319441788</v>
      </c>
      <c r="I190">
        <v>13.6696996911048</v>
      </c>
      <c r="J190">
        <f>(Table2[[#This Row],[1M Return vs Nifty]]-AVERAGE(Table2[1M Return vs Nifty]))/_xlfn.STDEV.P(Table2[1M Return vs Nifty])</f>
        <v>1.5393392423564944</v>
      </c>
      <c r="K190">
        <v>35.455621868774998</v>
      </c>
      <c r="L190">
        <f>(Table2[[#This Row],[6M Return vs Nifty]]-AVERAGE(Table2[6M Return vs Nifty]))/_xlfn.STDEV.P(Table2[6M Return vs Nifty])</f>
        <v>0.59186323328557588</v>
      </c>
      <c r="M190">
        <v>-0.61773723548306803</v>
      </c>
      <c r="N190">
        <f>(Table2[[#This Row],[1W Return vs Nifty]]-AVERAGE(Table2[1W Return vs Nifty]))/_xlfn.STDEV.P(Table2[1W Return vs Nifty])</f>
        <v>0.47811131431057563</v>
      </c>
      <c r="O190">
        <v>1523.94</v>
      </c>
      <c r="P190">
        <v>1456.63730862735</v>
      </c>
      <c r="Q190">
        <v>1300.3999778474899</v>
      </c>
      <c r="R190">
        <v>76.690489776007993</v>
      </c>
      <c r="S190" s="2">
        <f>(Table2[[#This Row],[Close Price]]-Table2[[#This Row],[20D EMA]])/Table2[[#This Row],[20D EMA]]</f>
        <v>5.2731734845203812E-2</v>
      </c>
      <c r="T190" s="2">
        <f>(Table2[[#This Row],[Close Price]]-Table2[[#This Row],[50D EMA]])/Table2[[#This Row],[50D EMA]]</f>
        <v>0.10137231176084505</v>
      </c>
      <c r="U190" s="2">
        <f>(Table2[[#This Row],[Close Price]]-Table2[[#This Row],[200D EMA]])/Table2[[#This Row],[200D EMA]]</f>
        <v>0.23369734491655861</v>
      </c>
      <c r="V190">
        <v>1.0901301313269001</v>
      </c>
      <c r="W190">
        <v>1582</v>
      </c>
      <c r="X190">
        <v>1613.2</v>
      </c>
      <c r="Y190">
        <v>1557.4</v>
      </c>
      <c r="Z190">
        <v>1614</v>
      </c>
      <c r="AA190">
        <v>1452.55</v>
      </c>
      <c r="AB190">
        <v>1614</v>
      </c>
      <c r="AC190" s="2">
        <f>(Table2[[#This Row],[Close Price]]/Table2[[#This Row],[Day Low]])-1</f>
        <v>1.4096080910240172E-2</v>
      </c>
      <c r="AD190" s="2">
        <f>(Table2[[#This Row],[Day High]]/Table2[[#This Row],[Close Price]])-1</f>
        <v>5.547590849591888E-3</v>
      </c>
      <c r="AE190" s="2">
        <f>(Table2[[#This Row],[Close Price]]/Table2[[#This Row],[Current Week Low]])-1</f>
        <v>3.0114293052523333E-2</v>
      </c>
      <c r="AF190" s="2">
        <f>(Table2[[#This Row],[Current Week High]]/Table2[[#This Row],[Close Price]])-1</f>
        <v>6.0462507012404298E-3</v>
      </c>
      <c r="AG190" s="2">
        <f>(Table2[[#This Row],[Close Price]]/Table2[[#This Row],[Current Month Low]])-1</f>
        <v>0.10447144676603215</v>
      </c>
      <c r="AH190" s="2">
        <f>(Table2[[#This Row],[Current Month High]]/Table2[[#This Row],[Close Price]])-1</f>
        <v>6.0462507012404298E-3</v>
      </c>
      <c r="AI190">
        <v>0.60462507012404298</v>
      </c>
      <c r="AJ190">
        <v>58.653085443037902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0.08</v>
      </c>
      <c r="AM190" t="s">
        <v>10442</v>
      </c>
      <c r="AN190">
        <v>7.87</v>
      </c>
      <c r="AO190" t="s">
        <v>10442</v>
      </c>
      <c r="AP190">
        <v>0.13668882996692699</v>
      </c>
      <c r="AQ190">
        <f>(Table2[[#This Row],[Sharpe Ratio]]-AVERAGE(Table2[Sharpe Ratio]))/_xlfn.STDEV.P(Table2[Sharpe Ratio])</f>
        <v>0.83599179567411941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3.115260062432347</v>
      </c>
      <c r="AS190">
        <f>_xlfn.RANK.AVG(Table2[[#This Row],[1Y Return vs Nifty Z-Score]],Table2[1Y Return vs Nifty Z-Score])</f>
        <v>403</v>
      </c>
      <c r="AT190">
        <f>_xlfn.RANK.AVG(Table2[[#This Row],[6M Return vs Nifty Z-Score]],Table2[6M Return vs Nifty Z-Score])</f>
        <v>158</v>
      </c>
      <c r="AU190">
        <f>_xlfn.RANK.AVG(Table2[[#This Row],[Sharpe Ratio Z-Score]],Table2[Sharpe Ratio Z-Score])</f>
        <v>141</v>
      </c>
      <c r="AV190">
        <f>(Table2[[#This Row],[Rank 1Y]]+Table2[[#This Row],[Rank 6M]]+Table2[[#This Row],[Rank Sharpe]])/3</f>
        <v>234</v>
      </c>
    </row>
    <row r="191" spans="1:48" x14ac:dyDescent="0.3">
      <c r="A191" t="s">
        <v>864</v>
      </c>
      <c r="B191" t="s">
        <v>865</v>
      </c>
      <c r="C191" t="s">
        <v>10388</v>
      </c>
      <c r="D191" t="s">
        <v>54</v>
      </c>
      <c r="E191">
        <v>18598.253411539899</v>
      </c>
      <c r="F191">
        <v>1366.7</v>
      </c>
      <c r="G191">
        <v>36.257939997442598</v>
      </c>
      <c r="H191">
        <f>(Table2[[#This Row],[1Y Return vs Nifty]]-AVERAGE(Table2[1Y Return vs Nifty]))/_xlfn.STDEV.P(Table2[1Y Return vs Nifty])</f>
        <v>0.19573911388756926</v>
      </c>
      <c r="I191">
        <v>12.941211992002399</v>
      </c>
      <c r="J191">
        <f>(Table2[[#This Row],[1M Return vs Nifty]]-AVERAGE(Table2[1M Return vs Nifty]))/_xlfn.STDEV.P(Table2[1M Return vs Nifty])</f>
        <v>1.4692525956046811</v>
      </c>
      <c r="K191">
        <v>44.568354544178902</v>
      </c>
      <c r="L191">
        <f>(Table2[[#This Row],[6M Return vs Nifty]]-AVERAGE(Table2[6M Return vs Nifty]))/_xlfn.STDEV.P(Table2[6M Return vs Nifty])</f>
        <v>0.85722001301100237</v>
      </c>
      <c r="M191">
        <v>-3.8525533792001498</v>
      </c>
      <c r="N191">
        <f>(Table2[[#This Row],[1W Return vs Nifty]]-AVERAGE(Table2[1W Return vs Nifty]))/_xlfn.STDEV.P(Table2[1W Return vs Nifty])</f>
        <v>-0.2410726059257324</v>
      </c>
      <c r="O191">
        <v>1374.88</v>
      </c>
      <c r="P191">
        <v>1264.7434503596601</v>
      </c>
      <c r="Q191">
        <v>1032.97436825969</v>
      </c>
      <c r="R191">
        <v>38.531023231614199</v>
      </c>
      <c r="S191" s="2">
        <f>(Table2[[#This Row],[Close Price]]-Table2[[#This Row],[20D EMA]])/Table2[[#This Row],[20D EMA]]</f>
        <v>-5.9496101477947627E-3</v>
      </c>
      <c r="T191" s="2">
        <f>(Table2[[#This Row],[Close Price]]-Table2[[#This Row],[50D EMA]])/Table2[[#This Row],[50D EMA]]</f>
        <v>8.0614412046447981E-2</v>
      </c>
      <c r="U191" s="2">
        <f>(Table2[[#This Row],[Close Price]]-Table2[[#This Row],[200D EMA]])/Table2[[#This Row],[200D EMA]]</f>
        <v>0.32307251950748439</v>
      </c>
      <c r="V191">
        <v>1.65994416675457</v>
      </c>
      <c r="W191">
        <v>1304.95</v>
      </c>
      <c r="X191">
        <v>1428.95</v>
      </c>
      <c r="Y191">
        <v>1304.95</v>
      </c>
      <c r="Z191">
        <v>1451.7</v>
      </c>
      <c r="AA191">
        <v>1304.95</v>
      </c>
      <c r="AB191">
        <v>1522.05</v>
      </c>
      <c r="AC191" s="2">
        <f>(Table2[[#This Row],[Close Price]]/Table2[[#This Row],[Day Low]])-1</f>
        <v>4.731982068278473E-2</v>
      </c>
      <c r="AD191" s="2">
        <f>(Table2[[#This Row],[Day High]]/Table2[[#This Row],[Close Price]])-1</f>
        <v>4.5547669569034888E-2</v>
      </c>
      <c r="AE191" s="2">
        <f>(Table2[[#This Row],[Close Price]]/Table2[[#This Row],[Current Week Low]])-1</f>
        <v>4.731982068278473E-2</v>
      </c>
      <c r="AF191" s="2">
        <f>(Table2[[#This Row],[Current Week High]]/Table2[[#This Row],[Close Price]])-1</f>
        <v>6.2193605034023491E-2</v>
      </c>
      <c r="AG191" s="2">
        <f>(Table2[[#This Row],[Close Price]]/Table2[[#This Row],[Current Month Low]])-1</f>
        <v>4.731982068278473E-2</v>
      </c>
      <c r="AH191" s="2">
        <f>(Table2[[#This Row],[Current Month High]]/Table2[[#This Row],[Close Price]])-1</f>
        <v>0.11366795931806539</v>
      </c>
      <c r="AI191">
        <v>11.3667959318065</v>
      </c>
      <c r="AJ191">
        <v>69.9875621890547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0.13</v>
      </c>
      <c r="AM191" t="s">
        <v>10442</v>
      </c>
      <c r="AN191">
        <v>-5.38</v>
      </c>
      <c r="AO191" t="s">
        <v>10443</v>
      </c>
      <c r="AP191">
        <v>6.8935379723255003E-2</v>
      </c>
      <c r="AQ191">
        <f>(Table2[[#This Row],[Sharpe Ratio]]-AVERAGE(Table2[Sharpe Ratio]))/_xlfn.STDEV.P(Table2[Sharpe Ratio])</f>
        <v>5.169149880350693E-2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2.3328306153810274</v>
      </c>
      <c r="AS191">
        <f>_xlfn.RANK.AVG(Table2[[#This Row],[1Y Return vs Nifty Z-Score]],Table2[1Y Return vs Nifty Z-Score])</f>
        <v>247</v>
      </c>
      <c r="AT191">
        <f>_xlfn.RANK.AVG(Table2[[#This Row],[6M Return vs Nifty Z-Score]],Table2[6M Return vs Nifty Z-Score])</f>
        <v>119</v>
      </c>
      <c r="AU191">
        <f>_xlfn.RANK.AVG(Table2[[#This Row],[Sharpe Ratio Z-Score]],Table2[Sharpe Ratio Z-Score])</f>
        <v>336</v>
      </c>
      <c r="AV191">
        <f>(Table2[[#This Row],[Rank 1Y]]+Table2[[#This Row],[Rank 6M]]+Table2[[#This Row],[Rank Sharpe]])/3</f>
        <v>234</v>
      </c>
    </row>
    <row r="192" spans="1:48" x14ac:dyDescent="0.3">
      <c r="A192" t="s">
        <v>1870</v>
      </c>
      <c r="B192" t="s">
        <v>1871</v>
      </c>
      <c r="C192" t="s">
        <v>10382</v>
      </c>
      <c r="D192" t="s">
        <v>278</v>
      </c>
      <c r="E192">
        <v>4054.3787759000002</v>
      </c>
      <c r="F192">
        <v>2385.65</v>
      </c>
      <c r="G192">
        <v>69.783729946338795</v>
      </c>
      <c r="H192">
        <f>(Table2[[#This Row],[1Y Return vs Nifty]]-AVERAGE(Table2[1Y Return vs Nifty]))/_xlfn.STDEV.P(Table2[1Y Return vs Nifty])</f>
        <v>0.74576144724849613</v>
      </c>
      <c r="I192">
        <v>-11.646234359034199</v>
      </c>
      <c r="J192">
        <f>(Table2[[#This Row],[1M Return vs Nifty]]-AVERAGE(Table2[1M Return vs Nifty]))/_xlfn.STDEV.P(Table2[1M Return vs Nifty])</f>
        <v>-0.89626664247929688</v>
      </c>
      <c r="K192">
        <v>53.312232850136603</v>
      </c>
      <c r="L192">
        <f>(Table2[[#This Row],[6M Return vs Nifty]]-AVERAGE(Table2[6M Return vs Nifty]))/_xlfn.STDEV.P(Table2[6M Return vs Nifty])</f>
        <v>1.1118359961883111</v>
      </c>
      <c r="M192">
        <v>-9.2922843248036298</v>
      </c>
      <c r="N192">
        <f>(Table2[[#This Row],[1W Return vs Nifty]]-AVERAGE(Table2[1W Return vs Nifty]))/_xlfn.STDEV.P(Table2[1W Return vs Nifty])</f>
        <v>-1.4504665413703766</v>
      </c>
      <c r="O192">
        <v>2425.59</v>
      </c>
      <c r="P192">
        <v>2397.3351467574298</v>
      </c>
      <c r="Q192">
        <v>1953.18991781507</v>
      </c>
      <c r="R192">
        <v>47.2090704785927</v>
      </c>
      <c r="S192" s="2">
        <f>(Table2[[#This Row],[Close Price]]-Table2[[#This Row],[20D EMA]])/Table2[[#This Row],[20D EMA]]</f>
        <v>-1.6466096908381075E-2</v>
      </c>
      <c r="T192" s="2">
        <f>(Table2[[#This Row],[Close Price]]-Table2[[#This Row],[50D EMA]])/Table2[[#This Row],[50D EMA]]</f>
        <v>-4.8742232696311703E-3</v>
      </c>
      <c r="U192" s="2">
        <f>(Table2[[#This Row],[Close Price]]-Table2[[#This Row],[200D EMA]])/Table2[[#This Row],[200D EMA]]</f>
        <v>0.22141220279730928</v>
      </c>
      <c r="V192">
        <v>0.32141458771852599</v>
      </c>
      <c r="W192">
        <v>2228.15</v>
      </c>
      <c r="X192">
        <v>2402</v>
      </c>
      <c r="Y192">
        <v>2228.15</v>
      </c>
      <c r="Z192">
        <v>2442</v>
      </c>
      <c r="AA192">
        <v>2228.15</v>
      </c>
      <c r="AB192">
        <v>2637.2</v>
      </c>
      <c r="AC192" s="2">
        <f>(Table2[[#This Row],[Close Price]]/Table2[[#This Row],[Day Low]])-1</f>
        <v>7.0686443910867647E-2</v>
      </c>
      <c r="AD192" s="2">
        <f>(Table2[[#This Row],[Day High]]/Table2[[#This Row],[Close Price]])-1</f>
        <v>6.853478087732956E-3</v>
      </c>
      <c r="AE192" s="2">
        <f>(Table2[[#This Row],[Close Price]]/Table2[[#This Row],[Current Week Low]])-1</f>
        <v>7.0686443910867647E-2</v>
      </c>
      <c r="AF192" s="2">
        <f>(Table2[[#This Row],[Current Week High]]/Table2[[#This Row],[Close Price]])-1</f>
        <v>2.362039695680429E-2</v>
      </c>
      <c r="AG192" s="2">
        <f>(Table2[[#This Row],[Close Price]]/Table2[[#This Row],[Current Month Low]])-1</f>
        <v>7.0686443910867647E-2</v>
      </c>
      <c r="AH192" s="2">
        <f>(Table2[[#This Row],[Current Month High]]/Table2[[#This Row],[Close Price]])-1</f>
        <v>0.10544296103787221</v>
      </c>
      <c r="AI192">
        <v>17.368432083499201</v>
      </c>
      <c r="AJ192">
        <v>115.262801714414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-0.05</v>
      </c>
      <c r="AM192" t="s">
        <v>10443</v>
      </c>
      <c r="AN192">
        <v>-4.2300000000000004</v>
      </c>
      <c r="AO192" t="s">
        <v>10443</v>
      </c>
      <c r="AP192">
        <v>1.7448077371358998E-2</v>
      </c>
      <c r="AQ192">
        <f>(Table2[[#This Row],[Sharpe Ratio]]-AVERAGE(Table2[Sharpe Ratio]))/_xlfn.STDEV.P(Table2[Sharpe Ratio])</f>
        <v>-0.54431514549916538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-1.0334508859120315</v>
      </c>
      <c r="AS192">
        <f>_xlfn.RANK.AVG(Table2[[#This Row],[1Y Return vs Nifty Z-Score]],Table2[1Y Return vs Nifty Z-Score])</f>
        <v>126</v>
      </c>
      <c r="AT192">
        <f>_xlfn.RANK.AVG(Table2[[#This Row],[6M Return vs Nifty Z-Score]],Table2[6M Return vs Nifty Z-Score])</f>
        <v>95</v>
      </c>
      <c r="AU192">
        <f>_xlfn.RANK.AVG(Table2[[#This Row],[Sharpe Ratio Z-Score]],Table2[Sharpe Ratio Z-Score])</f>
        <v>481</v>
      </c>
      <c r="AV192">
        <f>(Table2[[#This Row],[Rank 1Y]]+Table2[[#This Row],[Rank 6M]]+Table2[[#This Row],[Rank Sharpe]])/3</f>
        <v>234</v>
      </c>
    </row>
    <row r="193" spans="1:48" x14ac:dyDescent="0.3">
      <c r="A193" t="s">
        <v>719</v>
      </c>
      <c r="B193" t="s">
        <v>720</v>
      </c>
      <c r="C193" t="s">
        <v>10384</v>
      </c>
      <c r="D193" t="s">
        <v>407</v>
      </c>
      <c r="E193">
        <v>24798.081004079999</v>
      </c>
      <c r="F193">
        <v>6947.7</v>
      </c>
      <c r="G193">
        <v>136.347023178336</v>
      </c>
      <c r="H193">
        <f>(Table2[[#This Row],[1Y Return vs Nifty]]-AVERAGE(Table2[1Y Return vs Nifty]))/_xlfn.STDEV.P(Table2[1Y Return vs Nifty])</f>
        <v>1.8377953088057564</v>
      </c>
      <c r="I193">
        <v>-4.0995775842862301</v>
      </c>
      <c r="J193">
        <f>(Table2[[#This Row],[1M Return vs Nifty]]-AVERAGE(Table2[1M Return vs Nifty]))/_xlfn.STDEV.P(Table2[1M Return vs Nifty])</f>
        <v>-0.17021475693525451</v>
      </c>
      <c r="K193">
        <v>49.814799099337002</v>
      </c>
      <c r="L193">
        <f>(Table2[[#This Row],[6M Return vs Nifty]]-AVERAGE(Table2[6M Return vs Nifty]))/_xlfn.STDEV.P(Table2[6M Return vs Nifty])</f>
        <v>1.0099930265245416</v>
      </c>
      <c r="M193">
        <v>-6.3265749283146899</v>
      </c>
      <c r="N193">
        <f>(Table2[[#This Row],[1W Return vs Nifty]]-AVERAGE(Table2[1W Return vs Nifty]))/_xlfn.STDEV.P(Table2[1W Return vs Nifty])</f>
        <v>-0.79111206331410711</v>
      </c>
      <c r="O193">
        <v>6618.97</v>
      </c>
      <c r="P193">
        <v>6210.9602207465596</v>
      </c>
      <c r="Q193">
        <v>4834.12779061741</v>
      </c>
      <c r="R193">
        <v>64.256386018004903</v>
      </c>
      <c r="S193" s="2">
        <f>(Table2[[#This Row],[Close Price]]-Table2[[#This Row],[20D EMA]])/Table2[[#This Row],[20D EMA]]</f>
        <v>4.9664827004805817E-2</v>
      </c>
      <c r="T193" s="2">
        <f>(Table2[[#This Row],[Close Price]]-Table2[[#This Row],[50D EMA]])/Table2[[#This Row],[50D EMA]]</f>
        <v>0.11861930411218828</v>
      </c>
      <c r="U193" s="2">
        <f>(Table2[[#This Row],[Close Price]]-Table2[[#This Row],[200D EMA]])/Table2[[#This Row],[200D EMA]]</f>
        <v>0.43721893605809009</v>
      </c>
      <c r="V193">
        <v>0.71240828141133605</v>
      </c>
      <c r="W193">
        <v>6575</v>
      </c>
      <c r="X193">
        <v>6999.4</v>
      </c>
      <c r="Y193">
        <v>6485</v>
      </c>
      <c r="Z193">
        <v>7023.9</v>
      </c>
      <c r="AA193">
        <v>6418.4</v>
      </c>
      <c r="AB193">
        <v>7052</v>
      </c>
      <c r="AC193" s="2">
        <f>(Table2[[#This Row],[Close Price]]/Table2[[#This Row],[Day Low]])-1</f>
        <v>5.668441064638774E-2</v>
      </c>
      <c r="AD193" s="2">
        <f>(Table2[[#This Row],[Day High]]/Table2[[#This Row],[Close Price]])-1</f>
        <v>7.4413115131626295E-3</v>
      </c>
      <c r="AE193" s="2">
        <f>(Table2[[#This Row],[Close Price]]/Table2[[#This Row],[Current Week Low]])-1</f>
        <v>7.1349267540478101E-2</v>
      </c>
      <c r="AF193" s="2">
        <f>(Table2[[#This Row],[Current Week High]]/Table2[[#This Row],[Close Price]])-1</f>
        <v>1.0967658361759947E-2</v>
      </c>
      <c r="AG193" s="2">
        <f>(Table2[[#This Row],[Close Price]]/Table2[[#This Row],[Current Month Low]])-1</f>
        <v>8.2466035148946792E-2</v>
      </c>
      <c r="AH193" s="2">
        <f>(Table2[[#This Row],[Current Month High]]/Table2[[#This Row],[Close Price]])-1</f>
        <v>1.5012162298314591E-2</v>
      </c>
      <c r="AI193">
        <v>1.50121622983145</v>
      </c>
      <c r="AJ193">
        <v>230.84285714285701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0.34</v>
      </c>
      <c r="AM193" t="s">
        <v>10442</v>
      </c>
      <c r="AN193">
        <v>4.26</v>
      </c>
      <c r="AO193" t="s">
        <v>10442</v>
      </c>
      <c r="AQ193">
        <f>(Table2[[#This Row],[Sharpe Ratio]]-AVERAGE(Table2[Sharpe Ratio]))/_xlfn.STDEV.P(Table2[Sharpe Ratio])</f>
        <v>-0.74629057572393653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1.1401709393569996</v>
      </c>
      <c r="AS193">
        <f>_xlfn.RANK.AVG(Table2[[#This Row],[1Y Return vs Nifty Z-Score]],Table2[1Y Return vs Nifty Z-Score])</f>
        <v>46</v>
      </c>
      <c r="AT193">
        <f>_xlfn.RANK.AVG(Table2[[#This Row],[6M Return vs Nifty Z-Score]],Table2[6M Return vs Nifty Z-Score])</f>
        <v>103</v>
      </c>
      <c r="AU193">
        <f>_xlfn.RANK.AVG(Table2[[#This Row],[Sharpe Ratio Z-Score]],Table2[Sharpe Ratio Z-Score])</f>
        <v>558</v>
      </c>
      <c r="AV193">
        <f>(Table2[[#This Row],[Rank 1Y]]+Table2[[#This Row],[Rank 6M]]+Table2[[#This Row],[Rank Sharpe]])/3</f>
        <v>235.66666666666666</v>
      </c>
    </row>
    <row r="194" spans="1:48" x14ac:dyDescent="0.3">
      <c r="A194" t="s">
        <v>1147</v>
      </c>
      <c r="B194" t="s">
        <v>1148</v>
      </c>
      <c r="C194" t="s">
        <v>5658</v>
      </c>
      <c r="D194" t="s">
        <v>80</v>
      </c>
      <c r="E194">
        <v>11207.432274164999</v>
      </c>
      <c r="F194">
        <v>361.65</v>
      </c>
      <c r="G194">
        <v>21.787684422755799</v>
      </c>
      <c r="H194">
        <f>(Table2[[#This Row],[1Y Return vs Nifty]]-AVERAGE(Table2[1Y Return vs Nifty]))/_xlfn.STDEV.P(Table2[1Y Return vs Nifty])</f>
        <v>-4.1659132287991299E-2</v>
      </c>
      <c r="I194">
        <v>-4.0255426082643497</v>
      </c>
      <c r="J194">
        <f>(Table2[[#This Row],[1M Return vs Nifty]]-AVERAGE(Table2[1M Return vs Nifty]))/_xlfn.STDEV.P(Table2[1M Return vs Nifty])</f>
        <v>-0.16309196925041386</v>
      </c>
      <c r="K194">
        <v>65.856890214729702</v>
      </c>
      <c r="L194">
        <f>(Table2[[#This Row],[6M Return vs Nifty]]-AVERAGE(Table2[6M Return vs Nifty]))/_xlfn.STDEV.P(Table2[6M Return vs Nifty])</f>
        <v>1.4771281648055297</v>
      </c>
      <c r="M194">
        <v>-0.98704149379391704</v>
      </c>
      <c r="N194">
        <f>(Table2[[#This Row],[1W Return vs Nifty]]-AVERAGE(Table2[1W Return vs Nifty]))/_xlfn.STDEV.P(Table2[1W Return vs Nifty])</f>
        <v>0.39600535451195662</v>
      </c>
      <c r="O194">
        <v>365.15</v>
      </c>
      <c r="P194">
        <v>347.38035023848801</v>
      </c>
      <c r="Q194">
        <v>281.905303442719</v>
      </c>
      <c r="R194">
        <v>36.940839958041401</v>
      </c>
      <c r="S194" s="2">
        <f>(Table2[[#This Row],[Close Price]]-Table2[[#This Row],[20D EMA]])/Table2[[#This Row],[20D EMA]]</f>
        <v>-9.5851020128714225E-3</v>
      </c>
      <c r="T194" s="2">
        <f>(Table2[[#This Row],[Close Price]]-Table2[[#This Row],[50D EMA]])/Table2[[#This Row],[50D EMA]]</f>
        <v>4.1077884087903617E-2</v>
      </c>
      <c r="U194" s="2">
        <f>(Table2[[#This Row],[Close Price]]-Table2[[#This Row],[200D EMA]])/Table2[[#This Row],[200D EMA]]</f>
        <v>0.28287760316465449</v>
      </c>
      <c r="V194">
        <v>0.161967222948394</v>
      </c>
      <c r="W194">
        <v>359.3</v>
      </c>
      <c r="X194">
        <v>368.5</v>
      </c>
      <c r="Y194">
        <v>359.3</v>
      </c>
      <c r="Z194">
        <v>381.65</v>
      </c>
      <c r="AA194">
        <v>359.3</v>
      </c>
      <c r="AB194">
        <v>381.65</v>
      </c>
      <c r="AC194" s="2">
        <f>(Table2[[#This Row],[Close Price]]/Table2[[#This Row],[Day Low]])-1</f>
        <v>6.5404954077372679E-3</v>
      </c>
      <c r="AD194" s="2">
        <f>(Table2[[#This Row],[Day High]]/Table2[[#This Row],[Close Price]])-1</f>
        <v>1.8940965021429612E-2</v>
      </c>
      <c r="AE194" s="2">
        <f>(Table2[[#This Row],[Close Price]]/Table2[[#This Row],[Current Week Low]])-1</f>
        <v>6.5404954077372679E-3</v>
      </c>
      <c r="AF194" s="2">
        <f>(Table2[[#This Row],[Current Week High]]/Table2[[#This Row],[Close Price]])-1</f>
        <v>5.530208765380884E-2</v>
      </c>
      <c r="AG194" s="2">
        <f>(Table2[[#This Row],[Close Price]]/Table2[[#This Row],[Current Month Low]])-1</f>
        <v>6.5404954077372679E-3</v>
      </c>
      <c r="AH194" s="2">
        <f>(Table2[[#This Row],[Current Month High]]/Table2[[#This Row],[Close Price]])-1</f>
        <v>5.530208765380884E-2</v>
      </c>
      <c r="AI194">
        <v>6.4565187335821896</v>
      </c>
      <c r="AJ194">
        <v>109.591422776006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0.22</v>
      </c>
      <c r="AM194" t="s">
        <v>10442</v>
      </c>
      <c r="AN194">
        <v>-0.94</v>
      </c>
      <c r="AO194" t="s">
        <v>10443</v>
      </c>
      <c r="AP194">
        <v>6.8280653566649002E-2</v>
      </c>
      <c r="AQ194">
        <f>(Table2[[#This Row],[Sharpe Ratio]]-AVERAGE(Table2[Sharpe Ratio]))/_xlfn.STDEV.P(Table2[Sharpe Ratio])</f>
        <v>4.4112520653342528E-2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1.7124949384324237</v>
      </c>
      <c r="AS194">
        <f>_xlfn.RANK.AVG(Table2[[#This Row],[1Y Return vs Nifty Z-Score]],Table2[1Y Return vs Nifty Z-Score])</f>
        <v>308</v>
      </c>
      <c r="AT194">
        <f>_xlfn.RANK.AVG(Table2[[#This Row],[6M Return vs Nifty Z-Score]],Table2[6M Return vs Nifty Z-Score])</f>
        <v>59</v>
      </c>
      <c r="AU194">
        <f>_xlfn.RANK.AVG(Table2[[#This Row],[Sharpe Ratio Z-Score]],Table2[Sharpe Ratio Z-Score])</f>
        <v>343</v>
      </c>
      <c r="AV194">
        <f>(Table2[[#This Row],[Rank 1Y]]+Table2[[#This Row],[Rank 6M]]+Table2[[#This Row],[Rank Sharpe]])/3</f>
        <v>236.66666666666666</v>
      </c>
    </row>
    <row r="195" spans="1:48" x14ac:dyDescent="0.3">
      <c r="A195" t="s">
        <v>663</v>
      </c>
      <c r="B195" t="s">
        <v>664</v>
      </c>
      <c r="C195" t="s">
        <v>10388</v>
      </c>
      <c r="D195" t="s">
        <v>54</v>
      </c>
      <c r="E195">
        <v>28879.547008384001</v>
      </c>
      <c r="F195">
        <v>218.87</v>
      </c>
      <c r="G195">
        <v>89.8248996877916</v>
      </c>
      <c r="H195">
        <f>(Table2[[#This Row],[1Y Return vs Nifty]]-AVERAGE(Table2[1Y Return vs Nifty]))/_xlfn.STDEV.P(Table2[1Y Return vs Nifty])</f>
        <v>1.0745558160397735</v>
      </c>
      <c r="I195">
        <v>16.936823117969499</v>
      </c>
      <c r="J195">
        <f>(Table2[[#This Row],[1M Return vs Nifty]]-AVERAGE(Table2[1M Return vs Nifty]))/_xlfn.STDEV.P(Table2[1M Return vs Nifty])</f>
        <v>1.8536640083002123</v>
      </c>
      <c r="K195">
        <v>62.863777030153699</v>
      </c>
      <c r="L195">
        <f>(Table2[[#This Row],[6M Return vs Nifty]]-AVERAGE(Table2[6M Return vs Nifty]))/_xlfn.STDEV.P(Table2[6M Return vs Nifty])</f>
        <v>1.3899706782091612</v>
      </c>
      <c r="M195">
        <v>-4.9423809542407504</v>
      </c>
      <c r="N195">
        <f>(Table2[[#This Row],[1W Return vs Nifty]]-AVERAGE(Table2[1W Return vs Nifty]))/_xlfn.STDEV.P(Table2[1W Return vs Nifty])</f>
        <v>-0.48336967412902454</v>
      </c>
      <c r="O195">
        <v>214.77</v>
      </c>
      <c r="P195">
        <v>194.54533761491001</v>
      </c>
      <c r="Q195">
        <v>156.92518243036901</v>
      </c>
      <c r="R195">
        <v>47.995406617015398</v>
      </c>
      <c r="S195" s="2">
        <f>(Table2[[#This Row],[Close Price]]-Table2[[#This Row],[20D EMA]])/Table2[[#This Row],[20D EMA]]</f>
        <v>1.909018950505189E-2</v>
      </c>
      <c r="T195" s="2">
        <f>(Table2[[#This Row],[Close Price]]-Table2[[#This Row],[50D EMA]])/Table2[[#This Row],[50D EMA]]</f>
        <v>0.12503338647590259</v>
      </c>
      <c r="U195" s="2">
        <f>(Table2[[#This Row],[Close Price]]-Table2[[#This Row],[200D EMA]])/Table2[[#This Row],[200D EMA]]</f>
        <v>0.39474109005491975</v>
      </c>
      <c r="V195">
        <v>1.84906699734164</v>
      </c>
      <c r="W195">
        <v>217.7</v>
      </c>
      <c r="X195">
        <v>226.45</v>
      </c>
      <c r="Y195">
        <v>217.7</v>
      </c>
      <c r="Z195">
        <v>233.7</v>
      </c>
      <c r="AA195">
        <v>186.53</v>
      </c>
      <c r="AB195">
        <v>243.99</v>
      </c>
      <c r="AC195" s="2">
        <f>(Table2[[#This Row],[Close Price]]/Table2[[#This Row],[Day Low]])-1</f>
        <v>5.3743683968765499E-3</v>
      </c>
      <c r="AD195" s="2">
        <f>(Table2[[#This Row],[Day High]]/Table2[[#This Row],[Close Price]])-1</f>
        <v>3.4632430209713405E-2</v>
      </c>
      <c r="AE195" s="2">
        <f>(Table2[[#This Row],[Close Price]]/Table2[[#This Row],[Current Week Low]])-1</f>
        <v>5.3743683968765499E-3</v>
      </c>
      <c r="AF195" s="2">
        <f>(Table2[[#This Row],[Current Week High]]/Table2[[#This Row],[Close Price]])-1</f>
        <v>6.7757116096312853E-2</v>
      </c>
      <c r="AG195" s="2">
        <f>(Table2[[#This Row],[Close Price]]/Table2[[#This Row],[Current Month Low]])-1</f>
        <v>0.1733769366857878</v>
      </c>
      <c r="AH195" s="2">
        <f>(Table2[[#This Row],[Current Month High]]/Table2[[#This Row],[Close Price]])-1</f>
        <v>0.11477132544432767</v>
      </c>
      <c r="AI195">
        <v>11.477132544432701</v>
      </c>
      <c r="AJ195">
        <v>150.13714285714201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0.19</v>
      </c>
      <c r="AM195" t="s">
        <v>10442</v>
      </c>
      <c r="AN195">
        <v>2.74</v>
      </c>
      <c r="AO195" t="s">
        <v>10442</v>
      </c>
      <c r="AQ195">
        <f>(Table2[[#This Row],[Sharpe Ratio]]-AVERAGE(Table2[Sharpe Ratio]))/_xlfn.STDEV.P(Table2[Sharpe Ratio])</f>
        <v>-0.74629057572393653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3.0885302526961862</v>
      </c>
      <c r="AS195">
        <f>_xlfn.RANK.AVG(Table2[[#This Row],[1Y Return vs Nifty Z-Score]],Table2[1Y Return vs Nifty Z-Score])</f>
        <v>88</v>
      </c>
      <c r="AT195">
        <f>_xlfn.RANK.AVG(Table2[[#This Row],[6M Return vs Nifty Z-Score]],Table2[6M Return vs Nifty Z-Score])</f>
        <v>66</v>
      </c>
      <c r="AU195">
        <f>_xlfn.RANK.AVG(Table2[[#This Row],[Sharpe Ratio Z-Score]],Table2[Sharpe Ratio Z-Score])</f>
        <v>558</v>
      </c>
      <c r="AV195">
        <f>(Table2[[#This Row],[Rank 1Y]]+Table2[[#This Row],[Rank 6M]]+Table2[[#This Row],[Rank Sharpe]])/3</f>
        <v>237.33333333333334</v>
      </c>
    </row>
    <row r="196" spans="1:48" x14ac:dyDescent="0.3">
      <c r="A196" t="s">
        <v>1020</v>
      </c>
      <c r="B196" t="s">
        <v>1021</v>
      </c>
      <c r="C196" t="s">
        <v>10388</v>
      </c>
      <c r="D196" t="s">
        <v>54</v>
      </c>
      <c r="E196">
        <v>14113.46508432</v>
      </c>
      <c r="F196">
        <v>1151.8499999999999</v>
      </c>
      <c r="G196">
        <v>51.7714926700109</v>
      </c>
      <c r="H196">
        <f>(Table2[[#This Row],[1Y Return vs Nifty]]-AVERAGE(Table2[1Y Return vs Nifty]))/_xlfn.STDEV.P(Table2[1Y Return vs Nifty])</f>
        <v>0.45025363696637877</v>
      </c>
      <c r="I196">
        <v>14.463336643204</v>
      </c>
      <c r="J196">
        <f>(Table2[[#This Row],[1M Return vs Nifty]]-AVERAGE(Table2[1M Return vs Nifty]))/_xlfn.STDEV.P(Table2[1M Return vs Nifty])</f>
        <v>1.6156937954663109</v>
      </c>
      <c r="K196">
        <v>37.318586861818403</v>
      </c>
      <c r="L196">
        <f>(Table2[[#This Row],[6M Return vs Nifty]]-AVERAGE(Table2[6M Return vs Nifty]))/_xlfn.STDEV.P(Table2[6M Return vs Nifty])</f>
        <v>0.64611154813294291</v>
      </c>
      <c r="M196">
        <v>-11.6830758249161</v>
      </c>
      <c r="N196">
        <f>(Table2[[#This Row],[1W Return vs Nifty]]-AVERAGE(Table2[1W Return vs Nifty]))/_xlfn.STDEV.P(Table2[1W Return vs Nifty])</f>
        <v>-1.9820017900917368</v>
      </c>
      <c r="O196">
        <v>1170.8800000000001</v>
      </c>
      <c r="P196">
        <v>1058.7598599340399</v>
      </c>
      <c r="Q196">
        <v>869.032879528428</v>
      </c>
      <c r="R196">
        <v>38.4445088844314</v>
      </c>
      <c r="S196" s="2">
        <f>(Table2[[#This Row],[Close Price]]-Table2[[#This Row],[20D EMA]])/Table2[[#This Row],[20D EMA]]</f>
        <v>-1.6252732987155131E-2</v>
      </c>
      <c r="T196" s="2">
        <f>(Table2[[#This Row],[Close Price]]-Table2[[#This Row],[50D EMA]])/Table2[[#This Row],[50D EMA]]</f>
        <v>8.7923752673962768E-2</v>
      </c>
      <c r="U196" s="2">
        <f>(Table2[[#This Row],[Close Price]]-Table2[[#This Row],[200D EMA]])/Table2[[#This Row],[200D EMA]]</f>
        <v>0.32543891851944634</v>
      </c>
      <c r="V196">
        <v>1.8775334260377801</v>
      </c>
      <c r="W196">
        <v>1140.5</v>
      </c>
      <c r="X196">
        <v>1194.95</v>
      </c>
      <c r="Y196">
        <v>1140.5</v>
      </c>
      <c r="Z196">
        <v>1335.1</v>
      </c>
      <c r="AA196">
        <v>1031.9000000000001</v>
      </c>
      <c r="AB196">
        <v>1335.1</v>
      </c>
      <c r="AC196" s="2">
        <f>(Table2[[#This Row],[Close Price]]/Table2[[#This Row],[Day Low]])-1</f>
        <v>9.9517755370450711E-3</v>
      </c>
      <c r="AD196" s="2">
        <f>(Table2[[#This Row],[Day High]]/Table2[[#This Row],[Close Price]])-1</f>
        <v>3.7418066588531529E-2</v>
      </c>
      <c r="AE196" s="2">
        <f>(Table2[[#This Row],[Close Price]]/Table2[[#This Row],[Current Week Low]])-1</f>
        <v>9.9517755370450711E-3</v>
      </c>
      <c r="AF196" s="2">
        <f>(Table2[[#This Row],[Current Week High]]/Table2[[#This Row],[Close Price]])-1</f>
        <v>0.15909189564613446</v>
      </c>
      <c r="AG196" s="2">
        <f>(Table2[[#This Row],[Close Price]]/Table2[[#This Row],[Current Month Low]])-1</f>
        <v>0.11624188390347889</v>
      </c>
      <c r="AH196" s="2">
        <f>(Table2[[#This Row],[Current Month High]]/Table2[[#This Row],[Close Price]])-1</f>
        <v>0.15909189564613446</v>
      </c>
      <c r="AI196">
        <v>15.909189564613399</v>
      </c>
      <c r="AJ196">
        <v>88.4571335078533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0.08</v>
      </c>
      <c r="AM196" t="s">
        <v>10442</v>
      </c>
      <c r="AN196">
        <v>7.13</v>
      </c>
      <c r="AO196" t="s">
        <v>10442</v>
      </c>
      <c r="AP196">
        <v>4.7158326467541999E-2</v>
      </c>
      <c r="AQ196">
        <f>(Table2[[#This Row],[Sharpe Ratio]]-AVERAGE(Table2[Sharpe Ratio]))/_xlfn.STDEV.P(Table2[Sharpe Ratio])</f>
        <v>-0.20039528455581068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0.52966190591808493</v>
      </c>
      <c r="AS196">
        <f>_xlfn.RANK.AVG(Table2[[#This Row],[1Y Return vs Nifty Z-Score]],Table2[1Y Return vs Nifty Z-Score])</f>
        <v>177</v>
      </c>
      <c r="AT196">
        <f>_xlfn.RANK.AVG(Table2[[#This Row],[6M Return vs Nifty Z-Score]],Table2[6M Return vs Nifty Z-Score])</f>
        <v>149</v>
      </c>
      <c r="AU196">
        <f>_xlfn.RANK.AVG(Table2[[#This Row],[Sharpe Ratio Z-Score]],Table2[Sharpe Ratio Z-Score])</f>
        <v>387</v>
      </c>
      <c r="AV196">
        <f>(Table2[[#This Row],[Rank 1Y]]+Table2[[#This Row],[Rank 6M]]+Table2[[#This Row],[Rank Sharpe]])/3</f>
        <v>237.66666666666666</v>
      </c>
    </row>
    <row r="197" spans="1:48" x14ac:dyDescent="0.3">
      <c r="A197" t="s">
        <v>1807</v>
      </c>
      <c r="B197" t="s">
        <v>1808</v>
      </c>
      <c r="C197" t="s">
        <v>10395</v>
      </c>
      <c r="D197" t="s">
        <v>106</v>
      </c>
      <c r="E197">
        <v>4386.3368606699996</v>
      </c>
      <c r="F197">
        <v>1124.7</v>
      </c>
      <c r="G197">
        <v>22.0649293736567</v>
      </c>
      <c r="H197">
        <f>(Table2[[#This Row],[1Y Return vs Nifty]]-AVERAGE(Table2[1Y Return vs Nifty]))/_xlfn.STDEV.P(Table2[1Y Return vs Nifty])</f>
        <v>-3.7110666314795947E-2</v>
      </c>
      <c r="I197">
        <v>-21.0636867030994</v>
      </c>
      <c r="J197">
        <f>(Table2[[#This Row],[1M Return vs Nifty]]-AVERAGE(Table2[1M Return vs Nifty]))/_xlfn.STDEV.P(Table2[1M Return vs Nifty])</f>
        <v>-1.8023048042132457</v>
      </c>
      <c r="K197">
        <v>61.125482253413303</v>
      </c>
      <c r="L197">
        <f>(Table2[[#This Row],[6M Return vs Nifty]]-AVERAGE(Table2[6M Return vs Nifty]))/_xlfn.STDEV.P(Table2[6M Return vs Nifty])</f>
        <v>1.3393526780329501</v>
      </c>
      <c r="M197">
        <v>-9.3728501397655499</v>
      </c>
      <c r="N197">
        <f>(Table2[[#This Row],[1W Return vs Nifty]]-AVERAGE(Table2[1W Return vs Nifty]))/_xlfn.STDEV.P(Table2[1W Return vs Nifty])</f>
        <v>-1.4683784213867681</v>
      </c>
      <c r="O197">
        <v>1177.0899999999999</v>
      </c>
      <c r="P197">
        <v>1203.31729813842</v>
      </c>
      <c r="Q197">
        <v>1001.5408233813</v>
      </c>
      <c r="R197">
        <v>39.679734391893398</v>
      </c>
      <c r="S197" s="2">
        <f>(Table2[[#This Row],[Close Price]]-Table2[[#This Row],[20D EMA]])/Table2[[#This Row],[20D EMA]]</f>
        <v>-4.4508066502986075E-2</v>
      </c>
      <c r="T197" s="2">
        <f>(Table2[[#This Row],[Close Price]]-Table2[[#This Row],[50D EMA]])/Table2[[#This Row],[50D EMA]]</f>
        <v>-6.533380535627975E-2</v>
      </c>
      <c r="U197" s="2">
        <f>(Table2[[#This Row],[Close Price]]-Table2[[#This Row],[200D EMA]])/Table2[[#This Row],[200D EMA]]</f>
        <v>0.12296970202662591</v>
      </c>
      <c r="V197">
        <v>0.126371616037319</v>
      </c>
      <c r="W197">
        <v>1060</v>
      </c>
      <c r="X197">
        <v>1124.7</v>
      </c>
      <c r="Y197">
        <v>1053</v>
      </c>
      <c r="Z197">
        <v>1179.5</v>
      </c>
      <c r="AA197">
        <v>1053</v>
      </c>
      <c r="AB197">
        <v>1277</v>
      </c>
      <c r="AC197" s="2">
        <f>(Table2[[#This Row],[Close Price]]/Table2[[#This Row],[Day Low]])-1</f>
        <v>6.1037735849056585E-2</v>
      </c>
      <c r="AD197" s="2">
        <f>(Table2[[#This Row],[Day High]]/Table2[[#This Row],[Close Price]])-1</f>
        <v>0</v>
      </c>
      <c r="AE197" s="2">
        <f>(Table2[[#This Row],[Close Price]]/Table2[[#This Row],[Current Week Low]])-1</f>
        <v>6.8091168091168219E-2</v>
      </c>
      <c r="AF197" s="2">
        <f>(Table2[[#This Row],[Current Week High]]/Table2[[#This Row],[Close Price]])-1</f>
        <v>4.8724104205565943E-2</v>
      </c>
      <c r="AG197" s="2">
        <f>(Table2[[#This Row],[Close Price]]/Table2[[#This Row],[Current Month Low]])-1</f>
        <v>6.8091168091168219E-2</v>
      </c>
      <c r="AH197" s="2">
        <f>(Table2[[#This Row],[Current Month High]]/Table2[[#This Row],[Close Price]])-1</f>
        <v>0.13541388814795052</v>
      </c>
      <c r="AI197">
        <v>41.611096292344598</v>
      </c>
      <c r="AJ197">
        <v>84.377049180327802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0</v>
      </c>
      <c r="AM197">
        <v>0</v>
      </c>
      <c r="AN197">
        <v>-10.82</v>
      </c>
      <c r="AO197" t="s">
        <v>10443</v>
      </c>
      <c r="AP197">
        <v>6.8724260496808007E-2</v>
      </c>
      <c r="AQ197">
        <f>(Table2[[#This Row],[Sharpe Ratio]]-AVERAGE(Table2[Sharpe Ratio]))/_xlfn.STDEV.P(Table2[Sharpe Ratio])</f>
        <v>4.9247625150106708E-2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304</v>
      </c>
      <c r="AT197">
        <f>_xlfn.RANK.AVG(Table2[[#This Row],[6M Return vs Nifty Z-Score]],Table2[6M Return vs Nifty Z-Score])</f>
        <v>71</v>
      </c>
      <c r="AU197">
        <f>_xlfn.RANK.AVG(Table2[[#This Row],[Sharpe Ratio Z-Score]],Table2[Sharpe Ratio Z-Score])</f>
        <v>338</v>
      </c>
      <c r="AV197">
        <f>(Table2[[#This Row],[Rank 1Y]]+Table2[[#This Row],[Rank 6M]]+Table2[[#This Row],[Rank Sharpe]])/3</f>
        <v>237.66666666666666</v>
      </c>
    </row>
    <row r="198" spans="1:48" x14ac:dyDescent="0.3">
      <c r="A198" t="s">
        <v>517</v>
      </c>
      <c r="B198" t="s">
        <v>518</v>
      </c>
      <c r="C198" t="s">
        <v>10384</v>
      </c>
      <c r="D198" t="s">
        <v>218</v>
      </c>
      <c r="E198">
        <v>42124.959568650003</v>
      </c>
      <c r="F198">
        <v>665.25</v>
      </c>
      <c r="G198">
        <v>73.443130370556801</v>
      </c>
      <c r="H198">
        <f>(Table2[[#This Row],[1Y Return vs Nifty]]-AVERAGE(Table2[1Y Return vs Nifty]))/_xlfn.STDEV.P(Table2[1Y Return vs Nifty])</f>
        <v>0.80579737669559992</v>
      </c>
      <c r="I198">
        <v>-13.419989249653099</v>
      </c>
      <c r="J198">
        <f>(Table2[[#This Row],[1M Return vs Nifty]]-AVERAGE(Table2[1M Return vs Nifty]))/_xlfn.STDEV.P(Table2[1M Return vs Nifty])</f>
        <v>-1.0669167887978737</v>
      </c>
      <c r="K198">
        <v>32.686661328191597</v>
      </c>
      <c r="L198">
        <f>(Table2[[#This Row],[6M Return vs Nifty]]-AVERAGE(Table2[6M Return vs Nifty]))/_xlfn.STDEV.P(Table2[6M Return vs Nifty])</f>
        <v>0.51123292419956734</v>
      </c>
      <c r="M198">
        <v>-4.9544858265947003</v>
      </c>
      <c r="N198">
        <f>(Table2[[#This Row],[1W Return vs Nifty]]-AVERAGE(Table2[1W Return vs Nifty]))/_xlfn.STDEV.P(Table2[1W Return vs Nifty])</f>
        <v>-0.48606090267701563</v>
      </c>
      <c r="O198">
        <v>672.9</v>
      </c>
      <c r="P198">
        <v>664.36227267873403</v>
      </c>
      <c r="Q198">
        <v>570.29015078437305</v>
      </c>
      <c r="R198">
        <v>45.341185288956297</v>
      </c>
      <c r="S198" s="2">
        <f>(Table2[[#This Row],[Close Price]]-Table2[[#This Row],[20D EMA]])/Table2[[#This Row],[20D EMA]]</f>
        <v>-1.1368702630405673E-2</v>
      </c>
      <c r="T198" s="2">
        <f>(Table2[[#This Row],[Close Price]]-Table2[[#This Row],[50D EMA]])/Table2[[#This Row],[50D EMA]]</f>
        <v>1.3362097123405575E-3</v>
      </c>
      <c r="U198" s="2">
        <f>(Table2[[#This Row],[Close Price]]-Table2[[#This Row],[200D EMA]])/Table2[[#This Row],[200D EMA]]</f>
        <v>0.16651146628609986</v>
      </c>
      <c r="V198">
        <v>0.65771420313172702</v>
      </c>
      <c r="W198">
        <v>651.15</v>
      </c>
      <c r="X198">
        <v>670.55</v>
      </c>
      <c r="Y198">
        <v>639.75</v>
      </c>
      <c r="Z198">
        <v>678.65</v>
      </c>
      <c r="AA198">
        <v>639.75</v>
      </c>
      <c r="AB198">
        <v>714</v>
      </c>
      <c r="AC198" s="2">
        <f>(Table2[[#This Row],[Close Price]]/Table2[[#This Row],[Day Low]])-1</f>
        <v>2.1653996774936735E-2</v>
      </c>
      <c r="AD198" s="2">
        <f>(Table2[[#This Row],[Day High]]/Table2[[#This Row],[Close Price]])-1</f>
        <v>7.9669297256670379E-3</v>
      </c>
      <c r="AE198" s="2">
        <f>(Table2[[#This Row],[Close Price]]/Table2[[#This Row],[Current Week Low]])-1</f>
        <v>3.9859320046893298E-2</v>
      </c>
      <c r="AF198" s="2">
        <f>(Table2[[#This Row],[Current Week High]]/Table2[[#This Row],[Close Price]])-1</f>
        <v>2.0142803457346758E-2</v>
      </c>
      <c r="AG198" s="2">
        <f>(Table2[[#This Row],[Close Price]]/Table2[[#This Row],[Current Month Low]])-1</f>
        <v>3.9859320046893298E-2</v>
      </c>
      <c r="AH198" s="2">
        <f>(Table2[[#This Row],[Current Month High]]/Table2[[#This Row],[Close Price]])-1</f>
        <v>7.3280721533258264E-2</v>
      </c>
      <c r="AI198">
        <v>11.1537016159338</v>
      </c>
      <c r="AJ198">
        <v>109.198113207547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-0.03</v>
      </c>
      <c r="AM198" t="s">
        <v>10443</v>
      </c>
      <c r="AN198">
        <v>-3.26</v>
      </c>
      <c r="AO198" t="s">
        <v>10443</v>
      </c>
      <c r="AP198">
        <v>3.4474453328526E-2</v>
      </c>
      <c r="AQ198">
        <f>(Table2[[#This Row],[Sharpe Ratio]]-AVERAGE(Table2[Sharpe Ratio]))/_xlfn.STDEV.P(Table2[Sharpe Ratio])</f>
        <v>-0.34722124592932097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-0.58316863650904294</v>
      </c>
      <c r="AS198">
        <f>_xlfn.RANK.AVG(Table2[[#This Row],[1Y Return vs Nifty Z-Score]],Table2[1Y Return vs Nifty Z-Score])</f>
        <v>116</v>
      </c>
      <c r="AT198">
        <f>_xlfn.RANK.AVG(Table2[[#This Row],[6M Return vs Nifty Z-Score]],Table2[6M Return vs Nifty Z-Score])</f>
        <v>177</v>
      </c>
      <c r="AU198">
        <f>_xlfn.RANK.AVG(Table2[[#This Row],[Sharpe Ratio Z-Score]],Table2[Sharpe Ratio Z-Score])</f>
        <v>427</v>
      </c>
      <c r="AV198">
        <f>(Table2[[#This Row],[Rank 1Y]]+Table2[[#This Row],[Rank 6M]]+Table2[[#This Row],[Rank Sharpe]])/3</f>
        <v>240</v>
      </c>
    </row>
    <row r="199" spans="1:48" x14ac:dyDescent="0.3">
      <c r="A199" t="s">
        <v>1104</v>
      </c>
      <c r="B199" t="s">
        <v>1105</v>
      </c>
      <c r="C199" t="s">
        <v>10394</v>
      </c>
      <c r="D199" t="s">
        <v>429</v>
      </c>
      <c r="E199">
        <v>12022.2724481</v>
      </c>
      <c r="F199">
        <v>258.10000000000002</v>
      </c>
      <c r="G199">
        <v>47.368986163837803</v>
      </c>
      <c r="H199">
        <f>(Table2[[#This Row],[1Y Return vs Nifty]]-AVERAGE(Table2[1Y Return vs Nifty]))/_xlfn.STDEV.P(Table2[1Y Return vs Nifty])</f>
        <v>0.37802634851611172</v>
      </c>
      <c r="I199">
        <v>-17.167117902250499</v>
      </c>
      <c r="J199">
        <f>(Table2[[#This Row],[1M Return vs Nifty]]-AVERAGE(Table2[1M Return vs Nifty]))/_xlfn.STDEV.P(Table2[1M Return vs Nifty])</f>
        <v>-1.4274220966181446</v>
      </c>
      <c r="K199">
        <v>15.566018413265899</v>
      </c>
      <c r="L199">
        <f>(Table2[[#This Row],[6M Return vs Nifty]]-AVERAGE(Table2[6M Return vs Nifty]))/_xlfn.STDEV.P(Table2[6M Return vs Nifty])</f>
        <v>1.2691067156420949E-2</v>
      </c>
      <c r="M199">
        <v>-3.9939619647327498</v>
      </c>
      <c r="N199">
        <f>(Table2[[#This Row],[1W Return vs Nifty]]-AVERAGE(Table2[1W Return vs Nifty]))/_xlfn.STDEV.P(Table2[1W Return vs Nifty])</f>
        <v>-0.27251141925548961</v>
      </c>
      <c r="O199">
        <v>255.9</v>
      </c>
      <c r="P199">
        <v>262.52487845032198</v>
      </c>
      <c r="Q199">
        <v>230.71900688917501</v>
      </c>
      <c r="R199">
        <v>56.907509249033602</v>
      </c>
      <c r="S199" s="2">
        <f>(Table2[[#This Row],[Close Price]]-Table2[[#This Row],[20D EMA]])/Table2[[#This Row],[20D EMA]]</f>
        <v>8.5971082454084288E-3</v>
      </c>
      <c r="T199" s="2">
        <f>(Table2[[#This Row],[Close Price]]-Table2[[#This Row],[50D EMA]])/Table2[[#This Row],[50D EMA]]</f>
        <v>-1.6855082369495442E-2</v>
      </c>
      <c r="U199" s="2">
        <f>(Table2[[#This Row],[Close Price]]-Table2[[#This Row],[200D EMA]])/Table2[[#This Row],[200D EMA]]</f>
        <v>0.11867679858719821</v>
      </c>
      <c r="V199">
        <v>0.414653888628078</v>
      </c>
      <c r="W199">
        <v>236.7</v>
      </c>
      <c r="X199">
        <v>263.89999999999998</v>
      </c>
      <c r="Y199">
        <v>236.7</v>
      </c>
      <c r="Z199">
        <v>263.89999999999998</v>
      </c>
      <c r="AA199">
        <v>236.7</v>
      </c>
      <c r="AB199">
        <v>276.39999999999998</v>
      </c>
      <c r="AC199" s="2">
        <f>(Table2[[#This Row],[Close Price]]/Table2[[#This Row],[Day Low]])-1</f>
        <v>9.0409801436417636E-2</v>
      </c>
      <c r="AD199" s="2">
        <f>(Table2[[#This Row],[Day High]]/Table2[[#This Row],[Close Price]])-1</f>
        <v>2.2471910112359383E-2</v>
      </c>
      <c r="AE199" s="2">
        <f>(Table2[[#This Row],[Close Price]]/Table2[[#This Row],[Current Week Low]])-1</f>
        <v>9.0409801436417636E-2</v>
      </c>
      <c r="AF199" s="2">
        <f>(Table2[[#This Row],[Current Week High]]/Table2[[#This Row],[Close Price]])-1</f>
        <v>2.2471910112359383E-2</v>
      </c>
      <c r="AG199" s="2">
        <f>(Table2[[#This Row],[Close Price]]/Table2[[#This Row],[Current Month Low]])-1</f>
        <v>9.0409801436417636E-2</v>
      </c>
      <c r="AH199" s="2">
        <f>(Table2[[#This Row],[Current Month High]]/Table2[[#This Row],[Close Price]])-1</f>
        <v>7.0902750871755016E-2</v>
      </c>
      <c r="AI199">
        <v>48.857032158078198</v>
      </c>
      <c r="AJ199">
        <v>100.856031128404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-0.05</v>
      </c>
      <c r="AM199" t="s">
        <v>10443</v>
      </c>
      <c r="AN199">
        <v>-3.96</v>
      </c>
      <c r="AO199" t="s">
        <v>10443</v>
      </c>
      <c r="AP199">
        <v>0.105337429343109</v>
      </c>
      <c r="AQ199">
        <f>(Table2[[#This Row],[Sharpe Ratio]]-AVERAGE(Table2[Sharpe Ratio]))/_xlfn.STDEV.P(Table2[Sharpe Ratio])</f>
        <v>0.47307429511677318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190</v>
      </c>
      <c r="AT199">
        <f>_xlfn.RANK.AVG(Table2[[#This Row],[6M Return vs Nifty Z-Score]],Table2[6M Return vs Nifty Z-Score])</f>
        <v>306</v>
      </c>
      <c r="AU199">
        <f>_xlfn.RANK.AVG(Table2[[#This Row],[Sharpe Ratio Z-Score]],Table2[Sharpe Ratio Z-Score])</f>
        <v>226</v>
      </c>
      <c r="AV199">
        <f>(Table2[[#This Row],[Rank 1Y]]+Table2[[#This Row],[Rank 6M]]+Table2[[#This Row],[Rank Sharpe]])/3</f>
        <v>240.66666666666666</v>
      </c>
    </row>
    <row r="200" spans="1:48" x14ac:dyDescent="0.3">
      <c r="A200" t="s">
        <v>319</v>
      </c>
      <c r="B200" t="s">
        <v>320</v>
      </c>
      <c r="C200" t="s">
        <v>10388</v>
      </c>
      <c r="D200" t="s">
        <v>54</v>
      </c>
      <c r="E200">
        <v>86908.250857605002</v>
      </c>
      <c r="F200">
        <v>1496.35</v>
      </c>
      <c r="G200">
        <v>38.535566805022903</v>
      </c>
      <c r="H200">
        <f>(Table2[[#This Row],[1Y Return vs Nifty]]-AVERAGE(Table2[1Y Return vs Nifty]))/_xlfn.STDEV.P(Table2[1Y Return vs Nifty])</f>
        <v>0.23310573860067205</v>
      </c>
      <c r="I200">
        <v>-4.2183846682713799</v>
      </c>
      <c r="J200">
        <f>(Table2[[#This Row],[1M Return vs Nifty]]-AVERAGE(Table2[1M Return vs Nifty]))/_xlfn.STDEV.P(Table2[1M Return vs Nifty])</f>
        <v>-0.18164499815571711</v>
      </c>
      <c r="K200">
        <v>29.002270002405499</v>
      </c>
      <c r="L200">
        <f>(Table2[[#This Row],[6M Return vs Nifty]]-AVERAGE(Table2[6M Return vs Nifty]))/_xlfn.STDEV.P(Table2[6M Return vs Nifty])</f>
        <v>0.40394587296215567</v>
      </c>
      <c r="M200">
        <v>-4.5801357513457504</v>
      </c>
      <c r="N200">
        <f>(Table2[[#This Row],[1W Return vs Nifty]]-AVERAGE(Table2[1W Return vs Nifty]))/_xlfn.STDEV.P(Table2[1W Return vs Nifty])</f>
        <v>-0.40283312629126644</v>
      </c>
      <c r="O200">
        <v>1529.27</v>
      </c>
      <c r="P200">
        <v>1468.78992903006</v>
      </c>
      <c r="Q200">
        <v>1230.24841432941</v>
      </c>
      <c r="R200">
        <v>30.866841667470101</v>
      </c>
      <c r="S200" s="2">
        <f>(Table2[[#This Row],[Close Price]]-Table2[[#This Row],[20D EMA]])/Table2[[#This Row],[20D EMA]]</f>
        <v>-2.152661073584133E-2</v>
      </c>
      <c r="T200" s="2">
        <f>(Table2[[#This Row],[Close Price]]-Table2[[#This Row],[50D EMA]])/Table2[[#This Row],[50D EMA]]</f>
        <v>1.8763793531822278E-2</v>
      </c>
      <c r="U200" s="2">
        <f>(Table2[[#This Row],[Close Price]]-Table2[[#This Row],[200D EMA]])/Table2[[#This Row],[200D EMA]]</f>
        <v>0.21629906819724526</v>
      </c>
      <c r="V200">
        <v>0.88102553701027597</v>
      </c>
      <c r="W200">
        <v>1482.6</v>
      </c>
      <c r="X200">
        <v>1540.85</v>
      </c>
      <c r="Y200">
        <v>1482.6</v>
      </c>
      <c r="Z200">
        <v>1583.95</v>
      </c>
      <c r="AA200">
        <v>1482.6</v>
      </c>
      <c r="AB200">
        <v>1592</v>
      </c>
      <c r="AC200" s="2">
        <f>(Table2[[#This Row],[Close Price]]/Table2[[#This Row],[Day Low]])-1</f>
        <v>9.2742479428031821E-3</v>
      </c>
      <c r="AD200" s="2">
        <f>(Table2[[#This Row],[Day High]]/Table2[[#This Row],[Close Price]])-1</f>
        <v>2.9739031643666314E-2</v>
      </c>
      <c r="AE200" s="2">
        <f>(Table2[[#This Row],[Close Price]]/Table2[[#This Row],[Current Week Low]])-1</f>
        <v>9.2742479428031821E-3</v>
      </c>
      <c r="AF200" s="2">
        <f>(Table2[[#This Row],[Current Week High]]/Table2[[#This Row],[Close Price]])-1</f>
        <v>5.8542453303037423E-2</v>
      </c>
      <c r="AG200" s="2">
        <f>(Table2[[#This Row],[Close Price]]/Table2[[#This Row],[Current Month Low]])-1</f>
        <v>9.2742479428031821E-3</v>
      </c>
      <c r="AH200" s="2">
        <f>(Table2[[#This Row],[Current Month High]]/Table2[[#This Row],[Close Price]])-1</f>
        <v>6.3922210712734406E-2</v>
      </c>
      <c r="AI200">
        <v>6.3922210712734397</v>
      </c>
      <c r="AJ200">
        <v>79.2787395914455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0.05</v>
      </c>
      <c r="AM200" t="s">
        <v>10442</v>
      </c>
      <c r="AN200">
        <v>-3.47</v>
      </c>
      <c r="AO200" t="s">
        <v>10443</v>
      </c>
      <c r="AP200">
        <v>8.1639495395329997E-2</v>
      </c>
      <c r="AQ200">
        <f>(Table2[[#This Row],[Sharpe Ratio]]-AVERAGE(Table2[Sharpe Ratio]))/_xlfn.STDEV.P(Table2[Sharpe Ratio])</f>
        <v>0.19875178366357749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0.25132527077942168</v>
      </c>
      <c r="AS200">
        <f>_xlfn.RANK.AVG(Table2[[#This Row],[1Y Return vs Nifty Z-Score]],Table2[1Y Return vs Nifty Z-Score])</f>
        <v>230</v>
      </c>
      <c r="AT200">
        <f>_xlfn.RANK.AVG(Table2[[#This Row],[6M Return vs Nifty Z-Score]],Table2[6M Return vs Nifty Z-Score])</f>
        <v>199</v>
      </c>
      <c r="AU200">
        <f>_xlfn.RANK.AVG(Table2[[#This Row],[Sharpe Ratio Z-Score]],Table2[Sharpe Ratio Z-Score])</f>
        <v>296</v>
      </c>
      <c r="AV200">
        <f>(Table2[[#This Row],[Rank 1Y]]+Table2[[#This Row],[Rank 6M]]+Table2[[#This Row],[Rank Sharpe]])/3</f>
        <v>241.66666666666666</v>
      </c>
    </row>
    <row r="201" spans="1:48" x14ac:dyDescent="0.3">
      <c r="A201" t="s">
        <v>856</v>
      </c>
      <c r="B201" t="s">
        <v>857</v>
      </c>
      <c r="C201" t="s">
        <v>10382</v>
      </c>
      <c r="D201" t="s">
        <v>192</v>
      </c>
      <c r="E201">
        <v>18813.70948677</v>
      </c>
      <c r="F201">
        <v>1904.65</v>
      </c>
      <c r="G201">
        <v>53.713220171402803</v>
      </c>
      <c r="H201">
        <f>(Table2[[#This Row],[1Y Return vs Nifty]]-AVERAGE(Table2[1Y Return vs Nifty]))/_xlfn.STDEV.P(Table2[1Y Return vs Nifty])</f>
        <v>0.48210951546154956</v>
      </c>
      <c r="I201">
        <v>-0.89183822638704502</v>
      </c>
      <c r="J201">
        <f>(Table2[[#This Row],[1M Return vs Nifty]]-AVERAGE(Table2[1M Return vs Nifty]))/_xlfn.STDEV.P(Table2[1M Return vs Nifty])</f>
        <v>0.13839676186729746</v>
      </c>
      <c r="K201">
        <v>30.149566046332701</v>
      </c>
      <c r="L201">
        <f>(Table2[[#This Row],[6M Return vs Nifty]]-AVERAGE(Table2[6M Return vs Nifty]))/_xlfn.STDEV.P(Table2[6M Return vs Nifty])</f>
        <v>0.4373543788903459</v>
      </c>
      <c r="M201">
        <v>2.7168398162378899</v>
      </c>
      <c r="N201">
        <f>(Table2[[#This Row],[1W Return vs Nifty]]-AVERAGE(Table2[1W Return vs Nifty]))/_xlfn.STDEV.P(Table2[1W Return vs Nifty])</f>
        <v>1.2194746839242194</v>
      </c>
      <c r="O201">
        <v>1845.58</v>
      </c>
      <c r="P201">
        <v>1779.9161169398899</v>
      </c>
      <c r="Q201">
        <v>1513.8818682844701</v>
      </c>
      <c r="R201">
        <v>62.053194828807698</v>
      </c>
      <c r="S201" s="2">
        <f>(Table2[[#This Row],[Close Price]]-Table2[[#This Row],[20D EMA]])/Table2[[#This Row],[20D EMA]]</f>
        <v>3.2006198593396207E-2</v>
      </c>
      <c r="T201" s="2">
        <f>(Table2[[#This Row],[Close Price]]-Table2[[#This Row],[50D EMA]])/Table2[[#This Row],[50D EMA]]</f>
        <v>7.0078517674506027E-2</v>
      </c>
      <c r="U201" s="2">
        <f>(Table2[[#This Row],[Close Price]]-Table2[[#This Row],[200D EMA]])/Table2[[#This Row],[200D EMA]]</f>
        <v>0.25812326569334515</v>
      </c>
      <c r="V201">
        <v>1.1344697355973701</v>
      </c>
      <c r="W201">
        <v>1865.05</v>
      </c>
      <c r="X201">
        <v>1925.9</v>
      </c>
      <c r="Y201">
        <v>1793.95</v>
      </c>
      <c r="Z201">
        <v>1943</v>
      </c>
      <c r="AA201">
        <v>1790.05</v>
      </c>
      <c r="AB201">
        <v>1943</v>
      </c>
      <c r="AC201" s="2">
        <f>(Table2[[#This Row],[Close Price]]/Table2[[#This Row],[Day Low]])-1</f>
        <v>2.1232674727219125E-2</v>
      </c>
      <c r="AD201" s="2">
        <f>(Table2[[#This Row],[Day High]]/Table2[[#This Row],[Close Price]])-1</f>
        <v>1.1156905468196365E-2</v>
      </c>
      <c r="AE201" s="2">
        <f>(Table2[[#This Row],[Close Price]]/Table2[[#This Row],[Current Week Low]])-1</f>
        <v>6.1707405446082664E-2</v>
      </c>
      <c r="AF201" s="2">
        <f>(Table2[[#This Row],[Current Week High]]/Table2[[#This Row],[Close Price]])-1</f>
        <v>2.0134932927309501E-2</v>
      </c>
      <c r="AG201" s="2">
        <f>(Table2[[#This Row],[Close Price]]/Table2[[#This Row],[Current Month Low]])-1</f>
        <v>6.4020558084969759E-2</v>
      </c>
      <c r="AH201" s="2">
        <f>(Table2[[#This Row],[Current Month High]]/Table2[[#This Row],[Close Price]])-1</f>
        <v>2.0134932927309501E-2</v>
      </c>
      <c r="AI201">
        <v>2.0134932927309501</v>
      </c>
      <c r="AJ201">
        <v>94.600255427841603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0.09</v>
      </c>
      <c r="AM201" t="s">
        <v>10442</v>
      </c>
      <c r="AN201">
        <v>3.61</v>
      </c>
      <c r="AO201" t="s">
        <v>10442</v>
      </c>
      <c r="AP201">
        <v>5.8306328706724003E-2</v>
      </c>
      <c r="AQ201">
        <f>(Table2[[#This Row],[Sharpe Ratio]]-AVERAGE(Table2[Sharpe Ratio]))/_xlfn.STDEV.P(Table2[Sharpe Ratio])</f>
        <v>-7.1348255448664827E-2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2.2059870846947476</v>
      </c>
      <c r="AS201">
        <f>_xlfn.RANK.AVG(Table2[[#This Row],[1Y Return vs Nifty Z-Score]],Table2[1Y Return vs Nifty Z-Score])</f>
        <v>171</v>
      </c>
      <c r="AT201">
        <f>_xlfn.RANK.AVG(Table2[[#This Row],[6M Return vs Nifty Z-Score]],Table2[6M Return vs Nifty Z-Score])</f>
        <v>190</v>
      </c>
      <c r="AU201">
        <f>_xlfn.RANK.AVG(Table2[[#This Row],[Sharpe Ratio Z-Score]],Table2[Sharpe Ratio Z-Score])</f>
        <v>367</v>
      </c>
      <c r="AV201">
        <f>(Table2[[#This Row],[Rank 1Y]]+Table2[[#This Row],[Rank 6M]]+Table2[[#This Row],[Rank Sharpe]])/3</f>
        <v>242.66666666666666</v>
      </c>
    </row>
    <row r="202" spans="1:48" x14ac:dyDescent="0.3">
      <c r="A202" t="s">
        <v>1428</v>
      </c>
      <c r="B202" t="s">
        <v>1429</v>
      </c>
      <c r="C202" t="s">
        <v>10392</v>
      </c>
      <c r="D202" t="s">
        <v>1394</v>
      </c>
      <c r="E202">
        <v>7754.82139121</v>
      </c>
      <c r="F202">
        <v>381.1</v>
      </c>
      <c r="G202">
        <v>41.188338533617802</v>
      </c>
      <c r="H202">
        <f>(Table2[[#This Row],[1Y Return vs Nifty]]-AVERAGE(Table2[1Y Return vs Nifty]))/_xlfn.STDEV.P(Table2[1Y Return vs Nifty])</f>
        <v>0.27662697100890959</v>
      </c>
      <c r="I202">
        <v>-13.927044902327401</v>
      </c>
      <c r="J202">
        <f>(Table2[[#This Row],[1M Return vs Nifty]]-AVERAGE(Table2[1M Return vs Nifty]))/_xlfn.STDEV.P(Table2[1M Return vs Nifty])</f>
        <v>-1.1156998093708792</v>
      </c>
      <c r="K202">
        <v>22.324747247814599</v>
      </c>
      <c r="L202">
        <f>(Table2[[#This Row],[6M Return vs Nifty]]-AVERAGE(Table2[6M Return vs Nifty]))/_xlfn.STDEV.P(Table2[6M Return vs Nifty])</f>
        <v>0.20950080386843697</v>
      </c>
      <c r="M202">
        <v>-7.5875812176228603</v>
      </c>
      <c r="N202">
        <f>(Table2[[#This Row],[1W Return vs Nifty]]-AVERAGE(Table2[1W Return vs Nifty]))/_xlfn.STDEV.P(Table2[1W Return vs Nifty])</f>
        <v>-1.0714666202025209</v>
      </c>
      <c r="O202">
        <v>396.94</v>
      </c>
      <c r="P202">
        <v>422.76622957020101</v>
      </c>
      <c r="Q202">
        <v>388.93676454398599</v>
      </c>
      <c r="R202">
        <v>37.541616256664298</v>
      </c>
      <c r="S202" s="2">
        <f>(Table2[[#This Row],[Close Price]]-Table2[[#This Row],[20D EMA]])/Table2[[#This Row],[20D EMA]]</f>
        <v>-3.9905275356476984E-2</v>
      </c>
      <c r="T202" s="2">
        <f>(Table2[[#This Row],[Close Price]]-Table2[[#This Row],[50D EMA]])/Table2[[#This Row],[50D EMA]]</f>
        <v>-9.8556191710393551E-2</v>
      </c>
      <c r="U202" s="2">
        <f>(Table2[[#This Row],[Close Price]]-Table2[[#This Row],[200D EMA]])/Table2[[#This Row],[200D EMA]]</f>
        <v>-2.0149199711614513E-2</v>
      </c>
      <c r="V202">
        <v>0.43999322325415402</v>
      </c>
      <c r="W202">
        <v>375.75</v>
      </c>
      <c r="X202">
        <v>383.4</v>
      </c>
      <c r="Y202">
        <v>367.2</v>
      </c>
      <c r="Z202">
        <v>402</v>
      </c>
      <c r="AA202">
        <v>367.2</v>
      </c>
      <c r="AB202">
        <v>408.45</v>
      </c>
      <c r="AC202" s="2">
        <f>(Table2[[#This Row],[Close Price]]/Table2[[#This Row],[Day Low]])-1</f>
        <v>1.4238190286094632E-2</v>
      </c>
      <c r="AD202" s="2">
        <f>(Table2[[#This Row],[Day High]]/Table2[[#This Row],[Close Price]])-1</f>
        <v>6.0351613749671795E-3</v>
      </c>
      <c r="AE202" s="2">
        <f>(Table2[[#This Row],[Close Price]]/Table2[[#This Row],[Current Week Low]])-1</f>
        <v>3.7854030501089486E-2</v>
      </c>
      <c r="AF202" s="2">
        <f>(Table2[[#This Row],[Current Week High]]/Table2[[#This Row],[Close Price]])-1</f>
        <v>5.4841249016006177E-2</v>
      </c>
      <c r="AG202" s="2">
        <f>(Table2[[#This Row],[Close Price]]/Table2[[#This Row],[Current Month Low]])-1</f>
        <v>3.7854030501089486E-2</v>
      </c>
      <c r="AH202" s="2">
        <f>(Table2[[#This Row],[Current Month High]]/Table2[[#This Row],[Close Price]])-1</f>
        <v>7.1765940697979369E-2</v>
      </c>
      <c r="AI202">
        <v>54.290212542639701</v>
      </c>
      <c r="AJ202">
        <v>84.061820816227893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-0.23</v>
      </c>
      <c r="AM202" t="s">
        <v>10443</v>
      </c>
      <c r="AN202">
        <v>-2.31</v>
      </c>
      <c r="AO202" t="s">
        <v>10443</v>
      </c>
      <c r="AP202">
        <v>8.6793045040207004E-2</v>
      </c>
      <c r="AQ202">
        <f>(Table2[[#This Row],[Sharpe Ratio]]-AVERAGE(Table2[Sharpe Ratio]))/_xlfn.STDEV.P(Table2[Sharpe Ratio])</f>
        <v>0.25840823660992734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217</v>
      </c>
      <c r="AT202">
        <f>_xlfn.RANK.AVG(Table2[[#This Row],[6M Return vs Nifty Z-Score]],Table2[6M Return vs Nifty Z-Score])</f>
        <v>243</v>
      </c>
      <c r="AU202">
        <f>_xlfn.RANK.AVG(Table2[[#This Row],[Sharpe Ratio Z-Score]],Table2[Sharpe Ratio Z-Score])</f>
        <v>270</v>
      </c>
      <c r="AV202">
        <f>(Table2[[#This Row],[Rank 1Y]]+Table2[[#This Row],[Rank 6M]]+Table2[[#This Row],[Rank Sharpe]])/3</f>
        <v>243.33333333333334</v>
      </c>
    </row>
    <row r="203" spans="1:48" x14ac:dyDescent="0.3">
      <c r="A203" t="s">
        <v>1076</v>
      </c>
      <c r="B203" t="s">
        <v>1077</v>
      </c>
      <c r="C203" t="s">
        <v>10395</v>
      </c>
      <c r="D203" t="s">
        <v>125</v>
      </c>
      <c r="E203">
        <v>12565.35629802</v>
      </c>
      <c r="F203">
        <v>939.15</v>
      </c>
      <c r="G203">
        <v>22.803919244797701</v>
      </c>
      <c r="H203">
        <f>(Table2[[#This Row],[1Y Return vs Nifty]]-AVERAGE(Table2[1Y Return vs Nifty]))/_xlfn.STDEV.P(Table2[1Y Return vs Nifty])</f>
        <v>-2.4986837648129544E-2</v>
      </c>
      <c r="I203">
        <v>-10.416035781677801</v>
      </c>
      <c r="J203">
        <f>(Table2[[#This Row],[1M Return vs Nifty]]-AVERAGE(Table2[1M Return vs Nifty]))/_xlfn.STDEV.P(Table2[1M Return vs Nifty])</f>
        <v>-0.77791118742906495</v>
      </c>
      <c r="K203">
        <v>23.0984187358589</v>
      </c>
      <c r="L203">
        <f>(Table2[[#This Row],[6M Return vs Nifty]]-AVERAGE(Table2[6M Return vs Nifty]))/_xlfn.STDEV.P(Table2[6M Return vs Nifty])</f>
        <v>0.23202960855804836</v>
      </c>
      <c r="M203">
        <v>-0.13890622690197499</v>
      </c>
      <c r="N203">
        <f>(Table2[[#This Row],[1W Return vs Nifty]]-AVERAGE(Table2[1W Return vs Nifty]))/_xlfn.STDEV.P(Table2[1W Return vs Nifty])</f>
        <v>0.58456792469658281</v>
      </c>
      <c r="O203">
        <v>946.07</v>
      </c>
      <c r="P203">
        <v>980.68347592510202</v>
      </c>
      <c r="Q203">
        <v>883.98881635327405</v>
      </c>
      <c r="R203">
        <v>50.976395908183903</v>
      </c>
      <c r="S203" s="2">
        <f>(Table2[[#This Row],[Close Price]]-Table2[[#This Row],[20D EMA]])/Table2[[#This Row],[20D EMA]]</f>
        <v>-7.3144693310220939E-3</v>
      </c>
      <c r="T203" s="2">
        <f>(Table2[[#This Row],[Close Price]]-Table2[[#This Row],[50D EMA]])/Table2[[#This Row],[50D EMA]]</f>
        <v>-4.2351560870261963E-2</v>
      </c>
      <c r="U203" s="2">
        <f>(Table2[[#This Row],[Close Price]]-Table2[[#This Row],[200D EMA]])/Table2[[#This Row],[200D EMA]]</f>
        <v>6.2400318450048717E-2</v>
      </c>
      <c r="V203">
        <v>0.58706945280008105</v>
      </c>
      <c r="W203">
        <v>932.95</v>
      </c>
      <c r="X203">
        <v>949.5</v>
      </c>
      <c r="Y203">
        <v>904.85</v>
      </c>
      <c r="Z203">
        <v>959.2</v>
      </c>
      <c r="AA203">
        <v>903.15</v>
      </c>
      <c r="AB203">
        <v>961.8</v>
      </c>
      <c r="AC203" s="2">
        <f>(Table2[[#This Row],[Close Price]]/Table2[[#This Row],[Day Low]])-1</f>
        <v>6.6455865802024228E-3</v>
      </c>
      <c r="AD203" s="2">
        <f>(Table2[[#This Row],[Day High]]/Table2[[#This Row],[Close Price]])-1</f>
        <v>1.1020603737422086E-2</v>
      </c>
      <c r="AE203" s="2">
        <f>(Table2[[#This Row],[Close Price]]/Table2[[#This Row],[Current Week Low]])-1</f>
        <v>3.7906835387080617E-2</v>
      </c>
      <c r="AF203" s="2">
        <f>(Table2[[#This Row],[Current Week High]]/Table2[[#This Row],[Close Price]])-1</f>
        <v>2.1349092264281611E-2</v>
      </c>
      <c r="AG203" s="2">
        <f>(Table2[[#This Row],[Close Price]]/Table2[[#This Row],[Current Month Low]])-1</f>
        <v>3.9860488290981655E-2</v>
      </c>
      <c r="AH203" s="2">
        <f>(Table2[[#This Row],[Current Month High]]/Table2[[#This Row],[Close Price]])-1</f>
        <v>2.4117553106532519E-2</v>
      </c>
      <c r="AI203">
        <v>30.325294148964499</v>
      </c>
      <c r="AJ203">
        <v>63.943440691280401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-0.1</v>
      </c>
      <c r="AM203" t="s">
        <v>10443</v>
      </c>
      <c r="AN203">
        <v>-1.47</v>
      </c>
      <c r="AO203" t="s">
        <v>10443</v>
      </c>
      <c r="AP203">
        <v>0.119588168065578</v>
      </c>
      <c r="AQ203">
        <f>(Table2[[#This Row],[Sharpe Ratio]]-AVERAGE(Table2[Sharpe Ratio]))/_xlfn.STDEV.P(Table2[Sharpe Ratio])</f>
        <v>0.6380379769729877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299</v>
      </c>
      <c r="AT203">
        <f>_xlfn.RANK.AVG(Table2[[#This Row],[6M Return vs Nifty Z-Score]],Table2[6M Return vs Nifty Z-Score])</f>
        <v>240</v>
      </c>
      <c r="AU203">
        <f>_xlfn.RANK.AVG(Table2[[#This Row],[Sharpe Ratio Z-Score]],Table2[Sharpe Ratio Z-Score])</f>
        <v>192</v>
      </c>
      <c r="AV203">
        <f>(Table2[[#This Row],[Rank 1Y]]+Table2[[#This Row],[Rank 6M]]+Table2[[#This Row],[Rank Sharpe]])/3</f>
        <v>243.66666666666666</v>
      </c>
    </row>
    <row r="204" spans="1:48" x14ac:dyDescent="0.3">
      <c r="A204" t="s">
        <v>734</v>
      </c>
      <c r="B204" t="s">
        <v>735</v>
      </c>
      <c r="C204" t="s">
        <v>10386</v>
      </c>
      <c r="D204" t="s">
        <v>114</v>
      </c>
      <c r="E204">
        <v>23867.681308499999</v>
      </c>
      <c r="F204">
        <v>953.25</v>
      </c>
      <c r="G204">
        <v>66.145573034402503</v>
      </c>
      <c r="H204">
        <f>(Table2[[#This Row],[1Y Return vs Nifty]]-AVERAGE(Table2[1Y Return vs Nifty]))/_xlfn.STDEV.P(Table2[1Y Return vs Nifty])</f>
        <v>0.68607403773818665</v>
      </c>
      <c r="I204">
        <v>1.3149728883148499</v>
      </c>
      <c r="J204">
        <f>(Table2[[#This Row],[1M Return vs Nifty]]-AVERAGE(Table2[1M Return vs Nifty]))/_xlfn.STDEV.P(Table2[1M Return vs Nifty])</f>
        <v>0.35071056103598569</v>
      </c>
      <c r="K204">
        <v>76.306660817889494</v>
      </c>
      <c r="L204">
        <f>(Table2[[#This Row],[6M Return vs Nifty]]-AVERAGE(Table2[6M Return vs Nifty]))/_xlfn.STDEV.P(Table2[6M Return vs Nifty])</f>
        <v>1.7814186092743185</v>
      </c>
      <c r="M204">
        <v>4.7778406572200396</v>
      </c>
      <c r="N204">
        <f>(Table2[[#This Row],[1W Return vs Nifty]]-AVERAGE(Table2[1W Return vs Nifty]))/_xlfn.STDEV.P(Table2[1W Return vs Nifty])</f>
        <v>1.6776888755736559</v>
      </c>
      <c r="O204">
        <v>871.99</v>
      </c>
      <c r="P204">
        <v>814.76590922826199</v>
      </c>
      <c r="Q204">
        <v>657.32518090303802</v>
      </c>
      <c r="R204">
        <v>75.513815630450296</v>
      </c>
      <c r="S204" s="2">
        <f>(Table2[[#This Row],[Close Price]]-Table2[[#This Row],[20D EMA]])/Table2[[#This Row],[20D EMA]]</f>
        <v>9.3189142077317391E-2</v>
      </c>
      <c r="T204" s="2">
        <f>(Table2[[#This Row],[Close Price]]-Table2[[#This Row],[50D EMA]])/Table2[[#This Row],[50D EMA]]</f>
        <v>0.16996794932535744</v>
      </c>
      <c r="U204" s="2">
        <f>(Table2[[#This Row],[Close Price]]-Table2[[#This Row],[200D EMA]])/Table2[[#This Row],[200D EMA]]</f>
        <v>0.45019547051341979</v>
      </c>
      <c r="V204">
        <v>1.4353379006081699</v>
      </c>
      <c r="W204">
        <v>911.35</v>
      </c>
      <c r="X204">
        <v>965.95</v>
      </c>
      <c r="Y204">
        <v>841.95</v>
      </c>
      <c r="Z204">
        <v>965.95</v>
      </c>
      <c r="AA204">
        <v>820</v>
      </c>
      <c r="AB204">
        <v>965.95</v>
      </c>
      <c r="AC204" s="2">
        <f>(Table2[[#This Row],[Close Price]]/Table2[[#This Row],[Day Low]])-1</f>
        <v>4.597575026060241E-2</v>
      </c>
      <c r="AD204" s="2">
        <f>(Table2[[#This Row],[Day High]]/Table2[[#This Row],[Close Price]])-1</f>
        <v>1.3322842905848509E-2</v>
      </c>
      <c r="AE204" s="2">
        <f>(Table2[[#This Row],[Close Price]]/Table2[[#This Row],[Current Week Low]])-1</f>
        <v>0.13219312310707276</v>
      </c>
      <c r="AF204" s="2">
        <f>(Table2[[#This Row],[Current Week High]]/Table2[[#This Row],[Close Price]])-1</f>
        <v>1.3322842905848509E-2</v>
      </c>
      <c r="AG204" s="2">
        <f>(Table2[[#This Row],[Close Price]]/Table2[[#This Row],[Current Month Low]])-1</f>
        <v>0.16250000000000009</v>
      </c>
      <c r="AH204" s="2">
        <f>(Table2[[#This Row],[Current Month High]]/Table2[[#This Row],[Close Price]])-1</f>
        <v>1.3322842905848509E-2</v>
      </c>
      <c r="AI204">
        <v>1.33228429058485</v>
      </c>
      <c r="AJ204">
        <v>111.73922701021699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0.14000000000000001</v>
      </c>
      <c r="AM204" t="s">
        <v>10442</v>
      </c>
      <c r="AN204">
        <v>9.83</v>
      </c>
      <c r="AO204" t="s">
        <v>10442</v>
      </c>
      <c r="AQ204">
        <f>(Table2[[#This Row],[Sharpe Ratio]]-AVERAGE(Table2[Sharpe Ratio]))/_xlfn.STDEV.P(Table2[Sharpe Ratio])</f>
        <v>-0.74629057572393653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3.7496015078982099</v>
      </c>
      <c r="AS204">
        <f>_xlfn.RANK.AVG(Table2[[#This Row],[1Y Return vs Nifty Z-Score]],Table2[1Y Return vs Nifty Z-Score])</f>
        <v>132</v>
      </c>
      <c r="AT204">
        <f>_xlfn.RANK.AVG(Table2[[#This Row],[6M Return vs Nifty Z-Score]],Table2[6M Return vs Nifty Z-Score])</f>
        <v>42</v>
      </c>
      <c r="AU204">
        <f>_xlfn.RANK.AVG(Table2[[#This Row],[Sharpe Ratio Z-Score]],Table2[Sharpe Ratio Z-Score])</f>
        <v>558</v>
      </c>
      <c r="AV204">
        <f>(Table2[[#This Row],[Rank 1Y]]+Table2[[#This Row],[Rank 6M]]+Table2[[#This Row],[Rank Sharpe]])/3</f>
        <v>244</v>
      </c>
    </row>
    <row r="205" spans="1:48" x14ac:dyDescent="0.3">
      <c r="A205" t="s">
        <v>933</v>
      </c>
      <c r="B205" t="s">
        <v>934</v>
      </c>
      <c r="C205" t="s">
        <v>10395</v>
      </c>
      <c r="D205" t="s">
        <v>935</v>
      </c>
      <c r="E205">
        <v>16643.159543360001</v>
      </c>
      <c r="F205">
        <v>1398.4</v>
      </c>
      <c r="G205">
        <v>72.472678009399402</v>
      </c>
      <c r="H205">
        <f>(Table2[[#This Row],[1Y Return vs Nifty]]-AVERAGE(Table2[1Y Return vs Nifty]))/_xlfn.STDEV.P(Table2[1Y Return vs Nifty])</f>
        <v>0.78987618668298432</v>
      </c>
      <c r="I205">
        <v>-4.9167871377412</v>
      </c>
      <c r="J205">
        <f>(Table2[[#This Row],[1M Return vs Nifty]]-AVERAGE(Table2[1M Return vs Nifty]))/_xlfn.STDEV.P(Table2[1M Return vs Nifty])</f>
        <v>-0.24883719265486509</v>
      </c>
      <c r="K205">
        <v>-8.5328728673932801</v>
      </c>
      <c r="L205">
        <f>(Table2[[#This Row],[6M Return vs Nifty]]-AVERAGE(Table2[6M Return vs Nifty]))/_xlfn.STDEV.P(Table2[6M Return vs Nifty])</f>
        <v>-0.68905279091252447</v>
      </c>
      <c r="M205">
        <v>4.0685929027693097</v>
      </c>
      <c r="N205">
        <f>(Table2[[#This Row],[1W Return vs Nifty]]-AVERAGE(Table2[1W Return vs Nifty]))/_xlfn.STDEV.P(Table2[1W Return vs Nifty])</f>
        <v>1.5200046184775018</v>
      </c>
      <c r="O205">
        <v>1308.07</v>
      </c>
      <c r="P205">
        <v>1328.6294911705099</v>
      </c>
      <c r="Q205">
        <v>1231.56784458385</v>
      </c>
      <c r="R205">
        <v>71.758105115111704</v>
      </c>
      <c r="S205" s="2">
        <f>(Table2[[#This Row],[Close Price]]-Table2[[#This Row],[20D EMA]])/Table2[[#This Row],[20D EMA]]</f>
        <v>6.9055937373382281E-2</v>
      </c>
      <c r="T205" s="2">
        <f>(Table2[[#This Row],[Close Price]]-Table2[[#This Row],[50D EMA]])/Table2[[#This Row],[50D EMA]]</f>
        <v>5.2513141769887257E-2</v>
      </c>
      <c r="U205" s="2">
        <f>(Table2[[#This Row],[Close Price]]-Table2[[#This Row],[200D EMA]])/Table2[[#This Row],[200D EMA]]</f>
        <v>0.13546322774651773</v>
      </c>
      <c r="V205">
        <v>1.2670083598547499</v>
      </c>
      <c r="W205">
        <v>1311.65</v>
      </c>
      <c r="X205">
        <v>1425</v>
      </c>
      <c r="Y205">
        <v>1249.0999999999999</v>
      </c>
      <c r="Z205">
        <v>1425</v>
      </c>
      <c r="AA205">
        <v>1225.05</v>
      </c>
      <c r="AB205">
        <v>1425</v>
      </c>
      <c r="AC205" s="2">
        <f>(Table2[[#This Row],[Close Price]]/Table2[[#This Row],[Day Low]])-1</f>
        <v>6.6138070369382129E-2</v>
      </c>
      <c r="AD205" s="2">
        <f>(Table2[[#This Row],[Day High]]/Table2[[#This Row],[Close Price]])-1</f>
        <v>1.9021739130434812E-2</v>
      </c>
      <c r="AE205" s="2">
        <f>(Table2[[#This Row],[Close Price]]/Table2[[#This Row],[Current Week Low]])-1</f>
        <v>0.11952605876230904</v>
      </c>
      <c r="AF205" s="2">
        <f>(Table2[[#This Row],[Current Week High]]/Table2[[#This Row],[Close Price]])-1</f>
        <v>1.9021739130434812E-2</v>
      </c>
      <c r="AG205" s="2">
        <f>(Table2[[#This Row],[Close Price]]/Table2[[#This Row],[Current Month Low]])-1</f>
        <v>0.14150442839067812</v>
      </c>
      <c r="AH205" s="2">
        <f>(Table2[[#This Row],[Current Month High]]/Table2[[#This Row],[Close Price]])-1</f>
        <v>1.9021739130434812E-2</v>
      </c>
      <c r="AI205">
        <v>21.209954233409601</v>
      </c>
      <c r="AJ205">
        <v>113.904397705544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-0.11</v>
      </c>
      <c r="AM205" t="s">
        <v>10443</v>
      </c>
      <c r="AN205">
        <v>9.32</v>
      </c>
      <c r="AO205" t="s">
        <v>10442</v>
      </c>
      <c r="AP205">
        <v>0.18323928081074101</v>
      </c>
      <c r="AQ205">
        <f>(Table2[[#This Row],[Sharpe Ratio]]-AVERAGE(Table2[Sharpe Ratio]))/_xlfn.STDEV.P(Table2[Sharpe Ratio])</f>
        <v>1.3748504410266353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119</v>
      </c>
      <c r="AT205">
        <f>_xlfn.RANK.AVG(Table2[[#This Row],[6M Return vs Nifty Z-Score]],Table2[6M Return vs Nifty Z-Score])</f>
        <v>550</v>
      </c>
      <c r="AU205">
        <f>_xlfn.RANK.AVG(Table2[[#This Row],[Sharpe Ratio Z-Score]],Table2[Sharpe Ratio Z-Score])</f>
        <v>66</v>
      </c>
      <c r="AV205">
        <f>(Table2[[#This Row],[Rank 1Y]]+Table2[[#This Row],[Rank 6M]]+Table2[[#This Row],[Rank Sharpe]])/3</f>
        <v>245</v>
      </c>
    </row>
    <row r="206" spans="1:48" x14ac:dyDescent="0.3">
      <c r="A206" t="s">
        <v>1907</v>
      </c>
      <c r="B206" t="s">
        <v>1908</v>
      </c>
      <c r="C206" t="s">
        <v>10397</v>
      </c>
      <c r="D206" t="s">
        <v>278</v>
      </c>
      <c r="E206">
        <v>3835.9043024399998</v>
      </c>
      <c r="F206">
        <v>154.13999999999999</v>
      </c>
      <c r="G206">
        <v>41.577924671127199</v>
      </c>
      <c r="H206">
        <f>(Table2[[#This Row],[1Y Return vs Nifty]]-AVERAGE(Table2[1Y Return vs Nifty]))/_xlfn.STDEV.P(Table2[1Y Return vs Nifty])</f>
        <v>0.28301850053661415</v>
      </c>
      <c r="I206">
        <v>-8.4077216584436396</v>
      </c>
      <c r="J206">
        <f>(Table2[[#This Row],[1M Return vs Nifty]]-AVERAGE(Table2[1M Return vs Nifty]))/_xlfn.STDEV.P(Table2[1M Return vs Nifty])</f>
        <v>-0.58469446915747114</v>
      </c>
      <c r="K206">
        <v>62.185404787019998</v>
      </c>
      <c r="L206">
        <f>(Table2[[#This Row],[6M Return vs Nifty]]-AVERAGE(Table2[6M Return vs Nifty]))/_xlfn.STDEV.P(Table2[6M Return vs Nifty])</f>
        <v>1.3702169248285823</v>
      </c>
      <c r="M206">
        <v>-6.0026914493697703</v>
      </c>
      <c r="N206">
        <f>(Table2[[#This Row],[1W Return vs Nifty]]-AVERAGE(Table2[1W Return vs Nifty]))/_xlfn.STDEV.P(Table2[1W Return vs Nifty])</f>
        <v>-0.71910432632423227</v>
      </c>
      <c r="O206">
        <v>158.6</v>
      </c>
      <c r="P206">
        <v>151.25950715267501</v>
      </c>
      <c r="Q206">
        <v>122.40247448769099</v>
      </c>
      <c r="R206">
        <v>38.620149157366399</v>
      </c>
      <c r="S206" s="2">
        <f>(Table2[[#This Row],[Close Price]]-Table2[[#This Row],[20D EMA]])/Table2[[#This Row],[20D EMA]]</f>
        <v>-2.8121059268600302E-2</v>
      </c>
      <c r="T206" s="2">
        <f>(Table2[[#This Row],[Close Price]]-Table2[[#This Row],[50D EMA]])/Table2[[#This Row],[50D EMA]]</f>
        <v>1.9043383794828343E-2</v>
      </c>
      <c r="U206" s="2">
        <f>(Table2[[#This Row],[Close Price]]-Table2[[#This Row],[200D EMA]])/Table2[[#This Row],[200D EMA]]</f>
        <v>0.25928826721146536</v>
      </c>
      <c r="V206">
        <v>0.57820130376660095</v>
      </c>
      <c r="W206">
        <v>152.03</v>
      </c>
      <c r="X206">
        <v>158</v>
      </c>
      <c r="Y206">
        <v>148.19999999999999</v>
      </c>
      <c r="Z206">
        <v>165.7</v>
      </c>
      <c r="AA206">
        <v>148.19999999999999</v>
      </c>
      <c r="AB206">
        <v>177</v>
      </c>
      <c r="AC206" s="2">
        <f>(Table2[[#This Row],[Close Price]]/Table2[[#This Row],[Day Low]])-1</f>
        <v>1.3878839702690104E-2</v>
      </c>
      <c r="AD206" s="2">
        <f>(Table2[[#This Row],[Day High]]/Table2[[#This Row],[Close Price]])-1</f>
        <v>2.5042169456338526E-2</v>
      </c>
      <c r="AE206" s="2">
        <f>(Table2[[#This Row],[Close Price]]/Table2[[#This Row],[Current Week Low]])-1</f>
        <v>4.0080971659919085E-2</v>
      </c>
      <c r="AF206" s="2">
        <f>(Table2[[#This Row],[Current Week High]]/Table2[[#This Row],[Close Price]])-1</f>
        <v>7.499675619566637E-2</v>
      </c>
      <c r="AG206" s="2">
        <f>(Table2[[#This Row],[Close Price]]/Table2[[#This Row],[Current Month Low]])-1</f>
        <v>4.0080971659919085E-2</v>
      </c>
      <c r="AH206" s="2">
        <f>(Table2[[#This Row],[Current Month High]]/Table2[[#This Row],[Close Price]])-1</f>
        <v>0.14830673413779683</v>
      </c>
      <c r="AI206">
        <v>14.8306734137796</v>
      </c>
      <c r="AJ206">
        <v>88.897058823529406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</v>
      </c>
      <c r="AM206" t="s">
        <v>10442</v>
      </c>
      <c r="AN206">
        <v>-10.64</v>
      </c>
      <c r="AO206" t="s">
        <v>10443</v>
      </c>
      <c r="AP206">
        <v>2.786199234259E-2</v>
      </c>
      <c r="AQ206">
        <f>(Table2[[#This Row],[Sharpe Ratio]]-AVERAGE(Table2[Sharpe Ratio]))/_xlfn.STDEV.P(Table2[Sharpe Ratio])</f>
        <v>-0.42376576278659089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-7.432913290309795E-2</v>
      </c>
      <c r="AS206">
        <f>_xlfn.RANK.AVG(Table2[[#This Row],[1Y Return vs Nifty Z-Score]],Table2[1Y Return vs Nifty Z-Score])</f>
        <v>214</v>
      </c>
      <c r="AT206">
        <f>_xlfn.RANK.AVG(Table2[[#This Row],[6M Return vs Nifty Z-Score]],Table2[6M Return vs Nifty Z-Score])</f>
        <v>70</v>
      </c>
      <c r="AU206">
        <f>_xlfn.RANK.AVG(Table2[[#This Row],[Sharpe Ratio Z-Score]],Table2[Sharpe Ratio Z-Score])</f>
        <v>451</v>
      </c>
      <c r="AV206">
        <f>(Table2[[#This Row],[Rank 1Y]]+Table2[[#This Row],[Rank 6M]]+Table2[[#This Row],[Rank Sharpe]])/3</f>
        <v>245</v>
      </c>
    </row>
    <row r="207" spans="1:48" x14ac:dyDescent="0.3">
      <c r="A207" t="s">
        <v>1571</v>
      </c>
      <c r="B207" t="s">
        <v>1572</v>
      </c>
      <c r="C207" t="s">
        <v>10397</v>
      </c>
      <c r="D207" t="s">
        <v>387</v>
      </c>
      <c r="E207">
        <v>6274.0071576</v>
      </c>
      <c r="F207">
        <v>127.89</v>
      </c>
      <c r="G207">
        <v>38.682669111350499</v>
      </c>
      <c r="H207">
        <f>(Table2[[#This Row],[1Y Return vs Nifty]]-AVERAGE(Table2[1Y Return vs Nifty]))/_xlfn.STDEV.P(Table2[1Y Return vs Nifty])</f>
        <v>0.23551909124329165</v>
      </c>
      <c r="I207">
        <v>-6.4665920828203003</v>
      </c>
      <c r="J207">
        <f>(Table2[[#This Row],[1M Return vs Nifty]]-AVERAGE(Table2[1M Return vs Nifty]))/_xlfn.STDEV.P(Table2[1M Return vs Nifty])</f>
        <v>-0.3979414697124023</v>
      </c>
      <c r="K207">
        <v>29.754414015293001</v>
      </c>
      <c r="L207">
        <f>(Table2[[#This Row],[6M Return vs Nifty]]-AVERAGE(Table2[6M Return vs Nifty]))/_xlfn.STDEV.P(Table2[6M Return vs Nifty])</f>
        <v>0.42584781173934483</v>
      </c>
      <c r="M207">
        <v>0.26006125687858</v>
      </c>
      <c r="N207">
        <f>(Table2[[#This Row],[1W Return vs Nifty]]-AVERAGE(Table2[1W Return vs Nifty]))/_xlfn.STDEV.P(Table2[1W Return vs Nifty])</f>
        <v>0.67326879246905746</v>
      </c>
      <c r="O207">
        <v>132.38</v>
      </c>
      <c r="P207">
        <v>133.37629530974201</v>
      </c>
      <c r="Q207">
        <v>114.599321247707</v>
      </c>
      <c r="R207">
        <v>39.1822913081756</v>
      </c>
      <c r="S207" s="2">
        <f>(Table2[[#This Row],[Close Price]]-Table2[[#This Row],[20D EMA]])/Table2[[#This Row],[20D EMA]]</f>
        <v>-3.3917510197915057E-2</v>
      </c>
      <c r="T207" s="2">
        <f>(Table2[[#This Row],[Close Price]]-Table2[[#This Row],[50D EMA]])/Table2[[#This Row],[50D EMA]]</f>
        <v>-4.1133960851147421E-2</v>
      </c>
      <c r="U207" s="2">
        <f>(Table2[[#This Row],[Close Price]]-Table2[[#This Row],[200D EMA]])/Table2[[#This Row],[200D EMA]]</f>
        <v>0.11597519607960972</v>
      </c>
      <c r="V207">
        <v>0.205561122545346</v>
      </c>
      <c r="W207">
        <v>127</v>
      </c>
      <c r="X207">
        <v>131.59</v>
      </c>
      <c r="Y207">
        <v>125.15</v>
      </c>
      <c r="Z207">
        <v>138.80000000000001</v>
      </c>
      <c r="AA207">
        <v>125.15</v>
      </c>
      <c r="AB207">
        <v>142.29</v>
      </c>
      <c r="AC207" s="2">
        <f>(Table2[[#This Row],[Close Price]]/Table2[[#This Row],[Day Low]])-1</f>
        <v>7.0078740157479835E-3</v>
      </c>
      <c r="AD207" s="2">
        <f>(Table2[[#This Row],[Day High]]/Table2[[#This Row],[Close Price]])-1</f>
        <v>2.8931112674954962E-2</v>
      </c>
      <c r="AE207" s="2">
        <f>(Table2[[#This Row],[Close Price]]/Table2[[#This Row],[Current Week Low]])-1</f>
        <v>2.1893727526967499E-2</v>
      </c>
      <c r="AF207" s="2">
        <f>(Table2[[#This Row],[Current Week High]]/Table2[[#This Row],[Close Price]])-1</f>
        <v>8.530768629290808E-2</v>
      </c>
      <c r="AG207" s="2">
        <f>(Table2[[#This Row],[Close Price]]/Table2[[#This Row],[Current Month Low]])-1</f>
        <v>2.1893727526967499E-2</v>
      </c>
      <c r="AH207" s="2">
        <f>(Table2[[#This Row],[Current Month High]]/Table2[[#This Row],[Close Price]])-1</f>
        <v>0.11259676284306819</v>
      </c>
      <c r="AI207">
        <v>32.887637813746103</v>
      </c>
      <c r="AJ207">
        <v>96.602613374327404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-0.05</v>
      </c>
      <c r="AM207" t="s">
        <v>10443</v>
      </c>
      <c r="AN207">
        <v>-6.34</v>
      </c>
      <c r="AO207" t="s">
        <v>10443</v>
      </c>
      <c r="AP207">
        <v>7.5583358808440998E-2</v>
      </c>
      <c r="AQ207">
        <f>(Table2[[#This Row],[Sharpe Ratio]]-AVERAGE(Table2[Sharpe Ratio]))/_xlfn.STDEV.P(Table2[Sharpe Ratio])</f>
        <v>0.12864716602560497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229</v>
      </c>
      <c r="AT207">
        <f>_xlfn.RANK.AVG(Table2[[#This Row],[6M Return vs Nifty Z-Score]],Table2[6M Return vs Nifty Z-Score])</f>
        <v>195</v>
      </c>
      <c r="AU207">
        <f>_xlfn.RANK.AVG(Table2[[#This Row],[Sharpe Ratio Z-Score]],Table2[Sharpe Ratio Z-Score])</f>
        <v>318</v>
      </c>
      <c r="AV207">
        <f>(Table2[[#This Row],[Rank 1Y]]+Table2[[#This Row],[Rank 6M]]+Table2[[#This Row],[Rank Sharpe]])/3</f>
        <v>247.33333333333334</v>
      </c>
    </row>
    <row r="208" spans="1:48" x14ac:dyDescent="0.3">
      <c r="A208" t="s">
        <v>597</v>
      </c>
      <c r="B208" t="s">
        <v>598</v>
      </c>
      <c r="C208" t="s">
        <v>10392</v>
      </c>
      <c r="D208" t="s">
        <v>171</v>
      </c>
      <c r="E208">
        <v>33799.534776160901</v>
      </c>
      <c r="F208">
        <v>184.03</v>
      </c>
      <c r="G208">
        <v>64.020240749546502</v>
      </c>
      <c r="H208">
        <f>(Table2[[#This Row],[1Y Return vs Nifty]]-AVERAGE(Table2[1Y Return vs Nifty]))/_xlfn.STDEV.P(Table2[1Y Return vs Nifty])</f>
        <v>0.6512059488947709</v>
      </c>
      <c r="I208">
        <v>0.61696226294343604</v>
      </c>
      <c r="J208">
        <f>(Table2[[#This Row],[1M Return vs Nifty]]-AVERAGE(Table2[1M Return vs Nifty]))/_xlfn.STDEV.P(Table2[1M Return vs Nifty])</f>
        <v>0.28355606523640481</v>
      </c>
      <c r="K208">
        <v>15.453324222764699</v>
      </c>
      <c r="L208">
        <f>(Table2[[#This Row],[6M Return vs Nifty]]-AVERAGE(Table2[6M Return vs Nifty]))/_xlfn.STDEV.P(Table2[6M Return vs Nifty])</f>
        <v>9.4094864769090555E-3</v>
      </c>
      <c r="M208">
        <v>-1.03925974494198</v>
      </c>
      <c r="N208">
        <f>(Table2[[#This Row],[1W Return vs Nifty]]-AVERAGE(Table2[1W Return vs Nifty]))/_xlfn.STDEV.P(Table2[1W Return vs Nifty])</f>
        <v>0.38439587660036356</v>
      </c>
      <c r="O208">
        <v>180.49</v>
      </c>
      <c r="P208">
        <v>181.049663446745</v>
      </c>
      <c r="Q208">
        <v>163.85944158407901</v>
      </c>
      <c r="R208">
        <v>56.752960086712903</v>
      </c>
      <c r="S208" s="2">
        <f>(Table2[[#This Row],[Close Price]]-Table2[[#This Row],[20D EMA]])/Table2[[#This Row],[20D EMA]]</f>
        <v>1.9613274973682707E-2</v>
      </c>
      <c r="T208" s="2">
        <f>(Table2[[#This Row],[Close Price]]-Table2[[#This Row],[50D EMA]])/Table2[[#This Row],[50D EMA]]</f>
        <v>1.6461431059945901E-2</v>
      </c>
      <c r="U208" s="2">
        <f>(Table2[[#This Row],[Close Price]]-Table2[[#This Row],[200D EMA]])/Table2[[#This Row],[200D EMA]]</f>
        <v>0.12309671155306082</v>
      </c>
      <c r="V208">
        <v>0.79134183045530704</v>
      </c>
      <c r="W208">
        <v>181.5</v>
      </c>
      <c r="X208">
        <v>185.03</v>
      </c>
      <c r="Y208">
        <v>176.26</v>
      </c>
      <c r="Z208">
        <v>191.49</v>
      </c>
      <c r="AA208">
        <v>168.02</v>
      </c>
      <c r="AB208">
        <v>191.49</v>
      </c>
      <c r="AC208" s="2">
        <f>(Table2[[#This Row],[Close Price]]/Table2[[#This Row],[Day Low]])-1</f>
        <v>1.3939393939393918E-2</v>
      </c>
      <c r="AD208" s="2">
        <f>(Table2[[#This Row],[Day High]]/Table2[[#This Row],[Close Price]])-1</f>
        <v>5.4338966472857742E-3</v>
      </c>
      <c r="AE208" s="2">
        <f>(Table2[[#This Row],[Close Price]]/Table2[[#This Row],[Current Week Low]])-1</f>
        <v>4.4082605242255823E-2</v>
      </c>
      <c r="AF208" s="2">
        <f>(Table2[[#This Row],[Current Week High]]/Table2[[#This Row],[Close Price]])-1</f>
        <v>4.0536868988751973E-2</v>
      </c>
      <c r="AG208" s="2">
        <f>(Table2[[#This Row],[Close Price]]/Table2[[#This Row],[Current Month Low]])-1</f>
        <v>9.5286275443399626E-2</v>
      </c>
      <c r="AH208" s="2">
        <f>(Table2[[#This Row],[Current Month High]]/Table2[[#This Row],[Close Price]])-1</f>
        <v>4.0536868988751973E-2</v>
      </c>
      <c r="AI208">
        <v>13.5684399282725</v>
      </c>
      <c r="AJ208">
        <v>107.70880361173801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0</v>
      </c>
      <c r="AM208" t="s">
        <v>10444</v>
      </c>
      <c r="AN208">
        <v>5.33</v>
      </c>
      <c r="AO208" t="s">
        <v>10442</v>
      </c>
      <c r="AP208">
        <v>8.1068541787259002E-2</v>
      </c>
      <c r="AQ208">
        <f>(Table2[[#This Row],[Sharpe Ratio]]-AVERAGE(Table2[Sharpe Ratio]))/_xlfn.STDEV.P(Table2[Sharpe Ratio])</f>
        <v>0.19214253966642394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137</v>
      </c>
      <c r="AT208">
        <f>_xlfn.RANK.AVG(Table2[[#This Row],[6M Return vs Nifty Z-Score]],Table2[6M Return vs Nifty Z-Score])</f>
        <v>308</v>
      </c>
      <c r="AU208">
        <f>_xlfn.RANK.AVG(Table2[[#This Row],[Sharpe Ratio Z-Score]],Table2[Sharpe Ratio Z-Score])</f>
        <v>299</v>
      </c>
      <c r="AV208">
        <f>(Table2[[#This Row],[Rank 1Y]]+Table2[[#This Row],[Rank 6M]]+Table2[[#This Row],[Rank Sharpe]])/3</f>
        <v>248</v>
      </c>
    </row>
    <row r="209" spans="1:48" x14ac:dyDescent="0.3">
      <c r="A209" t="s">
        <v>671</v>
      </c>
      <c r="B209" t="s">
        <v>672</v>
      </c>
      <c r="C209" t="s">
        <v>10386</v>
      </c>
      <c r="D209" t="s">
        <v>239</v>
      </c>
      <c r="E209">
        <v>28488.8237198799</v>
      </c>
      <c r="F209">
        <v>2129.8000000000002</v>
      </c>
      <c r="G209">
        <v>46.648647169367401</v>
      </c>
      <c r="H209">
        <f>(Table2[[#This Row],[1Y Return vs Nifty]]-AVERAGE(Table2[1Y Return vs Nifty]))/_xlfn.STDEV.P(Table2[1Y Return vs Nifty])</f>
        <v>0.36620850514378817</v>
      </c>
      <c r="I209">
        <v>20.045983702027499</v>
      </c>
      <c r="J209">
        <f>(Table2[[#This Row],[1M Return vs Nifty]]-AVERAGE(Table2[1M Return vs Nifty]))/_xlfn.STDEV.P(Table2[1M Return vs Nifty])</f>
        <v>2.152791419535887</v>
      </c>
      <c r="K209">
        <v>11.395507106201499</v>
      </c>
      <c r="L209">
        <f>(Table2[[#This Row],[6M Return vs Nifty]]-AVERAGE(Table2[6M Return vs Nifty]))/_xlfn.STDEV.P(Table2[6M Return vs Nifty])</f>
        <v>-0.10875147808997927</v>
      </c>
      <c r="M209">
        <v>2.3156395018442901</v>
      </c>
      <c r="N209">
        <f>(Table2[[#This Row],[1W Return vs Nifty]]-AVERAGE(Table2[1W Return vs Nifty]))/_xlfn.STDEV.P(Table2[1W Return vs Nifty])</f>
        <v>1.1302773997242972</v>
      </c>
      <c r="O209">
        <v>2015.2</v>
      </c>
      <c r="P209">
        <v>1885.09194943273</v>
      </c>
      <c r="Q209">
        <v>1688.1164608282199</v>
      </c>
      <c r="R209">
        <v>61.324099515010701</v>
      </c>
      <c r="S209" s="2">
        <f>(Table2[[#This Row],[Close Price]]-Table2[[#This Row],[20D EMA]])/Table2[[#This Row],[20D EMA]]</f>
        <v>5.6867804684398636E-2</v>
      </c>
      <c r="T209" s="2">
        <f>(Table2[[#This Row],[Close Price]]-Table2[[#This Row],[50D EMA]])/Table2[[#This Row],[50D EMA]]</f>
        <v>0.12981226228296652</v>
      </c>
      <c r="U209" s="2">
        <f>(Table2[[#This Row],[Close Price]]-Table2[[#This Row],[200D EMA]])/Table2[[#This Row],[200D EMA]]</f>
        <v>0.26164281281581869</v>
      </c>
      <c r="V209">
        <v>1.54083360509328</v>
      </c>
      <c r="W209">
        <v>2101.9499999999998</v>
      </c>
      <c r="X209">
        <v>2151.5500000000002</v>
      </c>
      <c r="Y209">
        <v>2061.4</v>
      </c>
      <c r="Z209">
        <v>2332.6999999999998</v>
      </c>
      <c r="AA209">
        <v>1940.2</v>
      </c>
      <c r="AB209">
        <v>2332.6999999999998</v>
      </c>
      <c r="AC209" s="2">
        <f>(Table2[[#This Row],[Close Price]]/Table2[[#This Row],[Day Low]])-1</f>
        <v>1.3249601560455959E-2</v>
      </c>
      <c r="AD209" s="2">
        <f>(Table2[[#This Row],[Day High]]/Table2[[#This Row],[Close Price]])-1</f>
        <v>1.0212226500140753E-2</v>
      </c>
      <c r="AE209" s="2">
        <f>(Table2[[#This Row],[Close Price]]/Table2[[#This Row],[Current Week Low]])-1</f>
        <v>3.3181333074609576E-2</v>
      </c>
      <c r="AF209" s="2">
        <f>(Table2[[#This Row],[Current Week High]]/Table2[[#This Row],[Close Price]])-1</f>
        <v>9.5267161235796705E-2</v>
      </c>
      <c r="AG209" s="2">
        <f>(Table2[[#This Row],[Close Price]]/Table2[[#This Row],[Current Month Low]])-1</f>
        <v>9.7721884341820608E-2</v>
      </c>
      <c r="AH209" s="2">
        <f>(Table2[[#This Row],[Current Month High]]/Table2[[#This Row],[Close Price]])-1</f>
        <v>9.5267161235796705E-2</v>
      </c>
      <c r="AI209">
        <v>9.5267161235796696</v>
      </c>
      <c r="AJ209">
        <v>86.619934282584893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0.08</v>
      </c>
      <c r="AM209" t="s">
        <v>10442</v>
      </c>
      <c r="AN209">
        <v>6.37</v>
      </c>
      <c r="AO209" t="s">
        <v>10442</v>
      </c>
      <c r="AP209">
        <v>0.10759044380714</v>
      </c>
      <c r="AQ209">
        <f>(Table2[[#This Row],[Sharpe Ratio]]-AVERAGE(Table2[Sharpe Ratio]))/_xlfn.STDEV.P(Table2[Sharpe Ratio])</f>
        <v>0.49915473687491579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4.0396805831889093</v>
      </c>
      <c r="AS209">
        <f>_xlfn.RANK.AVG(Table2[[#This Row],[1Y Return vs Nifty Z-Score]],Table2[1Y Return vs Nifty Z-Score])</f>
        <v>191</v>
      </c>
      <c r="AT209">
        <f>_xlfn.RANK.AVG(Table2[[#This Row],[6M Return vs Nifty Z-Score]],Table2[6M Return vs Nifty Z-Score])</f>
        <v>344</v>
      </c>
      <c r="AU209">
        <f>_xlfn.RANK.AVG(Table2[[#This Row],[Sharpe Ratio Z-Score]],Table2[Sharpe Ratio Z-Score])</f>
        <v>216</v>
      </c>
      <c r="AV209">
        <f>(Table2[[#This Row],[Rank 1Y]]+Table2[[#This Row],[Rank 6M]]+Table2[[#This Row],[Rank Sharpe]])/3</f>
        <v>250.33333333333334</v>
      </c>
    </row>
    <row r="210" spans="1:48" x14ac:dyDescent="0.3">
      <c r="A210" t="s">
        <v>267</v>
      </c>
      <c r="B210" t="s">
        <v>268</v>
      </c>
      <c r="C210" t="s">
        <v>10385</v>
      </c>
      <c r="D210" t="s">
        <v>269</v>
      </c>
      <c r="E210">
        <v>102415.9683658</v>
      </c>
      <c r="F210">
        <v>388.25</v>
      </c>
      <c r="G210">
        <v>84.082742975151504</v>
      </c>
      <c r="H210">
        <f>(Table2[[#This Row],[1Y Return vs Nifty]]-AVERAGE(Table2[1Y Return vs Nifty]))/_xlfn.STDEV.P(Table2[1Y Return vs Nifty])</f>
        <v>0.98035029729063505</v>
      </c>
      <c r="I210">
        <v>-11.87655414502</v>
      </c>
      <c r="J210">
        <f>(Table2[[#This Row],[1M Return vs Nifty]]-AVERAGE(Table2[1M Return vs Nifty]))/_xlfn.STDEV.P(Table2[1M Return vs Nifty])</f>
        <v>-0.91842534399234876</v>
      </c>
      <c r="K210">
        <v>36.7710771850074</v>
      </c>
      <c r="L210">
        <f>(Table2[[#This Row],[6M Return vs Nifty]]-AVERAGE(Table2[6M Return vs Nifty]))/_xlfn.STDEV.P(Table2[6M Return vs Nifty])</f>
        <v>0.6301684265817955</v>
      </c>
      <c r="M210">
        <v>-12.104171978846001</v>
      </c>
      <c r="N210">
        <f>(Table2[[#This Row],[1W Return vs Nifty]]-AVERAGE(Table2[1W Return vs Nifty]))/_xlfn.STDEV.P(Table2[1W Return vs Nifty])</f>
        <v>-2.0756224378580552</v>
      </c>
      <c r="O210">
        <v>422.59</v>
      </c>
      <c r="P210">
        <v>414.93115453084101</v>
      </c>
      <c r="Q210">
        <v>334.99810566733498</v>
      </c>
      <c r="R210">
        <v>19.873060957978801</v>
      </c>
      <c r="S210" s="2">
        <f>(Table2[[#This Row],[Close Price]]-Table2[[#This Row],[20D EMA]])/Table2[[#This Row],[20D EMA]]</f>
        <v>-8.1260796516718276E-2</v>
      </c>
      <c r="T210" s="2">
        <f>(Table2[[#This Row],[Close Price]]-Table2[[#This Row],[50D EMA]])/Table2[[#This Row],[50D EMA]]</f>
        <v>-6.4302605961244721E-2</v>
      </c>
      <c r="U210" s="2">
        <f>(Table2[[#This Row],[Close Price]]-Table2[[#This Row],[200D EMA]])/Table2[[#This Row],[200D EMA]]</f>
        <v>0.15896177749000778</v>
      </c>
      <c r="V210">
        <v>0.97853948518198297</v>
      </c>
      <c r="W210">
        <v>378.75</v>
      </c>
      <c r="X210">
        <v>397.4</v>
      </c>
      <c r="Y210">
        <v>366.35</v>
      </c>
      <c r="Z210">
        <v>433.6</v>
      </c>
      <c r="AA210">
        <v>366.35</v>
      </c>
      <c r="AB210">
        <v>460</v>
      </c>
      <c r="AC210" s="2">
        <f>(Table2[[#This Row],[Close Price]]/Table2[[#This Row],[Day Low]])-1</f>
        <v>2.5082508250825031E-2</v>
      </c>
      <c r="AD210" s="2">
        <f>(Table2[[#This Row],[Day High]]/Table2[[#This Row],[Close Price]])-1</f>
        <v>2.3567289117836454E-2</v>
      </c>
      <c r="AE210" s="2">
        <f>(Table2[[#This Row],[Close Price]]/Table2[[#This Row],[Current Week Low]])-1</f>
        <v>5.9778899959055387E-2</v>
      </c>
      <c r="AF210" s="2">
        <f>(Table2[[#This Row],[Current Week High]]/Table2[[#This Row],[Close Price]])-1</f>
        <v>0.11680618158403089</v>
      </c>
      <c r="AG210" s="2">
        <f>(Table2[[#This Row],[Close Price]]/Table2[[#This Row],[Current Month Low]])-1</f>
        <v>5.9778899959055387E-2</v>
      </c>
      <c r="AH210" s="2">
        <f>(Table2[[#This Row],[Current Month High]]/Table2[[#This Row],[Close Price]])-1</f>
        <v>0.18480360592401812</v>
      </c>
      <c r="AI210">
        <v>18.570508692852499</v>
      </c>
      <c r="AJ210">
        <v>132.903419316136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-0.09</v>
      </c>
      <c r="AM210" t="s">
        <v>10443</v>
      </c>
      <c r="AN210">
        <v>-10.62</v>
      </c>
      <c r="AO210" t="s">
        <v>10443</v>
      </c>
      <c r="AP210">
        <v>8.1318085343980006E-3</v>
      </c>
      <c r="AQ210">
        <f>(Table2[[#This Row],[Sharpe Ratio]]-AVERAGE(Table2[Sharpe Ratio]))/_xlfn.STDEV.P(Table2[Sharpe Ratio])</f>
        <v>-0.65215839758856553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-2.035687455566539</v>
      </c>
      <c r="AS210">
        <f>_xlfn.RANK.AVG(Table2[[#This Row],[1Y Return vs Nifty Z-Score]],Table2[1Y Return vs Nifty Z-Score])</f>
        <v>98</v>
      </c>
      <c r="AT210">
        <f>_xlfn.RANK.AVG(Table2[[#This Row],[6M Return vs Nifty Z-Score]],Table2[6M Return vs Nifty Z-Score])</f>
        <v>150</v>
      </c>
      <c r="AU210">
        <f>_xlfn.RANK.AVG(Table2[[#This Row],[Sharpe Ratio Z-Score]],Table2[Sharpe Ratio Z-Score])</f>
        <v>505</v>
      </c>
      <c r="AV210">
        <f>(Table2[[#This Row],[Rank 1Y]]+Table2[[#This Row],[Rank 6M]]+Table2[[#This Row],[Rank Sharpe]])/3</f>
        <v>251</v>
      </c>
    </row>
    <row r="211" spans="1:48" x14ac:dyDescent="0.3">
      <c r="A211" t="s">
        <v>1362</v>
      </c>
      <c r="B211" t="s">
        <v>1363</v>
      </c>
      <c r="C211" t="s">
        <v>10402</v>
      </c>
      <c r="D211" t="s">
        <v>1364</v>
      </c>
      <c r="E211">
        <v>8346.3629027499992</v>
      </c>
      <c r="F211">
        <v>678.95</v>
      </c>
      <c r="G211">
        <v>2.13898816859786</v>
      </c>
      <c r="H211">
        <f>(Table2[[#This Row],[1Y Return vs Nifty]]-AVERAGE(Table2[1Y Return vs Nifty]))/_xlfn.STDEV.P(Table2[1Y Return vs Nifty])</f>
        <v>-0.36401460184398515</v>
      </c>
      <c r="I211">
        <v>-9.2478217061927097</v>
      </c>
      <c r="J211">
        <f>(Table2[[#This Row],[1M Return vs Nifty]]-AVERAGE(Table2[1M Return vs Nifty]))/_xlfn.STDEV.P(Table2[1M Return vs Nifty])</f>
        <v>-0.66551916304772996</v>
      </c>
      <c r="K211">
        <v>29.070629119119399</v>
      </c>
      <c r="L211">
        <f>(Table2[[#This Row],[6M Return vs Nifty]]-AVERAGE(Table2[6M Return vs Nifty]))/_xlfn.STDEV.P(Table2[6M Return vs Nifty])</f>
        <v>0.40593644546353447</v>
      </c>
      <c r="M211">
        <v>-2.2282927542792099</v>
      </c>
      <c r="N211">
        <f>(Table2[[#This Row],[1W Return vs Nifty]]-AVERAGE(Table2[1W Return vs Nifty]))/_xlfn.STDEV.P(Table2[1W Return vs Nifty])</f>
        <v>0.12004285529915855</v>
      </c>
      <c r="O211">
        <v>668.68</v>
      </c>
      <c r="P211">
        <v>657.38919417314605</v>
      </c>
      <c r="Q211">
        <v>580.80091584671595</v>
      </c>
      <c r="R211">
        <v>57.939128009326502</v>
      </c>
      <c r="S211" s="2">
        <f>(Table2[[#This Row],[Close Price]]-Table2[[#This Row],[20D EMA]])/Table2[[#This Row],[20D EMA]]</f>
        <v>1.5358616976730419E-2</v>
      </c>
      <c r="T211" s="2">
        <f>(Table2[[#This Row],[Close Price]]-Table2[[#This Row],[50D EMA]])/Table2[[#This Row],[50D EMA]]</f>
        <v>3.2797627368933012E-2</v>
      </c>
      <c r="U211" s="2">
        <f>(Table2[[#This Row],[Close Price]]-Table2[[#This Row],[200D EMA]])/Table2[[#This Row],[200D EMA]]</f>
        <v>0.1689892034867029</v>
      </c>
      <c r="V211">
        <v>1.1319118156586201</v>
      </c>
      <c r="W211">
        <v>659.45</v>
      </c>
      <c r="X211">
        <v>684.95</v>
      </c>
      <c r="Y211">
        <v>644.35</v>
      </c>
      <c r="Z211">
        <v>709.15</v>
      </c>
      <c r="AA211">
        <v>644.35</v>
      </c>
      <c r="AB211">
        <v>709.15</v>
      </c>
      <c r="AC211" s="2">
        <f>(Table2[[#This Row],[Close Price]]/Table2[[#This Row],[Day Low]])-1</f>
        <v>2.9570096292364845E-2</v>
      </c>
      <c r="AD211" s="2">
        <f>(Table2[[#This Row],[Day High]]/Table2[[#This Row],[Close Price]])-1</f>
        <v>8.8371750497091561E-3</v>
      </c>
      <c r="AE211" s="2">
        <f>(Table2[[#This Row],[Close Price]]/Table2[[#This Row],[Current Week Low]])-1</f>
        <v>5.369752463723132E-2</v>
      </c>
      <c r="AF211" s="2">
        <f>(Table2[[#This Row],[Current Week High]]/Table2[[#This Row],[Close Price]])-1</f>
        <v>4.4480447750202323E-2</v>
      </c>
      <c r="AG211" s="2">
        <f>(Table2[[#This Row],[Close Price]]/Table2[[#This Row],[Current Month Low]])-1</f>
        <v>5.369752463723132E-2</v>
      </c>
      <c r="AH211" s="2">
        <f>(Table2[[#This Row],[Current Month High]]/Table2[[#This Row],[Close Price]])-1</f>
        <v>4.4480447750202323E-2</v>
      </c>
      <c r="AI211">
        <v>13.174755136607899</v>
      </c>
      <c r="AJ211">
        <v>66.838677970266602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0.01</v>
      </c>
      <c r="AM211" t="s">
        <v>10442</v>
      </c>
      <c r="AN211">
        <v>2.48</v>
      </c>
      <c r="AO211" t="s">
        <v>10442</v>
      </c>
      <c r="AP211">
        <v>0.13919160890725199</v>
      </c>
      <c r="AQ211">
        <f>(Table2[[#This Row],[Sharpe Ratio]]-AVERAGE(Table2[Sharpe Ratio]))/_xlfn.STDEV.P(Table2[Sharpe Ratio])</f>
        <v>0.86496346071610364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0.36140899658708153</v>
      </c>
      <c r="AS211">
        <f>_xlfn.RANK.AVG(Table2[[#This Row],[1Y Return vs Nifty Z-Score]],Table2[1Y Return vs Nifty Z-Score])</f>
        <v>417</v>
      </c>
      <c r="AT211">
        <f>_xlfn.RANK.AVG(Table2[[#This Row],[6M Return vs Nifty Z-Score]],Table2[6M Return vs Nifty Z-Score])</f>
        <v>198</v>
      </c>
      <c r="AU211">
        <f>_xlfn.RANK.AVG(Table2[[#This Row],[Sharpe Ratio Z-Score]],Table2[Sharpe Ratio Z-Score])</f>
        <v>139</v>
      </c>
      <c r="AV211">
        <f>(Table2[[#This Row],[Rank 1Y]]+Table2[[#This Row],[Rank 6M]]+Table2[[#This Row],[Rank Sharpe]])/3</f>
        <v>251.33333333333334</v>
      </c>
    </row>
    <row r="212" spans="1:48" x14ac:dyDescent="0.3">
      <c r="A212" t="s">
        <v>1417</v>
      </c>
      <c r="B212" t="s">
        <v>1418</v>
      </c>
      <c r="C212" t="s">
        <v>10391</v>
      </c>
      <c r="D212" t="s">
        <v>605</v>
      </c>
      <c r="E212">
        <v>7827.2248238550001</v>
      </c>
      <c r="F212">
        <v>587.54999999999995</v>
      </c>
      <c r="G212">
        <v>51.720965264478203</v>
      </c>
      <c r="H212">
        <f>(Table2[[#This Row],[1Y Return vs Nifty]]-AVERAGE(Table2[1Y Return vs Nifty]))/_xlfn.STDEV.P(Table2[1Y Return vs Nifty])</f>
        <v>0.44942468702867017</v>
      </c>
      <c r="I212">
        <v>16.023240937047699</v>
      </c>
      <c r="J212">
        <f>(Table2[[#This Row],[1M Return vs Nifty]]-AVERAGE(Table2[1M Return vs Nifty]))/_xlfn.STDEV.P(Table2[1M Return vs Nifty])</f>
        <v>1.7657697148592781</v>
      </c>
      <c r="K212">
        <v>14.2059865273424</v>
      </c>
      <c r="L212">
        <f>(Table2[[#This Row],[6M Return vs Nifty]]-AVERAGE(Table2[6M Return vs Nifty]))/_xlfn.STDEV.P(Table2[6M Return vs Nifty])</f>
        <v>-2.6912166519756479E-2</v>
      </c>
      <c r="M212">
        <v>-2.30260734698604</v>
      </c>
      <c r="N212">
        <f>(Table2[[#This Row],[1W Return vs Nifty]]-AVERAGE(Table2[1W Return vs Nifty]))/_xlfn.STDEV.P(Table2[1W Return vs Nifty])</f>
        <v>0.10352078488181214</v>
      </c>
      <c r="O212">
        <v>564.52</v>
      </c>
      <c r="P212">
        <v>533.82514184989896</v>
      </c>
      <c r="Q212">
        <v>473.23559898207498</v>
      </c>
      <c r="R212">
        <v>63.090876205256002</v>
      </c>
      <c r="S212" s="2">
        <f>(Table2[[#This Row],[Close Price]]-Table2[[#This Row],[20D EMA]])/Table2[[#This Row],[20D EMA]]</f>
        <v>4.0795720257918187E-2</v>
      </c>
      <c r="T212" s="2">
        <f>(Table2[[#This Row],[Close Price]]-Table2[[#This Row],[50D EMA]])/Table2[[#This Row],[50D EMA]]</f>
        <v>0.10064130356229524</v>
      </c>
      <c r="U212" s="2">
        <f>(Table2[[#This Row],[Close Price]]-Table2[[#This Row],[200D EMA]])/Table2[[#This Row],[200D EMA]]</f>
        <v>0.24155917531101656</v>
      </c>
      <c r="V212">
        <v>1.40588403176512</v>
      </c>
      <c r="W212">
        <v>566.5</v>
      </c>
      <c r="X212">
        <v>602.54999999999995</v>
      </c>
      <c r="Y212">
        <v>566.5</v>
      </c>
      <c r="Z212">
        <v>615.9</v>
      </c>
      <c r="AA212">
        <v>531.5</v>
      </c>
      <c r="AB212">
        <v>615.9</v>
      </c>
      <c r="AC212" s="2">
        <f>(Table2[[#This Row],[Close Price]]/Table2[[#This Row],[Day Low]])-1</f>
        <v>3.7157987643424484E-2</v>
      </c>
      <c r="AD212" s="2">
        <f>(Table2[[#This Row],[Day High]]/Table2[[#This Row],[Close Price]])-1</f>
        <v>2.5529742149604351E-2</v>
      </c>
      <c r="AE212" s="2">
        <f>(Table2[[#This Row],[Close Price]]/Table2[[#This Row],[Current Week Low]])-1</f>
        <v>3.7157987643424484E-2</v>
      </c>
      <c r="AF212" s="2">
        <f>(Table2[[#This Row],[Current Week High]]/Table2[[#This Row],[Close Price]])-1</f>
        <v>4.8251212662752119E-2</v>
      </c>
      <c r="AG212" s="2">
        <f>(Table2[[#This Row],[Close Price]]/Table2[[#This Row],[Current Month Low]])-1</f>
        <v>0.10545625587958596</v>
      </c>
      <c r="AH212" s="2">
        <f>(Table2[[#This Row],[Current Month High]]/Table2[[#This Row],[Close Price]])-1</f>
        <v>4.8251212662752119E-2</v>
      </c>
      <c r="AI212">
        <v>4.8251212662752101</v>
      </c>
      <c r="AJ212">
        <v>96.603647314706294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-0.03</v>
      </c>
      <c r="AM212" t="s">
        <v>10443</v>
      </c>
      <c r="AN212">
        <v>1.26</v>
      </c>
      <c r="AO212" t="s">
        <v>10442</v>
      </c>
      <c r="AP212">
        <v>9.2293986174069004E-2</v>
      </c>
      <c r="AQ212">
        <f>(Table2[[#This Row],[Sharpe Ratio]]-AVERAGE(Table2[Sharpe Ratio]))/_xlfn.STDEV.P(Table2[Sharpe Ratio])</f>
        <v>0.32208602348040016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2.6138890437304041</v>
      </c>
      <c r="AS212">
        <f>_xlfn.RANK.AVG(Table2[[#This Row],[1Y Return vs Nifty Z-Score]],Table2[1Y Return vs Nifty Z-Score])</f>
        <v>178</v>
      </c>
      <c r="AT212">
        <f>_xlfn.RANK.AVG(Table2[[#This Row],[6M Return vs Nifty Z-Score]],Table2[6M Return vs Nifty Z-Score])</f>
        <v>315</v>
      </c>
      <c r="AU212">
        <f>_xlfn.RANK.AVG(Table2[[#This Row],[Sharpe Ratio Z-Score]],Table2[Sharpe Ratio Z-Score])</f>
        <v>262</v>
      </c>
      <c r="AV212">
        <f>(Table2[[#This Row],[Rank 1Y]]+Table2[[#This Row],[Rank 6M]]+Table2[[#This Row],[Rank Sharpe]])/3</f>
        <v>251.66666666666666</v>
      </c>
    </row>
    <row r="213" spans="1:48" x14ac:dyDescent="0.3">
      <c r="A213" t="s">
        <v>693</v>
      </c>
      <c r="B213" t="s">
        <v>694</v>
      </c>
      <c r="C213" t="s">
        <v>10388</v>
      </c>
      <c r="D213" t="s">
        <v>54</v>
      </c>
      <c r="E213">
        <v>26527.9628457</v>
      </c>
      <c r="F213">
        <v>1481.1</v>
      </c>
      <c r="G213">
        <v>40.863252850015797</v>
      </c>
      <c r="H213">
        <f>(Table2[[#This Row],[1Y Return vs Nifty]]-AVERAGE(Table2[1Y Return vs Nifty]))/_xlfn.STDEV.P(Table2[1Y Return vs Nifty])</f>
        <v>0.27129363251011329</v>
      </c>
      <c r="I213">
        <v>-1.43060254988934</v>
      </c>
      <c r="J213">
        <f>(Table2[[#This Row],[1M Return vs Nifty]]-AVERAGE(Table2[1M Return vs Nifty]))/_xlfn.STDEV.P(Table2[1M Return vs Nifty])</f>
        <v>8.6563100337650731E-2</v>
      </c>
      <c r="K213">
        <v>37.801761082210398</v>
      </c>
      <c r="L213">
        <f>(Table2[[#This Row],[6M Return vs Nifty]]-AVERAGE(Table2[6M Return vs Nifty]))/_xlfn.STDEV.P(Table2[6M Return vs Nifty])</f>
        <v>0.66018126352310491</v>
      </c>
      <c r="M213">
        <v>-7.0257013707076998</v>
      </c>
      <c r="N213">
        <f>(Table2[[#This Row],[1W Return vs Nifty]]-AVERAGE(Table2[1W Return vs Nifty]))/_xlfn.STDEV.P(Table2[1W Return vs Nifty])</f>
        <v>-0.94654608900290793</v>
      </c>
      <c r="O213">
        <v>1530.44</v>
      </c>
      <c r="P213">
        <v>1441.92207222402</v>
      </c>
      <c r="Q213">
        <v>1150.4646504243599</v>
      </c>
      <c r="R213">
        <v>26.184777566382301</v>
      </c>
      <c r="S213" s="2">
        <f>(Table2[[#This Row],[Close Price]]-Table2[[#This Row],[20D EMA]])/Table2[[#This Row],[20D EMA]]</f>
        <v>-3.223909463945019E-2</v>
      </c>
      <c r="T213" s="2">
        <f>(Table2[[#This Row],[Close Price]]-Table2[[#This Row],[50D EMA]])/Table2[[#This Row],[50D EMA]]</f>
        <v>2.7170627685553009E-2</v>
      </c>
      <c r="U213" s="2">
        <f>(Table2[[#This Row],[Close Price]]-Table2[[#This Row],[200D EMA]])/Table2[[#This Row],[200D EMA]]</f>
        <v>0.28739288030595467</v>
      </c>
      <c r="V213">
        <v>0.83027683019478504</v>
      </c>
      <c r="W213">
        <v>1471.1</v>
      </c>
      <c r="X213">
        <v>1528</v>
      </c>
      <c r="Y213">
        <v>1471.1</v>
      </c>
      <c r="Z213">
        <v>1594</v>
      </c>
      <c r="AA213">
        <v>1471.1</v>
      </c>
      <c r="AB213">
        <v>1639</v>
      </c>
      <c r="AC213" s="2">
        <f>(Table2[[#This Row],[Close Price]]/Table2[[#This Row],[Day Low]])-1</f>
        <v>6.7976344232207886E-3</v>
      </c>
      <c r="AD213" s="2">
        <f>(Table2[[#This Row],[Day High]]/Table2[[#This Row],[Close Price]])-1</f>
        <v>3.1665653905880831E-2</v>
      </c>
      <c r="AE213" s="2">
        <f>(Table2[[#This Row],[Close Price]]/Table2[[#This Row],[Current Week Low]])-1</f>
        <v>6.7976344232207886E-3</v>
      </c>
      <c r="AF213" s="2">
        <f>(Table2[[#This Row],[Current Week High]]/Table2[[#This Row],[Close Price]])-1</f>
        <v>7.6227128485585105E-2</v>
      </c>
      <c r="AG213" s="2">
        <f>(Table2[[#This Row],[Close Price]]/Table2[[#This Row],[Current Month Low]])-1</f>
        <v>6.7976344232207886E-3</v>
      </c>
      <c r="AH213" s="2">
        <f>(Table2[[#This Row],[Current Month High]]/Table2[[#This Row],[Close Price]])-1</f>
        <v>0.10660995206265622</v>
      </c>
      <c r="AI213">
        <v>10.6609952062656</v>
      </c>
      <c r="AJ213">
        <v>104.515327257663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0.05</v>
      </c>
      <c r="AM213" t="s">
        <v>10442</v>
      </c>
      <c r="AN213">
        <v>-4.8499999999999996</v>
      </c>
      <c r="AO213" t="s">
        <v>10443</v>
      </c>
      <c r="AP213">
        <v>4.6944555451904998E-2</v>
      </c>
      <c r="AQ213">
        <f>(Table2[[#This Row],[Sharpe Ratio]]-AVERAGE(Table2[Sharpe Ratio]))/_xlfn.STDEV.P(Table2[Sharpe Ratio])</f>
        <v>-0.20286985478689779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-0.13137794741893682</v>
      </c>
      <c r="AS213">
        <f>_xlfn.RANK.AVG(Table2[[#This Row],[1Y Return vs Nifty Z-Score]],Table2[1Y Return vs Nifty Z-Score])</f>
        <v>220</v>
      </c>
      <c r="AT213">
        <f>_xlfn.RANK.AVG(Table2[[#This Row],[6M Return vs Nifty Z-Score]],Table2[6M Return vs Nifty Z-Score])</f>
        <v>148</v>
      </c>
      <c r="AU213">
        <f>_xlfn.RANK.AVG(Table2[[#This Row],[Sharpe Ratio Z-Score]],Table2[Sharpe Ratio Z-Score])</f>
        <v>388</v>
      </c>
      <c r="AV213">
        <f>(Table2[[#This Row],[Rank 1Y]]+Table2[[#This Row],[Rank 6M]]+Table2[[#This Row],[Rank Sharpe]])/3</f>
        <v>252</v>
      </c>
    </row>
    <row r="214" spans="1:48" x14ac:dyDescent="0.3">
      <c r="A214" t="s">
        <v>260</v>
      </c>
      <c r="B214" t="s">
        <v>261</v>
      </c>
      <c r="C214" t="s">
        <v>10390</v>
      </c>
      <c r="D214" t="s">
        <v>197</v>
      </c>
      <c r="E214">
        <v>105253.215727</v>
      </c>
      <c r="F214">
        <v>35686.75</v>
      </c>
      <c r="G214">
        <v>55.164370241019</v>
      </c>
      <c r="H214">
        <f>(Table2[[#This Row],[1Y Return vs Nifty]]-AVERAGE(Table2[1Y Return vs Nifty]))/_xlfn.STDEV.P(Table2[1Y Return vs Nifty])</f>
        <v>0.5059170066068388</v>
      </c>
      <c r="I214">
        <v>4.0237783059343002</v>
      </c>
      <c r="J214">
        <f>(Table2[[#This Row],[1M Return vs Nifty]]-AVERAGE(Table2[1M Return vs Nifty]))/_xlfn.STDEV.P(Table2[1M Return vs Nifty])</f>
        <v>0.61132043634069655</v>
      </c>
      <c r="K214">
        <v>1.37665519932756</v>
      </c>
      <c r="L214">
        <f>(Table2[[#This Row],[6M Return vs Nifty]]-AVERAGE(Table2[6M Return vs Nifty]))/_xlfn.STDEV.P(Table2[6M Return vs Nifty])</f>
        <v>-0.40049385364871154</v>
      </c>
      <c r="M214">
        <v>-1.5944580328058899</v>
      </c>
      <c r="N214">
        <f>(Table2[[#This Row],[1W Return vs Nifty]]-AVERAGE(Table2[1W Return vs Nifty]))/_xlfn.STDEV.P(Table2[1W Return vs Nifty])</f>
        <v>0.2609608300831186</v>
      </c>
      <c r="O214">
        <v>33682.6</v>
      </c>
      <c r="P214">
        <v>33204.882365080302</v>
      </c>
      <c r="Q214">
        <v>29655.8226956252</v>
      </c>
      <c r="R214">
        <v>74.308563544722801</v>
      </c>
      <c r="S214" s="2">
        <f>(Table2[[#This Row],[Close Price]]-Table2[[#This Row],[20D EMA]])/Table2[[#This Row],[20D EMA]]</f>
        <v>5.950104801885845E-2</v>
      </c>
      <c r="T214" s="2">
        <f>(Table2[[#This Row],[Close Price]]-Table2[[#This Row],[50D EMA]])/Table2[[#This Row],[50D EMA]]</f>
        <v>7.474405744408652E-2</v>
      </c>
      <c r="U214" s="2">
        <f>(Table2[[#This Row],[Close Price]]-Table2[[#This Row],[200D EMA]])/Table2[[#This Row],[200D EMA]]</f>
        <v>0.20336401948021077</v>
      </c>
      <c r="V214">
        <v>1.4192025662485299</v>
      </c>
      <c r="W214">
        <v>34423.050000000003</v>
      </c>
      <c r="X214">
        <v>36000</v>
      </c>
      <c r="Y214">
        <v>33850</v>
      </c>
      <c r="Z214">
        <v>36000</v>
      </c>
      <c r="AA214">
        <v>31922.35</v>
      </c>
      <c r="AB214">
        <v>36000</v>
      </c>
      <c r="AC214" s="2">
        <f>(Table2[[#This Row],[Close Price]]/Table2[[#This Row],[Day Low]])-1</f>
        <v>3.6710866701236355E-2</v>
      </c>
      <c r="AD214" s="2">
        <f>(Table2[[#This Row],[Day High]]/Table2[[#This Row],[Close Price]])-1</f>
        <v>8.7777676588649545E-3</v>
      </c>
      <c r="AE214" s="2">
        <f>(Table2[[#This Row],[Close Price]]/Table2[[#This Row],[Current Week Low]])-1</f>
        <v>5.4261447562776954E-2</v>
      </c>
      <c r="AF214" s="2">
        <f>(Table2[[#This Row],[Current Week High]]/Table2[[#This Row],[Close Price]])-1</f>
        <v>8.7777676588649545E-3</v>
      </c>
      <c r="AG214" s="2">
        <f>(Table2[[#This Row],[Close Price]]/Table2[[#This Row],[Current Month Low]])-1</f>
        <v>0.11792364910478081</v>
      </c>
      <c r="AH214" s="2">
        <f>(Table2[[#This Row],[Current Month High]]/Table2[[#This Row],[Close Price]])-1</f>
        <v>8.7777676588649545E-3</v>
      </c>
      <c r="AI214">
        <v>2.77764156164401</v>
      </c>
      <c r="AJ214">
        <v>91.864247311827896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-0.01</v>
      </c>
      <c r="AM214" t="s">
        <v>10443</v>
      </c>
      <c r="AN214">
        <v>9.9700000000000006</v>
      </c>
      <c r="AO214" t="s">
        <v>10442</v>
      </c>
      <c r="AP214">
        <v>0.13750877436384801</v>
      </c>
      <c r="AQ214">
        <f>(Table2[[#This Row],[Sharpe Ratio]]-AVERAGE(Table2[Sharpe Ratio]))/_xlfn.STDEV.P(Table2[Sharpe Ratio])</f>
        <v>0.84548330690505646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1.8231877262869989</v>
      </c>
      <c r="AS214">
        <f>_xlfn.RANK.AVG(Table2[[#This Row],[1Y Return vs Nifty Z-Score]],Table2[1Y Return vs Nifty Z-Score])</f>
        <v>164</v>
      </c>
      <c r="AT214">
        <f>_xlfn.RANK.AVG(Table2[[#This Row],[6M Return vs Nifty Z-Score]],Table2[6M Return vs Nifty Z-Score])</f>
        <v>455</v>
      </c>
      <c r="AU214">
        <f>_xlfn.RANK.AVG(Table2[[#This Row],[Sharpe Ratio Z-Score]],Table2[Sharpe Ratio Z-Score])</f>
        <v>140</v>
      </c>
      <c r="AV214">
        <f>(Table2[[#This Row],[Rank 1Y]]+Table2[[#This Row],[Rank 6M]]+Table2[[#This Row],[Rank Sharpe]])/3</f>
        <v>253</v>
      </c>
    </row>
    <row r="215" spans="1:48" x14ac:dyDescent="0.3">
      <c r="A215" t="s">
        <v>93</v>
      </c>
      <c r="B215" t="s">
        <v>94</v>
      </c>
      <c r="C215" t="s">
        <v>10389</v>
      </c>
      <c r="D215" t="s">
        <v>95</v>
      </c>
      <c r="E215">
        <v>317011.08117061498</v>
      </c>
      <c r="F215">
        <v>340.85</v>
      </c>
      <c r="G215">
        <v>36.959004189211299</v>
      </c>
      <c r="H215">
        <f>(Table2[[#This Row],[1Y Return vs Nifty]]-AVERAGE(Table2[1Y Return vs Nifty]))/_xlfn.STDEV.P(Table2[1Y Return vs Nifty])</f>
        <v>0.2072407358681457</v>
      </c>
      <c r="I215">
        <v>-6.1384645306771199</v>
      </c>
      <c r="J215">
        <f>(Table2[[#This Row],[1M Return vs Nifty]]-AVERAGE(Table2[1M Return vs Nifty]))/_xlfn.STDEV.P(Table2[1M Return vs Nifty])</f>
        <v>-0.3663728380595519</v>
      </c>
      <c r="K215">
        <v>10.6974481677182</v>
      </c>
      <c r="L215">
        <f>(Table2[[#This Row],[6M Return vs Nifty]]-AVERAGE(Table2[6M Return vs Nifty]))/_xlfn.STDEV.P(Table2[6M Return vs Nifty])</f>
        <v>-0.12907849508614808</v>
      </c>
      <c r="M215">
        <v>-3.09734853544406</v>
      </c>
      <c r="N215">
        <f>(Table2[[#This Row],[1W Return vs Nifty]]-AVERAGE(Table2[1W Return vs Nifty]))/_xlfn.STDEV.P(Table2[1W Return vs Nifty])</f>
        <v>-7.3170890346358292E-2</v>
      </c>
      <c r="O215">
        <v>336.14</v>
      </c>
      <c r="P215">
        <v>334.89342990995402</v>
      </c>
      <c r="Q215">
        <v>297.50894565636798</v>
      </c>
      <c r="R215">
        <v>64.5844054497652</v>
      </c>
      <c r="S215" s="2">
        <f>(Table2[[#This Row],[Close Price]]-Table2[[#This Row],[20D EMA]])/Table2[[#This Row],[20D EMA]]</f>
        <v>1.401201880168988E-2</v>
      </c>
      <c r="T215" s="2">
        <f>(Table2[[#This Row],[Close Price]]-Table2[[#This Row],[50D EMA]])/Table2[[#This Row],[50D EMA]]</f>
        <v>1.7786464463180419E-2</v>
      </c>
      <c r="U215" s="2">
        <f>(Table2[[#This Row],[Close Price]]-Table2[[#This Row],[200D EMA]])/Table2[[#This Row],[200D EMA]]</f>
        <v>0.14567983577103019</v>
      </c>
      <c r="V215">
        <v>1.0916296521369899</v>
      </c>
      <c r="W215">
        <v>334.75</v>
      </c>
      <c r="X215">
        <v>342.95</v>
      </c>
      <c r="Y215">
        <v>333.1</v>
      </c>
      <c r="Z215">
        <v>342.95</v>
      </c>
      <c r="AA215">
        <v>323.55</v>
      </c>
      <c r="AB215">
        <v>342.95</v>
      </c>
      <c r="AC215" s="2">
        <f>(Table2[[#This Row],[Close Price]]/Table2[[#This Row],[Day Low]])-1</f>
        <v>1.8222554144884384E-2</v>
      </c>
      <c r="AD215" s="2">
        <f>(Table2[[#This Row],[Day High]]/Table2[[#This Row],[Close Price]])-1</f>
        <v>6.1610679184391781E-3</v>
      </c>
      <c r="AE215" s="2">
        <f>(Table2[[#This Row],[Close Price]]/Table2[[#This Row],[Current Week Low]])-1</f>
        <v>2.3266286400480229E-2</v>
      </c>
      <c r="AF215" s="2">
        <f>(Table2[[#This Row],[Current Week High]]/Table2[[#This Row],[Close Price]])-1</f>
        <v>6.1610679184391781E-3</v>
      </c>
      <c r="AG215" s="2">
        <f>(Table2[[#This Row],[Close Price]]/Table2[[#This Row],[Current Month Low]])-1</f>
        <v>5.3469324679338515E-2</v>
      </c>
      <c r="AH215" s="2">
        <f>(Table2[[#This Row],[Current Month High]]/Table2[[#This Row],[Close Price]])-1</f>
        <v>6.1610679184391781E-3</v>
      </c>
      <c r="AI215">
        <v>6.3517676397242004</v>
      </c>
      <c r="AJ215">
        <v>75.922580645161304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-0.01</v>
      </c>
      <c r="AM215" t="s">
        <v>10443</v>
      </c>
      <c r="AN215">
        <v>2.39</v>
      </c>
      <c r="AO215" t="s">
        <v>10442</v>
      </c>
      <c r="AP215">
        <v>0.126776587105113</v>
      </c>
      <c r="AQ215">
        <f>(Table2[[#This Row],[Sharpe Ratio]]-AVERAGE(Table2[Sharpe Ratio]))/_xlfn.STDEV.P(Table2[Sharpe Ratio])</f>
        <v>0.72124966828112491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0.35986818065721238</v>
      </c>
      <c r="AS215">
        <f>_xlfn.RANK.AVG(Table2[[#This Row],[1Y Return vs Nifty Z-Score]],Table2[1Y Return vs Nifty Z-Score])</f>
        <v>242</v>
      </c>
      <c r="AT215">
        <f>_xlfn.RANK.AVG(Table2[[#This Row],[6M Return vs Nifty Z-Score]],Table2[6M Return vs Nifty Z-Score])</f>
        <v>354</v>
      </c>
      <c r="AU215">
        <f>_xlfn.RANK.AVG(Table2[[#This Row],[Sharpe Ratio Z-Score]],Table2[Sharpe Ratio Z-Score])</f>
        <v>167</v>
      </c>
      <c r="AV215">
        <f>(Table2[[#This Row],[Rank 1Y]]+Table2[[#This Row],[Rank 6M]]+Table2[[#This Row],[Rank Sharpe]])/3</f>
        <v>254.33333333333334</v>
      </c>
    </row>
    <row r="216" spans="1:48" x14ac:dyDescent="0.3">
      <c r="A216" t="s">
        <v>999</v>
      </c>
      <c r="B216" t="s">
        <v>1000</v>
      </c>
      <c r="C216" t="s">
        <v>10397</v>
      </c>
      <c r="D216" t="s">
        <v>1001</v>
      </c>
      <c r="E216">
        <v>14805.179940645001</v>
      </c>
      <c r="F216">
        <v>833.85</v>
      </c>
      <c r="G216">
        <v>24.751563872547798</v>
      </c>
      <c r="H216">
        <f>(Table2[[#This Row],[1Y Return vs Nifty]]-AVERAGE(Table2[1Y Return vs Nifty]))/_xlfn.STDEV.P(Table2[1Y Return vs Nifty])</f>
        <v>6.9661169085237064E-3</v>
      </c>
      <c r="I216">
        <v>0.17596367441372199</v>
      </c>
      <c r="J216">
        <f>(Table2[[#This Row],[1M Return vs Nifty]]-AVERAGE(Table2[1M Return vs Nifty]))/_xlfn.STDEV.P(Table2[1M Return vs Nifty])</f>
        <v>0.24112829009289388</v>
      </c>
      <c r="K216">
        <v>35.709000736221697</v>
      </c>
      <c r="L216">
        <f>(Table2[[#This Row],[6M Return vs Nifty]]-AVERAGE(Table2[6M Return vs Nifty]))/_xlfn.STDEV.P(Table2[6M Return vs Nifty])</f>
        <v>0.59924145919333327</v>
      </c>
      <c r="M216">
        <v>-1.1242566283233399</v>
      </c>
      <c r="N216">
        <f>(Table2[[#This Row],[1W Return vs Nifty]]-AVERAGE(Table2[1W Return vs Nifty]))/_xlfn.STDEV.P(Table2[1W Return vs Nifty])</f>
        <v>0.36549885461140041</v>
      </c>
      <c r="O216">
        <v>819.07</v>
      </c>
      <c r="P216">
        <v>796.620553442909</v>
      </c>
      <c r="Q216">
        <v>689.18485962284501</v>
      </c>
      <c r="R216">
        <v>58.086522923910003</v>
      </c>
      <c r="S216" s="2">
        <f>(Table2[[#This Row],[Close Price]]-Table2[[#This Row],[20D EMA]])/Table2[[#This Row],[20D EMA]]</f>
        <v>1.8044855751034674E-2</v>
      </c>
      <c r="T216" s="2">
        <f>(Table2[[#This Row],[Close Price]]-Table2[[#This Row],[50D EMA]])/Table2[[#This Row],[50D EMA]]</f>
        <v>4.6734227978664784E-2</v>
      </c>
      <c r="U216" s="2">
        <f>(Table2[[#This Row],[Close Price]]-Table2[[#This Row],[200D EMA]])/Table2[[#This Row],[200D EMA]]</f>
        <v>0.20990760077974249</v>
      </c>
      <c r="V216">
        <v>0.59913670270588804</v>
      </c>
      <c r="W216">
        <v>815</v>
      </c>
      <c r="X216">
        <v>839</v>
      </c>
      <c r="Y216">
        <v>788.1</v>
      </c>
      <c r="Z216">
        <v>842.4</v>
      </c>
      <c r="AA216">
        <v>788.1</v>
      </c>
      <c r="AB216">
        <v>862.55</v>
      </c>
      <c r="AC216" s="2">
        <f>(Table2[[#This Row],[Close Price]]/Table2[[#This Row],[Day Low]])-1</f>
        <v>2.3128834355828243E-2</v>
      </c>
      <c r="AD216" s="2">
        <f>(Table2[[#This Row],[Day High]]/Table2[[#This Row],[Close Price]])-1</f>
        <v>6.1761707741199157E-3</v>
      </c>
      <c r="AE216" s="2">
        <f>(Table2[[#This Row],[Close Price]]/Table2[[#This Row],[Current Week Low]])-1</f>
        <v>5.8051008755234168E-2</v>
      </c>
      <c r="AF216" s="2">
        <f>(Table2[[#This Row],[Current Week High]]/Table2[[#This Row],[Close Price]])-1</f>
        <v>1.0253642741500313E-2</v>
      </c>
      <c r="AG216" s="2">
        <f>(Table2[[#This Row],[Close Price]]/Table2[[#This Row],[Current Month Low]])-1</f>
        <v>5.8051008755234168E-2</v>
      </c>
      <c r="AH216" s="2">
        <f>(Table2[[#This Row],[Current Month High]]/Table2[[#This Row],[Close Price]])-1</f>
        <v>3.4418660430532988E-2</v>
      </c>
      <c r="AI216">
        <v>4.9349403369910601</v>
      </c>
      <c r="AJ216">
        <v>84.194831013916499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-0.04</v>
      </c>
      <c r="AM216" t="s">
        <v>10443</v>
      </c>
      <c r="AN216">
        <v>0.1</v>
      </c>
      <c r="AO216" t="s">
        <v>10442</v>
      </c>
      <c r="AP216">
        <v>7.4672487676157001E-2</v>
      </c>
      <c r="AQ216">
        <f>(Table2[[#This Row],[Sharpe Ratio]]-AVERAGE(Table2[Sharpe Ratio]))/_xlfn.STDEV.P(Table2[Sharpe Ratio])</f>
        <v>0.11810310521553674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1.330937826021688</v>
      </c>
      <c r="AS216">
        <f>_xlfn.RANK.AVG(Table2[[#This Row],[1Y Return vs Nifty Z-Score]],Table2[1Y Return vs Nifty Z-Score])</f>
        <v>288</v>
      </c>
      <c r="AT216">
        <f>_xlfn.RANK.AVG(Table2[[#This Row],[6M Return vs Nifty Z-Score]],Table2[6M Return vs Nifty Z-Score])</f>
        <v>157</v>
      </c>
      <c r="AU216">
        <f>_xlfn.RANK.AVG(Table2[[#This Row],[Sharpe Ratio Z-Score]],Table2[Sharpe Ratio Z-Score])</f>
        <v>323</v>
      </c>
      <c r="AV216">
        <f>(Table2[[#This Row],[Rank 1Y]]+Table2[[#This Row],[Rank 6M]]+Table2[[#This Row],[Rank Sharpe]])/3</f>
        <v>256</v>
      </c>
    </row>
    <row r="217" spans="1:48" x14ac:dyDescent="0.3">
      <c r="A217" t="s">
        <v>555</v>
      </c>
      <c r="B217" t="s">
        <v>556</v>
      </c>
      <c r="C217" t="s">
        <v>10387</v>
      </c>
      <c r="D217" t="s">
        <v>46</v>
      </c>
      <c r="E217">
        <v>38094.012000000002</v>
      </c>
      <c r="F217">
        <v>63.08</v>
      </c>
      <c r="G217">
        <v>77.906353321876793</v>
      </c>
      <c r="H217">
        <f>(Table2[[#This Row],[1Y Return vs Nifty]]-AVERAGE(Table2[1Y Return vs Nifty]))/_xlfn.STDEV.P(Table2[1Y Return vs Nifty])</f>
        <v>0.879020775927566</v>
      </c>
      <c r="I217">
        <v>-13.398988669151301</v>
      </c>
      <c r="J217">
        <f>(Table2[[#This Row],[1M Return vs Nifty]]-AVERAGE(Table2[1M Return vs Nifty]))/_xlfn.STDEV.P(Table2[1M Return vs Nifty])</f>
        <v>-1.0648963562373428</v>
      </c>
      <c r="K217">
        <v>-1.1722200442889701</v>
      </c>
      <c r="L217">
        <f>(Table2[[#This Row],[6M Return vs Nifty]]-AVERAGE(Table2[6M Return vs Nifty]))/_xlfn.STDEV.P(Table2[6M Return vs Nifty])</f>
        <v>-0.47471542369361203</v>
      </c>
      <c r="M217">
        <v>-4.1761772985002503</v>
      </c>
      <c r="N217">
        <f>(Table2[[#This Row],[1W Return vs Nifty]]-AVERAGE(Table2[1W Return vs Nifty]))/_xlfn.STDEV.P(Table2[1W Return vs Nifty])</f>
        <v>-0.31302263604306718</v>
      </c>
      <c r="O217">
        <v>61.99</v>
      </c>
      <c r="P217">
        <v>63.540869274783901</v>
      </c>
      <c r="Q217">
        <v>58.939803113162696</v>
      </c>
      <c r="R217">
        <v>59.053534270338702</v>
      </c>
      <c r="S217" s="2">
        <f>(Table2[[#This Row],[Close Price]]-Table2[[#This Row],[20D EMA]])/Table2[[#This Row],[20D EMA]]</f>
        <v>1.7583481206646174E-2</v>
      </c>
      <c r="T217" s="2">
        <f>(Table2[[#This Row],[Close Price]]-Table2[[#This Row],[50D EMA]])/Table2[[#This Row],[50D EMA]]</f>
        <v>-7.2531156725423995E-3</v>
      </c>
      <c r="U217" s="2">
        <f>(Table2[[#This Row],[Close Price]]-Table2[[#This Row],[200D EMA]])/Table2[[#This Row],[200D EMA]]</f>
        <v>7.0244498083718479E-2</v>
      </c>
      <c r="V217">
        <v>0.84524348565228602</v>
      </c>
      <c r="W217">
        <v>59.01</v>
      </c>
      <c r="X217">
        <v>65.5</v>
      </c>
      <c r="Y217">
        <v>58</v>
      </c>
      <c r="Z217">
        <v>65.5</v>
      </c>
      <c r="AA217">
        <v>58</v>
      </c>
      <c r="AB217">
        <v>65.5</v>
      </c>
      <c r="AC217" s="2">
        <f>(Table2[[#This Row],[Close Price]]/Table2[[#This Row],[Day Low]])-1</f>
        <v>6.897136078630739E-2</v>
      </c>
      <c r="AD217" s="2">
        <f>(Table2[[#This Row],[Day High]]/Table2[[#This Row],[Close Price]])-1</f>
        <v>3.8363982244768557E-2</v>
      </c>
      <c r="AE217" s="2">
        <f>(Table2[[#This Row],[Close Price]]/Table2[[#This Row],[Current Week Low]])-1</f>
        <v>8.7586206896551611E-2</v>
      </c>
      <c r="AF217" s="2">
        <f>(Table2[[#This Row],[Current Week High]]/Table2[[#This Row],[Close Price]])-1</f>
        <v>3.8363982244768557E-2</v>
      </c>
      <c r="AG217" s="2">
        <f>(Table2[[#This Row],[Close Price]]/Table2[[#This Row],[Current Month Low]])-1</f>
        <v>8.7586206896551611E-2</v>
      </c>
      <c r="AH217" s="2">
        <f>(Table2[[#This Row],[Current Month High]]/Table2[[#This Row],[Close Price]])-1</f>
        <v>3.8363982244768557E-2</v>
      </c>
      <c r="AI217">
        <v>23.8902980342422</v>
      </c>
      <c r="AJ217">
        <v>119.40869565217299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-7.0000000000000007E-2</v>
      </c>
      <c r="AM217" t="s">
        <v>10443</v>
      </c>
      <c r="AN217">
        <v>-0.21</v>
      </c>
      <c r="AO217" t="s">
        <v>10443</v>
      </c>
      <c r="AP217">
        <v>0.12511560533842001</v>
      </c>
      <c r="AQ217">
        <f>(Table2[[#This Row],[Sharpe Ratio]]-AVERAGE(Table2[Sharpe Ratio]))/_xlfn.STDEV.P(Table2[Sharpe Ratio])</f>
        <v>0.70202247781290728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108</v>
      </c>
      <c r="AT217">
        <f>_xlfn.RANK.AVG(Table2[[#This Row],[6M Return vs Nifty Z-Score]],Table2[6M Return vs Nifty Z-Score])</f>
        <v>484</v>
      </c>
      <c r="AU217">
        <f>_xlfn.RANK.AVG(Table2[[#This Row],[Sharpe Ratio Z-Score]],Table2[Sharpe Ratio Z-Score])</f>
        <v>177</v>
      </c>
      <c r="AV217">
        <f>(Table2[[#This Row],[Rank 1Y]]+Table2[[#This Row],[Rank 6M]]+Table2[[#This Row],[Rank Sharpe]])/3</f>
        <v>256.33333333333331</v>
      </c>
    </row>
    <row r="218" spans="1:48" x14ac:dyDescent="0.3">
      <c r="A218" t="s">
        <v>1658</v>
      </c>
      <c r="B218" t="s">
        <v>1659</v>
      </c>
      <c r="C218" t="s">
        <v>10395</v>
      </c>
      <c r="D218" t="s">
        <v>1414</v>
      </c>
      <c r="E218">
        <v>5371.8124435399995</v>
      </c>
      <c r="F218">
        <v>743.9</v>
      </c>
      <c r="G218">
        <v>38.121379812689597</v>
      </c>
      <c r="H218">
        <f>(Table2[[#This Row],[1Y Return vs Nifty]]-AVERAGE(Table2[1Y Return vs Nifty]))/_xlfn.STDEV.P(Table2[1Y Return vs Nifty])</f>
        <v>0.22631060875233242</v>
      </c>
      <c r="I218">
        <v>-7.7931183710089602</v>
      </c>
      <c r="J218">
        <f>(Table2[[#This Row],[1M Return vs Nifty]]-AVERAGE(Table2[1M Return vs Nifty]))/_xlfn.STDEV.P(Table2[1M Return vs Nifty])</f>
        <v>-0.52556446112574662</v>
      </c>
      <c r="K218">
        <v>58.750061406579199</v>
      </c>
      <c r="L218">
        <f>(Table2[[#This Row],[6M Return vs Nifty]]-AVERAGE(Table2[6M Return vs Nifty]))/_xlfn.STDEV.P(Table2[6M Return vs Nifty])</f>
        <v>1.2701819858968939</v>
      </c>
      <c r="M218">
        <v>-6.56918981165974</v>
      </c>
      <c r="N218">
        <f>(Table2[[#This Row],[1W Return vs Nifty]]-AVERAGE(Table2[1W Return vs Nifty]))/_xlfn.STDEV.P(Table2[1W Return vs Nifty])</f>
        <v>-0.84505167383901003</v>
      </c>
      <c r="O218">
        <v>743.15</v>
      </c>
      <c r="P218">
        <v>681.60133614242795</v>
      </c>
      <c r="Q218">
        <v>545.90134682406199</v>
      </c>
      <c r="R218">
        <v>45.347217801928203</v>
      </c>
      <c r="S218" s="2">
        <f>(Table2[[#This Row],[Close Price]]-Table2[[#This Row],[20D EMA]])/Table2[[#This Row],[20D EMA]]</f>
        <v>1.0092175200161475E-3</v>
      </c>
      <c r="T218" s="2">
        <f>(Table2[[#This Row],[Close Price]]-Table2[[#This Row],[50D EMA]])/Table2[[#This Row],[50D EMA]]</f>
        <v>9.1400442684217459E-2</v>
      </c>
      <c r="U218" s="2">
        <f>(Table2[[#This Row],[Close Price]]-Table2[[#This Row],[200D EMA]])/Table2[[#This Row],[200D EMA]]</f>
        <v>0.36270042989974666</v>
      </c>
      <c r="V218">
        <v>0.21284176892030501</v>
      </c>
      <c r="W218">
        <v>735.05</v>
      </c>
      <c r="X218">
        <v>748.85</v>
      </c>
      <c r="Y218">
        <v>715</v>
      </c>
      <c r="Z218">
        <v>764.95</v>
      </c>
      <c r="AA218">
        <v>715</v>
      </c>
      <c r="AB218">
        <v>812</v>
      </c>
      <c r="AC218" s="2">
        <f>(Table2[[#This Row],[Close Price]]/Table2[[#This Row],[Day Low]])-1</f>
        <v>1.203999727909677E-2</v>
      </c>
      <c r="AD218" s="2">
        <f>(Table2[[#This Row],[Day High]]/Table2[[#This Row],[Close Price]])-1</f>
        <v>6.6541201774432679E-3</v>
      </c>
      <c r="AE218" s="2">
        <f>(Table2[[#This Row],[Close Price]]/Table2[[#This Row],[Current Week Low]])-1</f>
        <v>4.0419580419580381E-2</v>
      </c>
      <c r="AF218" s="2">
        <f>(Table2[[#This Row],[Current Week High]]/Table2[[#This Row],[Close Price]])-1</f>
        <v>2.8296814087915179E-2</v>
      </c>
      <c r="AG218" s="2">
        <f>(Table2[[#This Row],[Close Price]]/Table2[[#This Row],[Current Month Low]])-1</f>
        <v>4.0419580419580381E-2</v>
      </c>
      <c r="AH218" s="2">
        <f>(Table2[[#This Row],[Current Month High]]/Table2[[#This Row],[Close Price]])-1</f>
        <v>9.154456244118836E-2</v>
      </c>
      <c r="AI218">
        <v>15.580051082134601</v>
      </c>
      <c r="AJ218">
        <v>98.373333333333306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0.15</v>
      </c>
      <c r="AM218" t="s">
        <v>10442</v>
      </c>
      <c r="AN218">
        <v>-4.8499999999999996</v>
      </c>
      <c r="AO218" t="s">
        <v>10443</v>
      </c>
      <c r="AP218">
        <v>2.5846435506089002E-2</v>
      </c>
      <c r="AQ218">
        <f>(Table2[[#This Row],[Sharpe Ratio]]-AVERAGE(Table2[Sharpe Ratio]))/_xlfn.STDEV.P(Table2[Sharpe Ratio])</f>
        <v>-0.44709744286401937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-0.32122098317954972</v>
      </c>
      <c r="AS218">
        <f>_xlfn.RANK.AVG(Table2[[#This Row],[1Y Return vs Nifty Z-Score]],Table2[1Y Return vs Nifty Z-Score])</f>
        <v>234</v>
      </c>
      <c r="AT218">
        <f>_xlfn.RANK.AVG(Table2[[#This Row],[6M Return vs Nifty Z-Score]],Table2[6M Return vs Nifty Z-Score])</f>
        <v>76</v>
      </c>
      <c r="AU218">
        <f>_xlfn.RANK.AVG(Table2[[#This Row],[Sharpe Ratio Z-Score]],Table2[Sharpe Ratio Z-Score])</f>
        <v>459</v>
      </c>
      <c r="AV218">
        <f>(Table2[[#This Row],[Rank 1Y]]+Table2[[#This Row],[Rank 6M]]+Table2[[#This Row],[Rank Sharpe]])/3</f>
        <v>256.33333333333331</v>
      </c>
    </row>
    <row r="219" spans="1:48" x14ac:dyDescent="0.3">
      <c r="A219" t="s">
        <v>1483</v>
      </c>
      <c r="B219" t="s">
        <v>1484</v>
      </c>
      <c r="C219" t="s">
        <v>605</v>
      </c>
      <c r="D219" t="s">
        <v>467</v>
      </c>
      <c r="E219">
        <v>7140.4557593600002</v>
      </c>
      <c r="F219">
        <v>999.95</v>
      </c>
      <c r="G219">
        <v>0.50653547123934195</v>
      </c>
      <c r="H219">
        <f>(Table2[[#This Row],[1Y Return vs Nifty]]-AVERAGE(Table2[1Y Return vs Nifty]))/_xlfn.STDEV.P(Table2[1Y Return vs Nifty])</f>
        <v>-0.39079653429273964</v>
      </c>
      <c r="I219">
        <v>4.0199306792726501</v>
      </c>
      <c r="J219">
        <f>(Table2[[#This Row],[1M Return vs Nifty]]-AVERAGE(Table2[1M Return vs Nifty]))/_xlfn.STDEV.P(Table2[1M Return vs Nifty])</f>
        <v>0.61095026227873195</v>
      </c>
      <c r="K219">
        <v>21.591788315863798</v>
      </c>
      <c r="L219">
        <f>(Table2[[#This Row],[6M Return vs Nifty]]-AVERAGE(Table2[6M Return vs Nifty]))/_xlfn.STDEV.P(Table2[6M Return vs Nifty])</f>
        <v>0.18815752202517452</v>
      </c>
      <c r="M219">
        <v>4.9795460046818896</v>
      </c>
      <c r="N219">
        <f>(Table2[[#This Row],[1W Return vs Nifty]]-AVERAGE(Table2[1W Return vs Nifty]))/_xlfn.STDEV.P(Table2[1W Return vs Nifty])</f>
        <v>1.7225332302681238</v>
      </c>
      <c r="O219">
        <v>942.66</v>
      </c>
      <c r="P219">
        <v>930.43879795231805</v>
      </c>
      <c r="Q219">
        <v>855.48910076246602</v>
      </c>
      <c r="R219">
        <v>70.395560638455194</v>
      </c>
      <c r="S219" s="2">
        <f>(Table2[[#This Row],[Close Price]]-Table2[[#This Row],[20D EMA]])/Table2[[#This Row],[20D EMA]]</f>
        <v>6.0774828676299068E-2</v>
      </c>
      <c r="T219" s="2">
        <f>(Table2[[#This Row],[Close Price]]-Table2[[#This Row],[50D EMA]])/Table2[[#This Row],[50D EMA]]</f>
        <v>7.4707978859716695E-2</v>
      </c>
      <c r="U219" s="2">
        <f>(Table2[[#This Row],[Close Price]]-Table2[[#This Row],[200D EMA]])/Table2[[#This Row],[200D EMA]]</f>
        <v>0.16886351808431144</v>
      </c>
      <c r="V219">
        <v>0.52525185204833502</v>
      </c>
      <c r="W219">
        <v>980.65</v>
      </c>
      <c r="X219">
        <v>1022.95</v>
      </c>
      <c r="Y219">
        <v>915.4</v>
      </c>
      <c r="Z219">
        <v>1022.95</v>
      </c>
      <c r="AA219">
        <v>893.2</v>
      </c>
      <c r="AB219">
        <v>1022.95</v>
      </c>
      <c r="AC219" s="2">
        <f>(Table2[[#This Row],[Close Price]]/Table2[[#This Row],[Day Low]])-1</f>
        <v>1.9680823943303061E-2</v>
      </c>
      <c r="AD219" s="2">
        <f>(Table2[[#This Row],[Day High]]/Table2[[#This Row],[Close Price]])-1</f>
        <v>2.3001150057502917E-2</v>
      </c>
      <c r="AE219" s="2">
        <f>(Table2[[#This Row],[Close Price]]/Table2[[#This Row],[Current Week Low]])-1</f>
        <v>9.2363993882455864E-2</v>
      </c>
      <c r="AF219" s="2">
        <f>(Table2[[#This Row],[Current Week High]]/Table2[[#This Row],[Close Price]])-1</f>
        <v>2.3001150057502917E-2</v>
      </c>
      <c r="AG219" s="2">
        <f>(Table2[[#This Row],[Close Price]]/Table2[[#This Row],[Current Month Low]])-1</f>
        <v>0.11951410658307204</v>
      </c>
      <c r="AH219" s="2">
        <f>(Table2[[#This Row],[Current Month High]]/Table2[[#This Row],[Close Price]])-1</f>
        <v>2.3001150057502917E-2</v>
      </c>
      <c r="AI219">
        <v>12.805640282014</v>
      </c>
      <c r="AJ219">
        <v>45.616717635066202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-0.09</v>
      </c>
      <c r="AM219" t="s">
        <v>10443</v>
      </c>
      <c r="AN219">
        <v>7.6</v>
      </c>
      <c r="AO219" t="s">
        <v>10442</v>
      </c>
      <c r="AP219">
        <v>0.16487635277374399</v>
      </c>
      <c r="AQ219">
        <f>(Table2[[#This Row],[Sharpe Ratio]]-AVERAGE(Table2[Sharpe Ratio]))/_xlfn.STDEV.P(Table2[Sharpe Ratio])</f>
        <v>1.1622848837150273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3.2931293639943178</v>
      </c>
      <c r="AS219">
        <f>_xlfn.RANK.AVG(Table2[[#This Row],[1Y Return vs Nifty Z-Score]],Table2[1Y Return vs Nifty Z-Score])</f>
        <v>431</v>
      </c>
      <c r="AT219">
        <f>_xlfn.RANK.AVG(Table2[[#This Row],[6M Return vs Nifty Z-Score]],Table2[6M Return vs Nifty Z-Score])</f>
        <v>250</v>
      </c>
      <c r="AU219">
        <f>_xlfn.RANK.AVG(Table2[[#This Row],[Sharpe Ratio Z-Score]],Table2[Sharpe Ratio Z-Score])</f>
        <v>92</v>
      </c>
      <c r="AV219">
        <f>(Table2[[#This Row],[Rank 1Y]]+Table2[[#This Row],[Rank 6M]]+Table2[[#This Row],[Rank Sharpe]])/3</f>
        <v>257.66666666666669</v>
      </c>
    </row>
    <row r="220" spans="1:48" x14ac:dyDescent="0.3">
      <c r="A220" t="s">
        <v>1448</v>
      </c>
      <c r="B220" t="s">
        <v>1449</v>
      </c>
      <c r="C220" t="s">
        <v>10393</v>
      </c>
      <c r="D220" t="s">
        <v>197</v>
      </c>
      <c r="E220">
        <v>7584.91601722</v>
      </c>
      <c r="F220">
        <v>1871.95</v>
      </c>
      <c r="G220">
        <v>70.433067004625102</v>
      </c>
      <c r="H220">
        <f>(Table2[[#This Row],[1Y Return vs Nifty]]-AVERAGE(Table2[1Y Return vs Nifty]))/_xlfn.STDEV.P(Table2[1Y Return vs Nifty])</f>
        <v>0.75641443661819519</v>
      </c>
      <c r="I220">
        <v>-11.5947754648688</v>
      </c>
      <c r="J220">
        <f>(Table2[[#This Row],[1M Return vs Nifty]]-AVERAGE(Table2[1M Return vs Nifty]))/_xlfn.STDEV.P(Table2[1M Return vs Nifty])</f>
        <v>-0.89131586384287909</v>
      </c>
      <c r="K220">
        <v>24.1555484294956</v>
      </c>
      <c r="L220">
        <f>(Table2[[#This Row],[6M Return vs Nifty]]-AVERAGE(Table2[6M Return vs Nifty]))/_xlfn.STDEV.P(Table2[6M Return vs Nifty])</f>
        <v>0.26281252969132168</v>
      </c>
      <c r="M220">
        <v>-5.8122798617248899</v>
      </c>
      <c r="N220">
        <f>(Table2[[#This Row],[1W Return vs Nifty]]-AVERAGE(Table2[1W Return vs Nifty]))/_xlfn.STDEV.P(Table2[1W Return vs Nifty])</f>
        <v>-0.67677086872515291</v>
      </c>
      <c r="O220">
        <v>1926.21</v>
      </c>
      <c r="P220">
        <v>1871.0513038256199</v>
      </c>
      <c r="Q220">
        <v>1531.4310003968701</v>
      </c>
      <c r="R220">
        <v>34.600103757653201</v>
      </c>
      <c r="S220" s="2">
        <f>(Table2[[#This Row],[Close Price]]-Table2[[#This Row],[20D EMA]])/Table2[[#This Row],[20D EMA]]</f>
        <v>-2.8169306565743086E-2</v>
      </c>
      <c r="T220" s="2">
        <f>(Table2[[#This Row],[Close Price]]-Table2[[#This Row],[50D EMA]])/Table2[[#This Row],[50D EMA]]</f>
        <v>4.8031615837717184E-4</v>
      </c>
      <c r="U220" s="2">
        <f>(Table2[[#This Row],[Close Price]]-Table2[[#This Row],[200D EMA]])/Table2[[#This Row],[200D EMA]]</f>
        <v>0.22235347169731087</v>
      </c>
      <c r="V220">
        <v>0.45962484501859702</v>
      </c>
      <c r="W220">
        <v>1847.7</v>
      </c>
      <c r="X220">
        <v>1887.7</v>
      </c>
      <c r="Y220">
        <v>1830.05</v>
      </c>
      <c r="Z220">
        <v>2015</v>
      </c>
      <c r="AA220">
        <v>1830.05</v>
      </c>
      <c r="AB220">
        <v>2015</v>
      </c>
      <c r="AC220" s="2">
        <f>(Table2[[#This Row],[Close Price]]/Table2[[#This Row],[Day Low]])-1</f>
        <v>1.3124424960762049E-2</v>
      </c>
      <c r="AD220" s="2">
        <f>(Table2[[#This Row],[Day High]]/Table2[[#This Row],[Close Price]])-1</f>
        <v>8.413686262987774E-3</v>
      </c>
      <c r="AE220" s="2">
        <f>(Table2[[#This Row],[Close Price]]/Table2[[#This Row],[Current Week Low]])-1</f>
        <v>2.2895549301931606E-2</v>
      </c>
      <c r="AF220" s="2">
        <f>(Table2[[#This Row],[Current Week High]]/Table2[[#This Row],[Close Price]])-1</f>
        <v>7.6417639360025547E-2</v>
      </c>
      <c r="AG220" s="2">
        <f>(Table2[[#This Row],[Close Price]]/Table2[[#This Row],[Current Month Low]])-1</f>
        <v>2.2895549301931606E-2</v>
      </c>
      <c r="AH220" s="2">
        <f>(Table2[[#This Row],[Current Month High]]/Table2[[#This Row],[Close Price]])-1</f>
        <v>7.6417639360025547E-2</v>
      </c>
      <c r="AI220">
        <v>16.0287400838697</v>
      </c>
      <c r="AJ220">
        <v>120.22941176470501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-0.01</v>
      </c>
      <c r="AM220" t="s">
        <v>10443</v>
      </c>
      <c r="AN220">
        <v>-2.19</v>
      </c>
      <c r="AO220" t="s">
        <v>10443</v>
      </c>
      <c r="AP220">
        <v>3.6096275245057E-2</v>
      </c>
      <c r="AQ220">
        <f>(Table2[[#This Row],[Sharpe Ratio]]-AVERAGE(Table2[Sharpe Ratio]))/_xlfn.STDEV.P(Table2[Sharpe Ratio])</f>
        <v>-0.32844736200116886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-0.87730712825968404</v>
      </c>
      <c r="AS220">
        <f>_xlfn.RANK.AVG(Table2[[#This Row],[1Y Return vs Nifty Z-Score]],Table2[1Y Return vs Nifty Z-Score])</f>
        <v>123</v>
      </c>
      <c r="AT220">
        <f>_xlfn.RANK.AVG(Table2[[#This Row],[6M Return vs Nifty Z-Score]],Table2[6M Return vs Nifty Z-Score])</f>
        <v>233</v>
      </c>
      <c r="AU220">
        <f>_xlfn.RANK.AVG(Table2[[#This Row],[Sharpe Ratio Z-Score]],Table2[Sharpe Ratio Z-Score])</f>
        <v>420</v>
      </c>
      <c r="AV220">
        <f>(Table2[[#This Row],[Rank 1Y]]+Table2[[#This Row],[Rank 6M]]+Table2[[#This Row],[Rank Sharpe]])/3</f>
        <v>258.66666666666669</v>
      </c>
    </row>
    <row r="221" spans="1:48" x14ac:dyDescent="0.3">
      <c r="A221" t="s">
        <v>697</v>
      </c>
      <c r="B221" t="s">
        <v>698</v>
      </c>
      <c r="C221" t="s">
        <v>10384</v>
      </c>
      <c r="D221" t="s">
        <v>569</v>
      </c>
      <c r="E221">
        <v>26202.083092569999</v>
      </c>
      <c r="F221">
        <v>1008.7</v>
      </c>
      <c r="G221">
        <v>19.9541665168361</v>
      </c>
      <c r="H221">
        <f>(Table2[[#This Row],[1Y Return vs Nifty]]-AVERAGE(Table2[1Y Return vs Nifty]))/_xlfn.STDEV.P(Table2[1Y Return vs Nifty])</f>
        <v>-7.1739729893900844E-2</v>
      </c>
      <c r="I221">
        <v>18.4960121879982</v>
      </c>
      <c r="J221">
        <f>(Table2[[#This Row],[1M Return vs Nifty]]-AVERAGE(Table2[1M Return vs Nifty]))/_xlfn.STDEV.P(Table2[1M Return vs Nifty])</f>
        <v>2.0036711171436918</v>
      </c>
      <c r="K221">
        <v>46.389007965369501</v>
      </c>
      <c r="L221">
        <f>(Table2[[#This Row],[6M Return vs Nifty]]-AVERAGE(Table2[6M Return vs Nifty]))/_xlfn.STDEV.P(Table2[6M Return vs Nifty])</f>
        <v>0.91023624272519232</v>
      </c>
      <c r="M221">
        <v>-10.736664872184299</v>
      </c>
      <c r="N221">
        <f>(Table2[[#This Row],[1W Return vs Nifty]]-AVERAGE(Table2[1W Return vs Nifty]))/_xlfn.STDEV.P(Table2[1W Return vs Nifty])</f>
        <v>-1.7715899741181347</v>
      </c>
      <c r="O221">
        <v>1011.97</v>
      </c>
      <c r="P221">
        <v>928.208758188503</v>
      </c>
      <c r="Q221">
        <v>799.98653980547897</v>
      </c>
      <c r="R221">
        <v>43.679101810713597</v>
      </c>
      <c r="S221" s="2">
        <f>(Table2[[#This Row],[Close Price]]-Table2[[#This Row],[20D EMA]])/Table2[[#This Row],[20D EMA]]</f>
        <v>-3.2313210865934582E-3</v>
      </c>
      <c r="T221" s="2">
        <f>(Table2[[#This Row],[Close Price]]-Table2[[#This Row],[50D EMA]])/Table2[[#This Row],[50D EMA]]</f>
        <v>8.6716744591576758E-2</v>
      </c>
      <c r="U221" s="2">
        <f>(Table2[[#This Row],[Close Price]]-Table2[[#This Row],[200D EMA]])/Table2[[#This Row],[200D EMA]]</f>
        <v>0.26089621488540404</v>
      </c>
      <c r="V221">
        <v>1.3915579164796901</v>
      </c>
      <c r="W221">
        <v>1003.65</v>
      </c>
      <c r="X221">
        <v>1044</v>
      </c>
      <c r="Y221">
        <v>1003.65</v>
      </c>
      <c r="Z221">
        <v>1191.95</v>
      </c>
      <c r="AA221">
        <v>951</v>
      </c>
      <c r="AB221">
        <v>1202.2</v>
      </c>
      <c r="AC221" s="2">
        <f>(Table2[[#This Row],[Close Price]]/Table2[[#This Row],[Day Low]])-1</f>
        <v>5.0316345339511681E-3</v>
      </c>
      <c r="AD221" s="2">
        <f>(Table2[[#This Row],[Day High]]/Table2[[#This Row],[Close Price]])-1</f>
        <v>3.4995538812332638E-2</v>
      </c>
      <c r="AE221" s="2">
        <f>(Table2[[#This Row],[Close Price]]/Table2[[#This Row],[Current Week Low]])-1</f>
        <v>5.0316345339511681E-3</v>
      </c>
      <c r="AF221" s="2">
        <f>(Table2[[#This Row],[Current Week High]]/Table2[[#This Row],[Close Price]])-1</f>
        <v>0.18166947556260538</v>
      </c>
      <c r="AG221" s="2">
        <f>(Table2[[#This Row],[Close Price]]/Table2[[#This Row],[Current Month Low]])-1</f>
        <v>6.0672975814931807E-2</v>
      </c>
      <c r="AH221" s="2">
        <f>(Table2[[#This Row],[Current Month High]]/Table2[[#This Row],[Close Price]])-1</f>
        <v>0.19183106969366515</v>
      </c>
      <c r="AI221">
        <v>19.183106969366499</v>
      </c>
      <c r="AJ221">
        <v>67.003311258278103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0.22</v>
      </c>
      <c r="AM221" t="s">
        <v>10442</v>
      </c>
      <c r="AN221">
        <v>-4.1900000000000004</v>
      </c>
      <c r="AO221" t="s">
        <v>10443</v>
      </c>
      <c r="AP221">
        <v>6.2213484325385003E-2</v>
      </c>
      <c r="AQ221">
        <f>(Table2[[#This Row],[Sharpe Ratio]]-AVERAGE(Table2[Sharpe Ratio]))/_xlfn.STDEV.P(Table2[Sharpe Ratio])</f>
        <v>-2.6119808770088335E-2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1.0444578470867603</v>
      </c>
      <c r="AS221">
        <f>_xlfn.RANK.AVG(Table2[[#This Row],[1Y Return vs Nifty Z-Score]],Table2[1Y Return vs Nifty Z-Score])</f>
        <v>312</v>
      </c>
      <c r="AT221">
        <f>_xlfn.RANK.AVG(Table2[[#This Row],[6M Return vs Nifty Z-Score]],Table2[6M Return vs Nifty Z-Score])</f>
        <v>112</v>
      </c>
      <c r="AU221">
        <f>_xlfn.RANK.AVG(Table2[[#This Row],[Sharpe Ratio Z-Score]],Table2[Sharpe Ratio Z-Score])</f>
        <v>355</v>
      </c>
      <c r="AV221">
        <f>(Table2[[#This Row],[Rank 1Y]]+Table2[[#This Row],[Rank 6M]]+Table2[[#This Row],[Rank Sharpe]])/3</f>
        <v>259.66666666666669</v>
      </c>
    </row>
    <row r="222" spans="1:48" x14ac:dyDescent="0.3">
      <c r="A222" t="s">
        <v>1612</v>
      </c>
      <c r="B222" t="s">
        <v>1613</v>
      </c>
      <c r="C222" t="s">
        <v>5658</v>
      </c>
      <c r="D222" t="s">
        <v>80</v>
      </c>
      <c r="E222">
        <v>5930.9506019999999</v>
      </c>
      <c r="F222">
        <v>289.5</v>
      </c>
      <c r="G222">
        <v>37.892613084676903</v>
      </c>
      <c r="H222">
        <f>(Table2[[#This Row],[1Y Return vs Nifty]]-AVERAGE(Table2[1Y Return vs Nifty]))/_xlfn.STDEV.P(Table2[1Y Return vs Nifty])</f>
        <v>0.22255747393496686</v>
      </c>
      <c r="I222">
        <v>-18.652146628171401</v>
      </c>
      <c r="J222">
        <f>(Table2[[#This Row],[1M Return vs Nifty]]-AVERAGE(Table2[1M Return vs Nifty]))/_xlfn.STDEV.P(Table2[1M Return vs Nifty])</f>
        <v>-1.5702943563119671</v>
      </c>
      <c r="K222">
        <v>29.8352089089754</v>
      </c>
      <c r="L222">
        <f>(Table2[[#This Row],[6M Return vs Nifty]]-AVERAGE(Table2[6M Return vs Nifty]))/_xlfn.STDEV.P(Table2[6M Return vs Nifty])</f>
        <v>0.42820050588384512</v>
      </c>
      <c r="M222">
        <v>-5.2746447595097097</v>
      </c>
      <c r="N222">
        <f>(Table2[[#This Row],[1W Return vs Nifty]]-AVERAGE(Table2[1W Return vs Nifty]))/_xlfn.STDEV.P(Table2[1W Return vs Nifty])</f>
        <v>-0.55724057603177668</v>
      </c>
      <c r="O222">
        <v>300.22000000000003</v>
      </c>
      <c r="P222">
        <v>302.11676910785002</v>
      </c>
      <c r="Q222">
        <v>259.88676426873201</v>
      </c>
      <c r="R222">
        <v>40.634580248428101</v>
      </c>
      <c r="S222" s="2">
        <f>(Table2[[#This Row],[Close Price]]-Table2[[#This Row],[20D EMA]])/Table2[[#This Row],[20D EMA]]</f>
        <v>-3.5707148091399729E-2</v>
      </c>
      <c r="T222" s="2">
        <f>(Table2[[#This Row],[Close Price]]-Table2[[#This Row],[50D EMA]])/Table2[[#This Row],[50D EMA]]</f>
        <v>-4.1761234058961053E-2</v>
      </c>
      <c r="U222" s="2">
        <f>(Table2[[#This Row],[Close Price]]-Table2[[#This Row],[200D EMA]])/Table2[[#This Row],[200D EMA]]</f>
        <v>0.11394668679874312</v>
      </c>
      <c r="V222">
        <v>0.44826845826234502</v>
      </c>
      <c r="W222">
        <v>285.60000000000002</v>
      </c>
      <c r="X222">
        <v>293.5</v>
      </c>
      <c r="Y222">
        <v>278</v>
      </c>
      <c r="Z222">
        <v>300</v>
      </c>
      <c r="AA222">
        <v>278</v>
      </c>
      <c r="AB222">
        <v>321.8</v>
      </c>
      <c r="AC222" s="2">
        <f>(Table2[[#This Row],[Close Price]]/Table2[[#This Row],[Day Low]])-1</f>
        <v>1.3655462184873901E-2</v>
      </c>
      <c r="AD222" s="2">
        <f>(Table2[[#This Row],[Day High]]/Table2[[#This Row],[Close Price]])-1</f>
        <v>1.3816925734024155E-2</v>
      </c>
      <c r="AE222" s="2">
        <f>(Table2[[#This Row],[Close Price]]/Table2[[#This Row],[Current Week Low]])-1</f>
        <v>4.1366906474820109E-2</v>
      </c>
      <c r="AF222" s="2">
        <f>(Table2[[#This Row],[Current Week High]]/Table2[[#This Row],[Close Price]])-1</f>
        <v>3.6269430051813378E-2</v>
      </c>
      <c r="AG222" s="2">
        <f>(Table2[[#This Row],[Close Price]]/Table2[[#This Row],[Current Month Low]])-1</f>
        <v>4.1366906474820109E-2</v>
      </c>
      <c r="AH222" s="2">
        <f>(Table2[[#This Row],[Current Month High]]/Table2[[#This Row],[Close Price]])-1</f>
        <v>0.11157167530224532</v>
      </c>
      <c r="AI222">
        <v>27.668393782383401</v>
      </c>
      <c r="AJ222">
        <v>79.869524697110904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-0.09</v>
      </c>
      <c r="AM222" t="s">
        <v>10443</v>
      </c>
      <c r="AN222">
        <v>-6.07</v>
      </c>
      <c r="AO222" t="s">
        <v>10443</v>
      </c>
      <c r="AP222">
        <v>6.2758651396770004E-2</v>
      </c>
      <c r="AQ222">
        <f>(Table2[[#This Row],[Sharpe Ratio]]-AVERAGE(Table2[Sharpe Ratio]))/_xlfn.STDEV.P(Table2[Sharpe Ratio])</f>
        <v>-1.9809064529114816E-2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237</v>
      </c>
      <c r="AT222">
        <f>_xlfn.RANK.AVG(Table2[[#This Row],[6M Return vs Nifty Z-Score]],Table2[6M Return vs Nifty Z-Score])</f>
        <v>194</v>
      </c>
      <c r="AU222">
        <f>_xlfn.RANK.AVG(Table2[[#This Row],[Sharpe Ratio Z-Score]],Table2[Sharpe Ratio Z-Score])</f>
        <v>352</v>
      </c>
      <c r="AV222">
        <f>(Table2[[#This Row],[Rank 1Y]]+Table2[[#This Row],[Rank 6M]]+Table2[[#This Row],[Rank Sharpe]])/3</f>
        <v>261</v>
      </c>
    </row>
    <row r="223" spans="1:48" x14ac:dyDescent="0.3">
      <c r="A223" t="s">
        <v>1078</v>
      </c>
      <c r="B223" t="s">
        <v>1079</v>
      </c>
      <c r="C223" t="s">
        <v>10389</v>
      </c>
      <c r="D223" t="s">
        <v>223</v>
      </c>
      <c r="E223">
        <v>12515.000485025999</v>
      </c>
      <c r="F223">
        <v>316.29000000000002</v>
      </c>
      <c r="G223">
        <v>52.496163339147998</v>
      </c>
      <c r="H223">
        <f>(Table2[[#This Row],[1Y Return vs Nifty]]-AVERAGE(Table2[1Y Return vs Nifty]))/_xlfn.STDEV.P(Table2[1Y Return vs Nifty])</f>
        <v>0.46214254556374751</v>
      </c>
      <c r="I223">
        <v>20.733193208683002</v>
      </c>
      <c r="J223">
        <f>(Table2[[#This Row],[1M Return vs Nifty]]-AVERAGE(Table2[1M Return vs Nifty]))/_xlfn.STDEV.P(Table2[1M Return vs Nifty])</f>
        <v>2.218906756825449</v>
      </c>
      <c r="K223">
        <v>8.7759425031515601</v>
      </c>
      <c r="L223">
        <f>(Table2[[#This Row],[6M Return vs Nifty]]-AVERAGE(Table2[6M Return vs Nifty]))/_xlfn.STDEV.P(Table2[6M Return vs Nifty])</f>
        <v>-0.18503147577105217</v>
      </c>
      <c r="M223">
        <v>31.593450268941599</v>
      </c>
      <c r="N223">
        <f>(Table2[[#This Row],[1W Return vs Nifty]]-AVERAGE(Table2[1W Return vs Nifty]))/_xlfn.STDEV.P(Table2[1W Return vs Nifty])</f>
        <v>7.6394976422146561</v>
      </c>
      <c r="O223">
        <v>235.87</v>
      </c>
      <c r="P223">
        <v>219.07027174979001</v>
      </c>
      <c r="Q223">
        <v>203.12883092984501</v>
      </c>
      <c r="R223">
        <v>91.635289106570198</v>
      </c>
      <c r="S223" s="2">
        <f>(Table2[[#This Row],[Close Price]]-Table2[[#This Row],[20D EMA]])/Table2[[#This Row],[20D EMA]]</f>
        <v>0.34095052359350497</v>
      </c>
      <c r="T223" s="2">
        <f>(Table2[[#This Row],[Close Price]]-Table2[[#This Row],[50D EMA]])/Table2[[#This Row],[50D EMA]]</f>
        <v>0.44378330055320797</v>
      </c>
      <c r="U223" s="2">
        <f>(Table2[[#This Row],[Close Price]]-Table2[[#This Row],[200D EMA]])/Table2[[#This Row],[200D EMA]]</f>
        <v>0.55709063332933617</v>
      </c>
      <c r="V223">
        <v>2.1375334017851602</v>
      </c>
      <c r="W223">
        <v>281.81</v>
      </c>
      <c r="X223">
        <v>327.7</v>
      </c>
      <c r="Y223">
        <v>212.01</v>
      </c>
      <c r="Z223">
        <v>327.7</v>
      </c>
      <c r="AA223">
        <v>195</v>
      </c>
      <c r="AB223">
        <v>327.7</v>
      </c>
      <c r="AC223" s="2">
        <f>(Table2[[#This Row],[Close Price]]/Table2[[#This Row],[Day Low]])-1</f>
        <v>0.12235193924984933</v>
      </c>
      <c r="AD223" s="2">
        <f>(Table2[[#This Row],[Day High]]/Table2[[#This Row],[Close Price]])-1</f>
        <v>3.6074488602231947E-2</v>
      </c>
      <c r="AE223" s="2">
        <f>(Table2[[#This Row],[Close Price]]/Table2[[#This Row],[Current Week Low]])-1</f>
        <v>0.49186359134003133</v>
      </c>
      <c r="AF223" s="2">
        <f>(Table2[[#This Row],[Current Week High]]/Table2[[#This Row],[Close Price]])-1</f>
        <v>3.6074488602231947E-2</v>
      </c>
      <c r="AG223" s="2">
        <f>(Table2[[#This Row],[Close Price]]/Table2[[#This Row],[Current Month Low]])-1</f>
        <v>0.62200000000000011</v>
      </c>
      <c r="AH223" s="2">
        <f>(Table2[[#This Row],[Current Month High]]/Table2[[#This Row],[Close Price]])-1</f>
        <v>3.6074488602231947E-2</v>
      </c>
      <c r="AI223">
        <v>3.6074488602231898</v>
      </c>
      <c r="AJ223">
        <v>118.96157840083001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0.66</v>
      </c>
      <c r="AM223" t="s">
        <v>10442</v>
      </c>
      <c r="AN223">
        <v>49.08</v>
      </c>
      <c r="AO223" t="s">
        <v>10442</v>
      </c>
      <c r="AP223">
        <v>0.100104646811484</v>
      </c>
      <c r="AQ223">
        <f>(Table2[[#This Row],[Sharpe Ratio]]-AVERAGE(Table2[Sharpe Ratio]))/_xlfn.STDEV.P(Table2[Sharpe Ratio])</f>
        <v>0.41250065822813142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10.548016127060933</v>
      </c>
      <c r="AS223">
        <f>_xlfn.RANK.AVG(Table2[[#This Row],[1Y Return vs Nifty Z-Score]],Table2[1Y Return vs Nifty Z-Score])</f>
        <v>174</v>
      </c>
      <c r="AT223">
        <f>_xlfn.RANK.AVG(Table2[[#This Row],[6M Return vs Nifty Z-Score]],Table2[6M Return vs Nifty Z-Score])</f>
        <v>373</v>
      </c>
      <c r="AU223">
        <f>_xlfn.RANK.AVG(Table2[[#This Row],[Sharpe Ratio Z-Score]],Table2[Sharpe Ratio Z-Score])</f>
        <v>239</v>
      </c>
      <c r="AV223">
        <f>(Table2[[#This Row],[Rank 1Y]]+Table2[[#This Row],[Rank 6M]]+Table2[[#This Row],[Rank Sharpe]])/3</f>
        <v>262</v>
      </c>
    </row>
    <row r="224" spans="1:48" x14ac:dyDescent="0.3">
      <c r="A224" t="s">
        <v>136</v>
      </c>
      <c r="B224" t="s">
        <v>137</v>
      </c>
      <c r="C224" t="s">
        <v>10392</v>
      </c>
      <c r="D224" t="s">
        <v>138</v>
      </c>
      <c r="E224">
        <v>211561.72232999999</v>
      </c>
      <c r="F224">
        <v>500.7</v>
      </c>
      <c r="G224">
        <v>29.056543435945201</v>
      </c>
      <c r="H224">
        <f>(Table2[[#This Row],[1Y Return vs Nifty]]-AVERAGE(Table2[1Y Return vs Nifty]))/_xlfn.STDEV.P(Table2[1Y Return vs Nifty])</f>
        <v>7.7593383503591726E-2</v>
      </c>
      <c r="I224">
        <v>-5.89121544537171</v>
      </c>
      <c r="J224">
        <f>(Table2[[#This Row],[1M Return vs Nifty]]-AVERAGE(Table2[1M Return vs Nifty]))/_xlfn.STDEV.P(Table2[1M Return vs Nifty])</f>
        <v>-0.34258539549482392</v>
      </c>
      <c r="K224">
        <v>53.553657437844898</v>
      </c>
      <c r="L224">
        <f>(Table2[[#This Row],[6M Return vs Nifty]]-AVERAGE(Table2[6M Return vs Nifty]))/_xlfn.STDEV.P(Table2[6M Return vs Nifty])</f>
        <v>1.1188661213354831</v>
      </c>
      <c r="M224">
        <v>-3.1928359801786899</v>
      </c>
      <c r="N224">
        <f>(Table2[[#This Row],[1W Return vs Nifty]]-AVERAGE(Table2[1W Return vs Nifty]))/_xlfn.STDEV.P(Table2[1W Return vs Nifty])</f>
        <v>-9.440023748281956E-2</v>
      </c>
      <c r="O224">
        <v>503.13</v>
      </c>
      <c r="P224">
        <v>540.10906539166103</v>
      </c>
      <c r="Q224">
        <v>489.34420541072097</v>
      </c>
      <c r="R224">
        <v>55.025845341276401</v>
      </c>
      <c r="S224" s="2">
        <f>(Table2[[#This Row],[Close Price]]-Table2[[#This Row],[20D EMA]])/Table2[[#This Row],[20D EMA]]</f>
        <v>-4.8297656669250627E-3</v>
      </c>
      <c r="T224" s="2">
        <f>(Table2[[#This Row],[Close Price]]-Table2[[#This Row],[50D EMA]])/Table2[[#This Row],[50D EMA]]</f>
        <v>-7.2965013766401965E-2</v>
      </c>
      <c r="U224" s="2">
        <f>(Table2[[#This Row],[Close Price]]-Table2[[#This Row],[200D EMA]])/Table2[[#This Row],[200D EMA]]</f>
        <v>2.3206149094475867E-2</v>
      </c>
      <c r="V224">
        <v>0.69406371911503295</v>
      </c>
      <c r="W224">
        <v>492.3</v>
      </c>
      <c r="X224">
        <v>504.15</v>
      </c>
      <c r="Y224">
        <v>478.55</v>
      </c>
      <c r="Z224">
        <v>508.4</v>
      </c>
      <c r="AA224">
        <v>475.4</v>
      </c>
      <c r="AB224">
        <v>508.4</v>
      </c>
      <c r="AC224" s="2">
        <f>(Table2[[#This Row],[Close Price]]/Table2[[#This Row],[Day Low]])-1</f>
        <v>1.7062766605728141E-2</v>
      </c>
      <c r="AD224" s="2">
        <f>(Table2[[#This Row],[Day High]]/Table2[[#This Row],[Close Price]])-1</f>
        <v>6.8903535050928166E-3</v>
      </c>
      <c r="AE224" s="2">
        <f>(Table2[[#This Row],[Close Price]]/Table2[[#This Row],[Current Week Low]])-1</f>
        <v>4.628565458154843E-2</v>
      </c>
      <c r="AF224" s="2">
        <f>(Table2[[#This Row],[Current Week High]]/Table2[[#This Row],[Close Price]])-1</f>
        <v>1.5378470141801381E-2</v>
      </c>
      <c r="AG224" s="2">
        <f>(Table2[[#This Row],[Close Price]]/Table2[[#This Row],[Current Month Low]])-1</f>
        <v>5.3218342448464462E-2</v>
      </c>
      <c r="AH224" s="2">
        <f>(Table2[[#This Row],[Current Month High]]/Table2[[#This Row],[Close Price]])-1</f>
        <v>1.5378470141801381E-2</v>
      </c>
      <c r="AI224">
        <v>61.314160175753898</v>
      </c>
      <c r="AJ224">
        <v>75.931131412508705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-0.21</v>
      </c>
      <c r="AM224" t="s">
        <v>10443</v>
      </c>
      <c r="AN224">
        <v>3.05</v>
      </c>
      <c r="AO224" t="s">
        <v>10442</v>
      </c>
      <c r="AP224">
        <v>3.7298464852878001E-2</v>
      </c>
      <c r="AQ224">
        <f>(Table2[[#This Row],[Sharpe Ratio]]-AVERAGE(Table2[Sharpe Ratio]))/_xlfn.STDEV.P(Table2[Sharpe Ratio])</f>
        <v>-0.31453105717952856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276</v>
      </c>
      <c r="AT224">
        <f>_xlfn.RANK.AVG(Table2[[#This Row],[6M Return vs Nifty Z-Score]],Table2[6M Return vs Nifty Z-Score])</f>
        <v>94</v>
      </c>
      <c r="AU224">
        <f>_xlfn.RANK.AVG(Table2[[#This Row],[Sharpe Ratio Z-Score]],Table2[Sharpe Ratio Z-Score])</f>
        <v>418</v>
      </c>
      <c r="AV224">
        <f>(Table2[[#This Row],[Rank 1Y]]+Table2[[#This Row],[Rank 6M]]+Table2[[#This Row],[Rank Sharpe]])/3</f>
        <v>262.66666666666669</v>
      </c>
    </row>
    <row r="225" spans="1:48" x14ac:dyDescent="0.3">
      <c r="A225" t="s">
        <v>918</v>
      </c>
      <c r="B225" t="s">
        <v>919</v>
      </c>
      <c r="C225" t="s">
        <v>10384</v>
      </c>
      <c r="D225" t="s">
        <v>24</v>
      </c>
      <c r="E225">
        <v>16914.894819539</v>
      </c>
      <c r="F225">
        <v>210.19</v>
      </c>
      <c r="G225">
        <v>27.4990289571533</v>
      </c>
      <c r="H225">
        <f>(Table2[[#This Row],[1Y Return vs Nifty]]-AVERAGE(Table2[1Y Return vs Nifty]))/_xlfn.STDEV.P(Table2[1Y Return vs Nifty])</f>
        <v>5.2040883497644685E-2</v>
      </c>
      <c r="I225">
        <v>-9.3752376829475992</v>
      </c>
      <c r="J225">
        <f>(Table2[[#This Row],[1M Return vs Nifty]]-AVERAGE(Table2[1M Return vs Nifty]))/_xlfn.STDEV.P(Table2[1M Return vs Nifty])</f>
        <v>-0.6777776521949872</v>
      </c>
      <c r="K225">
        <v>2.4956382018825298</v>
      </c>
      <c r="L225">
        <f>(Table2[[#This Row],[6M Return vs Nifty]]-AVERAGE(Table2[6M Return vs Nifty]))/_xlfn.STDEV.P(Table2[6M Return vs Nifty])</f>
        <v>-0.36790980485652919</v>
      </c>
      <c r="M225">
        <v>-6.01127062159145</v>
      </c>
      <c r="N225">
        <f>(Table2[[#This Row],[1W Return vs Nifty]]-AVERAGE(Table2[1W Return vs Nifty]))/_xlfn.STDEV.P(Table2[1W Return vs Nifty])</f>
        <v>-0.72101169986159819</v>
      </c>
      <c r="O225">
        <v>217.08</v>
      </c>
      <c r="P225">
        <v>215.379731103333</v>
      </c>
      <c r="Q225">
        <v>192.14657737683501</v>
      </c>
      <c r="R225">
        <v>25.963055433563799</v>
      </c>
      <c r="S225" s="2">
        <f>(Table2[[#This Row],[Close Price]]-Table2[[#This Row],[20D EMA]])/Table2[[#This Row],[20D EMA]]</f>
        <v>-3.1739450893679813E-2</v>
      </c>
      <c r="T225" s="2">
        <f>(Table2[[#This Row],[Close Price]]-Table2[[#This Row],[50D EMA]])/Table2[[#This Row],[50D EMA]]</f>
        <v>-2.4095726541895991E-2</v>
      </c>
      <c r="U225" s="2">
        <f>(Table2[[#This Row],[Close Price]]-Table2[[#This Row],[200D EMA]])/Table2[[#This Row],[200D EMA]]</f>
        <v>9.390447058434194E-2</v>
      </c>
      <c r="V225">
        <v>0.622014911148139</v>
      </c>
      <c r="W225">
        <v>209.53</v>
      </c>
      <c r="X225">
        <v>213.97</v>
      </c>
      <c r="Y225">
        <v>206.1</v>
      </c>
      <c r="Z225">
        <v>219.22</v>
      </c>
      <c r="AA225">
        <v>206.1</v>
      </c>
      <c r="AB225">
        <v>226</v>
      </c>
      <c r="AC225" s="2">
        <f>(Table2[[#This Row],[Close Price]]/Table2[[#This Row],[Day Low]])-1</f>
        <v>3.1499069345677366E-3</v>
      </c>
      <c r="AD225" s="2">
        <f>(Table2[[#This Row],[Day High]]/Table2[[#This Row],[Close Price]])-1</f>
        <v>1.7983729007088778E-2</v>
      </c>
      <c r="AE225" s="2">
        <f>(Table2[[#This Row],[Close Price]]/Table2[[#This Row],[Current Week Low]])-1</f>
        <v>1.9844735565259564E-2</v>
      </c>
      <c r="AF225" s="2">
        <f>(Table2[[#This Row],[Current Week High]]/Table2[[#This Row],[Close Price]])-1</f>
        <v>4.2961130405823278E-2</v>
      </c>
      <c r="AG225" s="2">
        <f>(Table2[[#This Row],[Close Price]]/Table2[[#This Row],[Current Month Low]])-1</f>
        <v>1.9844735565259564E-2</v>
      </c>
      <c r="AH225" s="2">
        <f>(Table2[[#This Row],[Current Month High]]/Table2[[#This Row],[Close Price]])-1</f>
        <v>7.5217660212189008E-2</v>
      </c>
      <c r="AI225">
        <v>10.733146201056099</v>
      </c>
      <c r="AJ225">
        <v>64.854901960784304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0.01</v>
      </c>
      <c r="AM225" t="s">
        <v>10442</v>
      </c>
      <c r="AN225">
        <v>-4.22</v>
      </c>
      <c r="AO225" t="s">
        <v>10443</v>
      </c>
      <c r="AP225">
        <v>0.182570798081685</v>
      </c>
      <c r="AQ225">
        <f>(Table2[[#This Row],[Sharpe Ratio]]-AVERAGE(Table2[Sharpe Ratio]))/_xlfn.STDEV.P(Table2[Sharpe Ratio])</f>
        <v>1.3671122195638772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-0.34754605385159271</v>
      </c>
      <c r="AS225">
        <f>_xlfn.RANK.AVG(Table2[[#This Row],[1Y Return vs Nifty Z-Score]],Table2[1Y Return vs Nifty Z-Score])</f>
        <v>281</v>
      </c>
      <c r="AT225">
        <f>_xlfn.RANK.AVG(Table2[[#This Row],[6M Return vs Nifty Z-Score]],Table2[6M Return vs Nifty Z-Score])</f>
        <v>439</v>
      </c>
      <c r="AU225">
        <f>_xlfn.RANK.AVG(Table2[[#This Row],[Sharpe Ratio Z-Score]],Table2[Sharpe Ratio Z-Score])</f>
        <v>68</v>
      </c>
      <c r="AV225">
        <f>(Table2[[#This Row],[Rank 1Y]]+Table2[[#This Row],[Rank 6M]]+Table2[[#This Row],[Rank Sharpe]])/3</f>
        <v>262.66666666666669</v>
      </c>
    </row>
    <row r="226" spans="1:48" x14ac:dyDescent="0.3">
      <c r="A226" t="s">
        <v>586</v>
      </c>
      <c r="B226" t="s">
        <v>587</v>
      </c>
      <c r="C226" t="s">
        <v>10384</v>
      </c>
      <c r="D226" t="s">
        <v>218</v>
      </c>
      <c r="E226">
        <v>34076.690785439998</v>
      </c>
      <c r="F226">
        <v>6735.15</v>
      </c>
      <c r="G226">
        <v>116.646116410499</v>
      </c>
      <c r="H226">
        <f>(Table2[[#This Row],[1Y Return vs Nifty]]-AVERAGE(Table2[1Y Return vs Nifty]))/_xlfn.STDEV.P(Table2[1Y Return vs Nifty])</f>
        <v>1.514583276328993</v>
      </c>
      <c r="I226">
        <v>4.0087862455412999</v>
      </c>
      <c r="J226">
        <f>(Table2[[#This Row],[1M Return vs Nifty]]-AVERAGE(Table2[1M Return vs Nifty]))/_xlfn.STDEV.P(Table2[1M Return vs Nifty])</f>
        <v>0.60987807397529115</v>
      </c>
      <c r="K226">
        <v>-14.045397384483101</v>
      </c>
      <c r="L226">
        <f>(Table2[[#This Row],[6M Return vs Nifty]]-AVERAGE(Table2[6M Return vs Nifty]))/_xlfn.STDEV.P(Table2[6M Return vs Nifty])</f>
        <v>-0.84957387784845628</v>
      </c>
      <c r="M226">
        <v>-6.2790816668591596</v>
      </c>
      <c r="N226">
        <f>(Table2[[#This Row],[1W Return vs Nifty]]-AVERAGE(Table2[1W Return vs Nifty]))/_xlfn.STDEV.P(Table2[1W Return vs Nifty])</f>
        <v>-0.78055307373297211</v>
      </c>
      <c r="O226">
        <v>6837.4</v>
      </c>
      <c r="P226">
        <v>6677.8450886479004</v>
      </c>
      <c r="Q226">
        <v>5947.6801885031</v>
      </c>
      <c r="R226">
        <v>38.779790420889398</v>
      </c>
      <c r="S226" s="2">
        <f>(Table2[[#This Row],[Close Price]]-Table2[[#This Row],[20D EMA]])/Table2[[#This Row],[20D EMA]]</f>
        <v>-1.4954514874074941E-2</v>
      </c>
      <c r="T226" s="2">
        <f>(Table2[[#This Row],[Close Price]]-Table2[[#This Row],[50D EMA]])/Table2[[#This Row],[50D EMA]]</f>
        <v>8.5813478137603903E-3</v>
      </c>
      <c r="U226" s="2">
        <f>(Table2[[#This Row],[Close Price]]-Table2[[#This Row],[200D EMA]])/Table2[[#This Row],[200D EMA]]</f>
        <v>0.13239948795819306</v>
      </c>
      <c r="V226">
        <v>0.55532471775905301</v>
      </c>
      <c r="W226">
        <v>6650</v>
      </c>
      <c r="X226">
        <v>6783.25</v>
      </c>
      <c r="Y226">
        <v>6570</v>
      </c>
      <c r="Z226">
        <v>7070</v>
      </c>
      <c r="AA226">
        <v>6570</v>
      </c>
      <c r="AB226">
        <v>7472.7</v>
      </c>
      <c r="AC226" s="2">
        <f>(Table2[[#This Row],[Close Price]]/Table2[[#This Row],[Day Low]])-1</f>
        <v>1.2804511278195374E-2</v>
      </c>
      <c r="AD226" s="2">
        <f>(Table2[[#This Row],[Day High]]/Table2[[#This Row],[Close Price]])-1</f>
        <v>7.1416375284887312E-3</v>
      </c>
      <c r="AE226" s="2">
        <f>(Table2[[#This Row],[Close Price]]/Table2[[#This Row],[Current Week Low]])-1</f>
        <v>2.5136986301369735E-2</v>
      </c>
      <c r="AF226" s="2">
        <f>(Table2[[#This Row],[Current Week High]]/Table2[[#This Row],[Close Price]])-1</f>
        <v>4.9716784332940023E-2</v>
      </c>
      <c r="AG226" s="2">
        <f>(Table2[[#This Row],[Close Price]]/Table2[[#This Row],[Current Month Low]])-1</f>
        <v>2.5136986301369735E-2</v>
      </c>
      <c r="AH226" s="2">
        <f>(Table2[[#This Row],[Current Month High]]/Table2[[#This Row],[Close Price]])-1</f>
        <v>0.10950758335003674</v>
      </c>
      <c r="AI226">
        <v>44.864628107762996</v>
      </c>
      <c r="AJ226">
        <v>157.06188813190499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-0.02</v>
      </c>
      <c r="AM226" t="s">
        <v>10443</v>
      </c>
      <c r="AN226">
        <v>-7.43</v>
      </c>
      <c r="AO226" t="s">
        <v>10443</v>
      </c>
      <c r="AP226">
        <v>0.14856738714912501</v>
      </c>
      <c r="AQ226">
        <f>(Table2[[#This Row],[Sharpe Ratio]]-AVERAGE(Table2[Sharpe Ratio]))/_xlfn.STDEV.P(Table2[Sharpe Ratio])</f>
        <v>0.97349558169367456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1.4678299804165302</v>
      </c>
      <c r="AS226">
        <f>_xlfn.RANK.AVG(Table2[[#This Row],[1Y Return vs Nifty Z-Score]],Table2[1Y Return vs Nifty Z-Score])</f>
        <v>63</v>
      </c>
      <c r="AT226">
        <f>_xlfn.RANK.AVG(Table2[[#This Row],[6M Return vs Nifty Z-Score]],Table2[6M Return vs Nifty Z-Score])</f>
        <v>608</v>
      </c>
      <c r="AU226">
        <f>_xlfn.RANK.AVG(Table2[[#This Row],[Sharpe Ratio Z-Score]],Table2[Sharpe Ratio Z-Score])</f>
        <v>120</v>
      </c>
      <c r="AV226">
        <f>(Table2[[#This Row],[Rank 1Y]]+Table2[[#This Row],[Rank 6M]]+Table2[[#This Row],[Rank Sharpe]])/3</f>
        <v>263.66666666666669</v>
      </c>
    </row>
    <row r="227" spans="1:48" x14ac:dyDescent="0.3">
      <c r="A227" t="s">
        <v>799</v>
      </c>
      <c r="B227" t="s">
        <v>800</v>
      </c>
      <c r="C227" t="s">
        <v>10395</v>
      </c>
      <c r="D227" t="s">
        <v>552</v>
      </c>
      <c r="E227">
        <v>21215.745938399999</v>
      </c>
      <c r="F227">
        <v>1387.2</v>
      </c>
      <c r="G227">
        <v>-2.4267584716786001</v>
      </c>
      <c r="H227">
        <f>(Table2[[#This Row],[1Y Return vs Nifty]]-AVERAGE(Table2[1Y Return vs Nifty]))/_xlfn.STDEV.P(Table2[1Y Return vs Nifty])</f>
        <v>-0.43891999928421316</v>
      </c>
      <c r="I227">
        <v>-9.4759742868706507</v>
      </c>
      <c r="J227">
        <f>(Table2[[#This Row],[1M Return vs Nifty]]-AVERAGE(Table2[1M Return vs Nifty]))/_xlfn.STDEV.P(Table2[1M Return vs Nifty])</f>
        <v>-0.68746936117350732</v>
      </c>
      <c r="K227">
        <v>38.632756359941702</v>
      </c>
      <c r="L227">
        <f>(Table2[[#This Row],[6M Return vs Nifty]]-AVERAGE(Table2[6M Return vs Nifty]))/_xlfn.STDEV.P(Table2[6M Return vs Nifty])</f>
        <v>0.68437929925183782</v>
      </c>
      <c r="M227">
        <v>-3.2343334762756801</v>
      </c>
      <c r="N227">
        <f>(Table2[[#This Row],[1W Return vs Nifty]]-AVERAGE(Table2[1W Return vs Nifty]))/_xlfn.STDEV.P(Table2[1W Return vs Nifty])</f>
        <v>-0.1036262121896017</v>
      </c>
      <c r="O227">
        <v>1422.38</v>
      </c>
      <c r="P227">
        <v>1445.7261385372601</v>
      </c>
      <c r="Q227">
        <v>1269.1797240712301</v>
      </c>
      <c r="R227">
        <v>34.700176772752798</v>
      </c>
      <c r="S227" s="2">
        <f>(Table2[[#This Row],[Close Price]]-Table2[[#This Row],[20D EMA]])/Table2[[#This Row],[20D EMA]]</f>
        <v>-2.4733193661328239E-2</v>
      </c>
      <c r="T227" s="2">
        <f>(Table2[[#This Row],[Close Price]]-Table2[[#This Row],[50D EMA]])/Table2[[#This Row],[50D EMA]]</f>
        <v>-4.0482174996486514E-2</v>
      </c>
      <c r="U227" s="2">
        <f>(Table2[[#This Row],[Close Price]]-Table2[[#This Row],[200D EMA]])/Table2[[#This Row],[200D EMA]]</f>
        <v>9.2989411736100411E-2</v>
      </c>
      <c r="V227">
        <v>0.62398722197017398</v>
      </c>
      <c r="W227">
        <v>1372</v>
      </c>
      <c r="X227">
        <v>1412</v>
      </c>
      <c r="Y227">
        <v>1372</v>
      </c>
      <c r="Z227">
        <v>1433</v>
      </c>
      <c r="AA227">
        <v>1369.15</v>
      </c>
      <c r="AB227">
        <v>1469.9</v>
      </c>
      <c r="AC227" s="2">
        <f>(Table2[[#This Row],[Close Price]]/Table2[[#This Row],[Day Low]])-1</f>
        <v>1.1078717201166155E-2</v>
      </c>
      <c r="AD227" s="2">
        <f>(Table2[[#This Row],[Day High]]/Table2[[#This Row],[Close Price]])-1</f>
        <v>1.7877739331026543E-2</v>
      </c>
      <c r="AE227" s="2">
        <f>(Table2[[#This Row],[Close Price]]/Table2[[#This Row],[Current Week Low]])-1</f>
        <v>1.1078717201166155E-2</v>
      </c>
      <c r="AF227" s="2">
        <f>(Table2[[#This Row],[Current Week High]]/Table2[[#This Row],[Close Price]])-1</f>
        <v>3.3016147635524851E-2</v>
      </c>
      <c r="AG227" s="2">
        <f>(Table2[[#This Row],[Close Price]]/Table2[[#This Row],[Current Month Low]])-1</f>
        <v>1.3183361939889782E-2</v>
      </c>
      <c r="AH227" s="2">
        <f>(Table2[[#This Row],[Current Month High]]/Table2[[#This Row],[Close Price]])-1</f>
        <v>5.9616493656286185E-2</v>
      </c>
      <c r="AI227">
        <v>22.5490196078431</v>
      </c>
      <c r="AJ227">
        <v>66.881203007518806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-0.27</v>
      </c>
      <c r="AM227" t="s">
        <v>10443</v>
      </c>
      <c r="AN227">
        <v>-3.05</v>
      </c>
      <c r="AO227" t="s">
        <v>10443</v>
      </c>
      <c r="AP227">
        <v>0.118598456652</v>
      </c>
      <c r="AQ227">
        <f>(Table2[[#This Row],[Sharpe Ratio]]-AVERAGE(Table2[Sharpe Ratio]))/_xlfn.STDEV.P(Table2[Sharpe Ratio])</f>
        <v>0.62658127694230625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453</v>
      </c>
      <c r="AT227">
        <f>_xlfn.RANK.AVG(Table2[[#This Row],[6M Return vs Nifty Z-Score]],Table2[6M Return vs Nifty Z-Score])</f>
        <v>144</v>
      </c>
      <c r="AU227">
        <f>_xlfn.RANK.AVG(Table2[[#This Row],[Sharpe Ratio Z-Score]],Table2[Sharpe Ratio Z-Score])</f>
        <v>194</v>
      </c>
      <c r="AV227">
        <f>(Table2[[#This Row],[Rank 1Y]]+Table2[[#This Row],[Rank 6M]]+Table2[[#This Row],[Rank Sharpe]])/3</f>
        <v>263.66666666666669</v>
      </c>
    </row>
    <row r="228" spans="1:48" x14ac:dyDescent="0.3">
      <c r="A228" t="s">
        <v>498</v>
      </c>
      <c r="B228" t="s">
        <v>499</v>
      </c>
      <c r="C228" t="s">
        <v>10395</v>
      </c>
      <c r="D228" t="s">
        <v>500</v>
      </c>
      <c r="E228">
        <v>44297.085248324998</v>
      </c>
      <c r="F228">
        <v>4079.25</v>
      </c>
      <c r="G228">
        <v>0.45544950576439103</v>
      </c>
      <c r="H228">
        <f>(Table2[[#This Row],[1Y Return vs Nifty]]-AVERAGE(Table2[1Y Return vs Nifty]))/_xlfn.STDEV.P(Table2[1Y Return vs Nifty])</f>
        <v>-0.39163464793526259</v>
      </c>
      <c r="I228">
        <v>-2.06711314829223</v>
      </c>
      <c r="J228">
        <f>(Table2[[#This Row],[1M Return vs Nifty]]-AVERAGE(Table2[1M Return vs Nifty]))/_xlfn.STDEV.P(Table2[1M Return vs Nifty])</f>
        <v>2.5325424644546374E-2</v>
      </c>
      <c r="K228">
        <v>30.777006963147599</v>
      </c>
      <c r="L228">
        <f>(Table2[[#This Row],[6M Return vs Nifty]]-AVERAGE(Table2[6M Return vs Nifty]))/_xlfn.STDEV.P(Table2[6M Return vs Nifty])</f>
        <v>0.45562504555912214</v>
      </c>
      <c r="M228">
        <v>-1.32541367257044</v>
      </c>
      <c r="N228">
        <f>(Table2[[#This Row],[1W Return vs Nifty]]-AVERAGE(Table2[1W Return vs Nifty]))/_xlfn.STDEV.P(Table2[1W Return vs Nifty])</f>
        <v>0.32077640200902752</v>
      </c>
      <c r="O228">
        <v>3830.9</v>
      </c>
      <c r="P228">
        <v>3844.3180874725099</v>
      </c>
      <c r="Q228">
        <v>3511.49508307203</v>
      </c>
      <c r="R228">
        <v>77.560160122910204</v>
      </c>
      <c r="S228" s="2">
        <f>(Table2[[#This Row],[Close Price]]-Table2[[#This Row],[20D EMA]])/Table2[[#This Row],[20D EMA]]</f>
        <v>6.4828108277428256E-2</v>
      </c>
      <c r="T228" s="2">
        <f>(Table2[[#This Row],[Close Price]]-Table2[[#This Row],[50D EMA]])/Table2[[#This Row],[50D EMA]]</f>
        <v>6.1111465592054777E-2</v>
      </c>
      <c r="U228" s="2">
        <f>(Table2[[#This Row],[Close Price]]-Table2[[#This Row],[200D EMA]])/Table2[[#This Row],[200D EMA]]</f>
        <v>0.16168466806773082</v>
      </c>
      <c r="V228">
        <v>1.27509719917972</v>
      </c>
      <c r="W228">
        <v>3820.9</v>
      </c>
      <c r="X228">
        <v>4097.3999999999996</v>
      </c>
      <c r="Y228">
        <v>3760</v>
      </c>
      <c r="Z228">
        <v>4097.3999999999996</v>
      </c>
      <c r="AA228">
        <v>3621</v>
      </c>
      <c r="AB228">
        <v>4097.3999999999996</v>
      </c>
      <c r="AC228" s="2">
        <f>(Table2[[#This Row],[Close Price]]/Table2[[#This Row],[Day Low]])-1</f>
        <v>6.7614959826219012E-2</v>
      </c>
      <c r="AD228" s="2">
        <f>(Table2[[#This Row],[Day High]]/Table2[[#This Row],[Close Price]])-1</f>
        <v>4.449347306490159E-3</v>
      </c>
      <c r="AE228" s="2">
        <f>(Table2[[#This Row],[Close Price]]/Table2[[#This Row],[Current Week Low]])-1</f>
        <v>8.4906914893617014E-2</v>
      </c>
      <c r="AF228" s="2">
        <f>(Table2[[#This Row],[Current Week High]]/Table2[[#This Row],[Close Price]])-1</f>
        <v>4.449347306490159E-3</v>
      </c>
      <c r="AG228" s="2">
        <f>(Table2[[#This Row],[Close Price]]/Table2[[#This Row],[Current Month Low]])-1</f>
        <v>0.12655343827671905</v>
      </c>
      <c r="AH228" s="2">
        <f>(Table2[[#This Row],[Current Month High]]/Table2[[#This Row],[Close Price]])-1</f>
        <v>4.449347306490159E-3</v>
      </c>
      <c r="AI228">
        <v>8.0970766685052507</v>
      </c>
      <c r="AJ228">
        <v>54.026959673765298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-0.05</v>
      </c>
      <c r="AM228" t="s">
        <v>10443</v>
      </c>
      <c r="AN228">
        <v>7.97</v>
      </c>
      <c r="AO228" t="s">
        <v>10442</v>
      </c>
      <c r="AP228">
        <v>0.12531629866025501</v>
      </c>
      <c r="AQ228">
        <f>(Table2[[#This Row],[Sharpe Ratio]]-AVERAGE(Table2[Sharpe Ratio]))/_xlfn.STDEV.P(Table2[Sharpe Ratio])</f>
        <v>0.70434566329392778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432</v>
      </c>
      <c r="AT228">
        <f>_xlfn.RANK.AVG(Table2[[#This Row],[6M Return vs Nifty Z-Score]],Table2[6M Return vs Nifty Z-Score])</f>
        <v>185</v>
      </c>
      <c r="AU228">
        <f>_xlfn.RANK.AVG(Table2[[#This Row],[Sharpe Ratio Z-Score]],Table2[Sharpe Ratio Z-Score])</f>
        <v>176</v>
      </c>
      <c r="AV228">
        <f>(Table2[[#This Row],[Rank 1Y]]+Table2[[#This Row],[Rank 6M]]+Table2[[#This Row],[Rank Sharpe]])/3</f>
        <v>264.33333333333331</v>
      </c>
    </row>
    <row r="229" spans="1:48" x14ac:dyDescent="0.3">
      <c r="A229" t="s">
        <v>974</v>
      </c>
      <c r="B229" t="s">
        <v>975</v>
      </c>
      <c r="C229" t="s">
        <v>10395</v>
      </c>
      <c r="D229" t="s">
        <v>772</v>
      </c>
      <c r="E229">
        <v>15572.7525525</v>
      </c>
      <c r="F229">
        <v>3739.45</v>
      </c>
      <c r="G229">
        <v>30.259728263098499</v>
      </c>
      <c r="H229">
        <f>(Table2[[#This Row],[1Y Return vs Nifty]]-AVERAGE(Table2[1Y Return vs Nifty]))/_xlfn.STDEV.P(Table2[1Y Return vs Nifty])</f>
        <v>9.733277002077978E-2</v>
      </c>
      <c r="I229">
        <v>-12.492963690214699</v>
      </c>
      <c r="J229">
        <f>(Table2[[#This Row],[1M Return vs Nifty]]-AVERAGE(Table2[1M Return vs Nifty]))/_xlfn.STDEV.P(Table2[1M Return vs Nifty])</f>
        <v>-0.97772912921993427</v>
      </c>
      <c r="K229">
        <v>12.201398097007999</v>
      </c>
      <c r="L229">
        <f>(Table2[[#This Row],[6M Return vs Nifty]]-AVERAGE(Table2[6M Return vs Nifty]))/_xlfn.STDEV.P(Table2[6M Return vs Nifty])</f>
        <v>-8.528446267896618E-2</v>
      </c>
      <c r="M229">
        <v>-10.7147256456129</v>
      </c>
      <c r="N229">
        <f>(Table2[[#This Row],[1W Return vs Nifty]]-AVERAGE(Table2[1W Return vs Nifty]))/_xlfn.STDEV.P(Table2[1W Return vs Nifty])</f>
        <v>-1.7667123123681099</v>
      </c>
      <c r="O229">
        <v>3877.76</v>
      </c>
      <c r="P229">
        <v>4023.4970383876698</v>
      </c>
      <c r="Q229">
        <v>3625.30100444555</v>
      </c>
      <c r="R229">
        <v>40.594840478780903</v>
      </c>
      <c r="S229" s="2">
        <f>(Table2[[#This Row],[Close Price]]-Table2[[#This Row],[20D EMA]])/Table2[[#This Row],[20D EMA]]</f>
        <v>-3.5667498762172074E-2</v>
      </c>
      <c r="T229" s="2">
        <f>(Table2[[#This Row],[Close Price]]-Table2[[#This Row],[50D EMA]])/Table2[[#This Row],[50D EMA]]</f>
        <v>-7.059705417392223E-2</v>
      </c>
      <c r="U229" s="2">
        <f>(Table2[[#This Row],[Close Price]]-Table2[[#This Row],[200D EMA]])/Table2[[#This Row],[200D EMA]]</f>
        <v>3.148676355824629E-2</v>
      </c>
      <c r="V229">
        <v>0.384595477713775</v>
      </c>
      <c r="W229">
        <v>3572.05</v>
      </c>
      <c r="X229">
        <v>3777.5</v>
      </c>
      <c r="Y229">
        <v>3542.75</v>
      </c>
      <c r="Z229">
        <v>3964.95</v>
      </c>
      <c r="AA229">
        <v>3542.75</v>
      </c>
      <c r="AB229">
        <v>4188.8</v>
      </c>
      <c r="AC229" s="2">
        <f>(Table2[[#This Row],[Close Price]]/Table2[[#This Row],[Day Low]])-1</f>
        <v>4.686384569084967E-2</v>
      </c>
      <c r="AD229" s="2">
        <f>(Table2[[#This Row],[Day High]]/Table2[[#This Row],[Close Price]])-1</f>
        <v>1.0175293158084742E-2</v>
      </c>
      <c r="AE229" s="2">
        <f>(Table2[[#This Row],[Close Price]]/Table2[[#This Row],[Current Week Low]])-1</f>
        <v>5.5521840378237153E-2</v>
      </c>
      <c r="AF229" s="2">
        <f>(Table2[[#This Row],[Current Week High]]/Table2[[#This Row],[Close Price]])-1</f>
        <v>6.0302985733196035E-2</v>
      </c>
      <c r="AG229" s="2">
        <f>(Table2[[#This Row],[Close Price]]/Table2[[#This Row],[Current Month Low]])-1</f>
        <v>5.5521840378237153E-2</v>
      </c>
      <c r="AH229" s="2">
        <f>(Table2[[#This Row],[Current Month High]]/Table2[[#This Row],[Close Price]])-1</f>
        <v>0.12016473010736894</v>
      </c>
      <c r="AI229">
        <v>46.759550201232798</v>
      </c>
      <c r="AJ229">
        <v>96.291435920316999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-0.21</v>
      </c>
      <c r="AM229" t="s">
        <v>10443</v>
      </c>
      <c r="AN229">
        <v>-8.94</v>
      </c>
      <c r="AO229" t="s">
        <v>10443</v>
      </c>
      <c r="AP229">
        <v>0.12343730229201499</v>
      </c>
      <c r="AQ229">
        <f>(Table2[[#This Row],[Sharpe Ratio]]-AVERAGE(Table2[Sharpe Ratio]))/_xlfn.STDEV.P(Table2[Sharpe Ratio])</f>
        <v>0.6825947796986368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274</v>
      </c>
      <c r="AT229">
        <f>_xlfn.RANK.AVG(Table2[[#This Row],[6M Return vs Nifty Z-Score]],Table2[6M Return vs Nifty Z-Score])</f>
        <v>335</v>
      </c>
      <c r="AU229">
        <f>_xlfn.RANK.AVG(Table2[[#This Row],[Sharpe Ratio Z-Score]],Table2[Sharpe Ratio Z-Score])</f>
        <v>184</v>
      </c>
      <c r="AV229">
        <f>(Table2[[#This Row],[Rank 1Y]]+Table2[[#This Row],[Rank 6M]]+Table2[[#This Row],[Rank Sharpe]])/3</f>
        <v>264.33333333333331</v>
      </c>
    </row>
    <row r="230" spans="1:48" x14ac:dyDescent="0.3">
      <c r="A230" t="s">
        <v>216</v>
      </c>
      <c r="B230" t="s">
        <v>217</v>
      </c>
      <c r="C230" t="s">
        <v>10384</v>
      </c>
      <c r="D230" t="s">
        <v>218</v>
      </c>
      <c r="E230">
        <v>124241.39695340001</v>
      </c>
      <c r="F230">
        <v>11163.4</v>
      </c>
      <c r="G230">
        <v>24.7952783222226</v>
      </c>
      <c r="H230">
        <f>(Table2[[#This Row],[1Y Return vs Nifty]]-AVERAGE(Table2[1Y Return vs Nifty]))/_xlfn.STDEV.P(Table2[1Y Return vs Nifty])</f>
        <v>7.6832938534480109E-3</v>
      </c>
      <c r="I230">
        <v>7.6990912030007399</v>
      </c>
      <c r="J230">
        <f>(Table2[[#This Row],[1M Return vs Nifty]]-AVERAGE(Table2[1M Return vs Nifty]))/_xlfn.STDEV.P(Table2[1M Return vs Nifty])</f>
        <v>0.96491646416171029</v>
      </c>
      <c r="K230">
        <v>19.213362774459299</v>
      </c>
      <c r="L230">
        <f>(Table2[[#This Row],[6M Return vs Nifty]]-AVERAGE(Table2[6M Return vs Nifty]))/_xlfn.STDEV.P(Table2[6M Return vs Nifty])</f>
        <v>0.11889933516018691</v>
      </c>
      <c r="M230">
        <v>1.7135765149565201</v>
      </c>
      <c r="N230">
        <f>(Table2[[#This Row],[1W Return vs Nifty]]-AVERAGE(Table2[1W Return vs Nifty]))/_xlfn.STDEV.P(Table2[1W Return vs Nifty])</f>
        <v>0.99642310943329482</v>
      </c>
      <c r="O230">
        <v>10437.57</v>
      </c>
      <c r="P230">
        <v>9963.4247344018495</v>
      </c>
      <c r="Q230">
        <v>8816.9784407442094</v>
      </c>
      <c r="R230">
        <v>78.736755174648295</v>
      </c>
      <c r="S230" s="2">
        <f>(Table2[[#This Row],[Close Price]]-Table2[[#This Row],[20D EMA]])/Table2[[#This Row],[20D EMA]]</f>
        <v>6.9540132425459172E-2</v>
      </c>
      <c r="T230" s="2">
        <f>(Table2[[#This Row],[Close Price]]-Table2[[#This Row],[50D EMA]])/Table2[[#This Row],[50D EMA]]</f>
        <v>0.12043803186015538</v>
      </c>
      <c r="U230" s="2">
        <f>(Table2[[#This Row],[Close Price]]-Table2[[#This Row],[200D EMA]])/Table2[[#This Row],[200D EMA]]</f>
        <v>0.2661253597278545</v>
      </c>
      <c r="V230">
        <v>1.13690181556404</v>
      </c>
      <c r="W230">
        <v>10716.05</v>
      </c>
      <c r="X230">
        <v>11350</v>
      </c>
      <c r="Y230">
        <v>10300.200000000001</v>
      </c>
      <c r="Z230">
        <v>11350</v>
      </c>
      <c r="AA230">
        <v>10100.049999999999</v>
      </c>
      <c r="AB230">
        <v>11350</v>
      </c>
      <c r="AC230" s="2">
        <f>(Table2[[#This Row],[Close Price]]/Table2[[#This Row],[Day Low]])-1</f>
        <v>4.1745792526164172E-2</v>
      </c>
      <c r="AD230" s="2">
        <f>(Table2[[#This Row],[Day High]]/Table2[[#This Row],[Close Price]])-1</f>
        <v>1.6715337621154847E-2</v>
      </c>
      <c r="AE230" s="2">
        <f>(Table2[[#This Row],[Close Price]]/Table2[[#This Row],[Current Week Low]])-1</f>
        <v>8.3804197976738104E-2</v>
      </c>
      <c r="AF230" s="2">
        <f>(Table2[[#This Row],[Current Week High]]/Table2[[#This Row],[Close Price]])-1</f>
        <v>1.6715337621154847E-2</v>
      </c>
      <c r="AG230" s="2">
        <f>(Table2[[#This Row],[Close Price]]/Table2[[#This Row],[Current Month Low]])-1</f>
        <v>0.10528165702149983</v>
      </c>
      <c r="AH230" s="2">
        <f>(Table2[[#This Row],[Current Month High]]/Table2[[#This Row],[Close Price]])-1</f>
        <v>1.6715337621154847E-2</v>
      </c>
      <c r="AI230">
        <v>1.67153376211548</v>
      </c>
      <c r="AJ230">
        <v>68.4304229092171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0.16</v>
      </c>
      <c r="AM230" t="s">
        <v>10442</v>
      </c>
      <c r="AN230">
        <v>0.86</v>
      </c>
      <c r="AO230" t="s">
        <v>10442</v>
      </c>
      <c r="AP230">
        <v>0.100170392801623</v>
      </c>
      <c r="AQ230">
        <f>(Table2[[#This Row],[Sharpe Ratio]]-AVERAGE(Table2[Sharpe Ratio]))/_xlfn.STDEV.P(Table2[Sharpe Ratio])</f>
        <v>0.41326172057106192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2.5011839231797022</v>
      </c>
      <c r="AS230">
        <f>_xlfn.RANK.AVG(Table2[[#This Row],[1Y Return vs Nifty Z-Score]],Table2[1Y Return vs Nifty Z-Score])</f>
        <v>287</v>
      </c>
      <c r="AT230">
        <f>_xlfn.RANK.AVG(Table2[[#This Row],[6M Return vs Nifty Z-Score]],Table2[6M Return vs Nifty Z-Score])</f>
        <v>274</v>
      </c>
      <c r="AU230">
        <f>_xlfn.RANK.AVG(Table2[[#This Row],[Sharpe Ratio Z-Score]],Table2[Sharpe Ratio Z-Score])</f>
        <v>238</v>
      </c>
      <c r="AV230">
        <f>(Table2[[#This Row],[Rank 1Y]]+Table2[[#This Row],[Rank 6M]]+Table2[[#This Row],[Rank Sharpe]])/3</f>
        <v>266.33333333333331</v>
      </c>
    </row>
    <row r="231" spans="1:48" x14ac:dyDescent="0.3">
      <c r="A231" t="s">
        <v>381</v>
      </c>
      <c r="B231" t="s">
        <v>382</v>
      </c>
      <c r="C231" t="s">
        <v>10392</v>
      </c>
      <c r="D231" t="s">
        <v>125</v>
      </c>
      <c r="E231">
        <v>63956.164449960001</v>
      </c>
      <c r="F231">
        <v>776.7</v>
      </c>
      <c r="G231">
        <v>36.296998345371101</v>
      </c>
      <c r="H231">
        <f>(Table2[[#This Row],[1Y Return vs Nifty]]-AVERAGE(Table2[1Y Return vs Nifty]))/_xlfn.STDEV.P(Table2[1Y Return vs Nifty])</f>
        <v>0.19637990307397185</v>
      </c>
      <c r="I231">
        <v>-3.1251116326580402</v>
      </c>
      <c r="J231">
        <f>(Table2[[#This Row],[1M Return vs Nifty]]-AVERAGE(Table2[1M Return vs Nifty]))/_xlfn.STDEV.P(Table2[1M Return vs Nifty])</f>
        <v>-7.6462932425951161E-2</v>
      </c>
      <c r="K231">
        <v>-1.06071548616343</v>
      </c>
      <c r="L231">
        <f>(Table2[[#This Row],[6M Return vs Nifty]]-AVERAGE(Table2[6M Return vs Nifty]))/_xlfn.STDEV.P(Table2[6M Return vs Nifty])</f>
        <v>-0.47146848432615296</v>
      </c>
      <c r="M231">
        <v>-4.1316506657582197</v>
      </c>
      <c r="N231">
        <f>(Table2[[#This Row],[1W Return vs Nifty]]-AVERAGE(Table2[1W Return vs Nifty]))/_xlfn.STDEV.P(Table2[1W Return vs Nifty])</f>
        <v>-0.30312320532811504</v>
      </c>
      <c r="O231">
        <v>743.67</v>
      </c>
      <c r="P231">
        <v>741.44821224781299</v>
      </c>
      <c r="Q231">
        <v>673.84929058271905</v>
      </c>
      <c r="R231">
        <v>64.722960684474302</v>
      </c>
      <c r="S231" s="2">
        <f>(Table2[[#This Row],[Close Price]]-Table2[[#This Row],[20D EMA]])/Table2[[#This Row],[20D EMA]]</f>
        <v>4.441486143047331E-2</v>
      </c>
      <c r="T231" s="2">
        <f>(Table2[[#This Row],[Close Price]]-Table2[[#This Row],[50D EMA]])/Table2[[#This Row],[50D EMA]]</f>
        <v>4.7544504349556524E-2</v>
      </c>
      <c r="U231" s="2">
        <f>(Table2[[#This Row],[Close Price]]-Table2[[#This Row],[200D EMA]])/Table2[[#This Row],[200D EMA]]</f>
        <v>0.15263162083073448</v>
      </c>
      <c r="V231">
        <v>0.70836085383888903</v>
      </c>
      <c r="W231">
        <v>737.05</v>
      </c>
      <c r="X231">
        <v>789</v>
      </c>
      <c r="Y231">
        <v>727.05</v>
      </c>
      <c r="Z231">
        <v>789</v>
      </c>
      <c r="AA231">
        <v>710</v>
      </c>
      <c r="AB231">
        <v>795</v>
      </c>
      <c r="AC231" s="2">
        <f>(Table2[[#This Row],[Close Price]]/Table2[[#This Row],[Day Low]])-1</f>
        <v>5.3795536259412691E-2</v>
      </c>
      <c r="AD231" s="2">
        <f>(Table2[[#This Row],[Day High]]/Table2[[#This Row],[Close Price]])-1</f>
        <v>1.5836230204712143E-2</v>
      </c>
      <c r="AE231" s="2">
        <f>(Table2[[#This Row],[Close Price]]/Table2[[#This Row],[Current Week Low]])-1</f>
        <v>6.8289663709511172E-2</v>
      </c>
      <c r="AF231" s="2">
        <f>(Table2[[#This Row],[Current Week High]]/Table2[[#This Row],[Close Price]])-1</f>
        <v>1.5836230204712143E-2</v>
      </c>
      <c r="AG231" s="2">
        <f>(Table2[[#This Row],[Close Price]]/Table2[[#This Row],[Current Month Low]])-1</f>
        <v>9.3943661971831016E-2</v>
      </c>
      <c r="AH231" s="2">
        <f>(Table2[[#This Row],[Current Month High]]/Table2[[#This Row],[Close Price]])-1</f>
        <v>2.3561220548474315E-2</v>
      </c>
      <c r="AI231">
        <v>9.1798635251705907</v>
      </c>
      <c r="AJ231">
        <v>81.833079714386002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</v>
      </c>
      <c r="AM231" t="s">
        <v>10444</v>
      </c>
      <c r="AN231">
        <v>6.81</v>
      </c>
      <c r="AO231" t="s">
        <v>10442</v>
      </c>
      <c r="AP231">
        <v>0.17995304174968901</v>
      </c>
      <c r="AQ231">
        <f>(Table2[[#This Row],[Sharpe Ratio]]-AVERAGE(Table2[Sharpe Ratio]))/_xlfn.STDEV.P(Table2[Sharpe Ratio])</f>
        <v>1.3368095993882925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0.68213488038204528</v>
      </c>
      <c r="AS231">
        <f>_xlfn.RANK.AVG(Table2[[#This Row],[1Y Return vs Nifty Z-Score]],Table2[1Y Return vs Nifty Z-Score])</f>
        <v>246</v>
      </c>
      <c r="AT231">
        <f>_xlfn.RANK.AVG(Table2[[#This Row],[6M Return vs Nifty Z-Score]],Table2[6M Return vs Nifty Z-Score])</f>
        <v>481</v>
      </c>
      <c r="AU231">
        <f>_xlfn.RANK.AVG(Table2[[#This Row],[Sharpe Ratio Z-Score]],Table2[Sharpe Ratio Z-Score])</f>
        <v>73</v>
      </c>
      <c r="AV231">
        <f>(Table2[[#This Row],[Rank 1Y]]+Table2[[#This Row],[Rank 6M]]+Table2[[#This Row],[Rank Sharpe]])/3</f>
        <v>266.66666666666669</v>
      </c>
    </row>
    <row r="232" spans="1:48" x14ac:dyDescent="0.3">
      <c r="A232" t="s">
        <v>1279</v>
      </c>
      <c r="B232" t="s">
        <v>1280</v>
      </c>
      <c r="C232" t="s">
        <v>10388</v>
      </c>
      <c r="D232" t="s">
        <v>266</v>
      </c>
      <c r="E232">
        <v>9202.6520622499993</v>
      </c>
      <c r="F232">
        <v>896.75</v>
      </c>
      <c r="G232">
        <v>58.4042568858181</v>
      </c>
      <c r="H232">
        <f>(Table2[[#This Row],[1Y Return vs Nifty]]-AVERAGE(Table2[1Y Return vs Nifty]))/_xlfn.STDEV.P(Table2[1Y Return vs Nifty])</f>
        <v>0.55907041521894452</v>
      </c>
      <c r="I232">
        <v>2.9533366432040302</v>
      </c>
      <c r="J232">
        <f>(Table2[[#This Row],[1M Return vs Nifty]]-AVERAGE(Table2[1M Return vs Nifty]))/_xlfn.STDEV.P(Table2[1M Return vs Nifty])</f>
        <v>0.50833494080434116</v>
      </c>
      <c r="K232">
        <v>25.121184706354398</v>
      </c>
      <c r="L232">
        <f>(Table2[[#This Row],[6M Return vs Nifty]]-AVERAGE(Table2[6M Return vs Nifty]))/_xlfn.STDEV.P(Table2[6M Return vs Nifty])</f>
        <v>0.29093122272671723</v>
      </c>
      <c r="M232">
        <v>-5.2481267394336397</v>
      </c>
      <c r="N232">
        <f>(Table2[[#This Row],[1W Return vs Nifty]]-AVERAGE(Table2[1W Return vs Nifty]))/_xlfn.STDEV.P(Table2[1W Return vs Nifty])</f>
        <v>-0.55134492917337485</v>
      </c>
      <c r="O232">
        <v>901.81</v>
      </c>
      <c r="P232">
        <v>864.03839805016798</v>
      </c>
      <c r="Q232">
        <v>739.39772067740603</v>
      </c>
      <c r="R232">
        <v>40.540403243598497</v>
      </c>
      <c r="S232" s="2">
        <f>(Table2[[#This Row],[Close Price]]-Table2[[#This Row],[20D EMA]])/Table2[[#This Row],[20D EMA]]</f>
        <v>-5.6109380024616561E-3</v>
      </c>
      <c r="T232" s="2">
        <f>(Table2[[#This Row],[Close Price]]-Table2[[#This Row],[50D EMA]])/Table2[[#This Row],[50D EMA]]</f>
        <v>3.7858967869542189E-2</v>
      </c>
      <c r="U232" s="2">
        <f>(Table2[[#This Row],[Close Price]]-Table2[[#This Row],[200D EMA]])/Table2[[#This Row],[200D EMA]]</f>
        <v>0.21281142059571706</v>
      </c>
      <c r="V232">
        <v>0.53968601567233898</v>
      </c>
      <c r="W232">
        <v>893.05</v>
      </c>
      <c r="X232">
        <v>912</v>
      </c>
      <c r="Y232">
        <v>872.55</v>
      </c>
      <c r="Z232">
        <v>932.2</v>
      </c>
      <c r="AA232">
        <v>872.55</v>
      </c>
      <c r="AB232">
        <v>973</v>
      </c>
      <c r="AC232" s="2">
        <f>(Table2[[#This Row],[Close Price]]/Table2[[#This Row],[Day Low]])-1</f>
        <v>4.1431050893008248E-3</v>
      </c>
      <c r="AD232" s="2">
        <f>(Table2[[#This Row],[Day High]]/Table2[[#This Row],[Close Price]])-1</f>
        <v>1.7005854474491322E-2</v>
      </c>
      <c r="AE232" s="2">
        <f>(Table2[[#This Row],[Close Price]]/Table2[[#This Row],[Current Week Low]])-1</f>
        <v>2.7734800297977147E-2</v>
      </c>
      <c r="AF232" s="2">
        <f>(Table2[[#This Row],[Current Week High]]/Table2[[#This Row],[Close Price]])-1</f>
        <v>3.9531642040702586E-2</v>
      </c>
      <c r="AG232" s="2">
        <f>(Table2[[#This Row],[Close Price]]/Table2[[#This Row],[Current Month Low]])-1</f>
        <v>2.7734800297977147E-2</v>
      </c>
      <c r="AH232" s="2">
        <f>(Table2[[#This Row],[Current Month High]]/Table2[[#This Row],[Close Price]])-1</f>
        <v>8.5029272372456166E-2</v>
      </c>
      <c r="AI232">
        <v>8.5029272372456095</v>
      </c>
      <c r="AJ232">
        <v>97.958057395143499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-0.02</v>
      </c>
      <c r="AM232" t="s">
        <v>10443</v>
      </c>
      <c r="AN232">
        <v>-0.56999999999999995</v>
      </c>
      <c r="AO232" t="s">
        <v>10443</v>
      </c>
      <c r="AP232">
        <v>3.4686052965154E-2</v>
      </c>
      <c r="AQ232">
        <f>(Table2[[#This Row],[Sharpe Ratio]]-AVERAGE(Table2[Sharpe Ratio]))/_xlfn.STDEV.P(Table2[Sharpe Ratio])</f>
        <v>-0.34477181114440308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0.46221983843222481</v>
      </c>
      <c r="AS232">
        <f>_xlfn.RANK.AVG(Table2[[#This Row],[1Y Return vs Nifty Z-Score]],Table2[1Y Return vs Nifty Z-Score])</f>
        <v>153</v>
      </c>
      <c r="AT232">
        <f>_xlfn.RANK.AVG(Table2[[#This Row],[6M Return vs Nifty Z-Score]],Table2[6M Return vs Nifty Z-Score])</f>
        <v>225</v>
      </c>
      <c r="AU232">
        <f>_xlfn.RANK.AVG(Table2[[#This Row],[Sharpe Ratio Z-Score]],Table2[Sharpe Ratio Z-Score])</f>
        <v>426</v>
      </c>
      <c r="AV232">
        <f>(Table2[[#This Row],[Rank 1Y]]+Table2[[#This Row],[Rank 6M]]+Table2[[#This Row],[Rank Sharpe]])/3</f>
        <v>268</v>
      </c>
    </row>
    <row r="233" spans="1:48" x14ac:dyDescent="0.3">
      <c r="A233" t="s">
        <v>1380</v>
      </c>
      <c r="B233" t="s">
        <v>1381</v>
      </c>
      <c r="C233" t="s">
        <v>10387</v>
      </c>
      <c r="D233" t="s">
        <v>46</v>
      </c>
      <c r="E233">
        <v>8191.9087123999998</v>
      </c>
      <c r="F233">
        <v>1222.9000000000001</v>
      </c>
      <c r="G233">
        <v>41.848944097146699</v>
      </c>
      <c r="H233">
        <f>(Table2[[#This Row],[1Y Return vs Nifty]]-AVERAGE(Table2[1Y Return vs Nifty]))/_xlfn.STDEV.P(Table2[1Y Return vs Nifty])</f>
        <v>0.28746483087849745</v>
      </c>
      <c r="I233">
        <v>-19.741609022936402</v>
      </c>
      <c r="J233">
        <f>(Table2[[#This Row],[1M Return vs Nifty]]-AVERAGE(Table2[1M Return vs Nifty]))/_xlfn.STDEV.P(Table2[1M Return vs Nifty])</f>
        <v>-1.6751098063262382</v>
      </c>
      <c r="K233">
        <v>2.0501075617887099</v>
      </c>
      <c r="L233">
        <f>(Table2[[#This Row],[6M Return vs Nifty]]-AVERAGE(Table2[6M Return vs Nifty]))/_xlfn.STDEV.P(Table2[6M Return vs Nifty])</f>
        <v>-0.38088336395624939</v>
      </c>
      <c r="M233">
        <v>-4.1703386671430902</v>
      </c>
      <c r="N233">
        <f>(Table2[[#This Row],[1W Return vs Nifty]]-AVERAGE(Table2[1W Return vs Nifty]))/_xlfn.STDEV.P(Table2[1W Return vs Nifty])</f>
        <v>-0.31172455615175321</v>
      </c>
      <c r="O233">
        <v>1221.77</v>
      </c>
      <c r="P233">
        <v>1257.5679655321701</v>
      </c>
      <c r="Q233">
        <v>1121.0562684807901</v>
      </c>
      <c r="R233">
        <v>53.526452295240297</v>
      </c>
      <c r="S233" s="2">
        <f>(Table2[[#This Row],[Close Price]]-Table2[[#This Row],[20D EMA]])/Table2[[#This Row],[20D EMA]]</f>
        <v>9.2488766298084676E-4</v>
      </c>
      <c r="T233" s="2">
        <f>(Table2[[#This Row],[Close Price]]-Table2[[#This Row],[50D EMA]])/Table2[[#This Row],[50D EMA]]</f>
        <v>-2.756746870337097E-2</v>
      </c>
      <c r="U233" s="2">
        <f>(Table2[[#This Row],[Close Price]]-Table2[[#This Row],[200D EMA]])/Table2[[#This Row],[200D EMA]]</f>
        <v>9.0846226351532278E-2</v>
      </c>
      <c r="V233">
        <v>1.0743236092713899</v>
      </c>
      <c r="W233">
        <v>1140</v>
      </c>
      <c r="X233">
        <v>1230.9000000000001</v>
      </c>
      <c r="Y233">
        <v>1140</v>
      </c>
      <c r="Z233">
        <v>1230.9000000000001</v>
      </c>
      <c r="AA233">
        <v>1140</v>
      </c>
      <c r="AB233">
        <v>1285</v>
      </c>
      <c r="AC233" s="2">
        <f>(Table2[[#This Row],[Close Price]]/Table2[[#This Row],[Day Low]])-1</f>
        <v>7.2719298245614183E-2</v>
      </c>
      <c r="AD233" s="2">
        <f>(Table2[[#This Row],[Day High]]/Table2[[#This Row],[Close Price]])-1</f>
        <v>6.5418268051353756E-3</v>
      </c>
      <c r="AE233" s="2">
        <f>(Table2[[#This Row],[Close Price]]/Table2[[#This Row],[Current Week Low]])-1</f>
        <v>7.2719298245614183E-2</v>
      </c>
      <c r="AF233" s="2">
        <f>(Table2[[#This Row],[Current Week High]]/Table2[[#This Row],[Close Price]])-1</f>
        <v>6.5418268051353756E-3</v>
      </c>
      <c r="AG233" s="2">
        <f>(Table2[[#This Row],[Close Price]]/Table2[[#This Row],[Current Month Low]])-1</f>
        <v>7.2719298245614183E-2</v>
      </c>
      <c r="AH233" s="2">
        <f>(Table2[[#This Row],[Current Month High]]/Table2[[#This Row],[Close Price]])-1</f>
        <v>5.0780930574862992E-2</v>
      </c>
      <c r="AI233">
        <v>26.130509444762399</v>
      </c>
      <c r="AJ233">
        <v>88.138461538461499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-0.06</v>
      </c>
      <c r="AM233" t="s">
        <v>10443</v>
      </c>
      <c r="AN233">
        <v>4.75</v>
      </c>
      <c r="AO233" t="s">
        <v>10442</v>
      </c>
      <c r="AP233">
        <v>0.134331844684176</v>
      </c>
      <c r="AQ233">
        <f>(Table2[[#This Row],[Sharpe Ratio]]-AVERAGE(Table2[Sharpe Ratio]))/_xlfn.STDEV.P(Table2[Sharpe Ratio])</f>
        <v>0.80870780865452219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213</v>
      </c>
      <c r="AT233">
        <f>_xlfn.RANK.AVG(Table2[[#This Row],[6M Return vs Nifty Z-Score]],Table2[6M Return vs Nifty Z-Score])</f>
        <v>447</v>
      </c>
      <c r="AU233">
        <f>_xlfn.RANK.AVG(Table2[[#This Row],[Sharpe Ratio Z-Score]],Table2[Sharpe Ratio Z-Score])</f>
        <v>144</v>
      </c>
      <c r="AV233">
        <f>(Table2[[#This Row],[Rank 1Y]]+Table2[[#This Row],[Rank 6M]]+Table2[[#This Row],[Rank Sharpe]])/3</f>
        <v>268</v>
      </c>
    </row>
    <row r="234" spans="1:48" x14ac:dyDescent="0.3">
      <c r="A234" t="s">
        <v>833</v>
      </c>
      <c r="B234" t="s">
        <v>834</v>
      </c>
      <c r="C234" t="s">
        <v>10386</v>
      </c>
      <c r="D234" t="s">
        <v>34</v>
      </c>
      <c r="E234">
        <v>19700.743750599999</v>
      </c>
      <c r="F234">
        <v>536.5</v>
      </c>
      <c r="G234">
        <v>22.045697584171901</v>
      </c>
      <c r="H234">
        <f>(Table2[[#This Row],[1Y Return vs Nifty]]-AVERAGE(Table2[1Y Return vs Nifty]))/_xlfn.STDEV.P(Table2[1Y Return vs Nifty])</f>
        <v>-3.7426182033985844E-2</v>
      </c>
      <c r="I234">
        <v>-7.3323776425102496</v>
      </c>
      <c r="J234">
        <f>(Table2[[#This Row],[1M Return vs Nifty]]-AVERAGE(Table2[1M Return vs Nifty]))/_xlfn.STDEV.P(Table2[1M Return vs Nifty])</f>
        <v>-0.48123732599052033</v>
      </c>
      <c r="K234">
        <v>9.7493354644225096</v>
      </c>
      <c r="L234">
        <f>(Table2[[#This Row],[6M Return vs Nifty]]-AVERAGE(Table2[6M Return vs Nifty]))/_xlfn.STDEV.P(Table2[6M Return vs Nifty])</f>
        <v>-0.15668691318913625</v>
      </c>
      <c r="M234">
        <v>-6.6526103219613804</v>
      </c>
      <c r="N234">
        <f>(Table2[[#This Row],[1W Return vs Nifty]]-AVERAGE(Table2[1W Return vs Nifty]))/_xlfn.STDEV.P(Table2[1W Return vs Nifty])</f>
        <v>-0.86359822701588018</v>
      </c>
      <c r="O234">
        <v>548.5</v>
      </c>
      <c r="P234">
        <v>532.35537129999204</v>
      </c>
      <c r="Q234">
        <v>465.99711052843099</v>
      </c>
      <c r="R234">
        <v>36.211026574161302</v>
      </c>
      <c r="S234" s="2">
        <f>(Table2[[#This Row],[Close Price]]-Table2[[#This Row],[20D EMA]])/Table2[[#This Row],[20D EMA]]</f>
        <v>-2.187784867821331E-2</v>
      </c>
      <c r="T234" s="2">
        <f>(Table2[[#This Row],[Close Price]]-Table2[[#This Row],[50D EMA]])/Table2[[#This Row],[50D EMA]]</f>
        <v>7.7854548360936551E-3</v>
      </c>
      <c r="U234" s="2">
        <f>(Table2[[#This Row],[Close Price]]-Table2[[#This Row],[200D EMA]])/Table2[[#This Row],[200D EMA]]</f>
        <v>0.15129469234609674</v>
      </c>
      <c r="V234">
        <v>0.74301053612948698</v>
      </c>
      <c r="W234">
        <v>535</v>
      </c>
      <c r="X234">
        <v>556</v>
      </c>
      <c r="Y234">
        <v>533.1</v>
      </c>
      <c r="Z234">
        <v>558.45000000000005</v>
      </c>
      <c r="AA234">
        <v>532.15</v>
      </c>
      <c r="AB234">
        <v>595.85</v>
      </c>
      <c r="AC234" s="2">
        <f>(Table2[[#This Row],[Close Price]]/Table2[[#This Row],[Day Low]])-1</f>
        <v>2.803738317757043E-3</v>
      </c>
      <c r="AD234" s="2">
        <f>(Table2[[#This Row],[Day High]]/Table2[[#This Row],[Close Price]])-1</f>
        <v>3.6346691519105301E-2</v>
      </c>
      <c r="AE234" s="2">
        <f>(Table2[[#This Row],[Close Price]]/Table2[[#This Row],[Current Week Low]])-1</f>
        <v>6.3777902832489186E-3</v>
      </c>
      <c r="AF234" s="2">
        <f>(Table2[[#This Row],[Current Week High]]/Table2[[#This Row],[Close Price]])-1</f>
        <v>4.0913327120223775E-2</v>
      </c>
      <c r="AG234" s="2">
        <f>(Table2[[#This Row],[Close Price]]/Table2[[#This Row],[Current Month Low]])-1</f>
        <v>8.1743869209809361E-3</v>
      </c>
      <c r="AH234" s="2">
        <f>(Table2[[#This Row],[Current Month High]]/Table2[[#This Row],[Close Price]])-1</f>
        <v>0.11062441752096919</v>
      </c>
      <c r="AI234">
        <v>11.0624417520969</v>
      </c>
      <c r="AJ234">
        <v>61.1111111111111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-0.03</v>
      </c>
      <c r="AM234" t="s">
        <v>10443</v>
      </c>
      <c r="AN234">
        <v>-3.14</v>
      </c>
      <c r="AO234" t="s">
        <v>10443</v>
      </c>
      <c r="AP234">
        <v>0.139748299532896</v>
      </c>
      <c r="AQ234">
        <f>(Table2[[#This Row],[Sharpe Ratio]]-AVERAGE(Table2[Sharpe Ratio]))/_xlfn.STDEV.P(Table2[Sharpe Ratio])</f>
        <v>0.87140759930074296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-0.66754104892877963</v>
      </c>
      <c r="AS234">
        <f>_xlfn.RANK.AVG(Table2[[#This Row],[1Y Return vs Nifty Z-Score]],Table2[1Y Return vs Nifty Z-Score])</f>
        <v>305</v>
      </c>
      <c r="AT234">
        <f>_xlfn.RANK.AVG(Table2[[#This Row],[6M Return vs Nifty Z-Score]],Table2[6M Return vs Nifty Z-Score])</f>
        <v>364</v>
      </c>
      <c r="AU234">
        <f>_xlfn.RANK.AVG(Table2[[#This Row],[Sharpe Ratio Z-Score]],Table2[Sharpe Ratio Z-Score])</f>
        <v>137</v>
      </c>
      <c r="AV234">
        <f>(Table2[[#This Row],[Rank 1Y]]+Table2[[#This Row],[Rank 6M]]+Table2[[#This Row],[Rank Sharpe]])/3</f>
        <v>268.66666666666669</v>
      </c>
    </row>
    <row r="235" spans="1:48" x14ac:dyDescent="0.3">
      <c r="A235" t="s">
        <v>964</v>
      </c>
      <c r="B235" t="s">
        <v>965</v>
      </c>
      <c r="C235" t="s">
        <v>10391</v>
      </c>
      <c r="D235" t="s">
        <v>794</v>
      </c>
      <c r="E235">
        <v>16039.7053689</v>
      </c>
      <c r="F235">
        <v>389.85</v>
      </c>
      <c r="G235">
        <v>14.8219858464184</v>
      </c>
      <c r="H235">
        <f>(Table2[[#This Row],[1Y Return vs Nifty]]-AVERAGE(Table2[1Y Return vs Nifty]))/_xlfn.STDEV.P(Table2[1Y Return vs Nifty])</f>
        <v>-0.15593801401713378</v>
      </c>
      <c r="I235">
        <v>-4.2938841592493304</v>
      </c>
      <c r="J235">
        <f>(Table2[[#This Row],[1M Return vs Nifty]]-AVERAGE(Table2[1M Return vs Nifty]))/_xlfn.STDEV.P(Table2[1M Return vs Nifty])</f>
        <v>-0.1889086845029721</v>
      </c>
      <c r="K235">
        <v>3.9425806347627801</v>
      </c>
      <c r="L235">
        <f>(Table2[[#This Row],[6M Return vs Nifty]]-AVERAGE(Table2[6M Return vs Nifty]))/_xlfn.STDEV.P(Table2[6M Return vs Nifty])</f>
        <v>-0.32577579323633649</v>
      </c>
      <c r="M235">
        <v>-18.298421671117101</v>
      </c>
      <c r="N235">
        <f>(Table2[[#This Row],[1W Return vs Nifty]]-AVERAGE(Table2[1W Return vs Nifty]))/_xlfn.STDEV.P(Table2[1W Return vs Nifty])</f>
        <v>-3.4527655516212756</v>
      </c>
      <c r="O235">
        <v>417.23</v>
      </c>
      <c r="P235">
        <v>399.52580140420599</v>
      </c>
      <c r="Q235">
        <v>348.883627457633</v>
      </c>
      <c r="R235">
        <v>27.193842371773499</v>
      </c>
      <c r="S235" s="2">
        <f>(Table2[[#This Row],[Close Price]]-Table2[[#This Row],[20D EMA]])/Table2[[#This Row],[20D EMA]]</f>
        <v>-6.5623277329051113E-2</v>
      </c>
      <c r="T235" s="2">
        <f>(Table2[[#This Row],[Close Price]]-Table2[[#This Row],[50D EMA]])/Table2[[#This Row],[50D EMA]]</f>
        <v>-2.4218214118333806E-2</v>
      </c>
      <c r="U235" s="2">
        <f>(Table2[[#This Row],[Close Price]]-Table2[[#This Row],[200D EMA]])/Table2[[#This Row],[200D EMA]]</f>
        <v>0.11742130991039933</v>
      </c>
      <c r="V235">
        <v>1.1773234489933</v>
      </c>
      <c r="W235">
        <v>386.55</v>
      </c>
      <c r="X235">
        <v>397.05</v>
      </c>
      <c r="Y235">
        <v>386.55</v>
      </c>
      <c r="Z235">
        <v>440.5</v>
      </c>
      <c r="AA235">
        <v>386.55</v>
      </c>
      <c r="AB235">
        <v>474.4</v>
      </c>
      <c r="AC235" s="2">
        <f>(Table2[[#This Row],[Close Price]]/Table2[[#This Row],[Day Low]])-1</f>
        <v>8.5370585952657674E-3</v>
      </c>
      <c r="AD235" s="2">
        <f>(Table2[[#This Row],[Day High]]/Table2[[#This Row],[Close Price]])-1</f>
        <v>1.8468641785301942E-2</v>
      </c>
      <c r="AE235" s="2">
        <f>(Table2[[#This Row],[Close Price]]/Table2[[#This Row],[Current Week Low]])-1</f>
        <v>8.5370585952657674E-3</v>
      </c>
      <c r="AF235" s="2">
        <f>(Table2[[#This Row],[Current Week High]]/Table2[[#This Row],[Close Price]])-1</f>
        <v>0.129921764781326</v>
      </c>
      <c r="AG235" s="2">
        <f>(Table2[[#This Row],[Close Price]]/Table2[[#This Row],[Current Month Low]])-1</f>
        <v>8.5370585952657674E-3</v>
      </c>
      <c r="AH235" s="2">
        <f>(Table2[[#This Row],[Current Month High]]/Table2[[#This Row],[Close Price]])-1</f>
        <v>0.21687828652045638</v>
      </c>
      <c r="AI235">
        <v>21.687828652045599</v>
      </c>
      <c r="AJ235">
        <v>69.647519582245394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-0.05</v>
      </c>
      <c r="AM235" t="s">
        <v>10443</v>
      </c>
      <c r="AN235">
        <v>-12.25</v>
      </c>
      <c r="AO235" t="s">
        <v>10443</v>
      </c>
      <c r="AP235">
        <v>0.193245590499559</v>
      </c>
      <c r="AQ235">
        <f>(Table2[[#This Row],[Sharpe Ratio]]-AVERAGE(Table2[Sharpe Ratio]))/_xlfn.STDEV.P(Table2[Sharpe Ratio])</f>
        <v>1.4906814670672941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-2.632706576310424</v>
      </c>
      <c r="AS235">
        <f>_xlfn.RANK.AVG(Table2[[#This Row],[1Y Return vs Nifty Z-Score]],Table2[1Y Return vs Nifty Z-Score])</f>
        <v>336</v>
      </c>
      <c r="AT235">
        <f>_xlfn.RANK.AVG(Table2[[#This Row],[6M Return vs Nifty Z-Score]],Table2[6M Return vs Nifty Z-Score])</f>
        <v>422</v>
      </c>
      <c r="AU235">
        <f>_xlfn.RANK.AVG(Table2[[#This Row],[Sharpe Ratio Z-Score]],Table2[Sharpe Ratio Z-Score])</f>
        <v>49</v>
      </c>
      <c r="AV235">
        <f>(Table2[[#This Row],[Rank 1Y]]+Table2[[#This Row],[Rank 6M]]+Table2[[#This Row],[Rank Sharpe]])/3</f>
        <v>269</v>
      </c>
    </row>
    <row r="236" spans="1:48" x14ac:dyDescent="0.3">
      <c r="A236" t="s">
        <v>193</v>
      </c>
      <c r="B236" t="s">
        <v>194</v>
      </c>
      <c r="C236" t="s">
        <v>10396</v>
      </c>
      <c r="D236" t="s">
        <v>132</v>
      </c>
      <c r="E236">
        <v>138920.63863200499</v>
      </c>
      <c r="F236">
        <v>1395.85</v>
      </c>
      <c r="G236">
        <v>50.527651470144399</v>
      </c>
      <c r="H236">
        <f>(Table2[[#This Row],[1Y Return vs Nifty]]-AVERAGE(Table2[1Y Return vs Nifty]))/_xlfn.STDEV.P(Table2[1Y Return vs Nifty])</f>
        <v>0.42984724415285003</v>
      </c>
      <c r="I236">
        <v>-3.0608546476202299</v>
      </c>
      <c r="J236">
        <f>(Table2[[#This Row],[1M Return vs Nifty]]-AVERAGE(Table2[1M Return vs Nifty]))/_xlfn.STDEV.P(Table2[1M Return vs Nifty])</f>
        <v>-7.0280869753883285E-2</v>
      </c>
      <c r="K236">
        <v>8.5526184706416295</v>
      </c>
      <c r="L236">
        <f>(Table2[[#This Row],[6M Return vs Nifty]]-AVERAGE(Table2[6M Return vs Nifty]))/_xlfn.STDEV.P(Table2[6M Return vs Nifty])</f>
        <v>-0.19153452466022688</v>
      </c>
      <c r="M236">
        <v>5.4030760406646303</v>
      </c>
      <c r="N236">
        <f>(Table2[[#This Row],[1W Return vs Nifty]]-AVERAGE(Table2[1W Return vs Nifty]))/_xlfn.STDEV.P(Table2[1W Return vs Nifty])</f>
        <v>1.8166949934358705</v>
      </c>
      <c r="O236">
        <v>1262.6199999999999</v>
      </c>
      <c r="P236">
        <v>1284.44506870123</v>
      </c>
      <c r="Q236">
        <v>1189.25630880369</v>
      </c>
      <c r="R236">
        <v>87.420756479283398</v>
      </c>
      <c r="S236" s="2">
        <f>(Table2[[#This Row],[Close Price]]-Table2[[#This Row],[20D EMA]])/Table2[[#This Row],[20D EMA]]</f>
        <v>0.10551868337266955</v>
      </c>
      <c r="T236" s="2">
        <f>(Table2[[#This Row],[Close Price]]-Table2[[#This Row],[50D EMA]])/Table2[[#This Row],[50D EMA]]</f>
        <v>8.6733900898866262E-2</v>
      </c>
      <c r="U236" s="2">
        <f>(Table2[[#This Row],[Close Price]]-Table2[[#This Row],[200D EMA]])/Table2[[#This Row],[200D EMA]]</f>
        <v>0.1737167082208956</v>
      </c>
      <c r="V236">
        <v>0.91251704586413196</v>
      </c>
      <c r="W236">
        <v>1307</v>
      </c>
      <c r="X236">
        <v>1410</v>
      </c>
      <c r="Y236">
        <v>1238.3499999999999</v>
      </c>
      <c r="Z236">
        <v>1410</v>
      </c>
      <c r="AA236">
        <v>1165.5999999999999</v>
      </c>
      <c r="AB236">
        <v>1410</v>
      </c>
      <c r="AC236" s="2">
        <f>(Table2[[#This Row],[Close Price]]/Table2[[#This Row],[Day Low]])-1</f>
        <v>6.7980107115531707E-2</v>
      </c>
      <c r="AD236" s="2">
        <f>(Table2[[#This Row],[Day High]]/Table2[[#This Row],[Close Price]])-1</f>
        <v>1.0137192391732608E-2</v>
      </c>
      <c r="AE236" s="2">
        <f>(Table2[[#This Row],[Close Price]]/Table2[[#This Row],[Current Week Low]])-1</f>
        <v>0.12718536762627686</v>
      </c>
      <c r="AF236" s="2">
        <f>(Table2[[#This Row],[Current Week High]]/Table2[[#This Row],[Close Price]])-1</f>
        <v>1.0137192391732608E-2</v>
      </c>
      <c r="AG236" s="2">
        <f>(Table2[[#This Row],[Close Price]]/Table2[[#This Row],[Current Month Low]])-1</f>
        <v>0.19753774879890185</v>
      </c>
      <c r="AH236" s="2">
        <f>(Table2[[#This Row],[Current Month High]]/Table2[[#This Row],[Close Price]])-1</f>
        <v>1.0137192391732608E-2</v>
      </c>
      <c r="AI236">
        <v>18.203961743740301</v>
      </c>
      <c r="AJ236">
        <v>98.924041613224901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-0.06</v>
      </c>
      <c r="AM236" t="s">
        <v>10443</v>
      </c>
      <c r="AN236">
        <v>14.58</v>
      </c>
      <c r="AO236" t="s">
        <v>10442</v>
      </c>
      <c r="AP236">
        <v>9.5501275500830998E-2</v>
      </c>
      <c r="AQ236">
        <f>(Table2[[#This Row],[Sharpe Ratio]]-AVERAGE(Table2[Sharpe Ratio]))/_xlfn.STDEV.P(Table2[Sharpe Ratio])</f>
        <v>0.35921295889228821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183</v>
      </c>
      <c r="AT236">
        <f>_xlfn.RANK.AVG(Table2[[#This Row],[6M Return vs Nifty Z-Score]],Table2[6M Return vs Nifty Z-Score])</f>
        <v>375</v>
      </c>
      <c r="AU236">
        <f>_xlfn.RANK.AVG(Table2[[#This Row],[Sharpe Ratio Z-Score]],Table2[Sharpe Ratio Z-Score])</f>
        <v>252</v>
      </c>
      <c r="AV236">
        <f>(Table2[[#This Row],[Rank 1Y]]+Table2[[#This Row],[Rank 6M]]+Table2[[#This Row],[Rank Sharpe]])/3</f>
        <v>270</v>
      </c>
    </row>
    <row r="237" spans="1:48" x14ac:dyDescent="0.3">
      <c r="A237" t="s">
        <v>1178</v>
      </c>
      <c r="B237" t="s">
        <v>1179</v>
      </c>
      <c r="C237" t="s">
        <v>10386</v>
      </c>
      <c r="D237" t="s">
        <v>1001</v>
      </c>
      <c r="E237">
        <v>10620.929407359999</v>
      </c>
      <c r="F237">
        <v>485.2</v>
      </c>
      <c r="G237">
        <v>-0.94456806218782996</v>
      </c>
      <c r="H237">
        <f>(Table2[[#This Row],[1Y Return vs Nifty]]-AVERAGE(Table2[1Y Return vs Nifty]))/_xlfn.STDEV.P(Table2[1Y Return vs Nifty])</f>
        <v>-0.41460326196777769</v>
      </c>
      <c r="I237">
        <v>-2.0435420726104701</v>
      </c>
      <c r="J237">
        <f>(Table2[[#This Row],[1M Return vs Nifty]]-AVERAGE(Table2[1M Return vs Nifty]))/_xlfn.STDEV.P(Table2[1M Return vs Nifty])</f>
        <v>2.7593160471662308E-2</v>
      </c>
      <c r="K237">
        <v>34.1243108757713</v>
      </c>
      <c r="L237">
        <f>(Table2[[#This Row],[6M Return vs Nifty]]-AVERAGE(Table2[6M Return vs Nifty]))/_xlfn.STDEV.P(Table2[6M Return vs Nifty])</f>
        <v>0.55309633311412287</v>
      </c>
      <c r="M237">
        <v>-5.8931543407556497E-3</v>
      </c>
      <c r="N237">
        <f>(Table2[[#This Row],[1W Return vs Nifty]]-AVERAGE(Table2[1W Return vs Nifty]))/_xlfn.STDEV.P(Table2[1W Return vs Nifty])</f>
        <v>0.61414019672603171</v>
      </c>
      <c r="O237">
        <v>468.07</v>
      </c>
      <c r="P237">
        <v>440.44662279196501</v>
      </c>
      <c r="Q237">
        <v>382.51650055598498</v>
      </c>
      <c r="R237">
        <v>57.808720148602703</v>
      </c>
      <c r="S237" s="2">
        <f>(Table2[[#This Row],[Close Price]]-Table2[[#This Row],[20D EMA]])/Table2[[#This Row],[20D EMA]]</f>
        <v>3.6597090178819396E-2</v>
      </c>
      <c r="T237" s="2">
        <f>(Table2[[#This Row],[Close Price]]-Table2[[#This Row],[50D EMA]])/Table2[[#This Row],[50D EMA]]</f>
        <v>0.10160908244532782</v>
      </c>
      <c r="U237" s="2">
        <f>(Table2[[#This Row],[Close Price]]-Table2[[#This Row],[200D EMA]])/Table2[[#This Row],[200D EMA]]</f>
        <v>0.26844201307594651</v>
      </c>
      <c r="V237">
        <v>1.4115357559742401</v>
      </c>
      <c r="W237">
        <v>474.7</v>
      </c>
      <c r="X237">
        <v>497</v>
      </c>
      <c r="Y237">
        <v>461.55</v>
      </c>
      <c r="Z237">
        <v>518</v>
      </c>
      <c r="AA237">
        <v>450</v>
      </c>
      <c r="AB237">
        <v>518</v>
      </c>
      <c r="AC237" s="2">
        <f>(Table2[[#This Row],[Close Price]]/Table2[[#This Row],[Day Low]])-1</f>
        <v>2.2119233199915822E-2</v>
      </c>
      <c r="AD237" s="2">
        <f>(Table2[[#This Row],[Day High]]/Table2[[#This Row],[Close Price]])-1</f>
        <v>2.4319868095630692E-2</v>
      </c>
      <c r="AE237" s="2">
        <f>(Table2[[#This Row],[Close Price]]/Table2[[#This Row],[Current Week Low]])-1</f>
        <v>5.1240385657025156E-2</v>
      </c>
      <c r="AF237" s="2">
        <f>(Table2[[#This Row],[Current Week High]]/Table2[[#This Row],[Close Price]])-1</f>
        <v>6.760098928277003E-2</v>
      </c>
      <c r="AG237" s="2">
        <f>(Table2[[#This Row],[Close Price]]/Table2[[#This Row],[Current Month Low]])-1</f>
        <v>7.8222222222222193E-2</v>
      </c>
      <c r="AH237" s="2">
        <f>(Table2[[#This Row],[Current Month High]]/Table2[[#This Row],[Close Price]])-1</f>
        <v>6.760098928277003E-2</v>
      </c>
      <c r="AI237">
        <v>6.7600989282770003</v>
      </c>
      <c r="AJ237">
        <v>81.383177570093395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7.0000000000000007E-2</v>
      </c>
      <c r="AM237" t="s">
        <v>10442</v>
      </c>
      <c r="AN237">
        <v>3.35</v>
      </c>
      <c r="AO237" t="s">
        <v>10442</v>
      </c>
      <c r="AP237">
        <v>0.110957273496103</v>
      </c>
      <c r="AQ237">
        <f>(Table2[[#This Row],[Sharpe Ratio]]-AVERAGE(Table2[Sharpe Ratio]))/_xlfn.STDEV.P(Table2[Sharpe Ratio])</f>
        <v>0.53812847939385267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1.3183549077378918</v>
      </c>
      <c r="AS237">
        <f>_xlfn.RANK.AVG(Table2[[#This Row],[1Y Return vs Nifty Z-Score]],Table2[1Y Return vs Nifty Z-Score])</f>
        <v>439</v>
      </c>
      <c r="AT237">
        <f>_xlfn.RANK.AVG(Table2[[#This Row],[6M Return vs Nifty Z-Score]],Table2[6M Return vs Nifty Z-Score])</f>
        <v>166</v>
      </c>
      <c r="AU237">
        <f>_xlfn.RANK.AVG(Table2[[#This Row],[Sharpe Ratio Z-Score]],Table2[Sharpe Ratio Z-Score])</f>
        <v>206</v>
      </c>
      <c r="AV237">
        <f>(Table2[[#This Row],[Rank 1Y]]+Table2[[#This Row],[Rank 6M]]+Table2[[#This Row],[Rank Sharpe]])/3</f>
        <v>270.33333333333331</v>
      </c>
    </row>
    <row r="238" spans="1:48" x14ac:dyDescent="0.3">
      <c r="A238" t="s">
        <v>972</v>
      </c>
      <c r="B238" t="s">
        <v>973</v>
      </c>
      <c r="C238" t="s">
        <v>10395</v>
      </c>
      <c r="D238" t="s">
        <v>259</v>
      </c>
      <c r="E238">
        <v>15625.241171600001</v>
      </c>
      <c r="F238">
        <v>897.8</v>
      </c>
      <c r="G238">
        <v>33.636781306313701</v>
      </c>
      <c r="H238">
        <f>(Table2[[#This Row],[1Y Return vs Nifty]]-AVERAGE(Table2[1Y Return vs Nifty]))/_xlfn.STDEV.P(Table2[1Y Return vs Nifty])</f>
        <v>0.15273652329681553</v>
      </c>
      <c r="I238">
        <v>-7.6837247603047398</v>
      </c>
      <c r="J238">
        <f>(Table2[[#This Row],[1M Return vs Nifty]]-AVERAGE(Table2[1M Return vs Nifty]))/_xlfn.STDEV.P(Table2[1M Return vs Nifty])</f>
        <v>-0.51503987524766115</v>
      </c>
      <c r="K238">
        <v>1.92181395956509</v>
      </c>
      <c r="L238">
        <f>(Table2[[#This Row],[6M Return vs Nifty]]-AVERAGE(Table2[6M Return vs Nifty]))/_xlfn.STDEV.P(Table2[6M Return vs Nifty])</f>
        <v>-0.38461918924138266</v>
      </c>
      <c r="M238">
        <v>-2.0297336881331698</v>
      </c>
      <c r="N238">
        <f>(Table2[[#This Row],[1W Return vs Nifty]]-AVERAGE(Table2[1W Return vs Nifty]))/_xlfn.STDEV.P(Table2[1W Return vs Nifty])</f>
        <v>0.16418770967263754</v>
      </c>
      <c r="O238">
        <v>900.09</v>
      </c>
      <c r="P238">
        <v>915.63674550463304</v>
      </c>
      <c r="Q238">
        <v>835.81309410940503</v>
      </c>
      <c r="R238">
        <v>51.524661094002298</v>
      </c>
      <c r="S238" s="2">
        <f>(Table2[[#This Row],[Close Price]]-Table2[[#This Row],[20D EMA]])/Table2[[#This Row],[20D EMA]]</f>
        <v>-2.5441900254419862E-3</v>
      </c>
      <c r="T238" s="2">
        <f>(Table2[[#This Row],[Close Price]]-Table2[[#This Row],[50D EMA]])/Table2[[#This Row],[50D EMA]]</f>
        <v>-1.9480154758099791E-2</v>
      </c>
      <c r="U238" s="2">
        <f>(Table2[[#This Row],[Close Price]]-Table2[[#This Row],[200D EMA]])/Table2[[#This Row],[200D EMA]]</f>
        <v>7.4163597492624411E-2</v>
      </c>
      <c r="V238">
        <v>0.62368440768589495</v>
      </c>
      <c r="W238">
        <v>875.05</v>
      </c>
      <c r="X238">
        <v>901</v>
      </c>
      <c r="Y238">
        <v>866.9</v>
      </c>
      <c r="Z238">
        <v>915</v>
      </c>
      <c r="AA238">
        <v>856.5</v>
      </c>
      <c r="AB238">
        <v>947.8</v>
      </c>
      <c r="AC238" s="2">
        <f>(Table2[[#This Row],[Close Price]]/Table2[[#This Row],[Day Low]])-1</f>
        <v>2.5998514370607406E-2</v>
      </c>
      <c r="AD238" s="2">
        <f>(Table2[[#This Row],[Day High]]/Table2[[#This Row],[Close Price]])-1</f>
        <v>3.5642682111829416E-3</v>
      </c>
      <c r="AE238" s="2">
        <f>(Table2[[#This Row],[Close Price]]/Table2[[#This Row],[Current Week Low]])-1</f>
        <v>3.5644249625100821E-2</v>
      </c>
      <c r="AF238" s="2">
        <f>(Table2[[#This Row],[Current Week High]]/Table2[[#This Row],[Close Price]])-1</f>
        <v>1.91579416351082E-2</v>
      </c>
      <c r="AG238" s="2">
        <f>(Table2[[#This Row],[Close Price]]/Table2[[#This Row],[Current Month Low]])-1</f>
        <v>4.8219497956800916E-2</v>
      </c>
      <c r="AH238" s="2">
        <f>(Table2[[#This Row],[Current Month High]]/Table2[[#This Row],[Close Price]])-1</f>
        <v>5.5691690799732685E-2</v>
      </c>
      <c r="AI238">
        <v>18.066384495433201</v>
      </c>
      <c r="AJ238">
        <v>66.259259259259196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-0.12</v>
      </c>
      <c r="AM238" t="s">
        <v>10443</v>
      </c>
      <c r="AN238">
        <v>2.0099999999999998</v>
      </c>
      <c r="AO238" t="s">
        <v>10442</v>
      </c>
      <c r="AP238">
        <v>0.155272459558458</v>
      </c>
      <c r="AQ238">
        <f>(Table2[[#This Row],[Sharpe Ratio]]-AVERAGE(Table2[Sharpe Ratio]))/_xlfn.STDEV.P(Table2[Sharpe Ratio])</f>
        <v>1.0511121497395208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256</v>
      </c>
      <c r="AT238">
        <f>_xlfn.RANK.AVG(Table2[[#This Row],[6M Return vs Nifty Z-Score]],Table2[6M Return vs Nifty Z-Score])</f>
        <v>449</v>
      </c>
      <c r="AU238">
        <f>_xlfn.RANK.AVG(Table2[[#This Row],[Sharpe Ratio Z-Score]],Table2[Sharpe Ratio Z-Score])</f>
        <v>106</v>
      </c>
      <c r="AV238">
        <f>(Table2[[#This Row],[Rank 1Y]]+Table2[[#This Row],[Rank 6M]]+Table2[[#This Row],[Rank Sharpe]])/3</f>
        <v>270.33333333333331</v>
      </c>
    </row>
    <row r="239" spans="1:48" x14ac:dyDescent="0.3">
      <c r="A239" t="s">
        <v>811</v>
      </c>
      <c r="B239" t="s">
        <v>812</v>
      </c>
      <c r="C239" t="s">
        <v>10384</v>
      </c>
      <c r="D239" t="s">
        <v>813</v>
      </c>
      <c r="E239">
        <v>20572.276477374999</v>
      </c>
      <c r="F239">
        <v>231.35</v>
      </c>
      <c r="G239">
        <v>44.353721742929402</v>
      </c>
      <c r="H239">
        <f>(Table2[[#This Row],[1Y Return vs Nifty]]-AVERAGE(Table2[1Y Return vs Nifty]))/_xlfn.STDEV.P(Table2[1Y Return vs Nifty])</f>
        <v>0.32855808020636451</v>
      </c>
      <c r="I239">
        <v>10.0635822117956</v>
      </c>
      <c r="J239">
        <f>(Table2[[#This Row],[1M Return vs Nifty]]-AVERAGE(Table2[1M Return vs Nifty]))/_xlfn.STDEV.P(Table2[1M Return vs Nifty])</f>
        <v>1.1924003959912159</v>
      </c>
      <c r="K239">
        <v>54.876665649456498</v>
      </c>
      <c r="L239">
        <f>(Table2[[#This Row],[6M Return vs Nifty]]-AVERAGE(Table2[6M Return vs Nifty]))/_xlfn.STDEV.P(Table2[6M Return vs Nifty])</f>
        <v>1.1573912499756678</v>
      </c>
      <c r="M239">
        <v>2.13349523748591</v>
      </c>
      <c r="N239">
        <f>(Table2[[#This Row],[1W Return vs Nifty]]-AVERAGE(Table2[1W Return vs Nifty]))/_xlfn.STDEV.P(Table2[1W Return vs Nifty])</f>
        <v>1.0897819835182643</v>
      </c>
      <c r="O239">
        <v>213.62</v>
      </c>
      <c r="P239">
        <v>199.78548461516999</v>
      </c>
      <c r="Q239">
        <v>170.85736056748601</v>
      </c>
      <c r="R239">
        <v>81.214750579485894</v>
      </c>
      <c r="S239" s="2">
        <f>(Table2[[#This Row],[Close Price]]-Table2[[#This Row],[20D EMA]])/Table2[[#This Row],[20D EMA]]</f>
        <v>8.2997846643572654E-2</v>
      </c>
      <c r="T239" s="2">
        <f>(Table2[[#This Row],[Close Price]]-Table2[[#This Row],[50D EMA]])/Table2[[#This Row],[50D EMA]]</f>
        <v>0.15799203553566507</v>
      </c>
      <c r="U239" s="2">
        <f>(Table2[[#This Row],[Close Price]]-Table2[[#This Row],[200D EMA]])/Table2[[#This Row],[200D EMA]]</f>
        <v>0.35405345857851017</v>
      </c>
      <c r="V239">
        <v>1.02082109327969</v>
      </c>
      <c r="W239">
        <v>226.01</v>
      </c>
      <c r="X239">
        <v>233.27</v>
      </c>
      <c r="Y239">
        <v>216.44</v>
      </c>
      <c r="Z239">
        <v>233.27</v>
      </c>
      <c r="AA239">
        <v>201.75</v>
      </c>
      <c r="AB239">
        <v>233.27</v>
      </c>
      <c r="AC239" s="2">
        <f>(Table2[[#This Row],[Close Price]]/Table2[[#This Row],[Day Low]])-1</f>
        <v>2.362727312950752E-2</v>
      </c>
      <c r="AD239" s="2">
        <f>(Table2[[#This Row],[Day High]]/Table2[[#This Row],[Close Price]])-1</f>
        <v>8.2991138966934663E-3</v>
      </c>
      <c r="AE239" s="2">
        <f>(Table2[[#This Row],[Close Price]]/Table2[[#This Row],[Current Week Low]])-1</f>
        <v>6.888745148771025E-2</v>
      </c>
      <c r="AF239" s="2">
        <f>(Table2[[#This Row],[Current Week High]]/Table2[[#This Row],[Close Price]])-1</f>
        <v>8.2991138966934663E-3</v>
      </c>
      <c r="AG239" s="2">
        <f>(Table2[[#This Row],[Close Price]]/Table2[[#This Row],[Current Month Low]])-1</f>
        <v>0.14671623296158609</v>
      </c>
      <c r="AH239" s="2">
        <f>(Table2[[#This Row],[Current Month High]]/Table2[[#This Row],[Close Price]])-1</f>
        <v>8.2991138966934663E-3</v>
      </c>
      <c r="AI239">
        <v>0.82991138966934597</v>
      </c>
      <c r="AJ239">
        <v>90.646889163576404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0.22</v>
      </c>
      <c r="AM239" t="s">
        <v>10442</v>
      </c>
      <c r="AN239">
        <v>11.84</v>
      </c>
      <c r="AO239" t="s">
        <v>10442</v>
      </c>
      <c r="AP239">
        <v>3.6425242630640001E-3</v>
      </c>
      <c r="AQ239">
        <f>(Table2[[#This Row],[Sharpe Ratio]]-AVERAGE(Table2[Sharpe Ratio]))/_xlfn.STDEV.P(Table2[Sharpe Ratio])</f>
        <v>-0.70412544833034929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3.0640062613611629</v>
      </c>
      <c r="AS239">
        <f>_xlfn.RANK.AVG(Table2[[#This Row],[1Y Return vs Nifty Z-Score]],Table2[1Y Return vs Nifty Z-Score])</f>
        <v>201</v>
      </c>
      <c r="AT239">
        <f>_xlfn.RANK.AVG(Table2[[#This Row],[6M Return vs Nifty Z-Score]],Table2[6M Return vs Nifty Z-Score])</f>
        <v>91</v>
      </c>
      <c r="AU239">
        <f>_xlfn.RANK.AVG(Table2[[#This Row],[Sharpe Ratio Z-Score]],Table2[Sharpe Ratio Z-Score])</f>
        <v>522</v>
      </c>
      <c r="AV239">
        <f>(Table2[[#This Row],[Rank 1Y]]+Table2[[#This Row],[Rank 6M]]+Table2[[#This Row],[Rank Sharpe]])/3</f>
        <v>271.33333333333331</v>
      </c>
    </row>
    <row r="240" spans="1:48" x14ac:dyDescent="0.3">
      <c r="A240" t="s">
        <v>344</v>
      </c>
      <c r="B240" t="s">
        <v>345</v>
      </c>
      <c r="C240" t="s">
        <v>10390</v>
      </c>
      <c r="D240" t="s">
        <v>125</v>
      </c>
      <c r="E240">
        <v>74091.446953319901</v>
      </c>
      <c r="F240">
        <v>1591.35</v>
      </c>
      <c r="G240">
        <v>11.452220815783299</v>
      </c>
      <c r="H240">
        <f>(Table2[[#This Row],[1Y Return vs Nifty]]-AVERAGE(Table2[1Y Return vs Nifty]))/_xlfn.STDEV.P(Table2[1Y Return vs Nifty])</f>
        <v>-0.21122220054497415</v>
      </c>
      <c r="I240">
        <v>-5.5808668718001702</v>
      </c>
      <c r="J240">
        <f>(Table2[[#This Row],[1M Return vs Nifty]]-AVERAGE(Table2[1M Return vs Nifty]))/_xlfn.STDEV.P(Table2[1M Return vs Nifty])</f>
        <v>-0.31272725118759909</v>
      </c>
      <c r="K240">
        <v>27.539369455256899</v>
      </c>
      <c r="L240">
        <f>(Table2[[#This Row],[6M Return vs Nifty]]-AVERAGE(Table2[6M Return vs Nifty]))/_xlfn.STDEV.P(Table2[6M Return vs Nifty])</f>
        <v>0.36134717155421486</v>
      </c>
      <c r="M240">
        <v>-2.1559285864179398</v>
      </c>
      <c r="N240">
        <f>(Table2[[#This Row],[1W Return vs Nifty]]-AVERAGE(Table2[1W Return vs Nifty]))/_xlfn.STDEV.P(Table2[1W Return vs Nifty])</f>
        <v>0.13613129544998098</v>
      </c>
      <c r="O240">
        <v>1589.57</v>
      </c>
      <c r="P240">
        <v>1591.48755375873</v>
      </c>
      <c r="Q240">
        <v>1411.9344728328699</v>
      </c>
      <c r="R240">
        <v>51.755920075304402</v>
      </c>
      <c r="S240" s="2">
        <f>(Table2[[#This Row],[Close Price]]-Table2[[#This Row],[20D EMA]])/Table2[[#This Row],[20D EMA]]</f>
        <v>1.1197996942569203E-3</v>
      </c>
      <c r="T240" s="2">
        <f>(Table2[[#This Row],[Close Price]]-Table2[[#This Row],[50D EMA]])/Table2[[#This Row],[50D EMA]]</f>
        <v>-8.643093589088623E-5</v>
      </c>
      <c r="U240" s="2">
        <f>(Table2[[#This Row],[Close Price]]-Table2[[#This Row],[200D EMA]])/Table2[[#This Row],[200D EMA]]</f>
        <v>0.1270707179541804</v>
      </c>
      <c r="V240">
        <v>0.82779992055481599</v>
      </c>
      <c r="W240">
        <v>1573</v>
      </c>
      <c r="X240">
        <v>1600.95</v>
      </c>
      <c r="Y240">
        <v>1534.05</v>
      </c>
      <c r="Z240">
        <v>1625</v>
      </c>
      <c r="AA240">
        <v>1524.75</v>
      </c>
      <c r="AB240">
        <v>1629.9</v>
      </c>
      <c r="AC240" s="2">
        <f>(Table2[[#This Row],[Close Price]]/Table2[[#This Row],[Day Low]])-1</f>
        <v>1.166560712015241E-2</v>
      </c>
      <c r="AD240" s="2">
        <f>(Table2[[#This Row],[Day High]]/Table2[[#This Row],[Close Price]])-1</f>
        <v>6.0326138184561007E-3</v>
      </c>
      <c r="AE240" s="2">
        <f>(Table2[[#This Row],[Close Price]]/Table2[[#This Row],[Current Week Low]])-1</f>
        <v>3.7352107167302195E-2</v>
      </c>
      <c r="AF240" s="2">
        <f>(Table2[[#This Row],[Current Week High]]/Table2[[#This Row],[Close Price]])-1</f>
        <v>2.1145568228233991E-2</v>
      </c>
      <c r="AG240" s="2">
        <f>(Table2[[#This Row],[Close Price]]/Table2[[#This Row],[Current Month Low]])-1</f>
        <v>4.3679291687161781E-2</v>
      </c>
      <c r="AH240" s="2">
        <f>(Table2[[#This Row],[Current Month High]]/Table2[[#This Row],[Close Price]])-1</f>
        <v>2.4224714864737651E-2</v>
      </c>
      <c r="AI240">
        <v>13.394287868790601</v>
      </c>
      <c r="AJ240">
        <v>58.769829392397398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-0.08</v>
      </c>
      <c r="AM240" t="s">
        <v>10443</v>
      </c>
      <c r="AN240">
        <v>-0.89</v>
      </c>
      <c r="AO240" t="s">
        <v>10443</v>
      </c>
      <c r="AP240">
        <v>9.7216916722461993E-2</v>
      </c>
      <c r="AQ240">
        <f>(Table2[[#This Row],[Sharpe Ratio]]-AVERAGE(Table2[Sharpe Ratio]))/_xlfn.STDEV.P(Table2[Sharpe Ratio])</f>
        <v>0.3790728762043859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366</v>
      </c>
      <c r="AT240">
        <f>_xlfn.RANK.AVG(Table2[[#This Row],[6M Return vs Nifty Z-Score]],Table2[6M Return vs Nifty Z-Score])</f>
        <v>205</v>
      </c>
      <c r="AU240">
        <f>_xlfn.RANK.AVG(Table2[[#This Row],[Sharpe Ratio Z-Score]],Table2[Sharpe Ratio Z-Score])</f>
        <v>244</v>
      </c>
      <c r="AV240">
        <f>(Table2[[#This Row],[Rank 1Y]]+Table2[[#This Row],[Rank 6M]]+Table2[[#This Row],[Rank Sharpe]])/3</f>
        <v>271.66666666666669</v>
      </c>
    </row>
    <row r="241" spans="1:48" x14ac:dyDescent="0.3">
      <c r="A241" t="s">
        <v>494</v>
      </c>
      <c r="B241" t="s">
        <v>495</v>
      </c>
      <c r="C241" t="s">
        <v>10383</v>
      </c>
      <c r="D241" t="s">
        <v>21</v>
      </c>
      <c r="E241">
        <v>45099.009703800002</v>
      </c>
      <c r="F241">
        <v>1662</v>
      </c>
      <c r="G241">
        <v>17.642356156745699</v>
      </c>
      <c r="H241">
        <f>(Table2[[#This Row],[1Y Return vs Nifty]]-AVERAGE(Table2[1Y Return vs Nifty]))/_xlfn.STDEV.P(Table2[1Y Return vs Nifty])</f>
        <v>-0.10966716815808861</v>
      </c>
      <c r="I241">
        <v>-13.802744437876999</v>
      </c>
      <c r="J241">
        <f>(Table2[[#This Row],[1M Return vs Nifty]]-AVERAGE(Table2[1M Return vs Nifty]))/_xlfn.STDEV.P(Table2[1M Return vs Nifty])</f>
        <v>-1.1037410587238115</v>
      </c>
      <c r="K241">
        <v>5.2396442222003703</v>
      </c>
      <c r="L241">
        <f>(Table2[[#This Row],[6M Return vs Nifty]]-AVERAGE(Table2[6M Return vs Nifty]))/_xlfn.STDEV.P(Table2[6M Return vs Nifty])</f>
        <v>-0.2880061549816631</v>
      </c>
      <c r="M241">
        <v>-11.233835848640799</v>
      </c>
      <c r="N241">
        <f>(Table2[[#This Row],[1W Return vs Nifty]]-AVERAGE(Table2[1W Return vs Nifty]))/_xlfn.STDEV.P(Table2[1W Return vs Nifty])</f>
        <v>-1.8821240372580679</v>
      </c>
      <c r="O241">
        <v>1757.98</v>
      </c>
      <c r="P241">
        <v>1748.90796285023</v>
      </c>
      <c r="Q241">
        <v>1568.57875274501</v>
      </c>
      <c r="R241">
        <v>25.4729769159112</v>
      </c>
      <c r="S241" s="2">
        <f>(Table2[[#This Row],[Close Price]]-Table2[[#This Row],[20D EMA]])/Table2[[#This Row],[20D EMA]]</f>
        <v>-5.4596753091616525E-2</v>
      </c>
      <c r="T241" s="2">
        <f>(Table2[[#This Row],[Close Price]]-Table2[[#This Row],[50D EMA]])/Table2[[#This Row],[50D EMA]]</f>
        <v>-4.9692702358444495E-2</v>
      </c>
      <c r="U241" s="2">
        <f>(Table2[[#This Row],[Close Price]]-Table2[[#This Row],[200D EMA]])/Table2[[#This Row],[200D EMA]]</f>
        <v>5.955789410732678E-2</v>
      </c>
      <c r="V241">
        <v>0.66133018787985498</v>
      </c>
      <c r="W241">
        <v>1626.1</v>
      </c>
      <c r="X241">
        <v>1695.9</v>
      </c>
      <c r="Y241">
        <v>1626.1</v>
      </c>
      <c r="Z241">
        <v>1832</v>
      </c>
      <c r="AA241">
        <v>1626.1</v>
      </c>
      <c r="AB241">
        <v>1859.95</v>
      </c>
      <c r="AC241" s="2">
        <f>(Table2[[#This Row],[Close Price]]/Table2[[#This Row],[Day Low]])-1</f>
        <v>2.2077363015804652E-2</v>
      </c>
      <c r="AD241" s="2">
        <f>(Table2[[#This Row],[Day High]]/Table2[[#This Row],[Close Price]])-1</f>
        <v>2.0397111913357469E-2</v>
      </c>
      <c r="AE241" s="2">
        <f>(Table2[[#This Row],[Close Price]]/Table2[[#This Row],[Current Week Low]])-1</f>
        <v>2.2077363015804652E-2</v>
      </c>
      <c r="AF241" s="2">
        <f>(Table2[[#This Row],[Current Week High]]/Table2[[#This Row],[Close Price]])-1</f>
        <v>0.10228640192539107</v>
      </c>
      <c r="AG241" s="2">
        <f>(Table2[[#This Row],[Close Price]]/Table2[[#This Row],[Current Month Low]])-1</f>
        <v>2.2077363015804652E-2</v>
      </c>
      <c r="AH241" s="2">
        <f>(Table2[[#This Row],[Current Month High]]/Table2[[#This Row],[Close Price]])-1</f>
        <v>0.11910348977135987</v>
      </c>
      <c r="AI241">
        <v>16.0469314079422</v>
      </c>
      <c r="AJ241">
        <v>60.1156069364161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-0.15</v>
      </c>
      <c r="AM241" t="s">
        <v>10443</v>
      </c>
      <c r="AN241">
        <v>-5.01</v>
      </c>
      <c r="AO241" t="s">
        <v>10443</v>
      </c>
      <c r="AP241">
        <v>0.16867848312838599</v>
      </c>
      <c r="AQ241">
        <f>(Table2[[#This Row],[Sharpe Ratio]]-AVERAGE(Table2[Sharpe Ratio]))/_xlfn.STDEV.P(Table2[Sharpe Ratio])</f>
        <v>1.2062975790856958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-2.1772408400359353</v>
      </c>
      <c r="AS241">
        <f>_xlfn.RANK.AVG(Table2[[#This Row],[1Y Return vs Nifty Z-Score]],Table2[1Y Return vs Nifty Z-Score])</f>
        <v>320</v>
      </c>
      <c r="AT241">
        <f>_xlfn.RANK.AVG(Table2[[#This Row],[6M Return vs Nifty Z-Score]],Table2[6M Return vs Nifty Z-Score])</f>
        <v>410</v>
      </c>
      <c r="AU241">
        <f>_xlfn.RANK.AVG(Table2[[#This Row],[Sharpe Ratio Z-Score]],Table2[Sharpe Ratio Z-Score])</f>
        <v>86</v>
      </c>
      <c r="AV241">
        <f>(Table2[[#This Row],[Rank 1Y]]+Table2[[#This Row],[Rank 6M]]+Table2[[#This Row],[Rank Sharpe]])/3</f>
        <v>272</v>
      </c>
    </row>
    <row r="242" spans="1:48" x14ac:dyDescent="0.3">
      <c r="A242" t="s">
        <v>282</v>
      </c>
      <c r="B242" t="s">
        <v>283</v>
      </c>
      <c r="C242" t="s">
        <v>10394</v>
      </c>
      <c r="D242" t="s">
        <v>46</v>
      </c>
      <c r="E242">
        <v>99813.999674256003</v>
      </c>
      <c r="F242">
        <v>94.53</v>
      </c>
      <c r="G242">
        <v>28.6155583427973</v>
      </c>
      <c r="H242">
        <f>(Table2[[#This Row],[1Y Return vs Nifty]]-AVERAGE(Table2[1Y Return vs Nifty]))/_xlfn.STDEV.P(Table2[1Y Return vs Nifty])</f>
        <v>7.0358605433326449E-2</v>
      </c>
      <c r="I242">
        <v>-8.5007605718285806</v>
      </c>
      <c r="J242">
        <f>(Table2[[#This Row],[1M Return vs Nifty]]-AVERAGE(Table2[1M Return vs Nifty]))/_xlfn.STDEV.P(Table2[1M Return vs Nifty])</f>
        <v>-0.59364559553148877</v>
      </c>
      <c r="K242">
        <v>8.5356474398678603</v>
      </c>
      <c r="L242">
        <f>(Table2[[#This Row],[6M Return vs Nifty]]-AVERAGE(Table2[6M Return vs Nifty]))/_xlfn.STDEV.P(Table2[6M Return vs Nifty])</f>
        <v>-0.19202870991015786</v>
      </c>
      <c r="M242">
        <v>-3.8780981097615501</v>
      </c>
      <c r="N242">
        <f>(Table2[[#This Row],[1W Return vs Nifty]]-AVERAGE(Table2[1W Return vs Nifty]))/_xlfn.STDEV.P(Table2[1W Return vs Nifty])</f>
        <v>-0.24675186516345149</v>
      </c>
      <c r="O242">
        <v>94.39</v>
      </c>
      <c r="P242">
        <v>94.377603807639005</v>
      </c>
      <c r="Q242">
        <v>85.006485240717396</v>
      </c>
      <c r="R242">
        <v>51.3837397477716</v>
      </c>
      <c r="S242" s="2">
        <f>(Table2[[#This Row],[Close Price]]-Table2[[#This Row],[20D EMA]])/Table2[[#This Row],[20D EMA]]</f>
        <v>1.4832079669456571E-3</v>
      </c>
      <c r="T242" s="2">
        <f>(Table2[[#This Row],[Close Price]]-Table2[[#This Row],[50D EMA]])/Table2[[#This Row],[50D EMA]]</f>
        <v>1.6147495402787596E-3</v>
      </c>
      <c r="U242" s="2">
        <f>(Table2[[#This Row],[Close Price]]-Table2[[#This Row],[200D EMA]])/Table2[[#This Row],[200D EMA]]</f>
        <v>0.11203280234813098</v>
      </c>
      <c r="V242">
        <v>0.93972087359266099</v>
      </c>
      <c r="W242">
        <v>92.82</v>
      </c>
      <c r="X242">
        <v>95.4</v>
      </c>
      <c r="Y242">
        <v>90.88</v>
      </c>
      <c r="Z242">
        <v>98.23</v>
      </c>
      <c r="AA242">
        <v>89.21</v>
      </c>
      <c r="AB242">
        <v>98.23</v>
      </c>
      <c r="AC242" s="2">
        <f>(Table2[[#This Row],[Close Price]]/Table2[[#This Row],[Day Low]])-1</f>
        <v>1.8422753716871521E-2</v>
      </c>
      <c r="AD242" s="2">
        <f>(Table2[[#This Row],[Day High]]/Table2[[#This Row],[Close Price]])-1</f>
        <v>9.2034274833385776E-3</v>
      </c>
      <c r="AE242" s="2">
        <f>(Table2[[#This Row],[Close Price]]/Table2[[#This Row],[Current Week Low]])-1</f>
        <v>4.0162852112676228E-2</v>
      </c>
      <c r="AF242" s="2">
        <f>(Table2[[#This Row],[Current Week High]]/Table2[[#This Row],[Close Price]])-1</f>
        <v>3.9141013434888405E-2</v>
      </c>
      <c r="AG242" s="2">
        <f>(Table2[[#This Row],[Close Price]]/Table2[[#This Row],[Current Month Low]])-1</f>
        <v>5.9634570115457919E-2</v>
      </c>
      <c r="AH242" s="2">
        <f>(Table2[[#This Row],[Current Month High]]/Table2[[#This Row],[Close Price]])-1</f>
        <v>3.9141013434888405E-2</v>
      </c>
      <c r="AI242">
        <v>9.7535174018829895</v>
      </c>
      <c r="AJ242">
        <v>81.788461538461505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-0.05</v>
      </c>
      <c r="AM242" t="s">
        <v>10443</v>
      </c>
      <c r="AN242">
        <v>1.19</v>
      </c>
      <c r="AO242" t="s">
        <v>10442</v>
      </c>
      <c r="AP242">
        <v>0.12717318319115201</v>
      </c>
      <c r="AQ242">
        <f>(Table2[[#This Row],[Sharpe Ratio]]-AVERAGE(Table2[Sharpe Ratio]))/_xlfn.STDEV.P(Table2[Sharpe Ratio])</f>
        <v>0.72584058471267843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-0.23622698045909329</v>
      </c>
      <c r="AS242">
        <f>_xlfn.RANK.AVG(Table2[[#This Row],[1Y Return vs Nifty Z-Score]],Table2[1Y Return vs Nifty Z-Score])</f>
        <v>277</v>
      </c>
      <c r="AT242">
        <f>_xlfn.RANK.AVG(Table2[[#This Row],[6M Return vs Nifty Z-Score]],Table2[6M Return vs Nifty Z-Score])</f>
        <v>376</v>
      </c>
      <c r="AU242">
        <f>_xlfn.RANK.AVG(Table2[[#This Row],[Sharpe Ratio Z-Score]],Table2[Sharpe Ratio Z-Score])</f>
        <v>164</v>
      </c>
      <c r="AV242">
        <f>(Table2[[#This Row],[Rank 1Y]]+Table2[[#This Row],[Rank 6M]]+Table2[[#This Row],[Rank Sharpe]])/3</f>
        <v>272.33333333333331</v>
      </c>
    </row>
    <row r="243" spans="1:48" x14ac:dyDescent="0.3">
      <c r="A243" t="s">
        <v>900</v>
      </c>
      <c r="B243" t="s">
        <v>901</v>
      </c>
      <c r="C243" t="s">
        <v>10394</v>
      </c>
      <c r="D243" t="s">
        <v>462</v>
      </c>
      <c r="E243">
        <v>17470.417491569999</v>
      </c>
      <c r="F243">
        <v>1223.7</v>
      </c>
      <c r="G243">
        <v>20.176869202177901</v>
      </c>
      <c r="H243">
        <f>(Table2[[#This Row],[1Y Return vs Nifty]]-AVERAGE(Table2[1Y Return vs Nifty]))/_xlfn.STDEV.P(Table2[1Y Return vs Nifty])</f>
        <v>-6.8086081439258705E-2</v>
      </c>
      <c r="I243">
        <v>-17.909118553928501</v>
      </c>
      <c r="J243">
        <f>(Table2[[#This Row],[1M Return vs Nifty]]-AVERAGE(Table2[1M Return vs Nifty]))/_xlfn.STDEV.P(Table2[1M Return vs Nifty])</f>
        <v>-1.4988088031168925</v>
      </c>
      <c r="K243">
        <v>7.0146099951123899</v>
      </c>
      <c r="L243">
        <f>(Table2[[#This Row],[6M Return vs Nifty]]-AVERAGE(Table2[6M Return vs Nifty]))/_xlfn.STDEV.P(Table2[6M Return vs Nifty])</f>
        <v>-0.23632031952485699</v>
      </c>
      <c r="M243">
        <v>-7.3508043411511403</v>
      </c>
      <c r="N243">
        <f>(Table2[[#This Row],[1W Return vs Nifty]]-AVERAGE(Table2[1W Return vs Nifty]))/_xlfn.STDEV.P(Table2[1W Return vs Nifty])</f>
        <v>-1.0188249507299041</v>
      </c>
      <c r="O243">
        <v>1278.05</v>
      </c>
      <c r="P243">
        <v>1284.5844063383399</v>
      </c>
      <c r="Q243">
        <v>1118.67598966788</v>
      </c>
      <c r="R243">
        <v>30.078351380099502</v>
      </c>
      <c r="S243" s="2">
        <f>(Table2[[#This Row],[Close Price]]-Table2[[#This Row],[20D EMA]])/Table2[[#This Row],[20D EMA]]</f>
        <v>-4.2525722780798803E-2</v>
      </c>
      <c r="T243" s="2">
        <f>(Table2[[#This Row],[Close Price]]-Table2[[#This Row],[50D EMA]])/Table2[[#This Row],[50D EMA]]</f>
        <v>-4.7396189801095764E-2</v>
      </c>
      <c r="U243" s="2">
        <f>(Table2[[#This Row],[Close Price]]-Table2[[#This Row],[200D EMA]])/Table2[[#This Row],[200D EMA]]</f>
        <v>9.3882421096121202E-2</v>
      </c>
      <c r="V243">
        <v>0.34775878097948798</v>
      </c>
      <c r="W243">
        <v>1208.5</v>
      </c>
      <c r="X243">
        <v>1246.9000000000001</v>
      </c>
      <c r="Y243">
        <v>1183.05</v>
      </c>
      <c r="Z243">
        <v>1279</v>
      </c>
      <c r="AA243">
        <v>1183.05</v>
      </c>
      <c r="AB243">
        <v>1349.4</v>
      </c>
      <c r="AC243" s="2">
        <f>(Table2[[#This Row],[Close Price]]/Table2[[#This Row],[Day Low]])-1</f>
        <v>1.2577575506826699E-2</v>
      </c>
      <c r="AD243" s="2">
        <f>(Table2[[#This Row],[Day High]]/Table2[[#This Row],[Close Price]])-1</f>
        <v>1.8958895154041144E-2</v>
      </c>
      <c r="AE243" s="2">
        <f>(Table2[[#This Row],[Close Price]]/Table2[[#This Row],[Current Week Low]])-1</f>
        <v>3.4360339799670347E-2</v>
      </c>
      <c r="AF243" s="2">
        <f>(Table2[[#This Row],[Current Week High]]/Table2[[#This Row],[Close Price]])-1</f>
        <v>4.5190814742175345E-2</v>
      </c>
      <c r="AG243" s="2">
        <f>(Table2[[#This Row],[Close Price]]/Table2[[#This Row],[Current Month Low]])-1</f>
        <v>3.4360339799670347E-2</v>
      </c>
      <c r="AH243" s="2">
        <f>(Table2[[#This Row],[Current Month High]]/Table2[[#This Row],[Close Price]])-1</f>
        <v>0.10272125520961017</v>
      </c>
      <c r="AI243">
        <v>26.150200212470299</v>
      </c>
      <c r="AJ243">
        <v>68.206185567010294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-0.04</v>
      </c>
      <c r="AM243" t="s">
        <v>10443</v>
      </c>
      <c r="AN243">
        <v>-8.09</v>
      </c>
      <c r="AO243" t="s">
        <v>10443</v>
      </c>
      <c r="AP243">
        <v>0.14855187555830399</v>
      </c>
      <c r="AQ243">
        <f>(Table2[[#This Row],[Sharpe Ratio]]-AVERAGE(Table2[Sharpe Ratio]))/_xlfn.STDEV.P(Table2[Sharpe Ratio])</f>
        <v>0.97331602264181649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310</v>
      </c>
      <c r="AT243">
        <f>_xlfn.RANK.AVG(Table2[[#This Row],[6M Return vs Nifty Z-Score]],Table2[6M Return vs Nifty Z-Score])</f>
        <v>390</v>
      </c>
      <c r="AU243">
        <f>_xlfn.RANK.AVG(Table2[[#This Row],[Sharpe Ratio Z-Score]],Table2[Sharpe Ratio Z-Score])</f>
        <v>121</v>
      </c>
      <c r="AV243">
        <f>(Table2[[#This Row],[Rank 1Y]]+Table2[[#This Row],[Rank 6M]]+Table2[[#This Row],[Rank Sharpe]])/3</f>
        <v>273.66666666666669</v>
      </c>
    </row>
    <row r="244" spans="1:48" x14ac:dyDescent="0.3">
      <c r="A244" t="s">
        <v>1034</v>
      </c>
      <c r="B244" t="s">
        <v>1035</v>
      </c>
      <c r="C244" t="s">
        <v>10394</v>
      </c>
      <c r="D244" t="s">
        <v>77</v>
      </c>
      <c r="E244">
        <v>13699.5</v>
      </c>
      <c r="F244">
        <v>91.33</v>
      </c>
      <c r="G244">
        <v>25.071891001809099</v>
      </c>
      <c r="H244">
        <f>(Table2[[#This Row],[1Y Return vs Nifty]]-AVERAGE(Table2[1Y Return vs Nifty]))/_xlfn.STDEV.P(Table2[1Y Return vs Nifty])</f>
        <v>1.2221386816963517E-2</v>
      </c>
      <c r="I244">
        <v>-18.657013523541998</v>
      </c>
      <c r="J244">
        <f>(Table2[[#This Row],[1M Return vs Nifty]]-AVERAGE(Table2[1M Return vs Nifty]))/_xlfn.STDEV.P(Table2[1M Return vs Nifty])</f>
        <v>-1.5707625926007025</v>
      </c>
      <c r="K244">
        <v>26.9881025560654</v>
      </c>
      <c r="L244">
        <f>(Table2[[#This Row],[6M Return vs Nifty]]-AVERAGE(Table2[6M Return vs Nifty]))/_xlfn.STDEV.P(Table2[6M Return vs Nifty])</f>
        <v>0.34529464215943656</v>
      </c>
      <c r="M244">
        <v>-6.7661099971786198</v>
      </c>
      <c r="N244">
        <f>(Table2[[#This Row],[1W Return vs Nifty]]-AVERAGE(Table2[1W Return vs Nifty]))/_xlfn.STDEV.P(Table2[1W Return vs Nifty])</f>
        <v>-0.88883216234380447</v>
      </c>
      <c r="O244">
        <v>95.71</v>
      </c>
      <c r="P244">
        <v>95.171723927401203</v>
      </c>
      <c r="Q244">
        <v>80.080390233587906</v>
      </c>
      <c r="R244">
        <v>31.9229574722902</v>
      </c>
      <c r="S244" s="2">
        <f>(Table2[[#This Row],[Close Price]]-Table2[[#This Row],[20D EMA]])/Table2[[#This Row],[20D EMA]]</f>
        <v>-4.5763243130289372E-2</v>
      </c>
      <c r="T244" s="2">
        <f>(Table2[[#This Row],[Close Price]]-Table2[[#This Row],[50D EMA]])/Table2[[#This Row],[50D EMA]]</f>
        <v>-4.0366232415120953E-2</v>
      </c>
      <c r="U244" s="2">
        <f>(Table2[[#This Row],[Close Price]]-Table2[[#This Row],[200D EMA]])/Table2[[#This Row],[200D EMA]]</f>
        <v>0.14047895787717701</v>
      </c>
      <c r="V244">
        <v>0.15795929338744599</v>
      </c>
      <c r="W244">
        <v>89.75</v>
      </c>
      <c r="X244">
        <v>92.24</v>
      </c>
      <c r="Y244">
        <v>88.5</v>
      </c>
      <c r="Z244">
        <v>97.3</v>
      </c>
      <c r="AA244">
        <v>88.5</v>
      </c>
      <c r="AB244">
        <v>101.65</v>
      </c>
      <c r="AC244" s="2">
        <f>(Table2[[#This Row],[Close Price]]/Table2[[#This Row],[Day Low]])-1</f>
        <v>1.7604456824512615E-2</v>
      </c>
      <c r="AD244" s="2">
        <f>(Table2[[#This Row],[Day High]]/Table2[[#This Row],[Close Price]])-1</f>
        <v>9.9638672944266649E-3</v>
      </c>
      <c r="AE244" s="2">
        <f>(Table2[[#This Row],[Close Price]]/Table2[[#This Row],[Current Week Low]])-1</f>
        <v>3.1977401129943406E-2</v>
      </c>
      <c r="AF244" s="2">
        <f>(Table2[[#This Row],[Current Week High]]/Table2[[#This Row],[Close Price]])-1</f>
        <v>6.5367349173327538E-2</v>
      </c>
      <c r="AG244" s="2">
        <f>(Table2[[#This Row],[Close Price]]/Table2[[#This Row],[Current Month Low]])-1</f>
        <v>3.1977401129943406E-2</v>
      </c>
      <c r="AH244" s="2">
        <f>(Table2[[#This Row],[Current Month High]]/Table2[[#This Row],[Close Price]])-1</f>
        <v>0.11299682470163153</v>
      </c>
      <c r="AI244">
        <v>44.311836198401402</v>
      </c>
      <c r="AJ244">
        <v>83.762575452716206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-0.01</v>
      </c>
      <c r="AM244" t="s">
        <v>10443</v>
      </c>
      <c r="AN244">
        <v>-6.7</v>
      </c>
      <c r="AO244" t="s">
        <v>10443</v>
      </c>
      <c r="AP244">
        <v>7.3003097568019995E-2</v>
      </c>
      <c r="AQ244">
        <f>(Table2[[#This Row],[Sharpe Ratio]]-AVERAGE(Table2[Sharpe Ratio]))/_xlfn.STDEV.P(Table2[Sharpe Ratio])</f>
        <v>9.8778581479905966E-2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-2.0033001444882013</v>
      </c>
      <c r="AS244">
        <f>_xlfn.RANK.AVG(Table2[[#This Row],[1Y Return vs Nifty Z-Score]],Table2[1Y Return vs Nifty Z-Score])</f>
        <v>285</v>
      </c>
      <c r="AT244">
        <f>_xlfn.RANK.AVG(Table2[[#This Row],[6M Return vs Nifty Z-Score]],Table2[6M Return vs Nifty Z-Score])</f>
        <v>210</v>
      </c>
      <c r="AU244">
        <f>_xlfn.RANK.AVG(Table2[[#This Row],[Sharpe Ratio Z-Score]],Table2[Sharpe Ratio Z-Score])</f>
        <v>328</v>
      </c>
      <c r="AV244">
        <f>(Table2[[#This Row],[Rank 1Y]]+Table2[[#This Row],[Rank 6M]]+Table2[[#This Row],[Rank Sharpe]])/3</f>
        <v>274.33333333333331</v>
      </c>
    </row>
    <row r="245" spans="1:48" x14ac:dyDescent="0.3">
      <c r="A245" t="s">
        <v>1567</v>
      </c>
      <c r="B245" t="s">
        <v>1568</v>
      </c>
      <c r="C245" t="s">
        <v>10395</v>
      </c>
      <c r="D245" t="s">
        <v>605</v>
      </c>
      <c r="E245">
        <v>6362.6137135500003</v>
      </c>
      <c r="F245">
        <v>356.55</v>
      </c>
      <c r="G245">
        <v>45.100130881896398</v>
      </c>
      <c r="H245">
        <f>(Table2[[#This Row],[1Y Return vs Nifty]]-AVERAGE(Table2[1Y Return vs Nifty]))/_xlfn.STDEV.P(Table2[1Y Return vs Nifty])</f>
        <v>0.34080362898783517</v>
      </c>
      <c r="I245">
        <v>-12.506769739774599</v>
      </c>
      <c r="J245">
        <f>(Table2[[#This Row],[1M Return vs Nifty]]-AVERAGE(Table2[1M Return vs Nifty]))/_xlfn.STDEV.P(Table2[1M Return vs Nifty])</f>
        <v>-0.97905738736311909</v>
      </c>
      <c r="K245">
        <v>6.9222345894363597</v>
      </c>
      <c r="L245">
        <f>(Table2[[#This Row],[6M Return vs Nifty]]-AVERAGE(Table2[6M Return vs Nifty]))/_xlfn.STDEV.P(Table2[6M Return vs Nifty])</f>
        <v>-0.23901023055913792</v>
      </c>
      <c r="M245">
        <v>-3.4478001363339401</v>
      </c>
      <c r="N245">
        <f>(Table2[[#This Row],[1W Return vs Nifty]]-AVERAGE(Table2[1W Return vs Nifty]))/_xlfn.STDEV.P(Table2[1W Return vs Nifty])</f>
        <v>-0.15108541314562296</v>
      </c>
      <c r="O245">
        <v>358.01</v>
      </c>
      <c r="P245">
        <v>360.69645831435997</v>
      </c>
      <c r="Q245">
        <v>330.77520885788698</v>
      </c>
      <c r="R245">
        <v>51.188859309273298</v>
      </c>
      <c r="S245" s="2">
        <f>(Table2[[#This Row],[Close Price]]-Table2[[#This Row],[20D EMA]])/Table2[[#This Row],[20D EMA]]</f>
        <v>-4.0780983771402466E-3</v>
      </c>
      <c r="T245" s="2">
        <f>(Table2[[#This Row],[Close Price]]-Table2[[#This Row],[50D EMA]])/Table2[[#This Row],[50D EMA]]</f>
        <v>-1.1495700106781123E-2</v>
      </c>
      <c r="U245" s="2">
        <f>(Table2[[#This Row],[Close Price]]-Table2[[#This Row],[200D EMA]])/Table2[[#This Row],[200D EMA]]</f>
        <v>7.7922378859979241E-2</v>
      </c>
      <c r="V245">
        <v>0.29893725168146301</v>
      </c>
      <c r="W245">
        <v>346.05</v>
      </c>
      <c r="X245">
        <v>359.3</v>
      </c>
      <c r="Y245">
        <v>338.1</v>
      </c>
      <c r="Z245">
        <v>360.9</v>
      </c>
      <c r="AA245">
        <v>338.1</v>
      </c>
      <c r="AB245">
        <v>373.7</v>
      </c>
      <c r="AC245" s="2">
        <f>(Table2[[#This Row],[Close Price]]/Table2[[#This Row],[Day Low]])-1</f>
        <v>3.0342436064152656E-2</v>
      </c>
      <c r="AD245" s="2">
        <f>(Table2[[#This Row],[Day High]]/Table2[[#This Row],[Close Price]])-1</f>
        <v>7.7128032534006241E-3</v>
      </c>
      <c r="AE245" s="2">
        <f>(Table2[[#This Row],[Close Price]]/Table2[[#This Row],[Current Week Low]])-1</f>
        <v>5.4569653948535857E-2</v>
      </c>
      <c r="AF245" s="2">
        <f>(Table2[[#This Row],[Current Week High]]/Table2[[#This Row],[Close Price]])-1</f>
        <v>1.2200252419015456E-2</v>
      </c>
      <c r="AG245" s="2">
        <f>(Table2[[#This Row],[Close Price]]/Table2[[#This Row],[Current Month Low]])-1</f>
        <v>5.4569653948535857E-2</v>
      </c>
      <c r="AH245" s="2">
        <f>(Table2[[#This Row],[Current Month High]]/Table2[[#This Row],[Close Price]])-1</f>
        <v>4.8099845743934777E-2</v>
      </c>
      <c r="AI245">
        <v>22.928060580563699</v>
      </c>
      <c r="AJ245">
        <v>75.597143560699294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-0.22</v>
      </c>
      <c r="AM245" t="s">
        <v>10443</v>
      </c>
      <c r="AN245">
        <v>-3.2</v>
      </c>
      <c r="AO245" t="s">
        <v>10443</v>
      </c>
      <c r="AP245">
        <v>0.10060951009484199</v>
      </c>
      <c r="AQ245">
        <f>(Table2[[#This Row],[Sharpe Ratio]]-AVERAGE(Table2[Sharpe Ratio]))/_xlfn.STDEV.P(Table2[Sharpe Ratio])</f>
        <v>0.41834485393466275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198</v>
      </c>
      <c r="AT245">
        <f>_xlfn.RANK.AVG(Table2[[#This Row],[6M Return vs Nifty Z-Score]],Table2[6M Return vs Nifty Z-Score])</f>
        <v>391</v>
      </c>
      <c r="AU245">
        <f>_xlfn.RANK.AVG(Table2[[#This Row],[Sharpe Ratio Z-Score]],Table2[Sharpe Ratio Z-Score])</f>
        <v>236</v>
      </c>
      <c r="AV245">
        <f>(Table2[[#This Row],[Rank 1Y]]+Table2[[#This Row],[Rank 6M]]+Table2[[#This Row],[Rank Sharpe]])/3</f>
        <v>275</v>
      </c>
    </row>
    <row r="246" spans="1:48" x14ac:dyDescent="0.3">
      <c r="A246" t="s">
        <v>188</v>
      </c>
      <c r="B246" t="s">
        <v>189</v>
      </c>
      <c r="C246" t="s">
        <v>10389</v>
      </c>
      <c r="D246" t="s">
        <v>95</v>
      </c>
      <c r="E246">
        <v>141921.00598000499</v>
      </c>
      <c r="F246">
        <v>444.15</v>
      </c>
      <c r="G246">
        <v>39.929254085235598</v>
      </c>
      <c r="H246">
        <f>(Table2[[#This Row],[1Y Return vs Nifty]]-AVERAGE(Table2[1Y Return vs Nifty]))/_xlfn.STDEV.P(Table2[1Y Return vs Nifty])</f>
        <v>0.25597049826797613</v>
      </c>
      <c r="I246">
        <v>0.45725827030650701</v>
      </c>
      <c r="J246">
        <f>(Table2[[#This Row],[1M Return vs Nifty]]-AVERAGE(Table2[1M Return vs Nifty]))/_xlfn.STDEV.P(Table2[1M Return vs Nifty])</f>
        <v>0.26819119726321855</v>
      </c>
      <c r="K246">
        <v>-1.1829516133253399</v>
      </c>
      <c r="L246">
        <f>(Table2[[#This Row],[6M Return vs Nifty]]-AVERAGE(Table2[6M Return vs Nifty]))/_xlfn.STDEV.P(Table2[6M Return vs Nifty])</f>
        <v>-0.47502791992304477</v>
      </c>
      <c r="M246">
        <v>-3.29178448626072</v>
      </c>
      <c r="N246">
        <f>(Table2[[#This Row],[1W Return vs Nifty]]-AVERAGE(Table2[1W Return vs Nifty]))/_xlfn.STDEV.P(Table2[1W Return vs Nifty])</f>
        <v>-0.11639906874369893</v>
      </c>
      <c r="O246">
        <v>435.04</v>
      </c>
      <c r="P246">
        <v>432.14232197458603</v>
      </c>
      <c r="Q246">
        <v>395.32667371932502</v>
      </c>
      <c r="R246">
        <v>62.312736984940898</v>
      </c>
      <c r="S246" s="2">
        <f>(Table2[[#This Row],[Close Price]]-Table2[[#This Row],[20D EMA]])/Table2[[#This Row],[20D EMA]]</f>
        <v>2.0940603162927448E-2</v>
      </c>
      <c r="T246" s="2">
        <f>(Table2[[#This Row],[Close Price]]-Table2[[#This Row],[50D EMA]])/Table2[[#This Row],[50D EMA]]</f>
        <v>2.7786396783696911E-2</v>
      </c>
      <c r="U246" s="2">
        <f>(Table2[[#This Row],[Close Price]]-Table2[[#This Row],[200D EMA]])/Table2[[#This Row],[200D EMA]]</f>
        <v>0.12350121943792405</v>
      </c>
      <c r="V246">
        <v>1.04286620057499</v>
      </c>
      <c r="W246">
        <v>439.35</v>
      </c>
      <c r="X246">
        <v>446.5</v>
      </c>
      <c r="Y246">
        <v>430.8</v>
      </c>
      <c r="Z246">
        <v>451.9</v>
      </c>
      <c r="AA246">
        <v>411.3</v>
      </c>
      <c r="AB246">
        <v>451.9</v>
      </c>
      <c r="AC246" s="2">
        <f>(Table2[[#This Row],[Close Price]]/Table2[[#This Row],[Day Low]])-1</f>
        <v>1.0925230454079893E-2</v>
      </c>
      <c r="AD246" s="2">
        <f>(Table2[[#This Row],[Day High]]/Table2[[#This Row],[Close Price]])-1</f>
        <v>5.2910052910053462E-3</v>
      </c>
      <c r="AE246" s="2">
        <f>(Table2[[#This Row],[Close Price]]/Table2[[#This Row],[Current Week Low]])-1</f>
        <v>3.0988857938718528E-2</v>
      </c>
      <c r="AF246" s="2">
        <f>(Table2[[#This Row],[Current Week High]]/Table2[[#This Row],[Close Price]])-1</f>
        <v>1.7449060002251437E-2</v>
      </c>
      <c r="AG246" s="2">
        <f>(Table2[[#This Row],[Close Price]]/Table2[[#This Row],[Current Month Low]])-1</f>
        <v>7.9868708971553515E-2</v>
      </c>
      <c r="AH246" s="2">
        <f>(Table2[[#This Row],[Current Month High]]/Table2[[#This Row],[Close Price]])-1</f>
        <v>1.7449060002251437E-2</v>
      </c>
      <c r="AI246">
        <v>6.0452549814251997</v>
      </c>
      <c r="AJ246">
        <v>92.439341421143794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</v>
      </c>
      <c r="AM246" t="s">
        <v>10444</v>
      </c>
      <c r="AN246">
        <v>5.52</v>
      </c>
      <c r="AO246" t="s">
        <v>10442</v>
      </c>
      <c r="AP246">
        <v>0.14726946612491701</v>
      </c>
      <c r="AQ246">
        <f>(Table2[[#This Row],[Sharpe Ratio]]-AVERAGE(Table2[Sharpe Ratio]))/_xlfn.STDEV.P(Table2[Sharpe Ratio])</f>
        <v>0.95847110927286205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0.89120581613731309</v>
      </c>
      <c r="AS246">
        <f>_xlfn.RANK.AVG(Table2[[#This Row],[1Y Return vs Nifty Z-Score]],Table2[1Y Return vs Nifty Z-Score])</f>
        <v>223</v>
      </c>
      <c r="AT246">
        <f>_xlfn.RANK.AVG(Table2[[#This Row],[6M Return vs Nifty Z-Score]],Table2[6M Return vs Nifty Z-Score])</f>
        <v>485</v>
      </c>
      <c r="AU246">
        <f>_xlfn.RANK.AVG(Table2[[#This Row],[Sharpe Ratio Z-Score]],Table2[Sharpe Ratio Z-Score])</f>
        <v>124</v>
      </c>
      <c r="AV246">
        <f>(Table2[[#This Row],[Rank 1Y]]+Table2[[#This Row],[Rank 6M]]+Table2[[#This Row],[Rank Sharpe]])/3</f>
        <v>277.33333333333331</v>
      </c>
    </row>
    <row r="247" spans="1:48" x14ac:dyDescent="0.3">
      <c r="A247" t="s">
        <v>912</v>
      </c>
      <c r="B247" t="s">
        <v>913</v>
      </c>
      <c r="C247" t="s">
        <v>10388</v>
      </c>
      <c r="D247" t="s">
        <v>54</v>
      </c>
      <c r="E247">
        <v>17182.375</v>
      </c>
      <c r="F247">
        <v>6872.95</v>
      </c>
      <c r="G247">
        <v>22.9690614239856</v>
      </c>
      <c r="H247">
        <f>(Table2[[#This Row],[1Y Return vs Nifty]]-AVERAGE(Table2[1Y Return vs Nifty]))/_xlfn.STDEV.P(Table2[1Y Return vs Nifty])</f>
        <v>-2.2277523807301542E-2</v>
      </c>
      <c r="I247">
        <v>-3.2733199833019899</v>
      </c>
      <c r="J247">
        <f>(Table2[[#This Row],[1M Return vs Nifty]]-AVERAGE(Table2[1M Return vs Nifty]))/_xlfn.STDEV.P(Table2[1M Return vs Nifty])</f>
        <v>-9.0721822905570987E-2</v>
      </c>
      <c r="K247">
        <v>18.442075766679299</v>
      </c>
      <c r="L247">
        <f>(Table2[[#This Row],[6M Return vs Nifty]]-AVERAGE(Table2[6M Return vs Nifty]))/_xlfn.STDEV.P(Table2[6M Return vs Nifty])</f>
        <v>9.6439964966987507E-2</v>
      </c>
      <c r="M247">
        <v>-4.5868516435039597</v>
      </c>
      <c r="N247">
        <f>(Table2[[#This Row],[1W Return vs Nifty]]-AVERAGE(Table2[1W Return vs Nifty]))/_xlfn.STDEV.P(Table2[1W Return vs Nifty])</f>
        <v>-0.40432624411794921</v>
      </c>
      <c r="O247">
        <v>6780.3</v>
      </c>
      <c r="P247">
        <v>6699.3046681124997</v>
      </c>
      <c r="Q247">
        <v>5954.9231642120303</v>
      </c>
      <c r="R247">
        <v>60.068581422684098</v>
      </c>
      <c r="S247" s="2">
        <f>(Table2[[#This Row],[Close Price]]-Table2[[#This Row],[20D EMA]])/Table2[[#This Row],[20D EMA]]</f>
        <v>1.3664587112664578E-2</v>
      </c>
      <c r="T247" s="2">
        <f>(Table2[[#This Row],[Close Price]]-Table2[[#This Row],[50D EMA]])/Table2[[#This Row],[50D EMA]]</f>
        <v>2.5919903704935385E-2</v>
      </c>
      <c r="U247" s="2">
        <f>(Table2[[#This Row],[Close Price]]-Table2[[#This Row],[200D EMA]])/Table2[[#This Row],[200D EMA]]</f>
        <v>0.15416266683424873</v>
      </c>
      <c r="V247">
        <v>0.51330490780802296</v>
      </c>
      <c r="W247">
        <v>6680</v>
      </c>
      <c r="X247">
        <v>6894</v>
      </c>
      <c r="Y247">
        <v>6529.6</v>
      </c>
      <c r="Z247">
        <v>6894</v>
      </c>
      <c r="AA247">
        <v>6367.55</v>
      </c>
      <c r="AB247">
        <v>7309.9</v>
      </c>
      <c r="AC247" s="2">
        <f>(Table2[[#This Row],[Close Price]]/Table2[[#This Row],[Day Low]])-1</f>
        <v>2.8884730538922154E-2</v>
      </c>
      <c r="AD247" s="2">
        <f>(Table2[[#This Row],[Day High]]/Table2[[#This Row],[Close Price]])-1</f>
        <v>3.0627314326454602E-3</v>
      </c>
      <c r="AE247" s="2">
        <f>(Table2[[#This Row],[Close Price]]/Table2[[#This Row],[Current Week Low]])-1</f>
        <v>5.258361921097765E-2</v>
      </c>
      <c r="AF247" s="2">
        <f>(Table2[[#This Row],[Current Week High]]/Table2[[#This Row],[Close Price]])-1</f>
        <v>3.0627314326454602E-3</v>
      </c>
      <c r="AG247" s="2">
        <f>(Table2[[#This Row],[Close Price]]/Table2[[#This Row],[Current Month Low]])-1</f>
        <v>7.9371186720166964E-2</v>
      </c>
      <c r="AH247" s="2">
        <f>(Table2[[#This Row],[Current Month High]]/Table2[[#This Row],[Close Price]])-1</f>
        <v>6.3575320641063859E-2</v>
      </c>
      <c r="AI247">
        <v>10.173942775664001</v>
      </c>
      <c r="AJ247">
        <v>59.4282069125492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-7.0000000000000007E-2</v>
      </c>
      <c r="AM247" t="s">
        <v>10443</v>
      </c>
      <c r="AN247">
        <v>-0.39</v>
      </c>
      <c r="AO247" t="s">
        <v>10443</v>
      </c>
      <c r="AP247">
        <v>9.4244361093494003E-2</v>
      </c>
      <c r="AQ247">
        <f>(Table2[[#This Row],[Sharpe Ratio]]-AVERAGE(Table2[Sharpe Ratio]))/_xlfn.STDEV.P(Table2[Sharpe Ratio])</f>
        <v>0.34466317081109116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-7.6222455052743054E-2</v>
      </c>
      <c r="AS247">
        <f>_xlfn.RANK.AVG(Table2[[#This Row],[1Y Return vs Nifty Z-Score]],Table2[1Y Return vs Nifty Z-Score])</f>
        <v>297</v>
      </c>
      <c r="AT247">
        <f>_xlfn.RANK.AVG(Table2[[#This Row],[6M Return vs Nifty Z-Score]],Table2[6M Return vs Nifty Z-Score])</f>
        <v>279</v>
      </c>
      <c r="AU247">
        <f>_xlfn.RANK.AVG(Table2[[#This Row],[Sharpe Ratio Z-Score]],Table2[Sharpe Ratio Z-Score])</f>
        <v>257</v>
      </c>
      <c r="AV247">
        <f>(Table2[[#This Row],[Rank 1Y]]+Table2[[#This Row],[Rank 6M]]+Table2[[#This Row],[Rank Sharpe]])/3</f>
        <v>277.66666666666669</v>
      </c>
    </row>
    <row r="248" spans="1:48" x14ac:dyDescent="0.3">
      <c r="A248" t="s">
        <v>1196</v>
      </c>
      <c r="B248" t="s">
        <v>1197</v>
      </c>
      <c r="C248" t="s">
        <v>10397</v>
      </c>
      <c r="D248" t="s">
        <v>387</v>
      </c>
      <c r="E248">
        <v>10202.9197214</v>
      </c>
      <c r="F248">
        <v>184.94</v>
      </c>
      <c r="G248">
        <v>13.162046104586199</v>
      </c>
      <c r="H248">
        <f>(Table2[[#This Row],[1Y Return vs Nifty]]-AVERAGE(Table2[1Y Return vs Nifty]))/_xlfn.STDEV.P(Table2[1Y Return vs Nifty])</f>
        <v>-0.18317089746097762</v>
      </c>
      <c r="I248">
        <v>-6.7827164282543899</v>
      </c>
      <c r="J248">
        <f>(Table2[[#This Row],[1M Return vs Nifty]]-AVERAGE(Table2[1M Return vs Nifty]))/_xlfn.STDEV.P(Table2[1M Return vs Nifty])</f>
        <v>-0.4283552918749271</v>
      </c>
      <c r="K248">
        <v>29.856703032634101</v>
      </c>
      <c r="L248">
        <f>(Table2[[#This Row],[6M Return vs Nifty]]-AVERAGE(Table2[6M Return vs Nifty]))/_xlfn.STDEV.P(Table2[6M Return vs Nifty])</f>
        <v>0.42882640062258665</v>
      </c>
      <c r="M248">
        <v>-3.26706201431494</v>
      </c>
      <c r="N248">
        <f>(Table2[[#This Row],[1W Return vs Nifty]]-AVERAGE(Table2[1W Return vs Nifty]))/_xlfn.STDEV.P(Table2[1W Return vs Nifty])</f>
        <v>-0.11090261902230382</v>
      </c>
      <c r="O248">
        <v>192.43</v>
      </c>
      <c r="P248">
        <v>194.554586574165</v>
      </c>
      <c r="Q248">
        <v>171.04710513383699</v>
      </c>
      <c r="R248">
        <v>34.170836362861102</v>
      </c>
      <c r="S248" s="2">
        <f>(Table2[[#This Row],[Close Price]]-Table2[[#This Row],[20D EMA]])/Table2[[#This Row],[20D EMA]]</f>
        <v>-3.892324481629688E-2</v>
      </c>
      <c r="T248" s="2">
        <f>(Table2[[#This Row],[Close Price]]-Table2[[#This Row],[50D EMA]])/Table2[[#This Row],[50D EMA]]</f>
        <v>-4.9418452391508556E-2</v>
      </c>
      <c r="U248" s="2">
        <f>(Table2[[#This Row],[Close Price]]-Table2[[#This Row],[200D EMA]])/Table2[[#This Row],[200D EMA]]</f>
        <v>8.122262493301137E-2</v>
      </c>
      <c r="V248">
        <v>0.201383203912714</v>
      </c>
      <c r="W248">
        <v>183.35</v>
      </c>
      <c r="X248">
        <v>187.65</v>
      </c>
      <c r="Y248">
        <v>182.01</v>
      </c>
      <c r="Z248">
        <v>194.95</v>
      </c>
      <c r="AA248">
        <v>182.01</v>
      </c>
      <c r="AB248">
        <v>205.5</v>
      </c>
      <c r="AC248" s="2">
        <f>(Table2[[#This Row],[Close Price]]/Table2[[#This Row],[Day Low]])-1</f>
        <v>8.6719389146441284E-3</v>
      </c>
      <c r="AD248" s="2">
        <f>(Table2[[#This Row],[Day High]]/Table2[[#This Row],[Close Price]])-1</f>
        <v>1.465340110306057E-2</v>
      </c>
      <c r="AE248" s="2">
        <f>(Table2[[#This Row],[Close Price]]/Table2[[#This Row],[Current Week Low]])-1</f>
        <v>1.6098016592494879E-2</v>
      </c>
      <c r="AF248" s="2">
        <f>(Table2[[#This Row],[Current Week High]]/Table2[[#This Row],[Close Price]])-1</f>
        <v>5.4125662376987016E-2</v>
      </c>
      <c r="AG248" s="2">
        <f>(Table2[[#This Row],[Close Price]]/Table2[[#This Row],[Current Month Low]])-1</f>
        <v>1.6098016592494879E-2</v>
      </c>
      <c r="AH248" s="2">
        <f>(Table2[[#This Row],[Current Month High]]/Table2[[#This Row],[Close Price]])-1</f>
        <v>0.11117119065642922</v>
      </c>
      <c r="AI248">
        <v>32.475397426192202</v>
      </c>
      <c r="AJ248">
        <v>57.261904761904702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-7.0000000000000007E-2</v>
      </c>
      <c r="AM248" t="s">
        <v>10443</v>
      </c>
      <c r="AN248">
        <v>-7.56</v>
      </c>
      <c r="AO248" t="s">
        <v>10443</v>
      </c>
      <c r="AP248">
        <v>8.2853955033042007E-2</v>
      </c>
      <c r="AQ248">
        <f>(Table2[[#This Row],[Sharpe Ratio]]-AVERAGE(Table2[Sharpe Ratio]))/_xlfn.STDEV.P(Table2[Sharpe Ratio])</f>
        <v>0.2128101238804857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351</v>
      </c>
      <c r="AT248">
        <f>_xlfn.RANK.AVG(Table2[[#This Row],[6M Return vs Nifty Z-Score]],Table2[6M Return vs Nifty Z-Score])</f>
        <v>193</v>
      </c>
      <c r="AU248">
        <f>_xlfn.RANK.AVG(Table2[[#This Row],[Sharpe Ratio Z-Score]],Table2[Sharpe Ratio Z-Score])</f>
        <v>290</v>
      </c>
      <c r="AV248">
        <f>(Table2[[#This Row],[Rank 1Y]]+Table2[[#This Row],[Rank 6M]]+Table2[[#This Row],[Rank Sharpe]])/3</f>
        <v>278</v>
      </c>
    </row>
    <row r="249" spans="1:48" x14ac:dyDescent="0.3">
      <c r="A249" t="s">
        <v>262</v>
      </c>
      <c r="B249" t="s">
        <v>263</v>
      </c>
      <c r="C249" t="s">
        <v>10391</v>
      </c>
      <c r="D249" t="s">
        <v>119</v>
      </c>
      <c r="E249">
        <v>104872.556884919</v>
      </c>
      <c r="F249">
        <v>8106.2</v>
      </c>
      <c r="G249">
        <v>51.960251505486802</v>
      </c>
      <c r="H249">
        <f>(Table2[[#This Row],[1Y Return vs Nifty]]-AVERAGE(Table2[1Y Return vs Nifty]))/_xlfn.STDEV.P(Table2[1Y Return vs Nifty])</f>
        <v>0.45335040441881475</v>
      </c>
      <c r="I249">
        <v>2.6260279401011402</v>
      </c>
      <c r="J249">
        <f>(Table2[[#This Row],[1M Return vs Nifty]]-AVERAGE(Table2[1M Return vs Nifty]))/_xlfn.STDEV.P(Table2[1M Return vs Nifty])</f>
        <v>0.47684508931963987</v>
      </c>
      <c r="K249">
        <v>40.804623643440799</v>
      </c>
      <c r="L249">
        <f>(Table2[[#This Row],[6M Return vs Nifty]]-AVERAGE(Table2[6M Return vs Nifty]))/_xlfn.STDEV.P(Table2[6M Return vs Nifty])</f>
        <v>0.74762264555298297</v>
      </c>
      <c r="M249">
        <v>-0.66349525838272305</v>
      </c>
      <c r="N249">
        <f>(Table2[[#This Row],[1W Return vs Nifty]]-AVERAGE(Table2[1W Return vs Nifty]))/_xlfn.STDEV.P(Table2[1W Return vs Nifty])</f>
        <v>0.46793811347653319</v>
      </c>
      <c r="O249">
        <v>7653.11</v>
      </c>
      <c r="P249">
        <v>7320.7639741246503</v>
      </c>
      <c r="Q249">
        <v>6219.2266568960003</v>
      </c>
      <c r="R249">
        <v>75.589558380346404</v>
      </c>
      <c r="S249" s="2">
        <f>(Table2[[#This Row],[Close Price]]-Table2[[#This Row],[20D EMA]])/Table2[[#This Row],[20D EMA]]</f>
        <v>5.9203382677107758E-2</v>
      </c>
      <c r="T249" s="2">
        <f>(Table2[[#This Row],[Close Price]]-Table2[[#This Row],[50D EMA]])/Table2[[#This Row],[50D EMA]]</f>
        <v>0.10728880601143335</v>
      </c>
      <c r="U249" s="2">
        <f>(Table2[[#This Row],[Close Price]]-Table2[[#This Row],[200D EMA]])/Table2[[#This Row],[200D EMA]]</f>
        <v>0.30340964354654715</v>
      </c>
      <c r="V249">
        <v>0.97467325353773304</v>
      </c>
      <c r="W249">
        <v>7830</v>
      </c>
      <c r="X249">
        <v>8126.95</v>
      </c>
      <c r="Y249">
        <v>7570.05</v>
      </c>
      <c r="Z249">
        <v>8151</v>
      </c>
      <c r="AA249">
        <v>7264.05</v>
      </c>
      <c r="AB249">
        <v>8151</v>
      </c>
      <c r="AC249" s="2">
        <f>(Table2[[#This Row],[Close Price]]/Table2[[#This Row],[Day Low]])-1</f>
        <v>3.5274584929757324E-2</v>
      </c>
      <c r="AD249" s="2">
        <f>(Table2[[#This Row],[Day High]]/Table2[[#This Row],[Close Price]])-1</f>
        <v>2.5597690656533612E-3</v>
      </c>
      <c r="AE249" s="2">
        <f>(Table2[[#This Row],[Close Price]]/Table2[[#This Row],[Current Week Low]])-1</f>
        <v>7.0825159675299343E-2</v>
      </c>
      <c r="AF249" s="2">
        <f>(Table2[[#This Row],[Current Week High]]/Table2[[#This Row],[Close Price]])-1</f>
        <v>5.5266339345192428E-3</v>
      </c>
      <c r="AG249" s="2">
        <f>(Table2[[#This Row],[Close Price]]/Table2[[#This Row],[Current Month Low]])-1</f>
        <v>0.11593394869253371</v>
      </c>
      <c r="AH249" s="2">
        <f>(Table2[[#This Row],[Current Month High]]/Table2[[#This Row],[Close Price]])-1</f>
        <v>5.5266339345192428E-3</v>
      </c>
      <c r="AI249">
        <v>0.55266339345192395</v>
      </c>
      <c r="AJ249">
        <v>104.081016099998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0.05</v>
      </c>
      <c r="AM249" t="s">
        <v>10442</v>
      </c>
      <c r="AN249">
        <v>9.02</v>
      </c>
      <c r="AO249" t="s">
        <v>10442</v>
      </c>
      <c r="AP249">
        <v>2.8302394495459998E-3</v>
      </c>
      <c r="AQ249">
        <f>(Table2[[#This Row],[Sharpe Ratio]]-AVERAGE(Table2[Sharpe Ratio]))/_xlfn.STDEV.P(Table2[Sharpe Ratio])</f>
        <v>-0.71352829376618243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1.4322279590017883</v>
      </c>
      <c r="AS249">
        <f>_xlfn.RANK.AVG(Table2[[#This Row],[1Y Return vs Nifty Z-Score]],Table2[1Y Return vs Nifty Z-Score])</f>
        <v>176</v>
      </c>
      <c r="AT249">
        <f>_xlfn.RANK.AVG(Table2[[#This Row],[6M Return vs Nifty Z-Score]],Table2[6M Return vs Nifty Z-Score])</f>
        <v>135</v>
      </c>
      <c r="AU249">
        <f>_xlfn.RANK.AVG(Table2[[#This Row],[Sharpe Ratio Z-Score]],Table2[Sharpe Ratio Z-Score])</f>
        <v>524</v>
      </c>
      <c r="AV249">
        <f>(Table2[[#This Row],[Rank 1Y]]+Table2[[#This Row],[Rank 6M]]+Table2[[#This Row],[Rank Sharpe]])/3</f>
        <v>278.33333333333331</v>
      </c>
    </row>
    <row r="250" spans="1:48" x14ac:dyDescent="0.3">
      <c r="A250" t="s">
        <v>270</v>
      </c>
      <c r="B250" t="s">
        <v>271</v>
      </c>
      <c r="C250" t="s">
        <v>10392</v>
      </c>
      <c r="D250" t="s">
        <v>125</v>
      </c>
      <c r="E250">
        <v>102129.014452919</v>
      </c>
      <c r="F250">
        <v>1009.4</v>
      </c>
      <c r="G250">
        <v>16.919162669434701</v>
      </c>
      <c r="H250">
        <f>(Table2[[#This Row],[1Y Return vs Nifty]]-AVERAGE(Table2[1Y Return vs Nifty]))/_xlfn.STDEV.P(Table2[1Y Return vs Nifty])</f>
        <v>-0.1215318421886946</v>
      </c>
      <c r="I250">
        <v>0.18377136912067901</v>
      </c>
      <c r="J250">
        <f>(Table2[[#This Row],[1M Return vs Nifty]]-AVERAGE(Table2[1M Return vs Nifty]))/_xlfn.STDEV.P(Table2[1M Return vs Nifty])</f>
        <v>0.24187945602410554</v>
      </c>
      <c r="K250">
        <v>10.9262407075877</v>
      </c>
      <c r="L250">
        <f>(Table2[[#This Row],[6M Return vs Nifty]]-AVERAGE(Table2[6M Return vs Nifty]))/_xlfn.STDEV.P(Table2[6M Return vs Nifty])</f>
        <v>-0.12241620686070301</v>
      </c>
      <c r="M250">
        <v>-2.8227801319954202</v>
      </c>
      <c r="N250">
        <f>(Table2[[#This Row],[1W Return vs Nifty]]-AVERAGE(Table2[1W Return vs Nifty]))/_xlfn.STDEV.P(Table2[1W Return vs Nifty])</f>
        <v>-1.2127179670946456E-2</v>
      </c>
      <c r="O250">
        <v>990.4</v>
      </c>
      <c r="P250">
        <v>979.77361130139298</v>
      </c>
      <c r="Q250">
        <v>896.39063411741199</v>
      </c>
      <c r="R250">
        <v>55.608901484973302</v>
      </c>
      <c r="S250" s="2">
        <f>(Table2[[#This Row],[Close Price]]-Table2[[#This Row],[20D EMA]])/Table2[[#This Row],[20D EMA]]</f>
        <v>1.9184168012924073E-2</v>
      </c>
      <c r="T250" s="2">
        <f>(Table2[[#This Row],[Close Price]]-Table2[[#This Row],[50D EMA]])/Table2[[#This Row],[50D EMA]]</f>
        <v>3.0237994121167937E-2</v>
      </c>
      <c r="U250" s="2">
        <f>(Table2[[#This Row],[Close Price]]-Table2[[#This Row],[200D EMA]])/Table2[[#This Row],[200D EMA]]</f>
        <v>0.12607156030122652</v>
      </c>
      <c r="V250">
        <v>1.21885610068067</v>
      </c>
      <c r="W250">
        <v>1003.6</v>
      </c>
      <c r="X250">
        <v>1041.45</v>
      </c>
      <c r="Y250">
        <v>997.55</v>
      </c>
      <c r="Z250">
        <v>1073.7</v>
      </c>
      <c r="AA250">
        <v>929.05</v>
      </c>
      <c r="AB250">
        <v>1073.7</v>
      </c>
      <c r="AC250" s="2">
        <f>(Table2[[#This Row],[Close Price]]/Table2[[#This Row],[Day Low]])-1</f>
        <v>5.7791948983658692E-3</v>
      </c>
      <c r="AD250" s="2">
        <f>(Table2[[#This Row],[Day High]]/Table2[[#This Row],[Close Price]])-1</f>
        <v>3.1751535565682554E-2</v>
      </c>
      <c r="AE250" s="2">
        <f>(Table2[[#This Row],[Close Price]]/Table2[[#This Row],[Current Week Low]])-1</f>
        <v>1.1879103804320668E-2</v>
      </c>
      <c r="AF250" s="2">
        <f>(Table2[[#This Row],[Current Week High]]/Table2[[#This Row],[Close Price]])-1</f>
        <v>6.3701208638795359E-2</v>
      </c>
      <c r="AG250" s="2">
        <f>(Table2[[#This Row],[Close Price]]/Table2[[#This Row],[Current Month Low]])-1</f>
        <v>8.6486195576126246E-2</v>
      </c>
      <c r="AH250" s="2">
        <f>(Table2[[#This Row],[Current Month High]]/Table2[[#This Row],[Close Price]])-1</f>
        <v>6.3701208638795359E-2</v>
      </c>
      <c r="AI250">
        <v>8.67842282544086</v>
      </c>
      <c r="AJ250">
        <v>73.555708390646402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0.02</v>
      </c>
      <c r="AM250" t="s">
        <v>10442</v>
      </c>
      <c r="AN250">
        <v>6.75</v>
      </c>
      <c r="AO250" t="s">
        <v>10442</v>
      </c>
      <c r="AP250">
        <v>0.12689228706555</v>
      </c>
      <c r="AQ250">
        <f>(Table2[[#This Row],[Sharpe Ratio]]-AVERAGE(Table2[Sharpe Ratio]))/_xlfn.STDEV.P(Table2[Sharpe Ratio])</f>
        <v>0.72258898772526103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0.70839321502902253</v>
      </c>
      <c r="AS250">
        <f>_xlfn.RANK.AVG(Table2[[#This Row],[1Y Return vs Nifty Z-Score]],Table2[1Y Return vs Nifty Z-Score])</f>
        <v>323</v>
      </c>
      <c r="AT250">
        <f>_xlfn.RANK.AVG(Table2[[#This Row],[6M Return vs Nifty Z-Score]],Table2[6M Return vs Nifty Z-Score])</f>
        <v>350</v>
      </c>
      <c r="AU250">
        <f>_xlfn.RANK.AVG(Table2[[#This Row],[Sharpe Ratio Z-Score]],Table2[Sharpe Ratio Z-Score])</f>
        <v>165</v>
      </c>
      <c r="AV250">
        <f>(Table2[[#This Row],[Rank 1Y]]+Table2[[#This Row],[Rank 6M]]+Table2[[#This Row],[Rank Sharpe]])/3</f>
        <v>279.33333333333331</v>
      </c>
    </row>
    <row r="251" spans="1:48" x14ac:dyDescent="0.3">
      <c r="A251" t="s">
        <v>1141</v>
      </c>
      <c r="B251" t="s">
        <v>1142</v>
      </c>
      <c r="C251" t="s">
        <v>10384</v>
      </c>
      <c r="D251" t="s">
        <v>569</v>
      </c>
      <c r="E251">
        <v>11311.376106899999</v>
      </c>
      <c r="F251">
        <v>1268.5</v>
      </c>
      <c r="G251">
        <v>19.931902918151899</v>
      </c>
      <c r="H251">
        <f>(Table2[[#This Row],[1Y Return vs Nifty]]-AVERAGE(Table2[1Y Return vs Nifty]))/_xlfn.STDEV.P(Table2[1Y Return vs Nifty])</f>
        <v>-7.210498531415975E-2</v>
      </c>
      <c r="I251">
        <v>12.3813786147096</v>
      </c>
      <c r="J251">
        <f>(Table2[[#This Row],[1M Return vs Nifty]]-AVERAGE(Table2[1M Return vs Nifty]))/_xlfn.STDEV.P(Table2[1M Return vs Nifty])</f>
        <v>1.4153919138079394</v>
      </c>
      <c r="K251">
        <v>27.174973302904299</v>
      </c>
      <c r="L251">
        <f>(Table2[[#This Row],[6M Return vs Nifty]]-AVERAGE(Table2[6M Return vs Nifty]))/_xlfn.STDEV.P(Table2[6M Return vs Nifty])</f>
        <v>0.35073619535454964</v>
      </c>
      <c r="M251">
        <v>5.1426431868868097</v>
      </c>
      <c r="N251">
        <f>(Table2[[#This Row],[1W Return vs Nifty]]-AVERAGE(Table2[1W Return vs Nifty]))/_xlfn.STDEV.P(Table2[1W Return vs Nifty])</f>
        <v>1.7587939837905313</v>
      </c>
      <c r="O251">
        <v>1151.17</v>
      </c>
      <c r="P251">
        <v>1093.1603531201699</v>
      </c>
      <c r="Q251">
        <v>980.62335407836304</v>
      </c>
      <c r="R251">
        <v>72.332757949909904</v>
      </c>
      <c r="S251" s="2">
        <f>(Table2[[#This Row],[Close Price]]-Table2[[#This Row],[20D EMA]])/Table2[[#This Row],[20D EMA]]</f>
        <v>0.10192239200118133</v>
      </c>
      <c r="T251" s="2">
        <f>(Table2[[#This Row],[Close Price]]-Table2[[#This Row],[50D EMA]])/Table2[[#This Row],[50D EMA]]</f>
        <v>0.16039700523291406</v>
      </c>
      <c r="U251" s="2">
        <f>(Table2[[#This Row],[Close Price]]-Table2[[#This Row],[200D EMA]])/Table2[[#This Row],[200D EMA]]</f>
        <v>0.29356495001304272</v>
      </c>
      <c r="V251">
        <v>2.72015976069072</v>
      </c>
      <c r="W251">
        <v>1191.6500000000001</v>
      </c>
      <c r="X251">
        <v>1288</v>
      </c>
      <c r="Y251">
        <v>1137.55</v>
      </c>
      <c r="Z251">
        <v>1288</v>
      </c>
      <c r="AA251">
        <v>1058.6500000000001</v>
      </c>
      <c r="AB251">
        <v>1288</v>
      </c>
      <c r="AC251" s="2">
        <f>(Table2[[#This Row],[Close Price]]/Table2[[#This Row],[Day Low]])-1</f>
        <v>6.4490412453320989E-2</v>
      </c>
      <c r="AD251" s="2">
        <f>(Table2[[#This Row],[Day High]]/Table2[[#This Row],[Close Price]])-1</f>
        <v>1.5372487189593942E-2</v>
      </c>
      <c r="AE251" s="2">
        <f>(Table2[[#This Row],[Close Price]]/Table2[[#This Row],[Current Week Low]])-1</f>
        <v>0.11511581908487534</v>
      </c>
      <c r="AF251" s="2">
        <f>(Table2[[#This Row],[Current Week High]]/Table2[[#This Row],[Close Price]])-1</f>
        <v>1.5372487189593942E-2</v>
      </c>
      <c r="AG251" s="2">
        <f>(Table2[[#This Row],[Close Price]]/Table2[[#This Row],[Current Month Low]])-1</f>
        <v>0.19822415340291877</v>
      </c>
      <c r="AH251" s="2">
        <f>(Table2[[#This Row],[Current Month High]]/Table2[[#This Row],[Close Price]])-1</f>
        <v>1.5372487189593942E-2</v>
      </c>
      <c r="AI251">
        <v>1.53724871895939</v>
      </c>
      <c r="AJ251">
        <v>63.329685186377397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0.09</v>
      </c>
      <c r="AM251" t="s">
        <v>10442</v>
      </c>
      <c r="AN251">
        <v>13.11</v>
      </c>
      <c r="AO251" t="s">
        <v>10442</v>
      </c>
      <c r="AP251">
        <v>7.6189349868462E-2</v>
      </c>
      <c r="AQ251">
        <f>(Table2[[#This Row],[Sharpe Ratio]]-AVERAGE(Table2[Sharpe Ratio]))/_xlfn.STDEV.P(Table2[Sharpe Ratio])</f>
        <v>0.13566199651122735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3.5884791041500881</v>
      </c>
      <c r="AS251">
        <f>_xlfn.RANK.AVG(Table2[[#This Row],[1Y Return vs Nifty Z-Score]],Table2[1Y Return vs Nifty Z-Score])</f>
        <v>313</v>
      </c>
      <c r="AT251">
        <f>_xlfn.RANK.AVG(Table2[[#This Row],[6M Return vs Nifty Z-Score]],Table2[6M Return vs Nifty Z-Score])</f>
        <v>208</v>
      </c>
      <c r="AU251">
        <f>_xlfn.RANK.AVG(Table2[[#This Row],[Sharpe Ratio Z-Score]],Table2[Sharpe Ratio Z-Score])</f>
        <v>317</v>
      </c>
      <c r="AV251">
        <f>(Table2[[#This Row],[Rank 1Y]]+Table2[[#This Row],[Rank 6M]]+Table2[[#This Row],[Rank Sharpe]])/3</f>
        <v>279.33333333333331</v>
      </c>
    </row>
    <row r="252" spans="1:48" x14ac:dyDescent="0.3">
      <c r="A252" t="s">
        <v>101</v>
      </c>
      <c r="B252" t="s">
        <v>102</v>
      </c>
      <c r="C252" t="s">
        <v>10382</v>
      </c>
      <c r="D252" t="s">
        <v>103</v>
      </c>
      <c r="E252">
        <v>302559.14721406501</v>
      </c>
      <c r="F252">
        <v>490.95</v>
      </c>
      <c r="G252">
        <v>43.093655467497598</v>
      </c>
      <c r="H252">
        <f>(Table2[[#This Row],[1Y Return vs Nifty]]-AVERAGE(Table2[1Y Return vs Nifty]))/_xlfn.STDEV.P(Table2[1Y Return vs Nifty])</f>
        <v>0.30788549966288259</v>
      </c>
      <c r="I252">
        <v>-13.2707145630513</v>
      </c>
      <c r="J252">
        <f>(Table2[[#This Row],[1M Return vs Nifty]]-AVERAGE(Table2[1M Return vs Nifty]))/_xlfn.STDEV.P(Table2[1M Return vs Nifty])</f>
        <v>-1.0525553078260756</v>
      </c>
      <c r="K252">
        <v>-1.06311579930867</v>
      </c>
      <c r="L252">
        <f>(Table2[[#This Row],[6M Return vs Nifty]]-AVERAGE(Table2[6M Return vs Nifty]))/_xlfn.STDEV.P(Table2[6M Return vs Nifty])</f>
        <v>-0.47153837986564046</v>
      </c>
      <c r="M252">
        <v>-5.5270119776431601</v>
      </c>
      <c r="N252">
        <f>(Table2[[#This Row],[1W Return vs Nifty]]-AVERAGE(Table2[1W Return vs Nifty]))/_xlfn.STDEV.P(Table2[1W Return vs Nifty])</f>
        <v>-0.6133483847024076</v>
      </c>
      <c r="O252">
        <v>498.22</v>
      </c>
      <c r="P252">
        <v>501.456113243679</v>
      </c>
      <c r="Q252">
        <v>448.40510550573498</v>
      </c>
      <c r="R252">
        <v>46.318544582597298</v>
      </c>
      <c r="S252" s="2">
        <f>(Table2[[#This Row],[Close Price]]-Table2[[#This Row],[20D EMA]])/Table2[[#This Row],[20D EMA]]</f>
        <v>-1.4591947332503789E-2</v>
      </c>
      <c r="T252" s="2">
        <f>(Table2[[#This Row],[Close Price]]-Table2[[#This Row],[50D EMA]])/Table2[[#This Row],[50D EMA]]</f>
        <v>-2.095121181337287E-2</v>
      </c>
      <c r="U252" s="2">
        <f>(Table2[[#This Row],[Close Price]]-Table2[[#This Row],[200D EMA]])/Table2[[#This Row],[200D EMA]]</f>
        <v>9.4880486354589177E-2</v>
      </c>
      <c r="V252">
        <v>0.87023784894814404</v>
      </c>
      <c r="W252">
        <v>480.3</v>
      </c>
      <c r="X252">
        <v>498</v>
      </c>
      <c r="Y252">
        <v>476.25</v>
      </c>
      <c r="Z252">
        <v>498</v>
      </c>
      <c r="AA252">
        <v>476.25</v>
      </c>
      <c r="AB252">
        <v>529</v>
      </c>
      <c r="AC252" s="2">
        <f>(Table2[[#This Row],[Close Price]]/Table2[[#This Row],[Day Low]])-1</f>
        <v>2.2173641474078742E-2</v>
      </c>
      <c r="AD252" s="2">
        <f>(Table2[[#This Row],[Day High]]/Table2[[#This Row],[Close Price]])-1</f>
        <v>1.4359914451573585E-2</v>
      </c>
      <c r="AE252" s="2">
        <f>(Table2[[#This Row],[Close Price]]/Table2[[#This Row],[Current Week Low]])-1</f>
        <v>3.0866141732283525E-2</v>
      </c>
      <c r="AF252" s="2">
        <f>(Table2[[#This Row],[Current Week High]]/Table2[[#This Row],[Close Price]])-1</f>
        <v>1.4359914451573585E-2</v>
      </c>
      <c r="AG252" s="2">
        <f>(Table2[[#This Row],[Close Price]]/Table2[[#This Row],[Current Month Low]])-1</f>
        <v>3.0866141732283525E-2</v>
      </c>
      <c r="AH252" s="2">
        <f>(Table2[[#This Row],[Current Month High]]/Table2[[#This Row],[Close Price]])-1</f>
        <v>7.7502800692534901E-2</v>
      </c>
      <c r="AI252">
        <v>10.713921987982401</v>
      </c>
      <c r="AJ252">
        <v>76.220387652548396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7.0000000000000007E-2</v>
      </c>
      <c r="AM252" t="s">
        <v>10442</v>
      </c>
      <c r="AN252">
        <v>-2.52</v>
      </c>
      <c r="AO252" t="s">
        <v>10443</v>
      </c>
      <c r="AP252">
        <v>0.13207192233277501</v>
      </c>
      <c r="AQ252">
        <f>(Table2[[#This Row],[Sharpe Ratio]]-AVERAGE(Table2[Sharpe Ratio]))/_xlfn.STDEV.P(Table2[Sharpe Ratio])</f>
        <v>0.782547402583189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208</v>
      </c>
      <c r="AT252">
        <f>_xlfn.RANK.AVG(Table2[[#This Row],[6M Return vs Nifty Z-Score]],Table2[6M Return vs Nifty Z-Score])</f>
        <v>482</v>
      </c>
      <c r="AU252">
        <f>_xlfn.RANK.AVG(Table2[[#This Row],[Sharpe Ratio Z-Score]],Table2[Sharpe Ratio Z-Score])</f>
        <v>149</v>
      </c>
      <c r="AV252">
        <f>(Table2[[#This Row],[Rank 1Y]]+Table2[[#This Row],[Rank 6M]]+Table2[[#This Row],[Rank Sharpe]])/3</f>
        <v>279.66666666666669</v>
      </c>
    </row>
    <row r="253" spans="1:48" x14ac:dyDescent="0.3">
      <c r="A253" t="s">
        <v>482</v>
      </c>
      <c r="B253" t="s">
        <v>483</v>
      </c>
      <c r="C253" t="s">
        <v>10388</v>
      </c>
      <c r="D253" t="s">
        <v>54</v>
      </c>
      <c r="E253">
        <v>46020.843196440001</v>
      </c>
      <c r="F253">
        <v>2716.6</v>
      </c>
      <c r="G253">
        <v>43.565036433710297</v>
      </c>
      <c r="H253">
        <f>(Table2[[#This Row],[1Y Return vs Nifty]]-AVERAGE(Table2[1Y Return vs Nifty]))/_xlfn.STDEV.P(Table2[1Y Return vs Nifty])</f>
        <v>0.31561895081596342</v>
      </c>
      <c r="I253">
        <v>-12.4925261453148</v>
      </c>
      <c r="J253">
        <f>(Table2[[#This Row],[1M Return vs Nifty]]-AVERAGE(Table2[1M Return vs Nifty]))/_xlfn.STDEV.P(Table2[1M Return vs Nifty])</f>
        <v>-0.97768703371869925</v>
      </c>
      <c r="K253">
        <v>17.802652007121299</v>
      </c>
      <c r="L253">
        <f>(Table2[[#This Row],[6M Return vs Nifty]]-AVERAGE(Table2[6M Return vs Nifty]))/_xlfn.STDEV.P(Table2[6M Return vs Nifty])</f>
        <v>7.7820365801722233E-2</v>
      </c>
      <c r="M253">
        <v>-7.53012130784645</v>
      </c>
      <c r="N253">
        <f>(Table2[[#This Row],[1W Return vs Nifty]]-AVERAGE(Table2[1W Return vs Nifty]))/_xlfn.STDEV.P(Table2[1W Return vs Nifty])</f>
        <v>-1.058691784992895</v>
      </c>
      <c r="O253">
        <v>2809.57</v>
      </c>
      <c r="P253">
        <v>2760.1861558017299</v>
      </c>
      <c r="Q253">
        <v>2353.5035914029199</v>
      </c>
      <c r="R253">
        <v>33.084574521699203</v>
      </c>
      <c r="S253" s="2">
        <f>(Table2[[#This Row],[Close Price]]-Table2[[#This Row],[20D EMA]])/Table2[[#This Row],[20D EMA]]</f>
        <v>-3.3090472919343618E-2</v>
      </c>
      <c r="T253" s="2">
        <f>(Table2[[#This Row],[Close Price]]-Table2[[#This Row],[50D EMA]])/Table2[[#This Row],[50D EMA]]</f>
        <v>-1.5791020366548381E-2</v>
      </c>
      <c r="U253" s="2">
        <f>(Table2[[#This Row],[Close Price]]-Table2[[#This Row],[200D EMA]])/Table2[[#This Row],[200D EMA]]</f>
        <v>0.15427909688492922</v>
      </c>
      <c r="V253">
        <v>0.491997857896466</v>
      </c>
      <c r="W253">
        <v>2700</v>
      </c>
      <c r="X253">
        <v>2754</v>
      </c>
      <c r="Y253">
        <v>2676.25</v>
      </c>
      <c r="Z253">
        <v>2922.8</v>
      </c>
      <c r="AA253">
        <v>2676.25</v>
      </c>
      <c r="AB253">
        <v>2922.8</v>
      </c>
      <c r="AC253" s="2">
        <f>(Table2[[#This Row],[Close Price]]/Table2[[#This Row],[Day Low]])-1</f>
        <v>6.1481481481480138E-3</v>
      </c>
      <c r="AD253" s="2">
        <f>(Table2[[#This Row],[Day High]]/Table2[[#This Row],[Close Price]])-1</f>
        <v>1.3767209011264159E-2</v>
      </c>
      <c r="AE253" s="2">
        <f>(Table2[[#This Row],[Close Price]]/Table2[[#This Row],[Current Week Low]])-1</f>
        <v>1.5077066791219007E-2</v>
      </c>
      <c r="AF253" s="2">
        <f>(Table2[[#This Row],[Current Week High]]/Table2[[#This Row],[Close Price]])-1</f>
        <v>7.5903703158359814E-2</v>
      </c>
      <c r="AG253" s="2">
        <f>(Table2[[#This Row],[Close Price]]/Table2[[#This Row],[Current Month Low]])-1</f>
        <v>1.5077066791219007E-2</v>
      </c>
      <c r="AH253" s="2">
        <f>(Table2[[#This Row],[Current Month High]]/Table2[[#This Row],[Close Price]])-1</f>
        <v>7.5903703158359814E-2</v>
      </c>
      <c r="AI253">
        <v>13.6715011411322</v>
      </c>
      <c r="AJ253">
        <v>96.137323562326202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-0.1</v>
      </c>
      <c r="AM253" t="s">
        <v>10443</v>
      </c>
      <c r="AN253">
        <v>-4.6500000000000004</v>
      </c>
      <c r="AO253" t="s">
        <v>10443</v>
      </c>
      <c r="AP253">
        <v>6.5365647154213002E-2</v>
      </c>
      <c r="AQ253">
        <f>(Table2[[#This Row],[Sharpe Ratio]]-AVERAGE(Table2[Sharpe Ratio]))/_xlfn.STDEV.P(Table2[Sharpe Ratio])</f>
        <v>1.0368993402244004E-2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-1.6325705086916646</v>
      </c>
      <c r="AS253">
        <f>_xlfn.RANK.AVG(Table2[[#This Row],[1Y Return vs Nifty Z-Score]],Table2[1Y Return vs Nifty Z-Score])</f>
        <v>204</v>
      </c>
      <c r="AT253">
        <f>_xlfn.RANK.AVG(Table2[[#This Row],[6M Return vs Nifty Z-Score]],Table2[6M Return vs Nifty Z-Score])</f>
        <v>287</v>
      </c>
      <c r="AU253">
        <f>_xlfn.RANK.AVG(Table2[[#This Row],[Sharpe Ratio Z-Score]],Table2[Sharpe Ratio Z-Score])</f>
        <v>348</v>
      </c>
      <c r="AV253">
        <f>(Table2[[#This Row],[Rank 1Y]]+Table2[[#This Row],[Rank 6M]]+Table2[[#This Row],[Rank Sharpe]])/3</f>
        <v>279.66666666666669</v>
      </c>
    </row>
    <row r="254" spans="1:48" x14ac:dyDescent="0.3">
      <c r="A254" t="s">
        <v>52</v>
      </c>
      <c r="B254" t="s">
        <v>53</v>
      </c>
      <c r="C254" t="s">
        <v>10388</v>
      </c>
      <c r="D254" t="s">
        <v>54</v>
      </c>
      <c r="E254">
        <v>447655.92202775</v>
      </c>
      <c r="F254">
        <v>1865.75</v>
      </c>
      <c r="G254">
        <v>32.202303545178196</v>
      </c>
      <c r="H254">
        <f>(Table2[[#This Row],[1Y Return vs Nifty]]-AVERAGE(Table2[1Y Return vs Nifty]))/_xlfn.STDEV.P(Table2[1Y Return vs Nifty])</f>
        <v>0.12920255716099044</v>
      </c>
      <c r="I254">
        <v>1.17854257518926</v>
      </c>
      <c r="J254">
        <f>(Table2[[#This Row],[1M Return vs Nifty]]-AVERAGE(Table2[1M Return vs Nifty]))/_xlfn.STDEV.P(Table2[1M Return vs Nifty])</f>
        <v>0.33758481687578351</v>
      </c>
      <c r="K254">
        <v>2.3261700994685999</v>
      </c>
      <c r="L254">
        <f>(Table2[[#This Row],[6M Return vs Nifty]]-AVERAGE(Table2[6M Return vs Nifty]))/_xlfn.STDEV.P(Table2[6M Return vs Nifty])</f>
        <v>-0.37284460449617141</v>
      </c>
      <c r="M254">
        <v>-2.7267993766407299</v>
      </c>
      <c r="N254">
        <f>(Table2[[#This Row],[1W Return vs Nifty]]-AVERAGE(Table2[1W Return vs Nifty]))/_xlfn.STDEV.P(Table2[1W Return vs Nifty])</f>
        <v>9.2118432708363472E-3</v>
      </c>
      <c r="O254">
        <v>1825.7</v>
      </c>
      <c r="P254">
        <v>1753.12290340033</v>
      </c>
      <c r="Q254">
        <v>1542.4961671798701</v>
      </c>
      <c r="R254">
        <v>65.104111841080595</v>
      </c>
      <c r="S254" s="2">
        <f>(Table2[[#This Row],[Close Price]]-Table2[[#This Row],[20D EMA]])/Table2[[#This Row],[20D EMA]]</f>
        <v>2.1936791367694556E-2</v>
      </c>
      <c r="T254" s="2">
        <f>(Table2[[#This Row],[Close Price]]-Table2[[#This Row],[50D EMA]])/Table2[[#This Row],[50D EMA]]</f>
        <v>6.4243696994215449E-2</v>
      </c>
      <c r="U254" s="2">
        <f>(Table2[[#This Row],[Close Price]]-Table2[[#This Row],[200D EMA]])/Table2[[#This Row],[200D EMA]]</f>
        <v>0.20956540424416845</v>
      </c>
      <c r="V254">
        <v>0.81865090950350605</v>
      </c>
      <c r="W254">
        <v>1841.9</v>
      </c>
      <c r="X254">
        <v>1871</v>
      </c>
      <c r="Y254">
        <v>1829.6</v>
      </c>
      <c r="Z254">
        <v>1873.35</v>
      </c>
      <c r="AA254">
        <v>1801.3</v>
      </c>
      <c r="AB254">
        <v>1873.35</v>
      </c>
      <c r="AC254" s="2">
        <f>(Table2[[#This Row],[Close Price]]/Table2[[#This Row],[Day Low]])-1</f>
        <v>1.2948585699549264E-2</v>
      </c>
      <c r="AD254" s="2">
        <f>(Table2[[#This Row],[Day High]]/Table2[[#This Row],[Close Price]])-1</f>
        <v>2.8138818169636259E-3</v>
      </c>
      <c r="AE254" s="2">
        <f>(Table2[[#This Row],[Close Price]]/Table2[[#This Row],[Current Week Low]])-1</f>
        <v>1.9758417140358642E-2</v>
      </c>
      <c r="AF254" s="2">
        <f>(Table2[[#This Row],[Current Week High]]/Table2[[#This Row],[Close Price]])-1</f>
        <v>4.0734289159853887E-3</v>
      </c>
      <c r="AG254" s="2">
        <f>(Table2[[#This Row],[Close Price]]/Table2[[#This Row],[Current Month Low]])-1</f>
        <v>3.5779714650530092E-2</v>
      </c>
      <c r="AH254" s="2">
        <f>(Table2[[#This Row],[Current Month High]]/Table2[[#This Row],[Close Price]])-1</f>
        <v>4.0734289159853887E-3</v>
      </c>
      <c r="AI254">
        <v>0.40734289159853798</v>
      </c>
      <c r="AJ254">
        <v>74.638461178452701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0.05</v>
      </c>
      <c r="AM254" t="s">
        <v>10442</v>
      </c>
      <c r="AN254">
        <v>1.8</v>
      </c>
      <c r="AO254" t="s">
        <v>10442</v>
      </c>
      <c r="AP254">
        <v>0.142025136299539</v>
      </c>
      <c r="AQ254">
        <f>(Table2[[#This Row],[Sharpe Ratio]]-AVERAGE(Table2[Sharpe Ratio]))/_xlfn.STDEV.P(Table2[Sharpe Ratio])</f>
        <v>0.89776380323695226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1.000918416048391</v>
      </c>
      <c r="AS254">
        <f>_xlfn.RANK.AVG(Table2[[#This Row],[1Y Return vs Nifty Z-Score]],Table2[1Y Return vs Nifty Z-Score])</f>
        <v>264</v>
      </c>
      <c r="AT254">
        <f>_xlfn.RANK.AVG(Table2[[#This Row],[6M Return vs Nifty Z-Score]],Table2[6M Return vs Nifty Z-Score])</f>
        <v>442</v>
      </c>
      <c r="AU254">
        <f>_xlfn.RANK.AVG(Table2[[#This Row],[Sharpe Ratio Z-Score]],Table2[Sharpe Ratio Z-Score])</f>
        <v>133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777</v>
      </c>
      <c r="B255" t="s">
        <v>778</v>
      </c>
      <c r="C255" t="s">
        <v>10384</v>
      </c>
      <c r="D255" t="s">
        <v>407</v>
      </c>
      <c r="E255">
        <v>21978.22571988</v>
      </c>
      <c r="F255">
        <v>4459.6000000000004</v>
      </c>
      <c r="G255">
        <v>45.646544295804603</v>
      </c>
      <c r="H255">
        <f>(Table2[[#This Row],[1Y Return vs Nifty]]-AVERAGE(Table2[1Y Return vs Nifty]))/_xlfn.STDEV.P(Table2[1Y Return vs Nifty])</f>
        <v>0.3497680585018188</v>
      </c>
      <c r="I255">
        <v>-8.5825990799778697</v>
      </c>
      <c r="J255">
        <f>(Table2[[#This Row],[1M Return vs Nifty]]-AVERAGE(Table2[1M Return vs Nifty]))/_xlfn.STDEV.P(Table2[1M Return vs Nifty])</f>
        <v>-0.60151914867236111</v>
      </c>
      <c r="K255">
        <v>39.384795551658797</v>
      </c>
      <c r="L255">
        <f>(Table2[[#This Row],[6M Return vs Nifty]]-AVERAGE(Table2[6M Return vs Nifty]))/_xlfn.STDEV.P(Table2[6M Return vs Nifty])</f>
        <v>0.70627818570551248</v>
      </c>
      <c r="M255">
        <v>-1.6081637612353801</v>
      </c>
      <c r="N255">
        <f>(Table2[[#This Row],[1W Return vs Nifty]]-AVERAGE(Table2[1W Return vs Nifty]))/_xlfn.STDEV.P(Table2[1W Return vs Nifty])</f>
        <v>0.25791368951509597</v>
      </c>
      <c r="O255">
        <v>4398.92</v>
      </c>
      <c r="P255">
        <v>4240.5246655190504</v>
      </c>
      <c r="Q255">
        <v>3547.1917799247299</v>
      </c>
      <c r="R255">
        <v>55.192657826236697</v>
      </c>
      <c r="S255" s="2">
        <f>(Table2[[#This Row],[Close Price]]-Table2[[#This Row],[20D EMA]])/Table2[[#This Row],[20D EMA]]</f>
        <v>1.3794294963309242E-2</v>
      </c>
      <c r="T255" s="2">
        <f>(Table2[[#This Row],[Close Price]]-Table2[[#This Row],[50D EMA]])/Table2[[#This Row],[50D EMA]]</f>
        <v>5.1662318170748019E-2</v>
      </c>
      <c r="U255" s="2">
        <f>(Table2[[#This Row],[Close Price]]-Table2[[#This Row],[200D EMA]])/Table2[[#This Row],[200D EMA]]</f>
        <v>0.25721987326397994</v>
      </c>
      <c r="V255">
        <v>0.527602335057198</v>
      </c>
      <c r="W255">
        <v>4436</v>
      </c>
      <c r="X255">
        <v>4532.55</v>
      </c>
      <c r="Y255">
        <v>4360.1000000000004</v>
      </c>
      <c r="Z255">
        <v>4595</v>
      </c>
      <c r="AA255">
        <v>4234.6000000000004</v>
      </c>
      <c r="AB255">
        <v>4595</v>
      </c>
      <c r="AC255" s="2">
        <f>(Table2[[#This Row],[Close Price]]/Table2[[#This Row],[Day Low]])-1</f>
        <v>5.3201082055907012E-3</v>
      </c>
      <c r="AD255" s="2">
        <f>(Table2[[#This Row],[Day High]]/Table2[[#This Row],[Close Price]])-1</f>
        <v>1.6357969324602983E-2</v>
      </c>
      <c r="AE255" s="2">
        <f>(Table2[[#This Row],[Close Price]]/Table2[[#This Row],[Current Week Low]])-1</f>
        <v>2.2820577509690132E-2</v>
      </c>
      <c r="AF255" s="2">
        <f>(Table2[[#This Row],[Current Week High]]/Table2[[#This Row],[Close Price]])-1</f>
        <v>3.0361467396178954E-2</v>
      </c>
      <c r="AG255" s="2">
        <f>(Table2[[#This Row],[Close Price]]/Table2[[#This Row],[Current Month Low]])-1</f>
        <v>5.3133708024370563E-2</v>
      </c>
      <c r="AH255" s="2">
        <f>(Table2[[#This Row],[Current Month High]]/Table2[[#This Row],[Close Price]])-1</f>
        <v>3.0361467396178954E-2</v>
      </c>
      <c r="AI255">
        <v>10.0995604986994</v>
      </c>
      <c r="AJ255">
        <v>99.982062780269004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0.13</v>
      </c>
      <c r="AM255" t="s">
        <v>10442</v>
      </c>
      <c r="AN255">
        <v>0.52</v>
      </c>
      <c r="AO255" t="s">
        <v>10442</v>
      </c>
      <c r="AP255">
        <v>9.949089810895E-3</v>
      </c>
      <c r="AQ255">
        <f>(Table2[[#This Row],[Sharpe Ratio]]-AVERAGE(Table2[Sharpe Ratio]))/_xlfn.STDEV.P(Table2[Sharpe Ratio])</f>
        <v>-0.63112191546805363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8.131886958201251E-2</v>
      </c>
      <c r="AS255">
        <f>_xlfn.RANK.AVG(Table2[[#This Row],[1Y Return vs Nifty Z-Score]],Table2[1Y Return vs Nifty Z-Score])</f>
        <v>196</v>
      </c>
      <c r="AT255">
        <f>_xlfn.RANK.AVG(Table2[[#This Row],[6M Return vs Nifty Z-Score]],Table2[6M Return vs Nifty Z-Score])</f>
        <v>140</v>
      </c>
      <c r="AU255">
        <f>_xlfn.RANK.AVG(Table2[[#This Row],[Sharpe Ratio Z-Score]],Table2[Sharpe Ratio Z-Score])</f>
        <v>504</v>
      </c>
      <c r="AV255">
        <f>(Table2[[#This Row],[Rank 1Y]]+Table2[[#This Row],[Rank 6M]]+Table2[[#This Row],[Rank Sharpe]])/3</f>
        <v>280</v>
      </c>
    </row>
    <row r="256" spans="1:48" x14ac:dyDescent="0.3">
      <c r="A256" t="s">
        <v>421</v>
      </c>
      <c r="B256" t="s">
        <v>422</v>
      </c>
      <c r="C256" t="s">
        <v>10384</v>
      </c>
      <c r="D256" t="s">
        <v>51</v>
      </c>
      <c r="E256">
        <v>55682.24953375</v>
      </c>
      <c r="F256">
        <v>5053.3</v>
      </c>
      <c r="G256">
        <v>43.517928807471698</v>
      </c>
      <c r="H256">
        <f>(Table2[[#This Row],[1Y Return vs Nifty]]-AVERAGE(Table2[1Y Return vs Nifty]))/_xlfn.STDEV.P(Table2[1Y Return vs Nifty])</f>
        <v>0.31484610559613879</v>
      </c>
      <c r="I256">
        <v>17.243523198112101</v>
      </c>
      <c r="J256">
        <f>(Table2[[#This Row],[1M Return vs Nifty]]-AVERAGE(Table2[1M Return vs Nifty]))/_xlfn.STDEV.P(Table2[1M Return vs Nifty])</f>
        <v>1.8831711368381312</v>
      </c>
      <c r="K256">
        <v>9.0541381532842902</v>
      </c>
      <c r="L256">
        <f>(Table2[[#This Row],[6M Return vs Nifty]]-AVERAGE(Table2[6M Return vs Nifty]))/_xlfn.STDEV.P(Table2[6M Return vs Nifty])</f>
        <v>-0.17693060147984283</v>
      </c>
      <c r="M256">
        <v>1.01376527768106</v>
      </c>
      <c r="N256">
        <f>(Table2[[#This Row],[1W Return vs Nifty]]-AVERAGE(Table2[1W Return vs Nifty]))/_xlfn.STDEV.P(Table2[1W Return vs Nifty])</f>
        <v>0.84083683599802639</v>
      </c>
      <c r="O256">
        <v>4788.12</v>
      </c>
      <c r="P256">
        <v>4597.3594575044299</v>
      </c>
      <c r="Q256">
        <v>4166.4917781671202</v>
      </c>
      <c r="R256">
        <v>67.521820988370706</v>
      </c>
      <c r="S256" s="2">
        <f>(Table2[[#This Row],[Close Price]]-Table2[[#This Row],[20D EMA]])/Table2[[#This Row],[20D EMA]]</f>
        <v>5.5382906025747122E-2</v>
      </c>
      <c r="T256" s="2">
        <f>(Table2[[#This Row],[Close Price]]-Table2[[#This Row],[50D EMA]])/Table2[[#This Row],[50D EMA]]</f>
        <v>9.9174438437986984E-2</v>
      </c>
      <c r="U256" s="2">
        <f>(Table2[[#This Row],[Close Price]]-Table2[[#This Row],[200D EMA]])/Table2[[#This Row],[200D EMA]]</f>
        <v>0.21284290694628358</v>
      </c>
      <c r="V256">
        <v>0.95691179094566303</v>
      </c>
      <c r="W256">
        <v>4925.1499999999996</v>
      </c>
      <c r="X256">
        <v>5100</v>
      </c>
      <c r="Y256">
        <v>4825.05</v>
      </c>
      <c r="Z256">
        <v>5100</v>
      </c>
      <c r="AA256">
        <v>4600</v>
      </c>
      <c r="AB256">
        <v>5133.75</v>
      </c>
      <c r="AC256" s="2">
        <f>(Table2[[#This Row],[Close Price]]/Table2[[#This Row],[Day Low]])-1</f>
        <v>2.6019512096078445E-2</v>
      </c>
      <c r="AD256" s="2">
        <f>(Table2[[#This Row],[Day High]]/Table2[[#This Row],[Close Price]])-1</f>
        <v>9.2414857617793E-3</v>
      </c>
      <c r="AE256" s="2">
        <f>(Table2[[#This Row],[Close Price]]/Table2[[#This Row],[Current Week Low]])-1</f>
        <v>4.7305209272442861E-2</v>
      </c>
      <c r="AF256" s="2">
        <f>(Table2[[#This Row],[Current Week High]]/Table2[[#This Row],[Close Price]])-1</f>
        <v>9.2414857617793E-3</v>
      </c>
      <c r="AG256" s="2">
        <f>(Table2[[#This Row],[Close Price]]/Table2[[#This Row],[Current Month Low]])-1</f>
        <v>9.8543478260869621E-2</v>
      </c>
      <c r="AH256" s="2">
        <f>(Table2[[#This Row],[Current Month High]]/Table2[[#This Row],[Close Price]])-1</f>
        <v>1.5920289711673474E-2</v>
      </c>
      <c r="AI256">
        <v>2.2302257930461198</v>
      </c>
      <c r="AJ256">
        <v>77.807881773399004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0.06</v>
      </c>
      <c r="AM256" t="s">
        <v>10442</v>
      </c>
      <c r="AN256">
        <v>2.56</v>
      </c>
      <c r="AO256" t="s">
        <v>10442</v>
      </c>
      <c r="AP256">
        <v>8.7303505165369999E-2</v>
      </c>
      <c r="AQ256">
        <f>(Table2[[#This Row],[Sharpe Ratio]]-AVERAGE(Table2[Sharpe Ratio]))/_xlfn.STDEV.P(Table2[Sharpe Ratio])</f>
        <v>0.26431722023018717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3.1262406971826406</v>
      </c>
      <c r="AS256">
        <f>_xlfn.RANK.AVG(Table2[[#This Row],[1Y Return vs Nifty Z-Score]],Table2[1Y Return vs Nifty Z-Score])</f>
        <v>205</v>
      </c>
      <c r="AT256">
        <f>_xlfn.RANK.AVG(Table2[[#This Row],[6M Return vs Nifty Z-Score]],Table2[6M Return vs Nifty Z-Score])</f>
        <v>369</v>
      </c>
      <c r="AU256">
        <f>_xlfn.RANK.AVG(Table2[[#This Row],[Sharpe Ratio Z-Score]],Table2[Sharpe Ratio Z-Score])</f>
        <v>268</v>
      </c>
      <c r="AV256">
        <f>(Table2[[#This Row],[Rank 1Y]]+Table2[[#This Row],[Rank 6M]]+Table2[[#This Row],[Rank Sharpe]])/3</f>
        <v>280.66666666666669</v>
      </c>
    </row>
    <row r="257" spans="1:48" x14ac:dyDescent="0.3">
      <c r="A257" t="s">
        <v>1601</v>
      </c>
      <c r="B257" t="s">
        <v>1602</v>
      </c>
      <c r="C257" t="s">
        <v>10400</v>
      </c>
      <c r="D257" t="s">
        <v>1603</v>
      </c>
      <c r="E257">
        <v>5973.6207067599998</v>
      </c>
      <c r="F257">
        <v>335.3</v>
      </c>
      <c r="G257">
        <v>10.6405649488112</v>
      </c>
      <c r="H257">
        <f>(Table2[[#This Row],[1Y Return vs Nifty]]-AVERAGE(Table2[1Y Return vs Nifty]))/_xlfn.STDEV.P(Table2[1Y Return vs Nifty])</f>
        <v>-0.22453818368865483</v>
      </c>
      <c r="I257">
        <v>-7.0403683927672001</v>
      </c>
      <c r="J257">
        <f>(Table2[[#This Row],[1M Return vs Nifty]]-AVERAGE(Table2[1M Return vs Nifty]))/_xlfn.STDEV.P(Table2[1M Return vs Nifty])</f>
        <v>-0.45314357895783874</v>
      </c>
      <c r="K257">
        <v>13.990580519338801</v>
      </c>
      <c r="L257">
        <f>(Table2[[#This Row],[6M Return vs Nifty]]-AVERAGE(Table2[6M Return vs Nifty]))/_xlfn.STDEV.P(Table2[6M Return vs Nifty])</f>
        <v>-3.318464774502309E-2</v>
      </c>
      <c r="M257">
        <v>-0.78882219772705198</v>
      </c>
      <c r="N257">
        <f>(Table2[[#This Row],[1W Return vs Nifty]]-AVERAGE(Table2[1W Return vs Nifty]))/_xlfn.STDEV.P(Table2[1W Return vs Nifty])</f>
        <v>0.44007466914324816</v>
      </c>
      <c r="O257">
        <v>334.93</v>
      </c>
      <c r="P257">
        <v>333.89072902801701</v>
      </c>
      <c r="Q257">
        <v>301.02661122836298</v>
      </c>
      <c r="R257">
        <v>50.466087018917001</v>
      </c>
      <c r="S257" s="2">
        <f>(Table2[[#This Row],[Close Price]]-Table2[[#This Row],[20D EMA]])/Table2[[#This Row],[20D EMA]]</f>
        <v>1.1047084465410819E-3</v>
      </c>
      <c r="T257" s="2">
        <f>(Table2[[#This Row],[Close Price]]-Table2[[#This Row],[50D EMA]])/Table2[[#This Row],[50D EMA]]</f>
        <v>4.2207550239130856E-3</v>
      </c>
      <c r="U257" s="2">
        <f>(Table2[[#This Row],[Close Price]]-Table2[[#This Row],[200D EMA]])/Table2[[#This Row],[200D EMA]]</f>
        <v>0.11385501312253341</v>
      </c>
      <c r="V257">
        <v>0.69939678818673801</v>
      </c>
      <c r="W257">
        <v>331</v>
      </c>
      <c r="X257">
        <v>340.25</v>
      </c>
      <c r="Y257">
        <v>319</v>
      </c>
      <c r="Z257">
        <v>351.2</v>
      </c>
      <c r="AA257">
        <v>319</v>
      </c>
      <c r="AB257">
        <v>351.2</v>
      </c>
      <c r="AC257" s="2">
        <f>(Table2[[#This Row],[Close Price]]/Table2[[#This Row],[Day Low]])-1</f>
        <v>1.2990936555891341E-2</v>
      </c>
      <c r="AD257" s="2">
        <f>(Table2[[#This Row],[Day High]]/Table2[[#This Row],[Close Price]])-1</f>
        <v>1.4762898896510501E-2</v>
      </c>
      <c r="AE257" s="2">
        <f>(Table2[[#This Row],[Close Price]]/Table2[[#This Row],[Current Week Low]])-1</f>
        <v>5.1097178683385591E-2</v>
      </c>
      <c r="AF257" s="2">
        <f>(Table2[[#This Row],[Current Week High]]/Table2[[#This Row],[Close Price]])-1</f>
        <v>4.7420220697882431E-2</v>
      </c>
      <c r="AG257" s="2">
        <f>(Table2[[#This Row],[Close Price]]/Table2[[#This Row],[Current Month Low]])-1</f>
        <v>5.1097178683385591E-2</v>
      </c>
      <c r="AH257" s="2">
        <f>(Table2[[#This Row],[Current Month High]]/Table2[[#This Row],[Close Price]])-1</f>
        <v>4.7420220697882431E-2</v>
      </c>
      <c r="AI257">
        <v>20.459290187891401</v>
      </c>
      <c r="AJ257">
        <v>45.371775417298899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-0.01</v>
      </c>
      <c r="AM257" t="s">
        <v>10443</v>
      </c>
      <c r="AN257">
        <v>1.41</v>
      </c>
      <c r="AO257" t="s">
        <v>10442</v>
      </c>
      <c r="AP257">
        <v>0.13061071452741199</v>
      </c>
      <c r="AQ257">
        <f>(Table2[[#This Row],[Sharpe Ratio]]-AVERAGE(Table2[Sharpe Ratio]))/_xlfn.STDEV.P(Table2[Sharpe Ratio])</f>
        <v>0.76563275526391239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0.49484101401564384</v>
      </c>
      <c r="AS257">
        <f>_xlfn.RANK.AVG(Table2[[#This Row],[1Y Return vs Nifty Z-Score]],Table2[1Y Return vs Nifty Z-Score])</f>
        <v>369</v>
      </c>
      <c r="AT257">
        <f>_xlfn.RANK.AVG(Table2[[#This Row],[6M Return vs Nifty Z-Score]],Table2[6M Return vs Nifty Z-Score])</f>
        <v>319</v>
      </c>
      <c r="AU257">
        <f>_xlfn.RANK.AVG(Table2[[#This Row],[Sharpe Ratio Z-Score]],Table2[Sharpe Ratio Z-Score])</f>
        <v>156</v>
      </c>
      <c r="AV257">
        <f>(Table2[[#This Row],[Rank 1Y]]+Table2[[#This Row],[Rank 6M]]+Table2[[#This Row],[Rank Sharpe]])/3</f>
        <v>281.33333333333331</v>
      </c>
    </row>
    <row r="258" spans="1:48" x14ac:dyDescent="0.3">
      <c r="A258" t="s">
        <v>237</v>
      </c>
      <c r="B258" t="s">
        <v>238</v>
      </c>
      <c r="C258" t="s">
        <v>10386</v>
      </c>
      <c r="D258" t="s">
        <v>239</v>
      </c>
      <c r="E258">
        <v>114495.934524995</v>
      </c>
      <c r="F258">
        <v>1574.15</v>
      </c>
      <c r="G258">
        <v>21.956367763005201</v>
      </c>
      <c r="H258">
        <f>(Table2[[#This Row],[1Y Return vs Nifty]]-AVERAGE(Table2[1Y Return vs Nifty]))/_xlfn.STDEV.P(Table2[1Y Return vs Nifty])</f>
        <v>-3.8891722346435377E-2</v>
      </c>
      <c r="I258">
        <v>4.3760323154774197</v>
      </c>
      <c r="J258">
        <f>(Table2[[#This Row],[1M Return vs Nifty]]-AVERAGE(Table2[1M Return vs Nifty]))/_xlfn.STDEV.P(Table2[1M Return vs Nifty])</f>
        <v>0.64521023621539297</v>
      </c>
      <c r="K258">
        <v>24.8013987479573</v>
      </c>
      <c r="L258">
        <f>(Table2[[#This Row],[6M Return vs Nifty]]-AVERAGE(Table2[6M Return vs Nifty]))/_xlfn.STDEV.P(Table2[6M Return vs Nifty])</f>
        <v>0.2816192660234661</v>
      </c>
      <c r="M258">
        <v>-2.2497783044218602</v>
      </c>
      <c r="N258">
        <f>(Table2[[#This Row],[1W Return vs Nifty]]-AVERAGE(Table2[1W Return vs Nifty]))/_xlfn.STDEV.P(Table2[1W Return vs Nifty])</f>
        <v>0.11526605764095554</v>
      </c>
      <c r="O258">
        <v>1504.72</v>
      </c>
      <c r="P258">
        <v>1438.2525022183399</v>
      </c>
      <c r="Q258">
        <v>1253.30841857617</v>
      </c>
      <c r="R258">
        <v>72.505147218378596</v>
      </c>
      <c r="S258" s="2">
        <f>(Table2[[#This Row],[Close Price]]-Table2[[#This Row],[20D EMA]])/Table2[[#This Row],[20D EMA]]</f>
        <v>4.6141474825881268E-2</v>
      </c>
      <c r="T258" s="2">
        <f>(Table2[[#This Row],[Close Price]]-Table2[[#This Row],[50D EMA]])/Table2[[#This Row],[50D EMA]]</f>
        <v>9.4487927239517266E-2</v>
      </c>
      <c r="U258" s="2">
        <f>(Table2[[#This Row],[Close Price]]-Table2[[#This Row],[200D EMA]])/Table2[[#This Row],[200D EMA]]</f>
        <v>0.25599571236290308</v>
      </c>
      <c r="V258">
        <v>0.93028968870363304</v>
      </c>
      <c r="W258">
        <v>1532.15</v>
      </c>
      <c r="X258">
        <v>1582</v>
      </c>
      <c r="Y258">
        <v>1522.3</v>
      </c>
      <c r="Z258">
        <v>1582</v>
      </c>
      <c r="AA258">
        <v>1453.45</v>
      </c>
      <c r="AB258">
        <v>1582</v>
      </c>
      <c r="AC258" s="2">
        <f>(Table2[[#This Row],[Close Price]]/Table2[[#This Row],[Day Low]])-1</f>
        <v>2.7412459615572926E-2</v>
      </c>
      <c r="AD258" s="2">
        <f>(Table2[[#This Row],[Day High]]/Table2[[#This Row],[Close Price]])-1</f>
        <v>4.9868182828827212E-3</v>
      </c>
      <c r="AE258" s="2">
        <f>(Table2[[#This Row],[Close Price]]/Table2[[#This Row],[Current Week Low]])-1</f>
        <v>3.406030348814304E-2</v>
      </c>
      <c r="AF258" s="2">
        <f>(Table2[[#This Row],[Current Week High]]/Table2[[#This Row],[Close Price]])-1</f>
        <v>4.9868182828827212E-3</v>
      </c>
      <c r="AG258" s="2">
        <f>(Table2[[#This Row],[Close Price]]/Table2[[#This Row],[Current Month Low]])-1</f>
        <v>8.3043792356118251E-2</v>
      </c>
      <c r="AH258" s="2">
        <f>(Table2[[#This Row],[Current Month High]]/Table2[[#This Row],[Close Price]])-1</f>
        <v>4.9868182828827212E-3</v>
      </c>
      <c r="AI258">
        <v>0.49868182828827201</v>
      </c>
      <c r="AJ258">
        <v>60.406582768634998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0.08</v>
      </c>
      <c r="AM258" t="s">
        <v>10442</v>
      </c>
      <c r="AN258">
        <v>4.99</v>
      </c>
      <c r="AO258" t="s">
        <v>10442</v>
      </c>
      <c r="AP258">
        <v>7.6819405805168994E-2</v>
      </c>
      <c r="AQ258">
        <f>(Table2[[#This Row],[Sharpe Ratio]]-AVERAGE(Table2[Sharpe Ratio]))/_xlfn.STDEV.P(Table2[Sharpe Ratio])</f>
        <v>0.14295539716355118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1.1461592346969307</v>
      </c>
      <c r="AS258">
        <f>_xlfn.RANK.AVG(Table2[[#This Row],[1Y Return vs Nifty Z-Score]],Table2[1Y Return vs Nifty Z-Score])</f>
        <v>306</v>
      </c>
      <c r="AT258">
        <f>_xlfn.RANK.AVG(Table2[[#This Row],[6M Return vs Nifty Z-Score]],Table2[6M Return vs Nifty Z-Score])</f>
        <v>228</v>
      </c>
      <c r="AU258">
        <f>_xlfn.RANK.AVG(Table2[[#This Row],[Sharpe Ratio Z-Score]],Table2[Sharpe Ratio Z-Score])</f>
        <v>313</v>
      </c>
      <c r="AV258">
        <f>(Table2[[#This Row],[Rank 1Y]]+Table2[[#This Row],[Rank 6M]]+Table2[[#This Row],[Rank Sharpe]])/3</f>
        <v>282.33333333333331</v>
      </c>
    </row>
    <row r="259" spans="1:48" x14ac:dyDescent="0.3">
      <c r="A259" t="s">
        <v>1593</v>
      </c>
      <c r="B259" t="s">
        <v>1594</v>
      </c>
      <c r="C259" t="s">
        <v>10388</v>
      </c>
      <c r="D259" t="s">
        <v>472</v>
      </c>
      <c r="E259">
        <v>6016.6943553749998</v>
      </c>
      <c r="F259">
        <v>538.04999999999995</v>
      </c>
      <c r="G259">
        <v>37.062695276344797</v>
      </c>
      <c r="H259">
        <f>(Table2[[#This Row],[1Y Return vs Nifty]]-AVERAGE(Table2[1Y Return vs Nifty]))/_xlfn.STDEV.P(Table2[1Y Return vs Nifty])</f>
        <v>0.20894188634903915</v>
      </c>
      <c r="I259">
        <v>5.9598051375191803</v>
      </c>
      <c r="J259">
        <f>(Table2[[#This Row],[1M Return vs Nifty]]-AVERAGE(Table2[1M Return vs Nifty]))/_xlfn.STDEV.P(Table2[1M Return vs Nifty])</f>
        <v>0.79758250887055582</v>
      </c>
      <c r="K259">
        <v>39.298296714073302</v>
      </c>
      <c r="L259">
        <f>(Table2[[#This Row],[6M Return vs Nifty]]-AVERAGE(Table2[6M Return vs Nifty]))/_xlfn.STDEV.P(Table2[6M Return vs Nifty])</f>
        <v>0.70375939646750141</v>
      </c>
      <c r="M259">
        <v>-3.59303111969216</v>
      </c>
      <c r="N259">
        <f>(Table2[[#This Row],[1W Return vs Nifty]]-AVERAGE(Table2[1W Return vs Nifty]))/_xlfn.STDEV.P(Table2[1W Return vs Nifty])</f>
        <v>-0.18337404511446159</v>
      </c>
      <c r="O259">
        <v>494.31</v>
      </c>
      <c r="P259">
        <v>454.934920885613</v>
      </c>
      <c r="Q259">
        <v>394.657897901274</v>
      </c>
      <c r="R259">
        <v>67.755457351583303</v>
      </c>
      <c r="S259" s="2">
        <f>(Table2[[#This Row],[Close Price]]-Table2[[#This Row],[20D EMA]])/Table2[[#This Row],[20D EMA]]</f>
        <v>8.8486981853492644E-2</v>
      </c>
      <c r="T259" s="2">
        <f>(Table2[[#This Row],[Close Price]]-Table2[[#This Row],[50D EMA]])/Table2[[#This Row],[50D EMA]]</f>
        <v>0.18269663483424936</v>
      </c>
      <c r="U259" s="2">
        <f>(Table2[[#This Row],[Close Price]]-Table2[[#This Row],[200D EMA]])/Table2[[#This Row],[200D EMA]]</f>
        <v>0.36333265560188116</v>
      </c>
      <c r="V259">
        <v>2.3193367021553901</v>
      </c>
      <c r="W259">
        <v>519.65</v>
      </c>
      <c r="X259">
        <v>542.15</v>
      </c>
      <c r="Y259">
        <v>499.35</v>
      </c>
      <c r="Z259">
        <v>571</v>
      </c>
      <c r="AA259">
        <v>435.1</v>
      </c>
      <c r="AB259">
        <v>571</v>
      </c>
      <c r="AC259" s="2">
        <f>(Table2[[#This Row],[Close Price]]/Table2[[#This Row],[Day Low]])-1</f>
        <v>3.5408447993841907E-2</v>
      </c>
      <c r="AD259" s="2">
        <f>(Table2[[#This Row],[Day High]]/Table2[[#This Row],[Close Price]])-1</f>
        <v>7.6201096552366288E-3</v>
      </c>
      <c r="AE259" s="2">
        <f>(Table2[[#This Row],[Close Price]]/Table2[[#This Row],[Current Week Low]])-1</f>
        <v>7.7500750976269073E-2</v>
      </c>
      <c r="AF259" s="2">
        <f>(Table2[[#This Row],[Current Week High]]/Table2[[#This Row],[Close Price]])-1</f>
        <v>6.1239661741473883E-2</v>
      </c>
      <c r="AG259" s="2">
        <f>(Table2[[#This Row],[Close Price]]/Table2[[#This Row],[Current Month Low]])-1</f>
        <v>0.23661227304068011</v>
      </c>
      <c r="AH259" s="2">
        <f>(Table2[[#This Row],[Current Month High]]/Table2[[#This Row],[Close Price]])-1</f>
        <v>6.1239661741473883E-2</v>
      </c>
      <c r="AI259">
        <v>6.1239661741473803</v>
      </c>
      <c r="AJ259">
        <v>84.833390587426905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0.24</v>
      </c>
      <c r="AM259" t="s">
        <v>10442</v>
      </c>
      <c r="AN259">
        <v>17.22</v>
      </c>
      <c r="AO259" t="s">
        <v>10442</v>
      </c>
      <c r="AP259">
        <v>2.1516374839641E-2</v>
      </c>
      <c r="AQ259">
        <f>(Table2[[#This Row],[Sharpe Ratio]]-AVERAGE(Table2[Sharpe Ratio]))/_xlfn.STDEV.P(Table2[Sharpe Ratio])</f>
        <v>-0.49722135321764915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1.0296883933549856</v>
      </c>
      <c r="AS259">
        <f>_xlfn.RANK.AVG(Table2[[#This Row],[1Y Return vs Nifty Z-Score]],Table2[1Y Return vs Nifty Z-Score])</f>
        <v>241</v>
      </c>
      <c r="AT259">
        <f>_xlfn.RANK.AVG(Table2[[#This Row],[6M Return vs Nifty Z-Score]],Table2[6M Return vs Nifty Z-Score])</f>
        <v>141</v>
      </c>
      <c r="AU259">
        <f>_xlfn.RANK.AVG(Table2[[#This Row],[Sharpe Ratio Z-Score]],Table2[Sharpe Ratio Z-Score])</f>
        <v>468</v>
      </c>
      <c r="AV259">
        <f>(Table2[[#This Row],[Rank 1Y]]+Table2[[#This Row],[Rank 6M]]+Table2[[#This Row],[Rank Sharpe]])/3</f>
        <v>283.33333333333331</v>
      </c>
    </row>
    <row r="260" spans="1:48" x14ac:dyDescent="0.3">
      <c r="A260" t="s">
        <v>298</v>
      </c>
      <c r="B260" t="s">
        <v>299</v>
      </c>
      <c r="C260" t="s">
        <v>10389</v>
      </c>
      <c r="D260" t="s">
        <v>89</v>
      </c>
      <c r="E260">
        <v>95076.254429324996</v>
      </c>
      <c r="F260">
        <v>94.65</v>
      </c>
      <c r="G260">
        <v>40.946893862417397</v>
      </c>
      <c r="H260">
        <f>(Table2[[#This Row],[1Y Return vs Nifty]]-AVERAGE(Table2[1Y Return vs Nifty]))/_xlfn.STDEV.P(Table2[1Y Return vs Nifty])</f>
        <v>0.2726658425274141</v>
      </c>
      <c r="I260">
        <v>-8.8769042085635803</v>
      </c>
      <c r="J260">
        <f>(Table2[[#This Row],[1M Return vs Nifty]]-AVERAGE(Table2[1M Return vs Nifty]))/_xlfn.STDEV.P(Table2[1M Return vs Nifty])</f>
        <v>-0.6298337785691307</v>
      </c>
      <c r="K260">
        <v>-3.8526898460623</v>
      </c>
      <c r="L260">
        <f>(Table2[[#This Row],[6M Return vs Nifty]]-AVERAGE(Table2[6M Return vs Nifty]))/_xlfn.STDEV.P(Table2[6M Return vs Nifty])</f>
        <v>-0.55276894068853444</v>
      </c>
      <c r="M260">
        <v>-4.9584212909114296</v>
      </c>
      <c r="N260">
        <f>(Table2[[#This Row],[1W Return vs Nifty]]-AVERAGE(Table2[1W Return vs Nifty]))/_xlfn.STDEV.P(Table2[1W Return vs Nifty])</f>
        <v>-0.48693585894330998</v>
      </c>
      <c r="O260">
        <v>95.73</v>
      </c>
      <c r="P260">
        <v>97.723714241151797</v>
      </c>
      <c r="Q260">
        <v>89.222756372993501</v>
      </c>
      <c r="R260">
        <v>46.709982539811698</v>
      </c>
      <c r="S260" s="2">
        <f>(Table2[[#This Row],[Close Price]]-Table2[[#This Row],[20D EMA]])/Table2[[#This Row],[20D EMA]]</f>
        <v>-1.1281729865245987E-2</v>
      </c>
      <c r="T260" s="2">
        <f>(Table2[[#This Row],[Close Price]]-Table2[[#This Row],[50D EMA]])/Table2[[#This Row],[50D EMA]]</f>
        <v>-3.1453104960448168E-2</v>
      </c>
      <c r="U260" s="2">
        <f>(Table2[[#This Row],[Close Price]]-Table2[[#This Row],[200D EMA]])/Table2[[#This Row],[200D EMA]]</f>
        <v>6.0828020200564617E-2</v>
      </c>
      <c r="V260">
        <v>0.38794498660156002</v>
      </c>
      <c r="W260">
        <v>91.8</v>
      </c>
      <c r="X260">
        <v>96.2</v>
      </c>
      <c r="Y260">
        <v>91.39</v>
      </c>
      <c r="Z260">
        <v>96.98</v>
      </c>
      <c r="AA260">
        <v>91.39</v>
      </c>
      <c r="AB260">
        <v>100.5</v>
      </c>
      <c r="AC260" s="2">
        <f>(Table2[[#This Row],[Close Price]]/Table2[[#This Row],[Day Low]])-1</f>
        <v>3.104575163398704E-2</v>
      </c>
      <c r="AD260" s="2">
        <f>(Table2[[#This Row],[Day High]]/Table2[[#This Row],[Close Price]])-1</f>
        <v>1.637612255678822E-2</v>
      </c>
      <c r="AE260" s="2">
        <f>(Table2[[#This Row],[Close Price]]/Table2[[#This Row],[Current Week Low]])-1</f>
        <v>3.5671298829193621E-2</v>
      </c>
      <c r="AF260" s="2">
        <f>(Table2[[#This Row],[Current Week High]]/Table2[[#This Row],[Close Price]])-1</f>
        <v>2.4617010036978249E-2</v>
      </c>
      <c r="AG260" s="2">
        <f>(Table2[[#This Row],[Close Price]]/Table2[[#This Row],[Current Month Low]])-1</f>
        <v>3.5671298829193621E-2</v>
      </c>
      <c r="AH260" s="2">
        <f>(Table2[[#This Row],[Current Month High]]/Table2[[#This Row],[Close Price]])-1</f>
        <v>6.1806656101426327E-2</v>
      </c>
      <c r="AI260">
        <v>25.092445853143101</v>
      </c>
      <c r="AJ260">
        <v>95.557851239669404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-0.09</v>
      </c>
      <c r="AM260" t="s">
        <v>10443</v>
      </c>
      <c r="AN260">
        <v>-4.1500000000000004</v>
      </c>
      <c r="AO260" t="s">
        <v>10443</v>
      </c>
      <c r="AP260">
        <v>0.14698912969334199</v>
      </c>
      <c r="AQ260">
        <f>(Table2[[#This Row],[Sharpe Ratio]]-AVERAGE(Table2[Sharpe Ratio]))/_xlfn.STDEV.P(Table2[Sharpe Ratio])</f>
        <v>0.95522599119079843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218</v>
      </c>
      <c r="AT260">
        <f>_xlfn.RANK.AVG(Table2[[#This Row],[6M Return vs Nifty Z-Score]],Table2[6M Return vs Nifty Z-Score])</f>
        <v>509</v>
      </c>
      <c r="AU260">
        <f>_xlfn.RANK.AVG(Table2[[#This Row],[Sharpe Ratio Z-Score]],Table2[Sharpe Ratio Z-Score])</f>
        <v>125</v>
      </c>
      <c r="AV260">
        <f>(Table2[[#This Row],[Rank 1Y]]+Table2[[#This Row],[Rank 6M]]+Table2[[#This Row],[Rank Sharpe]])/3</f>
        <v>284</v>
      </c>
    </row>
    <row r="261" spans="1:48" x14ac:dyDescent="0.3">
      <c r="A261" t="s">
        <v>1065</v>
      </c>
      <c r="B261" t="s">
        <v>1066</v>
      </c>
      <c r="C261" t="s">
        <v>10394</v>
      </c>
      <c r="D261" t="s">
        <v>1067</v>
      </c>
      <c r="E261">
        <v>12846.460477930001</v>
      </c>
      <c r="F261">
        <v>864.35</v>
      </c>
      <c r="G261">
        <v>74.768571078112799</v>
      </c>
      <c r="H261">
        <f>(Table2[[#This Row],[1Y Return vs Nifty]]-AVERAGE(Table2[1Y Return vs Nifty]))/_xlfn.STDEV.P(Table2[1Y Return vs Nifty])</f>
        <v>0.82754248670830255</v>
      </c>
      <c r="I261">
        <v>13.9350782162377</v>
      </c>
      <c r="J261">
        <f>(Table2[[#This Row],[1M Return vs Nifty]]-AVERAGE(Table2[1M Return vs Nifty]))/_xlfn.STDEV.P(Table2[1M Return vs Nifty])</f>
        <v>1.5648708895887316</v>
      </c>
      <c r="K261">
        <v>56.415100771378299</v>
      </c>
      <c r="L261">
        <f>(Table2[[#This Row],[6M Return vs Nifty]]-AVERAGE(Table2[6M Return vs Nifty]))/_xlfn.STDEV.P(Table2[6M Return vs Nifty])</f>
        <v>1.2021894685025345</v>
      </c>
      <c r="M261">
        <v>2.58118707430067</v>
      </c>
      <c r="N261">
        <f>(Table2[[#This Row],[1W Return vs Nifty]]-AVERAGE(Table2[1W Return vs Nifty]))/_xlfn.STDEV.P(Table2[1W Return vs Nifty])</f>
        <v>1.1893155446090835</v>
      </c>
      <c r="O261">
        <v>802.26</v>
      </c>
      <c r="P261">
        <v>746.24453930884295</v>
      </c>
      <c r="Q261">
        <v>621.10783998347301</v>
      </c>
      <c r="R261">
        <v>71.610064904175104</v>
      </c>
      <c r="S261" s="2">
        <f>(Table2[[#This Row],[Close Price]]-Table2[[#This Row],[20D EMA]])/Table2[[#This Row],[20D EMA]]</f>
        <v>7.7393862338892672E-2</v>
      </c>
      <c r="T261" s="2">
        <f>(Table2[[#This Row],[Close Price]]-Table2[[#This Row],[50D EMA]])/Table2[[#This Row],[50D EMA]]</f>
        <v>0.1582664320740545</v>
      </c>
      <c r="U261" s="2">
        <f>(Table2[[#This Row],[Close Price]]-Table2[[#This Row],[200D EMA]])/Table2[[#This Row],[200D EMA]]</f>
        <v>0.39162629153578132</v>
      </c>
      <c r="V261">
        <v>0.94444046159454997</v>
      </c>
      <c r="W261">
        <v>833.1</v>
      </c>
      <c r="X261">
        <v>868</v>
      </c>
      <c r="Y261">
        <v>795</v>
      </c>
      <c r="Z261">
        <v>868</v>
      </c>
      <c r="AA261">
        <v>768.55</v>
      </c>
      <c r="AB261">
        <v>868</v>
      </c>
      <c r="AC261" s="2">
        <f>(Table2[[#This Row],[Close Price]]/Table2[[#This Row],[Day Low]])-1</f>
        <v>3.7510502940823365E-2</v>
      </c>
      <c r="AD261" s="2">
        <f>(Table2[[#This Row],[Day High]]/Table2[[#This Row],[Close Price]])-1</f>
        <v>4.2228264013419725E-3</v>
      </c>
      <c r="AE261" s="2">
        <f>(Table2[[#This Row],[Close Price]]/Table2[[#This Row],[Current Week Low]])-1</f>
        <v>8.7232704402515848E-2</v>
      </c>
      <c r="AF261" s="2">
        <f>(Table2[[#This Row],[Current Week High]]/Table2[[#This Row],[Close Price]])-1</f>
        <v>4.2228264013419725E-3</v>
      </c>
      <c r="AG261" s="2">
        <f>(Table2[[#This Row],[Close Price]]/Table2[[#This Row],[Current Month Low]])-1</f>
        <v>0.12465031552924355</v>
      </c>
      <c r="AH261" s="2">
        <f>(Table2[[#This Row],[Current Month High]]/Table2[[#This Row],[Close Price]])-1</f>
        <v>4.2228264013419725E-3</v>
      </c>
      <c r="AI261">
        <v>0.42228264013419697</v>
      </c>
      <c r="AJ261">
        <v>115.898588734857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0.2</v>
      </c>
      <c r="AM261" t="s">
        <v>10442</v>
      </c>
      <c r="AN261">
        <v>5.61</v>
      </c>
      <c r="AO261" t="s">
        <v>10442</v>
      </c>
      <c r="AP261">
        <v>-3.6485356265032999E-2</v>
      </c>
      <c r="AQ261">
        <f>(Table2[[#This Row],[Sharpe Ratio]]-AVERAGE(Table2[Sharpe Ratio]))/_xlfn.STDEV.P(Table2[Sharpe Ratio])</f>
        <v>-1.1686377129867811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3.6152806764218708</v>
      </c>
      <c r="AS261">
        <f>_xlfn.RANK.AVG(Table2[[#This Row],[1Y Return vs Nifty Z-Score]],Table2[1Y Return vs Nifty Z-Score])</f>
        <v>114</v>
      </c>
      <c r="AT261">
        <f>_xlfn.RANK.AVG(Table2[[#This Row],[6M Return vs Nifty Z-Score]],Table2[6M Return vs Nifty Z-Score])</f>
        <v>86</v>
      </c>
      <c r="AU261">
        <f>_xlfn.RANK.AVG(Table2[[#This Row],[Sharpe Ratio Z-Score]],Table2[Sharpe Ratio Z-Score])</f>
        <v>653</v>
      </c>
      <c r="AV261">
        <f>(Table2[[#This Row],[Rank 1Y]]+Table2[[#This Row],[Rank 6M]]+Table2[[#This Row],[Rank Sharpe]])/3</f>
        <v>284.33333333333331</v>
      </c>
    </row>
    <row r="262" spans="1:48" x14ac:dyDescent="0.3">
      <c r="A262" t="s">
        <v>375</v>
      </c>
      <c r="B262" t="s">
        <v>376</v>
      </c>
      <c r="C262" t="s">
        <v>10396</v>
      </c>
      <c r="D262" t="s">
        <v>132</v>
      </c>
      <c r="E262">
        <v>67515.481377345001</v>
      </c>
      <c r="F262">
        <v>1856.85</v>
      </c>
      <c r="G262">
        <v>32.867528351405603</v>
      </c>
      <c r="H262">
        <f>(Table2[[#This Row],[1Y Return vs Nifty]]-AVERAGE(Table2[1Y Return vs Nifty]))/_xlfn.STDEV.P(Table2[1Y Return vs Nifty])</f>
        <v>0.14011620008151512</v>
      </c>
      <c r="I262">
        <v>-0.27361155563100398</v>
      </c>
      <c r="J262">
        <f>(Table2[[#This Row],[1M Return vs Nifty]]-AVERAGE(Table2[1M Return vs Nifty]))/_xlfn.STDEV.P(Table2[1M Return vs Nifty])</f>
        <v>0.19787536986468182</v>
      </c>
      <c r="K262">
        <v>16.0895563351344</v>
      </c>
      <c r="L262">
        <f>(Table2[[#This Row],[6M Return vs Nifty]]-AVERAGE(Table2[6M Return vs Nifty]))/_xlfn.STDEV.P(Table2[6M Return vs Nifty])</f>
        <v>2.7936146976016308E-2</v>
      </c>
      <c r="M262">
        <v>1.8315555919800599</v>
      </c>
      <c r="N262">
        <f>(Table2[[#This Row],[1W Return vs Nifty]]-AVERAGE(Table2[1W Return vs Nifty]))/_xlfn.STDEV.P(Table2[1W Return vs Nifty])</f>
        <v>1.022652932505141</v>
      </c>
      <c r="O262">
        <v>1787.24</v>
      </c>
      <c r="P262">
        <v>1766.6630520938299</v>
      </c>
      <c r="Q262">
        <v>1591.04189426122</v>
      </c>
      <c r="R262">
        <v>74.214050466281407</v>
      </c>
      <c r="S262" s="2">
        <f>(Table2[[#This Row],[Close Price]]-Table2[[#This Row],[20D EMA]])/Table2[[#This Row],[20D EMA]]</f>
        <v>3.8948322553210478E-2</v>
      </c>
      <c r="T262" s="2">
        <f>(Table2[[#This Row],[Close Price]]-Table2[[#This Row],[50D EMA]])/Table2[[#This Row],[50D EMA]]</f>
        <v>5.1049320242069568E-2</v>
      </c>
      <c r="U262" s="2">
        <f>(Table2[[#This Row],[Close Price]]-Table2[[#This Row],[200D EMA]])/Table2[[#This Row],[200D EMA]]</f>
        <v>0.16706543473024291</v>
      </c>
      <c r="V262">
        <v>0.83344168255588302</v>
      </c>
      <c r="W262">
        <v>1836.45</v>
      </c>
      <c r="X262">
        <v>1872</v>
      </c>
      <c r="Y262">
        <v>1781.1</v>
      </c>
      <c r="Z262">
        <v>1872</v>
      </c>
      <c r="AA262">
        <v>1719.05</v>
      </c>
      <c r="AB262">
        <v>1872</v>
      </c>
      <c r="AC262" s="2">
        <f>(Table2[[#This Row],[Close Price]]/Table2[[#This Row],[Day Low]])-1</f>
        <v>1.1108388466879004E-2</v>
      </c>
      <c r="AD262" s="2">
        <f>(Table2[[#This Row],[Day High]]/Table2[[#This Row],[Close Price]])-1</f>
        <v>8.1589789159060011E-3</v>
      </c>
      <c r="AE262" s="2">
        <f>(Table2[[#This Row],[Close Price]]/Table2[[#This Row],[Current Week Low]])-1</f>
        <v>4.2529897254505622E-2</v>
      </c>
      <c r="AF262" s="2">
        <f>(Table2[[#This Row],[Current Week High]]/Table2[[#This Row],[Close Price]])-1</f>
        <v>8.1589789159060011E-3</v>
      </c>
      <c r="AG262" s="2">
        <f>(Table2[[#This Row],[Close Price]]/Table2[[#This Row],[Current Month Low]])-1</f>
        <v>8.0160553794246692E-2</v>
      </c>
      <c r="AH262" s="2">
        <f>(Table2[[#This Row],[Current Month High]]/Table2[[#This Row],[Close Price]])-1</f>
        <v>8.1589789159060011E-3</v>
      </c>
      <c r="AI262">
        <v>5.1808169749845101</v>
      </c>
      <c r="AJ262">
        <v>76.6577870802017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0.04</v>
      </c>
      <c r="AM262" t="s">
        <v>10442</v>
      </c>
      <c r="AN262">
        <v>4.1100000000000003</v>
      </c>
      <c r="AO262" t="s">
        <v>10442</v>
      </c>
      <c r="AP262">
        <v>8.1293017084281993E-2</v>
      </c>
      <c r="AQ262">
        <f>(Table2[[#This Row],[Sharpe Ratio]]-AVERAGE(Table2[Sharpe Ratio]))/_xlfn.STDEV.P(Table2[Sharpe Ratio])</f>
        <v>0.19474102050337136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1.5833216699307258</v>
      </c>
      <c r="AS262">
        <f>_xlfn.RANK.AVG(Table2[[#This Row],[1Y Return vs Nifty Z-Score]],Table2[1Y Return vs Nifty Z-Score])</f>
        <v>261</v>
      </c>
      <c r="AT262">
        <f>_xlfn.RANK.AVG(Table2[[#This Row],[6M Return vs Nifty Z-Score]],Table2[6M Return vs Nifty Z-Score])</f>
        <v>301</v>
      </c>
      <c r="AU262">
        <f>_xlfn.RANK.AVG(Table2[[#This Row],[Sharpe Ratio Z-Score]],Table2[Sharpe Ratio Z-Score])</f>
        <v>298</v>
      </c>
      <c r="AV262">
        <f>(Table2[[#This Row],[Rank 1Y]]+Table2[[#This Row],[Rank 6M]]+Table2[[#This Row],[Rank Sharpe]])/3</f>
        <v>286.66666666666669</v>
      </c>
    </row>
    <row r="263" spans="1:48" x14ac:dyDescent="0.3">
      <c r="A263" t="s">
        <v>362</v>
      </c>
      <c r="B263" t="s">
        <v>363</v>
      </c>
      <c r="C263" t="s">
        <v>10395</v>
      </c>
      <c r="D263" t="s">
        <v>364</v>
      </c>
      <c r="E263">
        <v>70290.318514500002</v>
      </c>
      <c r="F263">
        <v>5533.5</v>
      </c>
      <c r="G263">
        <v>3.1105597586364002</v>
      </c>
      <c r="H263">
        <f>(Table2[[#This Row],[1Y Return vs Nifty]]-AVERAGE(Table2[1Y Return vs Nifty]))/_xlfn.STDEV.P(Table2[1Y Return vs Nifty])</f>
        <v>-0.34807504982165383</v>
      </c>
      <c r="I263">
        <v>-1.79263109873145</v>
      </c>
      <c r="J263">
        <f>(Table2[[#This Row],[1M Return vs Nifty]]-AVERAGE(Table2[1M Return vs Nifty]))/_xlfn.STDEV.P(Table2[1M Return vs Nifty])</f>
        <v>5.1732907531331446E-2</v>
      </c>
      <c r="K263">
        <v>25.8113918914711</v>
      </c>
      <c r="L263">
        <f>(Table2[[#This Row],[6M Return vs Nifty]]-AVERAGE(Table2[6M Return vs Nifty]))/_xlfn.STDEV.P(Table2[6M Return vs Nifty])</f>
        <v>0.3110296018309634</v>
      </c>
      <c r="M263">
        <v>-1.4612797807037099</v>
      </c>
      <c r="N263">
        <f>(Table2[[#This Row],[1W Return vs Nifty]]-AVERAGE(Table2[1W Return vs Nifty]))/_xlfn.STDEV.P(Table2[1W Return vs Nifty])</f>
        <v>0.2905698258287025</v>
      </c>
      <c r="O263">
        <v>5364.13</v>
      </c>
      <c r="P263">
        <v>5384.9484783492499</v>
      </c>
      <c r="Q263">
        <v>4929.80547031277</v>
      </c>
      <c r="R263">
        <v>70.117954144221201</v>
      </c>
      <c r="S263" s="2">
        <f>(Table2[[#This Row],[Close Price]]-Table2[[#This Row],[20D EMA]])/Table2[[#This Row],[20D EMA]]</f>
        <v>3.1574551698038619E-2</v>
      </c>
      <c r="T263" s="2">
        <f>(Table2[[#This Row],[Close Price]]-Table2[[#This Row],[50D EMA]])/Table2[[#This Row],[50D EMA]]</f>
        <v>2.7586433231073078E-2</v>
      </c>
      <c r="U263" s="2">
        <f>(Table2[[#This Row],[Close Price]]-Table2[[#This Row],[200D EMA]])/Table2[[#This Row],[200D EMA]]</f>
        <v>0.12245808345231293</v>
      </c>
      <c r="V263">
        <v>1.0460606027244801</v>
      </c>
      <c r="W263">
        <v>5327.75</v>
      </c>
      <c r="X263">
        <v>5615</v>
      </c>
      <c r="Y263">
        <v>5269</v>
      </c>
      <c r="Z263">
        <v>5615</v>
      </c>
      <c r="AA263">
        <v>5154.45</v>
      </c>
      <c r="AB263">
        <v>5615</v>
      </c>
      <c r="AC263" s="2">
        <f>(Table2[[#This Row],[Close Price]]/Table2[[#This Row],[Day Low]])-1</f>
        <v>3.861855379850776E-2</v>
      </c>
      <c r="AD263" s="2">
        <f>(Table2[[#This Row],[Day High]]/Table2[[#This Row],[Close Price]])-1</f>
        <v>1.4728472033974871E-2</v>
      </c>
      <c r="AE263" s="2">
        <f>(Table2[[#This Row],[Close Price]]/Table2[[#This Row],[Current Week Low]])-1</f>
        <v>5.0199278800531433E-2</v>
      </c>
      <c r="AF263" s="2">
        <f>(Table2[[#This Row],[Current Week High]]/Table2[[#This Row],[Close Price]])-1</f>
        <v>1.4728472033974871E-2</v>
      </c>
      <c r="AG263" s="2">
        <f>(Table2[[#This Row],[Close Price]]/Table2[[#This Row],[Current Month Low]])-1</f>
        <v>7.3538398859238185E-2</v>
      </c>
      <c r="AH263" s="2">
        <f>(Table2[[#This Row],[Current Month High]]/Table2[[#This Row],[Close Price]])-1</f>
        <v>1.4728472033974871E-2</v>
      </c>
      <c r="AI263">
        <v>16.743471582181201</v>
      </c>
      <c r="AJ263">
        <v>53.665648430991297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-0.21</v>
      </c>
      <c r="AM263" t="s">
        <v>10443</v>
      </c>
      <c r="AN263">
        <v>5.78</v>
      </c>
      <c r="AO263" t="s">
        <v>10442</v>
      </c>
      <c r="AP263">
        <v>0.10245078376427701</v>
      </c>
      <c r="AQ263">
        <f>(Table2[[#This Row],[Sharpe Ratio]]-AVERAGE(Table2[Sharpe Ratio]))/_xlfn.STDEV.P(Table2[Sharpe Ratio])</f>
        <v>0.43965906716460518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409</v>
      </c>
      <c r="AT263">
        <f>_xlfn.RANK.AVG(Table2[[#This Row],[6M Return vs Nifty Z-Score]],Table2[6M Return vs Nifty Z-Score])</f>
        <v>220</v>
      </c>
      <c r="AU263">
        <f>_xlfn.RANK.AVG(Table2[[#This Row],[Sharpe Ratio Z-Score]],Table2[Sharpe Ratio Z-Score])</f>
        <v>232</v>
      </c>
      <c r="AV263">
        <f>(Table2[[#This Row],[Rank 1Y]]+Table2[[#This Row],[Rank 6M]]+Table2[[#This Row],[Rank Sharpe]])/3</f>
        <v>287</v>
      </c>
    </row>
    <row r="264" spans="1:48" x14ac:dyDescent="0.3">
      <c r="A264" t="s">
        <v>1098</v>
      </c>
      <c r="B264" t="s">
        <v>1099</v>
      </c>
      <c r="C264" t="s">
        <v>10384</v>
      </c>
      <c r="D264" t="s">
        <v>533</v>
      </c>
      <c r="E264">
        <v>12064.479422151</v>
      </c>
      <c r="F264">
        <v>126.23</v>
      </c>
      <c r="G264">
        <v>19.879414304706899</v>
      </c>
      <c r="H264">
        <f>(Table2[[#This Row],[1Y Return vs Nifty]]-AVERAGE(Table2[1Y Return vs Nifty]))/_xlfn.STDEV.P(Table2[1Y Return vs Nifty])</f>
        <v>-7.2966110724952613E-2</v>
      </c>
      <c r="I264">
        <v>27.072960299118002</v>
      </c>
      <c r="J264">
        <f>(Table2[[#This Row],[1M Return vs Nifty]]-AVERAGE(Table2[1M Return vs Nifty]))/_xlfn.STDEV.P(Table2[1M Return vs Nifty])</f>
        <v>2.8288456989703463</v>
      </c>
      <c r="K264">
        <v>56.859657987589003</v>
      </c>
      <c r="L264">
        <f>(Table2[[#This Row],[6M Return vs Nifty]]-AVERAGE(Table2[6M Return vs Nifty]))/_xlfn.STDEV.P(Table2[6M Return vs Nifty])</f>
        <v>1.215134682139249</v>
      </c>
      <c r="M264">
        <v>-5.4144462062491998</v>
      </c>
      <c r="N264">
        <f>(Table2[[#This Row],[1W Return vs Nifty]]-AVERAGE(Table2[1W Return vs Nifty]))/_xlfn.STDEV.P(Table2[1W Return vs Nifty])</f>
        <v>-0.58832208052967416</v>
      </c>
      <c r="O264">
        <v>119.83</v>
      </c>
      <c r="P264">
        <v>108.733863870829</v>
      </c>
      <c r="Q264">
        <v>94.088818474516501</v>
      </c>
      <c r="R264">
        <v>57.850696272046598</v>
      </c>
      <c r="S264" s="2">
        <f>(Table2[[#This Row],[Close Price]]-Table2[[#This Row],[20D EMA]])/Table2[[#This Row],[20D EMA]]</f>
        <v>5.3408996077776896E-2</v>
      </c>
      <c r="T264" s="2">
        <f>(Table2[[#This Row],[Close Price]]-Table2[[#This Row],[50D EMA]])/Table2[[#This Row],[50D EMA]]</f>
        <v>0.16090788560549674</v>
      </c>
      <c r="U264" s="2">
        <f>(Table2[[#This Row],[Close Price]]-Table2[[#This Row],[200D EMA]])/Table2[[#This Row],[200D EMA]]</f>
        <v>0.34160468849110681</v>
      </c>
      <c r="V264">
        <v>1.71336111375195</v>
      </c>
      <c r="W264">
        <v>123.2</v>
      </c>
      <c r="X264">
        <v>127.15</v>
      </c>
      <c r="Y264">
        <v>120.48</v>
      </c>
      <c r="Z264">
        <v>136.5</v>
      </c>
      <c r="AA264">
        <v>106.09</v>
      </c>
      <c r="AB264">
        <v>136.5</v>
      </c>
      <c r="AC264" s="2">
        <f>(Table2[[#This Row],[Close Price]]/Table2[[#This Row],[Day Low]])-1</f>
        <v>2.4594155844155807E-2</v>
      </c>
      <c r="AD264" s="2">
        <f>(Table2[[#This Row],[Day High]]/Table2[[#This Row],[Close Price]])-1</f>
        <v>7.2882832924028307E-3</v>
      </c>
      <c r="AE264" s="2">
        <f>(Table2[[#This Row],[Close Price]]/Table2[[#This Row],[Current Week Low]])-1</f>
        <v>4.7725763612217698E-2</v>
      </c>
      <c r="AF264" s="2">
        <f>(Table2[[#This Row],[Current Week High]]/Table2[[#This Row],[Close Price]])-1</f>
        <v>8.1359423274974141E-2</v>
      </c>
      <c r="AG264" s="2">
        <f>(Table2[[#This Row],[Close Price]]/Table2[[#This Row],[Current Month Low]])-1</f>
        <v>0.18983881609953812</v>
      </c>
      <c r="AH264" s="2">
        <f>(Table2[[#This Row],[Current Month High]]/Table2[[#This Row],[Close Price]])-1</f>
        <v>8.1359423274974141E-2</v>
      </c>
      <c r="AI264">
        <v>8.1359423274974105</v>
      </c>
      <c r="AJ264">
        <v>82.942028985507207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0.34</v>
      </c>
      <c r="AM264" t="s">
        <v>10442</v>
      </c>
      <c r="AN264">
        <v>3.46</v>
      </c>
      <c r="AO264" t="s">
        <v>10442</v>
      </c>
      <c r="AP264">
        <v>2.2941299509758002E-2</v>
      </c>
      <c r="AQ264">
        <f>(Table2[[#This Row],[Sharpe Ratio]]-AVERAGE(Table2[Sharpe Ratio]))/_xlfn.STDEV.P(Table2[Sharpe Ratio])</f>
        <v>-0.4807267121658394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2.9019654776891288</v>
      </c>
      <c r="AS264">
        <f>_xlfn.RANK.AVG(Table2[[#This Row],[1Y Return vs Nifty Z-Score]],Table2[1Y Return vs Nifty Z-Score])</f>
        <v>314</v>
      </c>
      <c r="AT264">
        <f>_xlfn.RANK.AVG(Table2[[#This Row],[6M Return vs Nifty Z-Score]],Table2[6M Return vs Nifty Z-Score])</f>
        <v>85</v>
      </c>
      <c r="AU264">
        <f>_xlfn.RANK.AVG(Table2[[#This Row],[Sharpe Ratio Z-Score]],Table2[Sharpe Ratio Z-Score])</f>
        <v>466</v>
      </c>
      <c r="AV264">
        <f>(Table2[[#This Row],[Rank 1Y]]+Table2[[#This Row],[Rank 6M]]+Table2[[#This Row],[Rank Sharpe]])/3</f>
        <v>288.33333333333331</v>
      </c>
    </row>
    <row r="265" spans="1:48" x14ac:dyDescent="0.3">
      <c r="A265" t="s">
        <v>1465</v>
      </c>
      <c r="B265" t="s">
        <v>1466</v>
      </c>
      <c r="C265" t="s">
        <v>10391</v>
      </c>
      <c r="D265" t="s">
        <v>74</v>
      </c>
      <c r="E265">
        <v>7318.1622172050002</v>
      </c>
      <c r="F265">
        <v>3698.55</v>
      </c>
      <c r="G265">
        <v>48.405246408480799</v>
      </c>
      <c r="H265">
        <f>(Table2[[#This Row],[1Y Return vs Nifty]]-AVERAGE(Table2[1Y Return vs Nifty]))/_xlfn.STDEV.P(Table2[1Y Return vs Nifty])</f>
        <v>0.3950271791780145</v>
      </c>
      <c r="I265">
        <v>-5.3330796195854102</v>
      </c>
      <c r="J265">
        <f>(Table2[[#This Row],[1M Return vs Nifty]]-AVERAGE(Table2[1M Return vs Nifty]))/_xlfn.STDEV.P(Table2[1M Return vs Nifty])</f>
        <v>-0.28888803243761008</v>
      </c>
      <c r="K265">
        <v>68.855950284131595</v>
      </c>
      <c r="L265">
        <f>(Table2[[#This Row],[6M Return vs Nifty]]-AVERAGE(Table2[6M Return vs Nifty]))/_xlfn.STDEV.P(Table2[6M Return vs Nifty])</f>
        <v>1.5644588207752361</v>
      </c>
      <c r="M265">
        <v>-2.3049315145304301</v>
      </c>
      <c r="N265">
        <f>(Table2[[#This Row],[1W Return vs Nifty]]-AVERAGE(Table2[1W Return vs Nifty]))/_xlfn.STDEV.P(Table2[1W Return vs Nifty])</f>
        <v>0.10300406187450706</v>
      </c>
      <c r="O265">
        <v>3623.4</v>
      </c>
      <c r="P265">
        <v>3459.9803880785098</v>
      </c>
      <c r="Q265">
        <v>2771.7372188235199</v>
      </c>
      <c r="R265">
        <v>60.8501074752497</v>
      </c>
      <c r="S265" s="2">
        <f>(Table2[[#This Row],[Close Price]]-Table2[[#This Row],[20D EMA]])/Table2[[#This Row],[20D EMA]]</f>
        <v>2.0740188772975683E-2</v>
      </c>
      <c r="T265" s="2">
        <f>(Table2[[#This Row],[Close Price]]-Table2[[#This Row],[50D EMA]])/Table2[[#This Row],[50D EMA]]</f>
        <v>6.8951145718481752E-2</v>
      </c>
      <c r="U265" s="2">
        <f>(Table2[[#This Row],[Close Price]]-Table2[[#This Row],[200D EMA]])/Table2[[#This Row],[200D EMA]]</f>
        <v>0.33437974382357621</v>
      </c>
      <c r="V265">
        <v>0.69471444852956898</v>
      </c>
      <c r="W265">
        <v>3620.05</v>
      </c>
      <c r="X265">
        <v>3711</v>
      </c>
      <c r="Y265">
        <v>3550</v>
      </c>
      <c r="Z265">
        <v>3711</v>
      </c>
      <c r="AA265">
        <v>3487.4</v>
      </c>
      <c r="AB265">
        <v>3717</v>
      </c>
      <c r="AC265" s="2">
        <f>(Table2[[#This Row],[Close Price]]/Table2[[#This Row],[Day Low]])-1</f>
        <v>2.1684783359345872E-2</v>
      </c>
      <c r="AD265" s="2">
        <f>(Table2[[#This Row],[Day High]]/Table2[[#This Row],[Close Price]])-1</f>
        <v>3.3661840450986968E-3</v>
      </c>
      <c r="AE265" s="2">
        <f>(Table2[[#This Row],[Close Price]]/Table2[[#This Row],[Current Week Low]])-1</f>
        <v>4.1845070422535269E-2</v>
      </c>
      <c r="AF265" s="2">
        <f>(Table2[[#This Row],[Current Week High]]/Table2[[#This Row],[Close Price]])-1</f>
        <v>3.3661840450986968E-3</v>
      </c>
      <c r="AG265" s="2">
        <f>(Table2[[#This Row],[Close Price]]/Table2[[#This Row],[Current Month Low]])-1</f>
        <v>6.0546538968859309E-2</v>
      </c>
      <c r="AH265" s="2">
        <f>(Table2[[#This Row],[Current Month High]]/Table2[[#This Row],[Close Price]])-1</f>
        <v>4.9884414162306712E-3</v>
      </c>
      <c r="AI265">
        <v>3.2850711765421501</v>
      </c>
      <c r="AJ265">
        <v>131.884012539184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0.05</v>
      </c>
      <c r="AM265" t="s">
        <v>10442</v>
      </c>
      <c r="AN265">
        <v>0.88</v>
      </c>
      <c r="AO265" t="s">
        <v>10442</v>
      </c>
      <c r="AP265">
        <v>-1.9749050368037001E-2</v>
      </c>
      <c r="AQ265">
        <f>(Table2[[#This Row],[Sharpe Ratio]]-AVERAGE(Table2[Sharpe Ratio]))/_xlfn.STDEV.P(Table2[Sharpe Ratio])</f>
        <v>-0.97490160602361875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0.79870042336652891</v>
      </c>
      <c r="AS265">
        <f>_xlfn.RANK.AVG(Table2[[#This Row],[1Y Return vs Nifty Z-Score]],Table2[1Y Return vs Nifty Z-Score])</f>
        <v>187</v>
      </c>
      <c r="AT265">
        <f>_xlfn.RANK.AVG(Table2[[#This Row],[6M Return vs Nifty Z-Score]],Table2[6M Return vs Nifty Z-Score])</f>
        <v>52</v>
      </c>
      <c r="AU265">
        <f>_xlfn.RANK.AVG(Table2[[#This Row],[Sharpe Ratio Z-Score]],Table2[Sharpe Ratio Z-Score])</f>
        <v>626</v>
      </c>
      <c r="AV265">
        <f>(Table2[[#This Row],[Rank 1Y]]+Table2[[#This Row],[Rank 6M]]+Table2[[#This Row],[Rank Sharpe]])/3</f>
        <v>288.33333333333331</v>
      </c>
    </row>
    <row r="266" spans="1:48" x14ac:dyDescent="0.3">
      <c r="A266" t="s">
        <v>371</v>
      </c>
      <c r="B266" t="s">
        <v>372</v>
      </c>
      <c r="C266" t="s">
        <v>10384</v>
      </c>
      <c r="D266" t="s">
        <v>43</v>
      </c>
      <c r="E266">
        <v>69061.956000000006</v>
      </c>
      <c r="F266">
        <v>393.65</v>
      </c>
      <c r="G266">
        <v>41.856701753932597</v>
      </c>
      <c r="H266">
        <f>(Table2[[#This Row],[1Y Return vs Nifty]]-AVERAGE(Table2[1Y Return vs Nifty]))/_xlfn.STDEV.P(Table2[1Y Return vs Nifty])</f>
        <v>0.28759210258464657</v>
      </c>
      <c r="I266">
        <v>-9.2307858158936291</v>
      </c>
      <c r="J266">
        <f>(Table2[[#This Row],[1M Return vs Nifty]]-AVERAGE(Table2[1M Return vs Nifty]))/_xlfn.STDEV.P(Table2[1M Return vs Nifty])</f>
        <v>-0.66388016704688402</v>
      </c>
      <c r="K266">
        <v>1.5006319404269099</v>
      </c>
      <c r="L266">
        <f>(Table2[[#This Row],[6M Return vs Nifty]]-AVERAGE(Table2[6M Return vs Nifty]))/_xlfn.STDEV.P(Table2[6M Return vs Nifty])</f>
        <v>-0.39688373251920983</v>
      </c>
      <c r="M266">
        <v>-4.54737547831086</v>
      </c>
      <c r="N266">
        <f>(Table2[[#This Row],[1W Return vs Nifty]]-AVERAGE(Table2[1W Return vs Nifty]))/_xlfn.STDEV.P(Table2[1W Return vs Nifty])</f>
        <v>-0.3955496639420984</v>
      </c>
      <c r="O266">
        <v>396.42</v>
      </c>
      <c r="P266">
        <v>395.11189644557697</v>
      </c>
      <c r="Q266">
        <v>353.66223599348399</v>
      </c>
      <c r="R266">
        <v>48.406903981090601</v>
      </c>
      <c r="S266" s="2">
        <f>(Table2[[#This Row],[Close Price]]-Table2[[#This Row],[20D EMA]])/Table2[[#This Row],[20D EMA]]</f>
        <v>-6.9875384693003344E-3</v>
      </c>
      <c r="T266" s="2">
        <f>(Table2[[#This Row],[Close Price]]-Table2[[#This Row],[50D EMA]])/Table2[[#This Row],[50D EMA]]</f>
        <v>-3.699955528366025E-3</v>
      </c>
      <c r="U266" s="2">
        <f>(Table2[[#This Row],[Close Price]]-Table2[[#This Row],[200D EMA]])/Table2[[#This Row],[200D EMA]]</f>
        <v>0.11306766721695652</v>
      </c>
      <c r="V266">
        <v>0.624427657576758</v>
      </c>
      <c r="W266">
        <v>383.25</v>
      </c>
      <c r="X266">
        <v>396.9</v>
      </c>
      <c r="Y266">
        <v>379.3</v>
      </c>
      <c r="Z266">
        <v>397.4</v>
      </c>
      <c r="AA266">
        <v>379.3</v>
      </c>
      <c r="AB266">
        <v>429.2</v>
      </c>
      <c r="AC266" s="2">
        <f>(Table2[[#This Row],[Close Price]]/Table2[[#This Row],[Day Low]])-1</f>
        <v>2.7136333985648964E-2</v>
      </c>
      <c r="AD266" s="2">
        <f>(Table2[[#This Row],[Day High]]/Table2[[#This Row],[Close Price]])-1</f>
        <v>8.2560650323890705E-3</v>
      </c>
      <c r="AE266" s="2">
        <f>(Table2[[#This Row],[Close Price]]/Table2[[#This Row],[Current Week Low]])-1</f>
        <v>3.7832849986817685E-2</v>
      </c>
      <c r="AF266" s="2">
        <f>(Table2[[#This Row],[Current Week High]]/Table2[[#This Row],[Close Price]])-1</f>
        <v>9.5262288835260556E-3</v>
      </c>
      <c r="AG266" s="2">
        <f>(Table2[[#This Row],[Close Price]]/Table2[[#This Row],[Current Month Low]])-1</f>
        <v>3.7832849986817685E-2</v>
      </c>
      <c r="AH266" s="2">
        <f>(Table2[[#This Row],[Current Month High]]/Table2[[#This Row],[Close Price]])-1</f>
        <v>9.0308649815826314E-2</v>
      </c>
      <c r="AI266">
        <v>18.836529912358699</v>
      </c>
      <c r="AJ266">
        <v>85.552674994107903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-0.02</v>
      </c>
      <c r="AM266" t="s">
        <v>10443</v>
      </c>
      <c r="AN266">
        <v>-1.06</v>
      </c>
      <c r="AO266" t="s">
        <v>10443</v>
      </c>
      <c r="AP266">
        <v>0.11138500615882201</v>
      </c>
      <c r="AQ266">
        <f>(Table2[[#This Row],[Sharpe Ratio]]-AVERAGE(Table2[Sharpe Ratio]))/_xlfn.STDEV.P(Table2[Sharpe Ratio])</f>
        <v>0.54307982656724774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-0.62564163435629805</v>
      </c>
      <c r="AS266">
        <f>_xlfn.RANK.AVG(Table2[[#This Row],[1Y Return vs Nifty Z-Score]],Table2[1Y Return vs Nifty Z-Score])</f>
        <v>212</v>
      </c>
      <c r="AT266">
        <f>_xlfn.RANK.AVG(Table2[[#This Row],[6M Return vs Nifty Z-Score]],Table2[6M Return vs Nifty Z-Score])</f>
        <v>453</v>
      </c>
      <c r="AU266">
        <f>_xlfn.RANK.AVG(Table2[[#This Row],[Sharpe Ratio Z-Score]],Table2[Sharpe Ratio Z-Score])</f>
        <v>205</v>
      </c>
      <c r="AV266">
        <f>(Table2[[#This Row],[Rank 1Y]]+Table2[[#This Row],[Rank 6M]]+Table2[[#This Row],[Rank Sharpe]])/3</f>
        <v>290</v>
      </c>
    </row>
    <row r="267" spans="1:48" x14ac:dyDescent="0.3">
      <c r="A267" t="s">
        <v>328</v>
      </c>
      <c r="B267" t="s">
        <v>329</v>
      </c>
      <c r="C267" t="s">
        <v>10396</v>
      </c>
      <c r="D267" t="s">
        <v>132</v>
      </c>
      <c r="E267">
        <v>83084.959065599993</v>
      </c>
      <c r="F267">
        <v>2988</v>
      </c>
      <c r="G267">
        <v>58.520178554815601</v>
      </c>
      <c r="H267">
        <f>(Table2[[#This Row],[1Y Return vs Nifty]]-AVERAGE(Table2[1Y Return vs Nifty]))/_xlfn.STDEV.P(Table2[1Y Return vs Nifty])</f>
        <v>0.56097221997779689</v>
      </c>
      <c r="I267">
        <v>-5.1734148867211402</v>
      </c>
      <c r="J267">
        <f>(Table2[[#This Row],[1M Return vs Nifty]]-AVERAGE(Table2[1M Return vs Nifty]))/_xlfn.STDEV.P(Table2[1M Return vs Nifty])</f>
        <v>-0.2735269415849178</v>
      </c>
      <c r="K267">
        <v>21.5373961491348</v>
      </c>
      <c r="L267">
        <f>(Table2[[#This Row],[6M Return vs Nifty]]-AVERAGE(Table2[6M Return vs Nifty]))/_xlfn.STDEV.P(Table2[6M Return vs Nifty])</f>
        <v>0.18657365791770955</v>
      </c>
      <c r="M267">
        <v>-0.93444333489409703</v>
      </c>
      <c r="N267">
        <f>(Table2[[#This Row],[1W Return vs Nifty]]-AVERAGE(Table2[1W Return vs Nifty]))/_xlfn.STDEV.P(Table2[1W Return vs Nifty])</f>
        <v>0.40769929581624276</v>
      </c>
      <c r="O267">
        <v>2905.32</v>
      </c>
      <c r="P267">
        <v>2939.65730199275</v>
      </c>
      <c r="Q267">
        <v>2629.62059713589</v>
      </c>
      <c r="R267">
        <v>65.595963915787905</v>
      </c>
      <c r="S267" s="2">
        <f>(Table2[[#This Row],[Close Price]]-Table2[[#This Row],[20D EMA]])/Table2[[#This Row],[20D EMA]]</f>
        <v>2.8458138862500457E-2</v>
      </c>
      <c r="T267" s="2">
        <f>(Table2[[#This Row],[Close Price]]-Table2[[#This Row],[50D EMA]])/Table2[[#This Row],[50D EMA]]</f>
        <v>1.6445011455750017E-2</v>
      </c>
      <c r="U267" s="2">
        <f>(Table2[[#This Row],[Close Price]]-Table2[[#This Row],[200D EMA]])/Table2[[#This Row],[200D EMA]]</f>
        <v>0.13628559315912225</v>
      </c>
      <c r="V267">
        <v>0.77470405994353397</v>
      </c>
      <c r="W267">
        <v>2897</v>
      </c>
      <c r="X267">
        <v>3004.7</v>
      </c>
      <c r="Y267">
        <v>2797.5</v>
      </c>
      <c r="Z267">
        <v>3004.7</v>
      </c>
      <c r="AA267">
        <v>2797.5</v>
      </c>
      <c r="AB267">
        <v>3004.7</v>
      </c>
      <c r="AC267" s="2">
        <f>(Table2[[#This Row],[Close Price]]/Table2[[#This Row],[Day Low]])-1</f>
        <v>3.1411805315843866E-2</v>
      </c>
      <c r="AD267" s="2">
        <f>(Table2[[#This Row],[Day High]]/Table2[[#This Row],[Close Price]])-1</f>
        <v>5.5890227576973484E-3</v>
      </c>
      <c r="AE267" s="2">
        <f>(Table2[[#This Row],[Close Price]]/Table2[[#This Row],[Current Week Low]])-1</f>
        <v>6.8096514745308312E-2</v>
      </c>
      <c r="AF267" s="2">
        <f>(Table2[[#This Row],[Current Week High]]/Table2[[#This Row],[Close Price]])-1</f>
        <v>5.5890227576973484E-3</v>
      </c>
      <c r="AG267" s="2">
        <f>(Table2[[#This Row],[Close Price]]/Table2[[#This Row],[Current Month Low]])-1</f>
        <v>6.8096514745308312E-2</v>
      </c>
      <c r="AH267" s="2">
        <f>(Table2[[#This Row],[Current Month High]]/Table2[[#This Row],[Close Price]])-1</f>
        <v>5.5890227576973484E-3</v>
      </c>
      <c r="AI267">
        <v>13.8788487282463</v>
      </c>
      <c r="AJ267">
        <v>95.039164490861594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-0.09</v>
      </c>
      <c r="AM267" t="s">
        <v>10443</v>
      </c>
      <c r="AN267">
        <v>2.97</v>
      </c>
      <c r="AO267" t="s">
        <v>10442</v>
      </c>
      <c r="AP267">
        <v>2.1922887422695998E-2</v>
      </c>
      <c r="AQ267">
        <f>(Table2[[#This Row],[Sharpe Ratio]]-AVERAGE(Table2[Sharpe Ratio]))/_xlfn.STDEV.P(Table2[Sharpe Ratio])</f>
        <v>-0.49251564541347054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152</v>
      </c>
      <c r="AT267">
        <f>_xlfn.RANK.AVG(Table2[[#This Row],[6M Return vs Nifty Z-Score]],Table2[6M Return vs Nifty Z-Score])</f>
        <v>251</v>
      </c>
      <c r="AU267">
        <f>_xlfn.RANK.AVG(Table2[[#This Row],[Sharpe Ratio Z-Score]],Table2[Sharpe Ratio Z-Score])</f>
        <v>467</v>
      </c>
      <c r="AV267">
        <f>(Table2[[#This Row],[Rank 1Y]]+Table2[[#This Row],[Rank 6M]]+Table2[[#This Row],[Rank Sharpe]])/3</f>
        <v>290</v>
      </c>
    </row>
    <row r="268" spans="1:48" x14ac:dyDescent="0.3">
      <c r="A268" t="s">
        <v>1624</v>
      </c>
      <c r="B268" t="s">
        <v>1625</v>
      </c>
      <c r="C268" t="s">
        <v>10393</v>
      </c>
      <c r="D268" t="s">
        <v>327</v>
      </c>
      <c r="E268">
        <v>5754.4067809199996</v>
      </c>
      <c r="F268">
        <v>2116.3000000000002</v>
      </c>
      <c r="G268">
        <v>37.927923811863401</v>
      </c>
      <c r="H268">
        <f>(Table2[[#This Row],[1Y Return vs Nifty]]-AVERAGE(Table2[1Y Return vs Nifty]))/_xlfn.STDEV.P(Table2[1Y Return vs Nifty])</f>
        <v>0.22313677985406358</v>
      </c>
      <c r="I268">
        <v>4.0246926514366299</v>
      </c>
      <c r="J268">
        <f>(Table2[[#This Row],[1M Return vs Nifty]]-AVERAGE(Table2[1M Return vs Nifty]))/_xlfn.STDEV.P(Table2[1M Return vs Nifty])</f>
        <v>0.61140840407208008</v>
      </c>
      <c r="K268">
        <v>98.129479533272701</v>
      </c>
      <c r="L268">
        <f>(Table2[[#This Row],[6M Return vs Nifty]]-AVERAGE(Table2[6M Return vs Nifty]))/_xlfn.STDEV.P(Table2[6M Return vs Nifty])</f>
        <v>2.4168847317993261</v>
      </c>
      <c r="M268">
        <v>-5.4447456253124003</v>
      </c>
      <c r="N268">
        <f>(Table2[[#This Row],[1W Return vs Nifty]]-AVERAGE(Table2[1W Return vs Nifty]))/_xlfn.STDEV.P(Table2[1W Return vs Nifty])</f>
        <v>-0.59505843091703048</v>
      </c>
      <c r="O268">
        <v>2083.4899999999998</v>
      </c>
      <c r="P268">
        <v>1997.21646935387</v>
      </c>
      <c r="Q268">
        <v>1620.2034625342601</v>
      </c>
      <c r="R268">
        <v>52.059809892824703</v>
      </c>
      <c r="S268" s="2">
        <f>(Table2[[#This Row],[Close Price]]-Table2[[#This Row],[20D EMA]])/Table2[[#This Row],[20D EMA]]</f>
        <v>1.5747615779293591E-2</v>
      </c>
      <c r="T268" s="2">
        <f>(Table2[[#This Row],[Close Price]]-Table2[[#This Row],[50D EMA]])/Table2[[#This Row],[50D EMA]]</f>
        <v>5.962474898109342E-2</v>
      </c>
      <c r="U268" s="2">
        <f>(Table2[[#This Row],[Close Price]]-Table2[[#This Row],[200D EMA]])/Table2[[#This Row],[200D EMA]]</f>
        <v>0.3061939743603343</v>
      </c>
      <c r="V268">
        <v>0.768338285125725</v>
      </c>
      <c r="W268">
        <v>2055.15</v>
      </c>
      <c r="X268">
        <v>2146</v>
      </c>
      <c r="Y268">
        <v>2018</v>
      </c>
      <c r="Z268">
        <v>2249.9499999999998</v>
      </c>
      <c r="AA268">
        <v>1930</v>
      </c>
      <c r="AB268">
        <v>2262.9499999999998</v>
      </c>
      <c r="AC268" s="2">
        <f>(Table2[[#This Row],[Close Price]]/Table2[[#This Row],[Day Low]])-1</f>
        <v>2.9754519134856272E-2</v>
      </c>
      <c r="AD268" s="2">
        <f>(Table2[[#This Row],[Day High]]/Table2[[#This Row],[Close Price]])-1</f>
        <v>1.4033927136984259E-2</v>
      </c>
      <c r="AE268" s="2">
        <f>(Table2[[#This Row],[Close Price]]/Table2[[#This Row],[Current Week Low]])-1</f>
        <v>4.8711595639246763E-2</v>
      </c>
      <c r="AF268" s="2">
        <f>(Table2[[#This Row],[Current Week High]]/Table2[[#This Row],[Close Price]])-1</f>
        <v>6.3152672116429498E-2</v>
      </c>
      <c r="AG268" s="2">
        <f>(Table2[[#This Row],[Close Price]]/Table2[[#This Row],[Current Month Low]])-1</f>
        <v>9.6528497409326564E-2</v>
      </c>
      <c r="AH268" s="2">
        <f>(Table2[[#This Row],[Current Month High]]/Table2[[#This Row],[Close Price]])-1</f>
        <v>6.9295468506355151E-2</v>
      </c>
      <c r="AI268">
        <v>7.2177857581628304</v>
      </c>
      <c r="AJ268">
        <v>122.45230461975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-0.08</v>
      </c>
      <c r="AM268" t="s">
        <v>10443</v>
      </c>
      <c r="AN268">
        <v>-0.09</v>
      </c>
      <c r="AO268" t="s">
        <v>10443</v>
      </c>
      <c r="AP268">
        <v>-1.530507836255E-2</v>
      </c>
      <c r="AQ268">
        <f>(Table2[[#This Row],[Sharpe Ratio]]-AVERAGE(Table2[Sharpe Ratio]))/_xlfn.STDEV.P(Table2[Sharpe Ratio])</f>
        <v>-0.92345908094699092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1.7329124038614485</v>
      </c>
      <c r="AS268">
        <f>_xlfn.RANK.AVG(Table2[[#This Row],[1Y Return vs Nifty Z-Score]],Table2[1Y Return vs Nifty Z-Score])</f>
        <v>236</v>
      </c>
      <c r="AT268">
        <f>_xlfn.RANK.AVG(Table2[[#This Row],[6M Return vs Nifty Z-Score]],Table2[6M Return vs Nifty Z-Score])</f>
        <v>19</v>
      </c>
      <c r="AU268">
        <f>_xlfn.RANK.AVG(Table2[[#This Row],[Sharpe Ratio Z-Score]],Table2[Sharpe Ratio Z-Score])</f>
        <v>615</v>
      </c>
      <c r="AV268">
        <f>(Table2[[#This Row],[Rank 1Y]]+Table2[[#This Row],[Rank 6M]]+Table2[[#This Row],[Rank Sharpe]])/3</f>
        <v>290</v>
      </c>
    </row>
    <row r="269" spans="1:48" x14ac:dyDescent="0.3">
      <c r="A269" t="s">
        <v>936</v>
      </c>
      <c r="B269" t="s">
        <v>937</v>
      </c>
      <c r="C269" t="s">
        <v>10388</v>
      </c>
      <c r="D269" t="s">
        <v>54</v>
      </c>
      <c r="E269">
        <v>16605.308768219998</v>
      </c>
      <c r="F269">
        <v>7210.1</v>
      </c>
      <c r="G269">
        <v>32.135753931695596</v>
      </c>
      <c r="H269">
        <f>(Table2[[#This Row],[1Y Return vs Nifty]]-AVERAGE(Table2[1Y Return vs Nifty]))/_xlfn.STDEV.P(Table2[1Y Return vs Nifty])</f>
        <v>0.12811074772867689</v>
      </c>
      <c r="I269">
        <v>2.1888082362229602</v>
      </c>
      <c r="J269">
        <f>(Table2[[#This Row],[1M Return vs Nifty]]-AVERAGE(Table2[1M Return vs Nifty]))/_xlfn.STDEV.P(Table2[1M Return vs Nifty])</f>
        <v>0.43478087467826815</v>
      </c>
      <c r="K269">
        <v>31.451605674107601</v>
      </c>
      <c r="L269">
        <f>(Table2[[#This Row],[6M Return vs Nifty]]-AVERAGE(Table2[6M Return vs Nifty]))/_xlfn.STDEV.P(Table2[6M Return vs Nifty])</f>
        <v>0.47526891616562333</v>
      </c>
      <c r="M269">
        <v>-2.1634367292724699</v>
      </c>
      <c r="N269">
        <f>(Table2[[#This Row],[1W Return vs Nifty]]-AVERAGE(Table2[1W Return vs Nifty]))/_xlfn.STDEV.P(Table2[1W Return vs Nifty])</f>
        <v>0.13446203964936834</v>
      </c>
      <c r="O269">
        <v>7106.27</v>
      </c>
      <c r="P269">
        <v>6836.3884844867998</v>
      </c>
      <c r="Q269">
        <v>5935.0084062736396</v>
      </c>
      <c r="R269">
        <v>57.196221634625402</v>
      </c>
      <c r="S269" s="2">
        <f>(Table2[[#This Row],[Close Price]]-Table2[[#This Row],[20D EMA]])/Table2[[#This Row],[20D EMA]]</f>
        <v>1.4611040672532837E-2</v>
      </c>
      <c r="T269" s="2">
        <f>(Table2[[#This Row],[Close Price]]-Table2[[#This Row],[50D EMA]])/Table2[[#This Row],[50D EMA]]</f>
        <v>5.466504958886266E-2</v>
      </c>
      <c r="U269" s="2">
        <f>(Table2[[#This Row],[Close Price]]-Table2[[#This Row],[200D EMA]])/Table2[[#This Row],[200D EMA]]</f>
        <v>0.21484242421266275</v>
      </c>
      <c r="V269">
        <v>0.98488731522440598</v>
      </c>
      <c r="W269">
        <v>7147.15</v>
      </c>
      <c r="X269">
        <v>7244.95</v>
      </c>
      <c r="Y269">
        <v>7102.05</v>
      </c>
      <c r="Z269">
        <v>7260</v>
      </c>
      <c r="AA269">
        <v>6700</v>
      </c>
      <c r="AB269">
        <v>7600</v>
      </c>
      <c r="AC269" s="2">
        <f>(Table2[[#This Row],[Close Price]]/Table2[[#This Row],[Day Low]])-1</f>
        <v>8.8077065683525024E-3</v>
      </c>
      <c r="AD269" s="2">
        <f>(Table2[[#This Row],[Day High]]/Table2[[#This Row],[Close Price]])-1</f>
        <v>4.8334974549588683E-3</v>
      </c>
      <c r="AE269" s="2">
        <f>(Table2[[#This Row],[Close Price]]/Table2[[#This Row],[Current Week Low]])-1</f>
        <v>1.5213917108440445E-2</v>
      </c>
      <c r="AF269" s="2">
        <f>(Table2[[#This Row],[Current Week High]]/Table2[[#This Row],[Close Price]])-1</f>
        <v>6.9208471449770936E-3</v>
      </c>
      <c r="AG269" s="2">
        <f>(Table2[[#This Row],[Close Price]]/Table2[[#This Row],[Current Month Low]])-1</f>
        <v>7.6134328358208991E-2</v>
      </c>
      <c r="AH269" s="2">
        <f>(Table2[[#This Row],[Current Month High]]/Table2[[#This Row],[Close Price]])-1</f>
        <v>5.4076919876284713E-2</v>
      </c>
      <c r="AI269">
        <v>5.4076919876284704</v>
      </c>
      <c r="AJ269">
        <v>63.5605592603102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-0.05</v>
      </c>
      <c r="AM269" t="s">
        <v>10443</v>
      </c>
      <c r="AN269">
        <v>-0.78</v>
      </c>
      <c r="AO269" t="s">
        <v>10443</v>
      </c>
      <c r="AP269">
        <v>3.5937897257633002E-2</v>
      </c>
      <c r="AQ269">
        <f>(Table2[[#This Row],[Sharpe Ratio]]-AVERAGE(Table2[Sharpe Ratio]))/_xlfn.STDEV.P(Table2[Sharpe Ratio])</f>
        <v>-0.33028071369186024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0.84234186453007642</v>
      </c>
      <c r="AS269">
        <f>_xlfn.RANK.AVG(Table2[[#This Row],[1Y Return vs Nifty Z-Score]],Table2[1Y Return vs Nifty Z-Score])</f>
        <v>267</v>
      </c>
      <c r="AT269">
        <f>_xlfn.RANK.AVG(Table2[[#This Row],[6M Return vs Nifty Z-Score]],Table2[6M Return vs Nifty Z-Score])</f>
        <v>183</v>
      </c>
      <c r="AU269">
        <f>_xlfn.RANK.AVG(Table2[[#This Row],[Sharpe Ratio Z-Score]],Table2[Sharpe Ratio Z-Score])</f>
        <v>421</v>
      </c>
      <c r="AV269">
        <f>(Table2[[#This Row],[Rank 1Y]]+Table2[[#This Row],[Rank 6M]]+Table2[[#This Row],[Rank Sharpe]])/3</f>
        <v>290.33333333333331</v>
      </c>
    </row>
    <row r="270" spans="1:48" x14ac:dyDescent="0.3">
      <c r="A270" t="s">
        <v>1736</v>
      </c>
      <c r="B270" t="s">
        <v>1737</v>
      </c>
      <c r="C270" t="s">
        <v>10387</v>
      </c>
      <c r="D270" t="s">
        <v>46</v>
      </c>
      <c r="E270">
        <v>4782.6053249650004</v>
      </c>
      <c r="F270">
        <v>691.15</v>
      </c>
      <c r="G270">
        <v>-17.892636577112999</v>
      </c>
      <c r="H270">
        <f>(Table2[[#This Row],[1Y Return vs Nifty]]-AVERAGE(Table2[1Y Return vs Nifty]))/_xlfn.STDEV.P(Table2[1Y Return vs Nifty])</f>
        <v>-0.692652375940912</v>
      </c>
      <c r="I270">
        <v>-10.5269710925384</v>
      </c>
      <c r="J270">
        <f>(Table2[[#This Row],[1M Return vs Nifty]]-AVERAGE(Table2[1M Return vs Nifty]))/_xlfn.STDEV.P(Table2[1M Return vs Nifty])</f>
        <v>-0.78858409783533456</v>
      </c>
      <c r="K270">
        <v>33.6057565883847</v>
      </c>
      <c r="L270">
        <f>(Table2[[#This Row],[6M Return vs Nifty]]-AVERAGE(Table2[6M Return vs Nifty]))/_xlfn.STDEV.P(Table2[6M Return vs Nifty])</f>
        <v>0.53799637345162543</v>
      </c>
      <c r="M270">
        <v>-6.1664306577375596</v>
      </c>
      <c r="N270">
        <f>(Table2[[#This Row],[1W Return vs Nifty]]-AVERAGE(Table2[1W Return vs Nifty]))/_xlfn.STDEV.P(Table2[1W Return vs Nifty])</f>
        <v>-0.75550781899229513</v>
      </c>
      <c r="O270">
        <v>697.01</v>
      </c>
      <c r="P270">
        <v>682.631667232616</v>
      </c>
      <c r="Q270">
        <v>622.85822744591496</v>
      </c>
      <c r="R270">
        <v>47.829108364175902</v>
      </c>
      <c r="S270" s="2">
        <f>(Table2[[#This Row],[Close Price]]-Table2[[#This Row],[20D EMA]])/Table2[[#This Row],[20D EMA]]</f>
        <v>-8.4073399233870593E-3</v>
      </c>
      <c r="T270" s="2">
        <f>(Table2[[#This Row],[Close Price]]-Table2[[#This Row],[50D EMA]])/Table2[[#This Row],[50D EMA]]</f>
        <v>1.247866627974826E-2</v>
      </c>
      <c r="U270" s="2">
        <f>(Table2[[#This Row],[Close Price]]-Table2[[#This Row],[200D EMA]])/Table2[[#This Row],[200D EMA]]</f>
        <v>0.10964256317865695</v>
      </c>
      <c r="V270">
        <v>0.31371987619387898</v>
      </c>
      <c r="W270">
        <v>669.05</v>
      </c>
      <c r="X270">
        <v>699</v>
      </c>
      <c r="Y270">
        <v>654.79999999999995</v>
      </c>
      <c r="Z270">
        <v>725.15</v>
      </c>
      <c r="AA270">
        <v>654.79999999999995</v>
      </c>
      <c r="AB270">
        <v>736.25</v>
      </c>
      <c r="AC270" s="2">
        <f>(Table2[[#This Row],[Close Price]]/Table2[[#This Row],[Day Low]])-1</f>
        <v>3.3031910918466467E-2</v>
      </c>
      <c r="AD270" s="2">
        <f>(Table2[[#This Row],[Day High]]/Table2[[#This Row],[Close Price]])-1</f>
        <v>1.1357881791217661E-2</v>
      </c>
      <c r="AE270" s="2">
        <f>(Table2[[#This Row],[Close Price]]/Table2[[#This Row],[Current Week Low]])-1</f>
        <v>5.5513133781307289E-2</v>
      </c>
      <c r="AF270" s="2">
        <f>(Table2[[#This Row],[Current Week High]]/Table2[[#This Row],[Close Price]])-1</f>
        <v>4.919337336323526E-2</v>
      </c>
      <c r="AG270" s="2">
        <f>(Table2[[#This Row],[Close Price]]/Table2[[#This Row],[Current Month Low]])-1</f>
        <v>5.5513133781307289E-2</v>
      </c>
      <c r="AH270" s="2">
        <f>(Table2[[#This Row],[Current Month High]]/Table2[[#This Row],[Close Price]])-1</f>
        <v>6.5253562902409135E-2</v>
      </c>
      <c r="AI270">
        <v>45.995804094624802</v>
      </c>
      <c r="AJ270">
        <v>61.956649091974199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0.09</v>
      </c>
      <c r="AM270" t="s">
        <v>10442</v>
      </c>
      <c r="AN270">
        <v>-1.42</v>
      </c>
      <c r="AO270" t="s">
        <v>10443</v>
      </c>
      <c r="AP270">
        <v>0.14540040837617901</v>
      </c>
      <c r="AQ270">
        <f>(Table2[[#This Row],[Sharpe Ratio]]-AVERAGE(Table2[Sharpe Ratio]))/_xlfn.STDEV.P(Table2[Sharpe Ratio])</f>
        <v>0.93683527313563975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-0.76191264618127652</v>
      </c>
      <c r="AS270">
        <f>_xlfn.RANK.AVG(Table2[[#This Row],[1Y Return vs Nifty Z-Score]],Table2[1Y Return vs Nifty Z-Score])</f>
        <v>570</v>
      </c>
      <c r="AT270">
        <f>_xlfn.RANK.AVG(Table2[[#This Row],[6M Return vs Nifty Z-Score]],Table2[6M Return vs Nifty Z-Score])</f>
        <v>172</v>
      </c>
      <c r="AU270">
        <f>_xlfn.RANK.AVG(Table2[[#This Row],[Sharpe Ratio Z-Score]],Table2[Sharpe Ratio Z-Score])</f>
        <v>129</v>
      </c>
      <c r="AV270">
        <f>(Table2[[#This Row],[Rank 1Y]]+Table2[[#This Row],[Rank 6M]]+Table2[[#This Row],[Rank Sharpe]])/3</f>
        <v>290.33333333333331</v>
      </c>
    </row>
    <row r="271" spans="1:48" x14ac:dyDescent="0.3">
      <c r="A271" t="s">
        <v>841</v>
      </c>
      <c r="B271" t="s">
        <v>842</v>
      </c>
      <c r="C271" t="s">
        <v>10391</v>
      </c>
      <c r="D271" t="s">
        <v>281</v>
      </c>
      <c r="E271">
        <v>19359.505486765</v>
      </c>
      <c r="F271">
        <v>887.05</v>
      </c>
      <c r="G271">
        <v>31.702834820194798</v>
      </c>
      <c r="H271">
        <f>(Table2[[#This Row],[1Y Return vs Nifty]]-AVERAGE(Table2[1Y Return vs Nifty]))/_xlfn.STDEV.P(Table2[1Y Return vs Nifty])</f>
        <v>0.12100829972589545</v>
      </c>
      <c r="I271">
        <v>9.2935808209990096</v>
      </c>
      <c r="J271">
        <f>(Table2[[#This Row],[1M Return vs Nifty]]-AVERAGE(Table2[1M Return vs Nifty]))/_xlfn.STDEV.P(Table2[1M Return vs Nifty])</f>
        <v>1.1183197827678764</v>
      </c>
      <c r="K271">
        <v>-6.4324067357445296</v>
      </c>
      <c r="L271">
        <f>(Table2[[#This Row],[6M Return vs Nifty]]-AVERAGE(Table2[6M Return vs Nifty]))/_xlfn.STDEV.P(Table2[6M Return vs Nifty])</f>
        <v>-0.62788859917440432</v>
      </c>
      <c r="M271">
        <v>-3.7583798846180598</v>
      </c>
      <c r="N271">
        <f>(Table2[[#This Row],[1W Return vs Nifty]]-AVERAGE(Table2[1W Return vs Nifty]))/_xlfn.STDEV.P(Table2[1W Return vs Nifty])</f>
        <v>-0.22013538414654502</v>
      </c>
      <c r="O271">
        <v>864.48</v>
      </c>
      <c r="P271">
        <v>841.16857126600496</v>
      </c>
      <c r="Q271">
        <v>771.96158036034899</v>
      </c>
      <c r="R271">
        <v>58.659119936032198</v>
      </c>
      <c r="S271" s="2">
        <f>(Table2[[#This Row],[Close Price]]-Table2[[#This Row],[20D EMA]])/Table2[[#This Row],[20D EMA]]</f>
        <v>2.6108180640384896E-2</v>
      </c>
      <c r="T271" s="2">
        <f>(Table2[[#This Row],[Close Price]]-Table2[[#This Row],[50D EMA]])/Table2[[#This Row],[50D EMA]]</f>
        <v>5.4544868057708008E-2</v>
      </c>
      <c r="U271" s="2">
        <f>(Table2[[#This Row],[Close Price]]-Table2[[#This Row],[200D EMA]])/Table2[[#This Row],[200D EMA]]</f>
        <v>0.14908568323559326</v>
      </c>
      <c r="V271">
        <v>0.89886669735194902</v>
      </c>
      <c r="W271">
        <v>870.05</v>
      </c>
      <c r="X271">
        <v>894.35</v>
      </c>
      <c r="Y271">
        <v>845.8</v>
      </c>
      <c r="Z271">
        <v>919</v>
      </c>
      <c r="AA271">
        <v>830</v>
      </c>
      <c r="AB271">
        <v>924</v>
      </c>
      <c r="AC271" s="2">
        <f>(Table2[[#This Row],[Close Price]]/Table2[[#This Row],[Day Low]])-1</f>
        <v>1.9539106947876528E-2</v>
      </c>
      <c r="AD271" s="2">
        <f>(Table2[[#This Row],[Day High]]/Table2[[#This Row],[Close Price]])-1</f>
        <v>8.2295248294910195E-3</v>
      </c>
      <c r="AE271" s="2">
        <f>(Table2[[#This Row],[Close Price]]/Table2[[#This Row],[Current Week Low]])-1</f>
        <v>4.8770394892409641E-2</v>
      </c>
      <c r="AF271" s="2">
        <f>(Table2[[#This Row],[Current Week High]]/Table2[[#This Row],[Close Price]])-1</f>
        <v>3.6018262781128518E-2</v>
      </c>
      <c r="AG271" s="2">
        <f>(Table2[[#This Row],[Close Price]]/Table2[[#This Row],[Current Month Low]])-1</f>
        <v>6.8734939759035996E-2</v>
      </c>
      <c r="AH271" s="2">
        <f>(Table2[[#This Row],[Current Month High]]/Table2[[#This Row],[Close Price]])-1</f>
        <v>4.1654923623245743E-2</v>
      </c>
      <c r="AI271">
        <v>7.9984217349642099</v>
      </c>
      <c r="AJ271">
        <v>65.7727527564941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-0.04</v>
      </c>
      <c r="AM271" t="s">
        <v>10443</v>
      </c>
      <c r="AN271">
        <v>1.04</v>
      </c>
      <c r="AO271" t="s">
        <v>10442</v>
      </c>
      <c r="AP271">
        <v>0.181951956990164</v>
      </c>
      <c r="AQ271">
        <f>(Table2[[#This Row],[Sharpe Ratio]]-AVERAGE(Table2[Sharpe Ratio]))/_xlfn.STDEV.P(Table2[Sharpe Ratio])</f>
        <v>1.3599486397011531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1.7512527388739756</v>
      </c>
      <c r="AS271">
        <f>_xlfn.RANK.AVG(Table2[[#This Row],[1Y Return vs Nifty Z-Score]],Table2[1Y Return vs Nifty Z-Score])</f>
        <v>269</v>
      </c>
      <c r="AT271">
        <f>_xlfn.RANK.AVG(Table2[[#This Row],[6M Return vs Nifty Z-Score]],Table2[6M Return vs Nifty Z-Score])</f>
        <v>535</v>
      </c>
      <c r="AU271">
        <f>_xlfn.RANK.AVG(Table2[[#This Row],[Sharpe Ratio Z-Score]],Table2[Sharpe Ratio Z-Score])</f>
        <v>70</v>
      </c>
      <c r="AV271">
        <f>(Table2[[#This Row],[Rank 1Y]]+Table2[[#This Row],[Rank 6M]]+Table2[[#This Row],[Rank Sharpe]])/3</f>
        <v>291.33333333333331</v>
      </c>
    </row>
    <row r="272" spans="1:48" x14ac:dyDescent="0.3">
      <c r="A272" t="s">
        <v>369</v>
      </c>
      <c r="B272" t="s">
        <v>370</v>
      </c>
      <c r="C272" t="s">
        <v>10394</v>
      </c>
      <c r="D272" t="s">
        <v>98</v>
      </c>
      <c r="E272">
        <v>69446.166021159996</v>
      </c>
      <c r="F272">
        <v>336.4</v>
      </c>
      <c r="G272">
        <v>84.265221726199698</v>
      </c>
      <c r="H272">
        <f>(Table2[[#This Row],[1Y Return vs Nifty]]-AVERAGE(Table2[1Y Return vs Nifty]))/_xlfn.STDEV.P(Table2[1Y Return vs Nifty])</f>
        <v>0.98334403401073345</v>
      </c>
      <c r="I272">
        <v>-0.94657608291466899</v>
      </c>
      <c r="J272">
        <f>(Table2[[#This Row],[1M Return vs Nifty]]-AVERAGE(Table2[1M Return vs Nifty]))/_xlfn.STDEV.P(Table2[1M Return vs Nifty])</f>
        <v>0.13313051945973178</v>
      </c>
      <c r="K272">
        <v>25.696111453236799</v>
      </c>
      <c r="L272">
        <f>(Table2[[#This Row],[6M Return vs Nifty]]-AVERAGE(Table2[6M Return vs Nifty]))/_xlfn.STDEV.P(Table2[6M Return vs Nifty])</f>
        <v>0.30767271131910234</v>
      </c>
      <c r="M272">
        <v>-2.2927239903840801</v>
      </c>
      <c r="N272">
        <f>(Table2[[#This Row],[1W Return vs Nifty]]-AVERAGE(Table2[1W Return vs Nifty]))/_xlfn.STDEV.P(Table2[1W Return vs Nifty])</f>
        <v>0.1057181125908062</v>
      </c>
      <c r="O272">
        <v>325.35000000000002</v>
      </c>
      <c r="P272">
        <v>320.53954474664698</v>
      </c>
      <c r="Q272">
        <v>269.40296478469202</v>
      </c>
      <c r="R272">
        <v>60.951538325001003</v>
      </c>
      <c r="S272" s="2">
        <f>(Table2[[#This Row],[Close Price]]-Table2[[#This Row],[20D EMA]])/Table2[[#This Row],[20D EMA]]</f>
        <v>3.3963424004917642E-2</v>
      </c>
      <c r="T272" s="2">
        <f>(Table2[[#This Row],[Close Price]]-Table2[[#This Row],[50D EMA]])/Table2[[#This Row],[50D EMA]]</f>
        <v>4.9480494726131308E-2</v>
      </c>
      <c r="U272" s="2">
        <f>(Table2[[#This Row],[Close Price]]-Table2[[#This Row],[200D EMA]])/Table2[[#This Row],[200D EMA]]</f>
        <v>0.24868707465358547</v>
      </c>
      <c r="V272">
        <v>1.3012582037323499</v>
      </c>
      <c r="W272">
        <v>324.3</v>
      </c>
      <c r="X272">
        <v>337.05</v>
      </c>
      <c r="Y272">
        <v>321.60000000000002</v>
      </c>
      <c r="Z272">
        <v>344.8</v>
      </c>
      <c r="AA272">
        <v>302.25</v>
      </c>
      <c r="AB272">
        <v>344.8</v>
      </c>
      <c r="AC272" s="2">
        <f>(Table2[[#This Row],[Close Price]]/Table2[[#This Row],[Day Low]])-1</f>
        <v>3.731113166820843E-2</v>
      </c>
      <c r="AD272" s="2">
        <f>(Table2[[#This Row],[Day High]]/Table2[[#This Row],[Close Price]])-1</f>
        <v>1.932223543400724E-3</v>
      </c>
      <c r="AE272" s="2">
        <f>(Table2[[#This Row],[Close Price]]/Table2[[#This Row],[Current Week Low]])-1</f>
        <v>4.6019900497512367E-2</v>
      </c>
      <c r="AF272" s="2">
        <f>(Table2[[#This Row],[Current Week High]]/Table2[[#This Row],[Close Price]])-1</f>
        <v>2.4970273483947869E-2</v>
      </c>
      <c r="AG272" s="2">
        <f>(Table2[[#This Row],[Close Price]]/Table2[[#This Row],[Current Month Low]])-1</f>
        <v>0.11298593879239038</v>
      </c>
      <c r="AH272" s="2">
        <f>(Table2[[#This Row],[Current Month High]]/Table2[[#This Row],[Close Price]])-1</f>
        <v>2.4970273483947869E-2</v>
      </c>
      <c r="AI272">
        <v>7.2978596908442404</v>
      </c>
      <c r="AJ272">
        <v>136.568213783403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-7.0000000000000007E-2</v>
      </c>
      <c r="AM272" t="s">
        <v>10443</v>
      </c>
      <c r="AN272">
        <v>8.5500000000000007</v>
      </c>
      <c r="AO272" t="s">
        <v>10442</v>
      </c>
      <c r="AQ272">
        <f>(Table2[[#This Row],[Sharpe Ratio]]-AVERAGE(Table2[Sharpe Ratio]))/_xlfn.STDEV.P(Table2[Sharpe Ratio])</f>
        <v>-0.74629057572393653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0.78357480165643723</v>
      </c>
      <c r="AS272">
        <f>_xlfn.RANK.AVG(Table2[[#This Row],[1Y Return vs Nifty Z-Score]],Table2[1Y Return vs Nifty Z-Score])</f>
        <v>97</v>
      </c>
      <c r="AT272">
        <f>_xlfn.RANK.AVG(Table2[[#This Row],[6M Return vs Nifty Z-Score]],Table2[6M Return vs Nifty Z-Score])</f>
        <v>223</v>
      </c>
      <c r="AU272">
        <f>_xlfn.RANK.AVG(Table2[[#This Row],[Sharpe Ratio Z-Score]],Table2[Sharpe Ratio Z-Score])</f>
        <v>558</v>
      </c>
      <c r="AV272">
        <f>(Table2[[#This Row],[Rank 1Y]]+Table2[[#This Row],[Rank 6M]]+Table2[[#This Row],[Rank Sharpe]])/3</f>
        <v>292.66666666666669</v>
      </c>
    </row>
    <row r="273" spans="1:48" x14ac:dyDescent="0.3">
      <c r="A273" t="s">
        <v>705</v>
      </c>
      <c r="B273" t="s">
        <v>706</v>
      </c>
      <c r="C273" t="s">
        <v>10395</v>
      </c>
      <c r="D273" t="s">
        <v>443</v>
      </c>
      <c r="E273">
        <v>25785.795419999999</v>
      </c>
      <c r="F273">
        <v>3678.85</v>
      </c>
      <c r="G273">
        <v>8.7792117274586303</v>
      </c>
      <c r="H273">
        <f>(Table2[[#This Row],[1Y Return vs Nifty]]-AVERAGE(Table2[1Y Return vs Nifty]))/_xlfn.STDEV.P(Table2[1Y Return vs Nifty])</f>
        <v>-0.25507544600455517</v>
      </c>
      <c r="I273">
        <v>0.93588650075388902</v>
      </c>
      <c r="J273">
        <f>(Table2[[#This Row],[1M Return vs Nifty]]-AVERAGE(Table2[1M Return vs Nifty]))/_xlfn.STDEV.P(Table2[1M Return vs Nifty])</f>
        <v>0.31423926060614643</v>
      </c>
      <c r="K273">
        <v>16.8019400749676</v>
      </c>
      <c r="L273">
        <f>(Table2[[#This Row],[6M Return vs Nifty]]-AVERAGE(Table2[6M Return vs Nifty]))/_xlfn.STDEV.P(Table2[6M Return vs Nifty])</f>
        <v>4.8680292762397048E-2</v>
      </c>
      <c r="M273">
        <v>-6.53771431204179</v>
      </c>
      <c r="N273">
        <f>(Table2[[#This Row],[1W Return vs Nifty]]-AVERAGE(Table2[1W Return vs Nifty]))/_xlfn.STDEV.P(Table2[1W Return vs Nifty])</f>
        <v>-0.83805385009851696</v>
      </c>
      <c r="O273">
        <v>3720.52</v>
      </c>
      <c r="P273">
        <v>3638.4483541024501</v>
      </c>
      <c r="Q273">
        <v>3314.98611598962</v>
      </c>
      <c r="R273">
        <v>35.953406800401801</v>
      </c>
      <c r="S273" s="2">
        <f>(Table2[[#This Row],[Close Price]]-Table2[[#This Row],[20D EMA]])/Table2[[#This Row],[20D EMA]]</f>
        <v>-1.120004730521542E-2</v>
      </c>
      <c r="T273" s="2">
        <f>(Table2[[#This Row],[Close Price]]-Table2[[#This Row],[50D EMA]])/Table2[[#This Row],[50D EMA]]</f>
        <v>1.1104086678046647E-2</v>
      </c>
      <c r="U273" s="2">
        <f>(Table2[[#This Row],[Close Price]]-Table2[[#This Row],[200D EMA]])/Table2[[#This Row],[200D EMA]]</f>
        <v>0.10976332065323174</v>
      </c>
      <c r="V273">
        <v>1.3382687200202501</v>
      </c>
      <c r="W273">
        <v>3662</v>
      </c>
      <c r="X273">
        <v>3731.3</v>
      </c>
      <c r="Y273">
        <v>3662</v>
      </c>
      <c r="Z273">
        <v>3837.95</v>
      </c>
      <c r="AA273">
        <v>3662</v>
      </c>
      <c r="AB273">
        <v>3978.5</v>
      </c>
      <c r="AC273" s="2">
        <f>(Table2[[#This Row],[Close Price]]/Table2[[#This Row],[Day Low]])-1</f>
        <v>4.6013107591480473E-3</v>
      </c>
      <c r="AD273" s="2">
        <f>(Table2[[#This Row],[Day High]]/Table2[[#This Row],[Close Price]])-1</f>
        <v>1.4257172757791148E-2</v>
      </c>
      <c r="AE273" s="2">
        <f>(Table2[[#This Row],[Close Price]]/Table2[[#This Row],[Current Week Low]])-1</f>
        <v>4.6013107591480473E-3</v>
      </c>
      <c r="AF273" s="2">
        <f>(Table2[[#This Row],[Current Week High]]/Table2[[#This Row],[Close Price]])-1</f>
        <v>4.3247210405425562E-2</v>
      </c>
      <c r="AG273" s="2">
        <f>(Table2[[#This Row],[Close Price]]/Table2[[#This Row],[Current Month Low]])-1</f>
        <v>4.6013107591480473E-3</v>
      </c>
      <c r="AH273" s="2">
        <f>(Table2[[#This Row],[Current Month High]]/Table2[[#This Row],[Close Price]])-1</f>
        <v>8.1452084211098619E-2</v>
      </c>
      <c r="AI273">
        <v>8.1452084211098601</v>
      </c>
      <c r="AJ273">
        <v>46.558970579447397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7.0000000000000007E-2</v>
      </c>
      <c r="AM273" t="s">
        <v>10442</v>
      </c>
      <c r="AN273">
        <v>-1.18</v>
      </c>
      <c r="AO273" t="s">
        <v>10443</v>
      </c>
      <c r="AP273">
        <v>0.11029668637036701</v>
      </c>
      <c r="AQ273">
        <f>(Table2[[#This Row],[Sharpe Ratio]]-AVERAGE(Table2[Sharpe Ratio]))/_xlfn.STDEV.P(Table2[Sharpe Ratio])</f>
        <v>0.53048165584523144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-0.19972808688929722</v>
      </c>
      <c r="AS273">
        <f>_xlfn.RANK.AVG(Table2[[#This Row],[1Y Return vs Nifty Z-Score]],Table2[1Y Return vs Nifty Z-Score])</f>
        <v>378</v>
      </c>
      <c r="AT273">
        <f>_xlfn.RANK.AVG(Table2[[#This Row],[6M Return vs Nifty Z-Score]],Table2[6M Return vs Nifty Z-Score])</f>
        <v>296</v>
      </c>
      <c r="AU273">
        <f>_xlfn.RANK.AVG(Table2[[#This Row],[Sharpe Ratio Z-Score]],Table2[Sharpe Ratio Z-Score])</f>
        <v>208</v>
      </c>
      <c r="AV273">
        <f>(Table2[[#This Row],[Rank 1Y]]+Table2[[#This Row],[Rank 6M]]+Table2[[#This Row],[Rank Sharpe]])/3</f>
        <v>294</v>
      </c>
    </row>
    <row r="274" spans="1:48" x14ac:dyDescent="0.3">
      <c r="A274" t="s">
        <v>785</v>
      </c>
      <c r="B274" t="s">
        <v>786</v>
      </c>
      <c r="C274" t="s">
        <v>10387</v>
      </c>
      <c r="D274" t="s">
        <v>46</v>
      </c>
      <c r="E274">
        <v>21876.3954146</v>
      </c>
      <c r="F274">
        <v>232.6</v>
      </c>
      <c r="G274">
        <v>37.084963139146602</v>
      </c>
      <c r="H274">
        <f>(Table2[[#This Row],[1Y Return vs Nifty]]-AVERAGE(Table2[1Y Return vs Nifty]))/_xlfn.STDEV.P(Table2[1Y Return vs Nifty])</f>
        <v>0.20930721172618549</v>
      </c>
      <c r="I274">
        <v>-21.863523821912199</v>
      </c>
      <c r="J274">
        <f>(Table2[[#This Row],[1M Return vs Nifty]]-AVERAGE(Table2[1M Return vs Nifty]))/_xlfn.STDEV.P(Table2[1M Return vs Nifty])</f>
        <v>-1.8792558655342426</v>
      </c>
      <c r="K274">
        <v>-7.49139777573488</v>
      </c>
      <c r="L274">
        <f>(Table2[[#This Row],[6M Return vs Nifty]]-AVERAGE(Table2[6M Return vs Nifty]))/_xlfn.STDEV.P(Table2[6M Return vs Nifty])</f>
        <v>-0.65872572148881103</v>
      </c>
      <c r="M274">
        <v>-8.7002669444636407</v>
      </c>
      <c r="N274">
        <f>(Table2[[#This Row],[1W Return vs Nifty]]-AVERAGE(Table2[1W Return vs Nifty]))/_xlfn.STDEV.P(Table2[1W Return vs Nifty])</f>
        <v>-1.3188456511791655</v>
      </c>
      <c r="O274">
        <v>245.13</v>
      </c>
      <c r="P274">
        <v>258.89835615715202</v>
      </c>
      <c r="Q274">
        <v>234.34363231927199</v>
      </c>
      <c r="R274">
        <v>38.273484679318898</v>
      </c>
      <c r="S274" s="2">
        <f>(Table2[[#This Row],[Close Price]]-Table2[[#This Row],[20D EMA]])/Table2[[#This Row],[20D EMA]]</f>
        <v>-5.1115734508220136E-2</v>
      </c>
      <c r="T274" s="2">
        <f>(Table2[[#This Row],[Close Price]]-Table2[[#This Row],[50D EMA]])/Table2[[#This Row],[50D EMA]]</f>
        <v>-0.1015779186376481</v>
      </c>
      <c r="U274" s="2">
        <f>(Table2[[#This Row],[Close Price]]-Table2[[#This Row],[200D EMA]])/Table2[[#This Row],[200D EMA]]</f>
        <v>-7.4404936972917368E-3</v>
      </c>
      <c r="V274">
        <v>0.37582719154865502</v>
      </c>
      <c r="W274">
        <v>222.3</v>
      </c>
      <c r="X274">
        <v>240.6</v>
      </c>
      <c r="Y274">
        <v>218.15</v>
      </c>
      <c r="Z274">
        <v>245.35</v>
      </c>
      <c r="AA274">
        <v>218.15</v>
      </c>
      <c r="AB274">
        <v>263.2</v>
      </c>
      <c r="AC274" s="2">
        <f>(Table2[[#This Row],[Close Price]]/Table2[[#This Row],[Day Low]])-1</f>
        <v>4.6333783175888321E-2</v>
      </c>
      <c r="AD274" s="2">
        <f>(Table2[[#This Row],[Day High]]/Table2[[#This Row],[Close Price]])-1</f>
        <v>3.4393809114359408E-2</v>
      </c>
      <c r="AE274" s="2">
        <f>(Table2[[#This Row],[Close Price]]/Table2[[#This Row],[Current Week Low]])-1</f>
        <v>6.6238826495530478E-2</v>
      </c>
      <c r="AF274" s="2">
        <f>(Table2[[#This Row],[Current Week High]]/Table2[[#This Row],[Close Price]])-1</f>
        <v>5.4815133276010286E-2</v>
      </c>
      <c r="AG274" s="2">
        <f>(Table2[[#This Row],[Close Price]]/Table2[[#This Row],[Current Month Low]])-1</f>
        <v>6.6238826495530478E-2</v>
      </c>
      <c r="AH274" s="2">
        <f>(Table2[[#This Row],[Current Month High]]/Table2[[#This Row],[Close Price]])-1</f>
        <v>0.13155631986242478</v>
      </c>
      <c r="AI274">
        <v>51.1607910576096</v>
      </c>
      <c r="AJ274">
        <v>82.789783889980299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-0.19</v>
      </c>
      <c r="AM274" t="s">
        <v>10443</v>
      </c>
      <c r="AN274">
        <v>-9.25</v>
      </c>
      <c r="AO274" t="s">
        <v>10443</v>
      </c>
      <c r="AP274">
        <v>0.160573933017846</v>
      </c>
      <c r="AQ274">
        <f>(Table2[[#This Row],[Sharpe Ratio]]-AVERAGE(Table2[Sharpe Ratio]))/_xlfn.STDEV.P(Table2[Sharpe Ratio])</f>
        <v>1.112480938976022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240</v>
      </c>
      <c r="AT274">
        <f>_xlfn.RANK.AVG(Table2[[#This Row],[6M Return vs Nifty Z-Score]],Table2[6M Return vs Nifty Z-Score])</f>
        <v>544</v>
      </c>
      <c r="AU274">
        <f>_xlfn.RANK.AVG(Table2[[#This Row],[Sharpe Ratio Z-Score]],Table2[Sharpe Ratio Z-Score])</f>
        <v>98</v>
      </c>
      <c r="AV274">
        <f>(Table2[[#This Row],[Rank 1Y]]+Table2[[#This Row],[Rank 6M]]+Table2[[#This Row],[Rank Sharpe]])/3</f>
        <v>294</v>
      </c>
    </row>
    <row r="275" spans="1:48" x14ac:dyDescent="0.3">
      <c r="A275" t="s">
        <v>580</v>
      </c>
      <c r="B275" t="s">
        <v>581</v>
      </c>
      <c r="C275" t="s">
        <v>10391</v>
      </c>
      <c r="D275" t="s">
        <v>111</v>
      </c>
      <c r="E275">
        <v>34947.47193105</v>
      </c>
      <c r="F275">
        <v>327.75</v>
      </c>
      <c r="G275">
        <v>17.842250757774199</v>
      </c>
      <c r="H275">
        <f>(Table2[[#This Row],[1Y Return vs Nifty]]-AVERAGE(Table2[1Y Return vs Nifty]))/_xlfn.STDEV.P(Table2[1Y Return vs Nifty])</f>
        <v>-0.10638770792608393</v>
      </c>
      <c r="I275">
        <v>0.45524533750132701</v>
      </c>
      <c r="J275">
        <f>(Table2[[#This Row],[1M Return vs Nifty]]-AVERAGE(Table2[1M Return vs Nifty]))/_xlfn.STDEV.P(Table2[1M Return vs Nifty])</f>
        <v>0.26799753618887834</v>
      </c>
      <c r="K275">
        <v>44.036783171145103</v>
      </c>
      <c r="L275">
        <f>(Table2[[#This Row],[6M Return vs Nifty]]-AVERAGE(Table2[6M Return vs Nifty]))/_xlfn.STDEV.P(Table2[6M Return vs Nifty])</f>
        <v>0.84174100437913557</v>
      </c>
      <c r="M275">
        <v>1.08137910633222</v>
      </c>
      <c r="N275">
        <f>(Table2[[#This Row],[1W Return vs Nifty]]-AVERAGE(Table2[1W Return vs Nifty]))/_xlfn.STDEV.P(Table2[1W Return vs Nifty])</f>
        <v>0.85586915196008628</v>
      </c>
      <c r="O275">
        <v>323.8</v>
      </c>
      <c r="P275">
        <v>319.24449008408197</v>
      </c>
      <c r="Q275">
        <v>283.11800756480397</v>
      </c>
      <c r="R275">
        <v>54.025068694778597</v>
      </c>
      <c r="S275" s="2">
        <f>(Table2[[#This Row],[Close Price]]-Table2[[#This Row],[20D EMA]])/Table2[[#This Row],[20D EMA]]</f>
        <v>1.2198888202594158E-2</v>
      </c>
      <c r="T275" s="2">
        <f>(Table2[[#This Row],[Close Price]]-Table2[[#This Row],[50D EMA]])/Table2[[#This Row],[50D EMA]]</f>
        <v>2.6642620875548587E-2</v>
      </c>
      <c r="U275" s="2">
        <f>(Table2[[#This Row],[Close Price]]-Table2[[#This Row],[200D EMA]])/Table2[[#This Row],[200D EMA]]</f>
        <v>0.1576444847824808</v>
      </c>
      <c r="V275">
        <v>0.95747593207998505</v>
      </c>
      <c r="W275">
        <v>324.25</v>
      </c>
      <c r="X275">
        <v>337.8</v>
      </c>
      <c r="Y275">
        <v>324.25</v>
      </c>
      <c r="Z275">
        <v>337.85</v>
      </c>
      <c r="AA275">
        <v>303</v>
      </c>
      <c r="AB275">
        <v>337.85</v>
      </c>
      <c r="AC275" s="2">
        <f>(Table2[[#This Row],[Close Price]]/Table2[[#This Row],[Day Low]])-1</f>
        <v>1.0794140323824308E-2</v>
      </c>
      <c r="AD275" s="2">
        <f>(Table2[[#This Row],[Day High]]/Table2[[#This Row],[Close Price]])-1</f>
        <v>3.0663615560640789E-2</v>
      </c>
      <c r="AE275" s="2">
        <f>(Table2[[#This Row],[Close Price]]/Table2[[#This Row],[Current Week Low]])-1</f>
        <v>1.0794140323824308E-2</v>
      </c>
      <c r="AF275" s="2">
        <f>(Table2[[#This Row],[Current Week High]]/Table2[[#This Row],[Close Price]])-1</f>
        <v>3.0816170861937442E-2</v>
      </c>
      <c r="AG275" s="2">
        <f>(Table2[[#This Row],[Close Price]]/Table2[[#This Row],[Current Month Low]])-1</f>
        <v>8.1683168316831756E-2</v>
      </c>
      <c r="AH275" s="2">
        <f>(Table2[[#This Row],[Current Month High]]/Table2[[#This Row],[Close Price]])-1</f>
        <v>3.0816170861937442E-2</v>
      </c>
      <c r="AI275">
        <v>6.4530892448512596</v>
      </c>
      <c r="AJ275">
        <v>64.905660377358501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-0.13</v>
      </c>
      <c r="AM275" t="s">
        <v>10443</v>
      </c>
      <c r="AN275">
        <v>5.57</v>
      </c>
      <c r="AO275" t="s">
        <v>10442</v>
      </c>
      <c r="AP275">
        <v>3.0037160014988001E-2</v>
      </c>
      <c r="AQ275">
        <f>(Table2[[#This Row],[Sharpe Ratio]]-AVERAGE(Table2[Sharpe Ratio]))/_xlfn.STDEV.P(Table2[Sharpe Ratio])</f>
        <v>-0.39858645981279955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1.4606335247892166</v>
      </c>
      <c r="AS275">
        <f>_xlfn.RANK.AVG(Table2[[#This Row],[1Y Return vs Nifty Z-Score]],Table2[1Y Return vs Nifty Z-Score])</f>
        <v>319</v>
      </c>
      <c r="AT275">
        <f>_xlfn.RANK.AVG(Table2[[#This Row],[6M Return vs Nifty Z-Score]],Table2[6M Return vs Nifty Z-Score])</f>
        <v>123</v>
      </c>
      <c r="AU275">
        <f>_xlfn.RANK.AVG(Table2[[#This Row],[Sharpe Ratio Z-Score]],Table2[Sharpe Ratio Z-Score])</f>
        <v>443</v>
      </c>
      <c r="AV275">
        <f>(Table2[[#This Row],[Rank 1Y]]+Table2[[#This Row],[Rank 6M]]+Table2[[#This Row],[Rank Sharpe]])/3</f>
        <v>295</v>
      </c>
    </row>
    <row r="276" spans="1:48" x14ac:dyDescent="0.3">
      <c r="A276" t="s">
        <v>470</v>
      </c>
      <c r="B276" t="s">
        <v>471</v>
      </c>
      <c r="C276" t="s">
        <v>10397</v>
      </c>
      <c r="D276" t="s">
        <v>472</v>
      </c>
      <c r="E276">
        <v>46581.343249999998</v>
      </c>
      <c r="F276">
        <v>4240.45</v>
      </c>
      <c r="G276">
        <v>10.4707629007373</v>
      </c>
      <c r="H276">
        <f>(Table2[[#This Row],[1Y Return vs Nifty]]-AVERAGE(Table2[1Y Return vs Nifty]))/_xlfn.STDEV.P(Table2[1Y Return vs Nifty])</f>
        <v>-0.22732394709149883</v>
      </c>
      <c r="I276">
        <v>18.827102130060499</v>
      </c>
      <c r="J276">
        <f>(Table2[[#This Row],[1M Return vs Nifty]]-AVERAGE(Table2[1M Return vs Nifty]))/_xlfn.STDEV.P(Table2[1M Return vs Nifty])</f>
        <v>2.0355247556347611</v>
      </c>
      <c r="K276">
        <v>21.1938780617864</v>
      </c>
      <c r="L276">
        <f>(Table2[[#This Row],[6M Return vs Nifty]]-AVERAGE(Table2[6M Return vs Nifty]))/_xlfn.STDEV.P(Table2[6M Return vs Nifty])</f>
        <v>0.17657063723410665</v>
      </c>
      <c r="M276">
        <v>-3.5641944842237101</v>
      </c>
      <c r="N276">
        <f>(Table2[[#This Row],[1W Return vs Nifty]]-AVERAGE(Table2[1W Return vs Nifty]))/_xlfn.STDEV.P(Table2[1W Return vs Nifty])</f>
        <v>-0.17696290963682221</v>
      </c>
      <c r="O276">
        <v>3908.32</v>
      </c>
      <c r="P276">
        <v>3603.9263179547102</v>
      </c>
      <c r="Q276">
        <v>3358.9073526249699</v>
      </c>
      <c r="R276">
        <v>64.379320571860305</v>
      </c>
      <c r="S276" s="2">
        <f>(Table2[[#This Row],[Close Price]]-Table2[[#This Row],[20D EMA]])/Table2[[#This Row],[20D EMA]]</f>
        <v>8.4980247267367984E-2</v>
      </c>
      <c r="T276" s="2">
        <f>(Table2[[#This Row],[Close Price]]-Table2[[#This Row],[50D EMA]])/Table2[[#This Row],[50D EMA]]</f>
        <v>0.17661950491999173</v>
      </c>
      <c r="U276" s="2">
        <f>(Table2[[#This Row],[Close Price]]-Table2[[#This Row],[200D EMA]])/Table2[[#This Row],[200D EMA]]</f>
        <v>0.26244922971337942</v>
      </c>
      <c r="V276">
        <v>2.6376766191121699</v>
      </c>
      <c r="W276">
        <v>4151.6499999999996</v>
      </c>
      <c r="X276">
        <v>4465</v>
      </c>
      <c r="Y276">
        <v>4100</v>
      </c>
      <c r="Z276">
        <v>4510.5</v>
      </c>
      <c r="AA276">
        <v>3105.1</v>
      </c>
      <c r="AB276">
        <v>4510.5</v>
      </c>
      <c r="AC276" s="2">
        <f>(Table2[[#This Row],[Close Price]]/Table2[[#This Row],[Day Low]])-1</f>
        <v>2.1389086266905943E-2</v>
      </c>
      <c r="AD276" s="2">
        <f>(Table2[[#This Row],[Day High]]/Table2[[#This Row],[Close Price]])-1</f>
        <v>5.2954285512150978E-2</v>
      </c>
      <c r="AE276" s="2">
        <f>(Table2[[#This Row],[Close Price]]/Table2[[#This Row],[Current Week Low]])-1</f>
        <v>3.4256097560975585E-2</v>
      </c>
      <c r="AF276" s="2">
        <f>(Table2[[#This Row],[Current Week High]]/Table2[[#This Row],[Close Price]])-1</f>
        <v>6.3684278791166005E-2</v>
      </c>
      <c r="AG276" s="2">
        <f>(Table2[[#This Row],[Close Price]]/Table2[[#This Row],[Current Month Low]])-1</f>
        <v>0.36564039805481308</v>
      </c>
      <c r="AH276" s="2">
        <f>(Table2[[#This Row],[Current Month High]]/Table2[[#This Row],[Close Price]])-1</f>
        <v>6.3684278791166005E-2</v>
      </c>
      <c r="AI276">
        <v>6.3684278791165996</v>
      </c>
      <c r="AJ276">
        <v>71.262116316639705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0.3</v>
      </c>
      <c r="AM276" t="s">
        <v>10442</v>
      </c>
      <c r="AN276">
        <v>33.85</v>
      </c>
      <c r="AO276" t="s">
        <v>10442</v>
      </c>
      <c r="AP276">
        <v>9.1181297215252005E-2</v>
      </c>
      <c r="AQ276">
        <f>(Table2[[#This Row],[Sharpe Ratio]]-AVERAGE(Table2[Sharpe Ratio]))/_xlfn.STDEV.P(Table2[Sharpe Ratio])</f>
        <v>0.30920576014936291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2.1170142962899097</v>
      </c>
      <c r="AS276">
        <f>_xlfn.RANK.AVG(Table2[[#This Row],[1Y Return vs Nifty Z-Score]],Table2[1Y Return vs Nifty Z-Score])</f>
        <v>370</v>
      </c>
      <c r="AT276">
        <f>_xlfn.RANK.AVG(Table2[[#This Row],[6M Return vs Nifty Z-Score]],Table2[6M Return vs Nifty Z-Score])</f>
        <v>252</v>
      </c>
      <c r="AU276">
        <f>_xlfn.RANK.AVG(Table2[[#This Row],[Sharpe Ratio Z-Score]],Table2[Sharpe Ratio Z-Score])</f>
        <v>264</v>
      </c>
      <c r="AV276">
        <f>(Table2[[#This Row],[Rank 1Y]]+Table2[[#This Row],[Rank 6M]]+Table2[[#This Row],[Rank Sharpe]])/3</f>
        <v>295.33333333333331</v>
      </c>
    </row>
    <row r="277" spans="1:48" x14ac:dyDescent="0.3">
      <c r="A277" t="s">
        <v>444</v>
      </c>
      <c r="B277" t="s">
        <v>445</v>
      </c>
      <c r="C277" t="s">
        <v>10389</v>
      </c>
      <c r="D277" t="s">
        <v>89</v>
      </c>
      <c r="E277">
        <v>51205.231130250002</v>
      </c>
      <c r="F277">
        <v>130.30000000000001</v>
      </c>
      <c r="G277">
        <v>29.794732526769799</v>
      </c>
      <c r="H277">
        <f>(Table2[[#This Row],[1Y Return vs Nifty]]-AVERAGE(Table2[1Y Return vs Nifty]))/_xlfn.STDEV.P(Table2[1Y Return vs Nifty])</f>
        <v>8.9704074610820791E-2</v>
      </c>
      <c r="I277">
        <v>-13.1342679222291</v>
      </c>
      <c r="J277">
        <f>(Table2[[#This Row],[1M Return vs Nifty]]-AVERAGE(Table2[1M Return vs Nifty]))/_xlfn.STDEV.P(Table2[1M Return vs Nifty])</f>
        <v>-1.0394279928040648</v>
      </c>
      <c r="K277">
        <v>-7.5310203445402397</v>
      </c>
      <c r="L277">
        <f>(Table2[[#This Row],[6M Return vs Nifty]]-AVERAGE(Table2[6M Return vs Nifty]))/_xlfn.STDEV.P(Table2[6M Return vs Nifty])</f>
        <v>-0.65987950462249356</v>
      </c>
      <c r="M277">
        <v>-3.81919070484867</v>
      </c>
      <c r="N277">
        <f>(Table2[[#This Row],[1W Return vs Nifty]]-AVERAGE(Table2[1W Return vs Nifty]))/_xlfn.STDEV.P(Table2[1W Return vs Nifty])</f>
        <v>-0.23365521406676462</v>
      </c>
      <c r="O277">
        <v>132.13</v>
      </c>
      <c r="P277">
        <v>135.03981451738599</v>
      </c>
      <c r="Q277">
        <v>121.516212637054</v>
      </c>
      <c r="R277">
        <v>45.557911362279903</v>
      </c>
      <c r="S277" s="2">
        <f>(Table2[[#This Row],[Close Price]]-Table2[[#This Row],[20D EMA]])/Table2[[#This Row],[20D EMA]]</f>
        <v>-1.3849996215847909E-2</v>
      </c>
      <c r="T277" s="2">
        <f>(Table2[[#This Row],[Close Price]]-Table2[[#This Row],[50D EMA]])/Table2[[#This Row],[50D EMA]]</f>
        <v>-3.5099385572510119E-2</v>
      </c>
      <c r="U277" s="2">
        <f>(Table2[[#This Row],[Close Price]]-Table2[[#This Row],[200D EMA]])/Table2[[#This Row],[200D EMA]]</f>
        <v>7.2284900692070858E-2</v>
      </c>
      <c r="V277">
        <v>0.45026592881747701</v>
      </c>
      <c r="W277">
        <v>127.83</v>
      </c>
      <c r="X277">
        <v>131</v>
      </c>
      <c r="Y277">
        <v>125.51</v>
      </c>
      <c r="Z277">
        <v>132.30000000000001</v>
      </c>
      <c r="AA277">
        <v>124.76</v>
      </c>
      <c r="AB277">
        <v>140</v>
      </c>
      <c r="AC277" s="2">
        <f>(Table2[[#This Row],[Close Price]]/Table2[[#This Row],[Day Low]])-1</f>
        <v>1.9322537745443347E-2</v>
      </c>
      <c r="AD277" s="2">
        <f>(Table2[[#This Row],[Day High]]/Table2[[#This Row],[Close Price]])-1</f>
        <v>5.372217958557135E-3</v>
      </c>
      <c r="AE277" s="2">
        <f>(Table2[[#This Row],[Close Price]]/Table2[[#This Row],[Current Week Low]])-1</f>
        <v>3.8164289698032094E-2</v>
      </c>
      <c r="AF277" s="2">
        <f>(Table2[[#This Row],[Current Week High]]/Table2[[#This Row],[Close Price]])-1</f>
        <v>1.534919416730629E-2</v>
      </c>
      <c r="AG277" s="2">
        <f>(Table2[[#This Row],[Close Price]]/Table2[[#This Row],[Current Month Low]])-1</f>
        <v>4.440525809554341E-2</v>
      </c>
      <c r="AH277" s="2">
        <f>(Table2[[#This Row],[Current Month High]]/Table2[[#This Row],[Close Price]])-1</f>
        <v>7.4443591711434998E-2</v>
      </c>
      <c r="AI277">
        <v>30.851880276285399</v>
      </c>
      <c r="AJ277">
        <v>105.520504731861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-7.0000000000000007E-2</v>
      </c>
      <c r="AM277" t="s">
        <v>10443</v>
      </c>
      <c r="AN277">
        <v>-2.56</v>
      </c>
      <c r="AO277" t="s">
        <v>10443</v>
      </c>
      <c r="AP277">
        <v>0.18173717789072599</v>
      </c>
      <c r="AQ277">
        <f>(Table2[[#This Row],[Sharpe Ratio]]-AVERAGE(Table2[Sharpe Ratio]))/_xlfn.STDEV.P(Table2[Sharpe Ratio])</f>
        <v>1.357462400094978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275</v>
      </c>
      <c r="AT277">
        <f>_xlfn.RANK.AVG(Table2[[#This Row],[6M Return vs Nifty Z-Score]],Table2[6M Return vs Nifty Z-Score])</f>
        <v>545</v>
      </c>
      <c r="AU277">
        <f>_xlfn.RANK.AVG(Table2[[#This Row],[Sharpe Ratio Z-Score]],Table2[Sharpe Ratio Z-Score])</f>
        <v>71</v>
      </c>
      <c r="AV277">
        <f>(Table2[[#This Row],[Rank 1Y]]+Table2[[#This Row],[Rank 6M]]+Table2[[#This Row],[Rank Sharpe]])/3</f>
        <v>297</v>
      </c>
    </row>
    <row r="278" spans="1:48" x14ac:dyDescent="0.3">
      <c r="A278" t="s">
        <v>862</v>
      </c>
      <c r="B278" t="s">
        <v>863</v>
      </c>
      <c r="C278" t="s">
        <v>10399</v>
      </c>
      <c r="D278" t="s">
        <v>605</v>
      </c>
      <c r="E278">
        <v>18683.597690029899</v>
      </c>
      <c r="F278">
        <v>596.04999999999995</v>
      </c>
      <c r="G278">
        <v>75.199344216911996</v>
      </c>
      <c r="H278">
        <f>(Table2[[#This Row],[1Y Return vs Nifty]]-AVERAGE(Table2[1Y Return vs Nifty]))/_xlfn.STDEV.P(Table2[1Y Return vs Nifty])</f>
        <v>0.83460972799665722</v>
      </c>
      <c r="I278">
        <v>-20.8065030069417</v>
      </c>
      <c r="J278">
        <f>(Table2[[#This Row],[1M Return vs Nifty]]-AVERAGE(Table2[1M Return vs Nifty]))/_xlfn.STDEV.P(Table2[1M Return vs Nifty])</f>
        <v>-1.7775615684864929</v>
      </c>
      <c r="K278">
        <v>-17.189591871716601</v>
      </c>
      <c r="L278">
        <f>(Table2[[#This Row],[6M Return vs Nifty]]-AVERAGE(Table2[6M Return vs Nifty]))/_xlfn.STDEV.P(Table2[6M Return vs Nifty])</f>
        <v>-0.94113075257327528</v>
      </c>
      <c r="M278">
        <v>-8.56624169098572</v>
      </c>
      <c r="N278">
        <f>(Table2[[#This Row],[1W Return vs Nifty]]-AVERAGE(Table2[1W Return vs Nifty]))/_xlfn.STDEV.P(Table2[1W Return vs Nifty])</f>
        <v>-1.2890483449569465</v>
      </c>
      <c r="O278">
        <v>627.46</v>
      </c>
      <c r="P278">
        <v>649.30697829892097</v>
      </c>
      <c r="Q278">
        <v>594.786344381856</v>
      </c>
      <c r="R278">
        <v>37.264944384865103</v>
      </c>
      <c r="S278" s="2">
        <f>(Table2[[#This Row],[Close Price]]-Table2[[#This Row],[20D EMA]])/Table2[[#This Row],[20D EMA]]</f>
        <v>-5.0058967902336535E-2</v>
      </c>
      <c r="T278" s="2">
        <f>(Table2[[#This Row],[Close Price]]-Table2[[#This Row],[50D EMA]])/Table2[[#This Row],[50D EMA]]</f>
        <v>-8.2021262790746008E-2</v>
      </c>
      <c r="U278" s="2">
        <f>(Table2[[#This Row],[Close Price]]-Table2[[#This Row],[200D EMA]])/Table2[[#This Row],[200D EMA]]</f>
        <v>2.1245538504372314E-3</v>
      </c>
      <c r="V278">
        <v>0.70246692855835002</v>
      </c>
      <c r="W278">
        <v>575.70000000000005</v>
      </c>
      <c r="X278">
        <v>604.95000000000005</v>
      </c>
      <c r="Y278">
        <v>569.70000000000005</v>
      </c>
      <c r="Z278">
        <v>622</v>
      </c>
      <c r="AA278">
        <v>569.70000000000005</v>
      </c>
      <c r="AB278">
        <v>687.2</v>
      </c>
      <c r="AC278" s="2">
        <f>(Table2[[#This Row],[Close Price]]/Table2[[#This Row],[Day Low]])-1</f>
        <v>3.5348271669272124E-2</v>
      </c>
      <c r="AD278" s="2">
        <f>(Table2[[#This Row],[Day High]]/Table2[[#This Row],[Close Price]])-1</f>
        <v>1.4931633252244003E-2</v>
      </c>
      <c r="AE278" s="2">
        <f>(Table2[[#This Row],[Close Price]]/Table2[[#This Row],[Current Week Low]])-1</f>
        <v>4.6252413550991633E-2</v>
      </c>
      <c r="AF278" s="2">
        <f>(Table2[[#This Row],[Current Week High]]/Table2[[#This Row],[Close Price]])-1</f>
        <v>4.3536616055700028E-2</v>
      </c>
      <c r="AG278" s="2">
        <f>(Table2[[#This Row],[Close Price]]/Table2[[#This Row],[Current Month Low]])-1</f>
        <v>4.6252413550991633E-2</v>
      </c>
      <c r="AH278" s="2">
        <f>(Table2[[#This Row],[Current Month High]]/Table2[[#This Row],[Close Price]])-1</f>
        <v>0.15292341246539731</v>
      </c>
      <c r="AI278">
        <v>31.238990017615901</v>
      </c>
      <c r="AJ278">
        <v>111.178033658104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-0.16</v>
      </c>
      <c r="AM278" t="s">
        <v>10443</v>
      </c>
      <c r="AN278">
        <v>-8.26</v>
      </c>
      <c r="AO278" t="s">
        <v>10443</v>
      </c>
      <c r="AP278">
        <v>0.13993917658982299</v>
      </c>
      <c r="AQ278">
        <f>(Table2[[#This Row],[Sharpe Ratio]]-AVERAGE(Table2[Sharpe Ratio]))/_xlfn.STDEV.P(Table2[Sharpe Ratio])</f>
        <v>0.87361715367583714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113</v>
      </c>
      <c r="AT278">
        <f>_xlfn.RANK.AVG(Table2[[#This Row],[6M Return vs Nifty Z-Score]],Table2[6M Return vs Nifty Z-Score])</f>
        <v>644</v>
      </c>
      <c r="AU278">
        <f>_xlfn.RANK.AVG(Table2[[#This Row],[Sharpe Ratio Z-Score]],Table2[Sharpe Ratio Z-Score])</f>
        <v>136</v>
      </c>
      <c r="AV278">
        <f>(Table2[[#This Row],[Rank 1Y]]+Table2[[#This Row],[Rank 6M]]+Table2[[#This Row],[Rank Sharpe]])/3</f>
        <v>297.66666666666669</v>
      </c>
    </row>
    <row r="279" spans="1:48" x14ac:dyDescent="0.3">
      <c r="A279" t="s">
        <v>1707</v>
      </c>
      <c r="B279" t="s">
        <v>1708</v>
      </c>
      <c r="C279" t="s">
        <v>10386</v>
      </c>
      <c r="D279" t="s">
        <v>1001</v>
      </c>
      <c r="E279">
        <v>4940.3211153660004</v>
      </c>
      <c r="F279">
        <v>38.729999999999997</v>
      </c>
      <c r="G279">
        <v>15.462533097157699</v>
      </c>
      <c r="H279">
        <f>(Table2[[#This Row],[1Y Return vs Nifty]]-AVERAGE(Table2[1Y Return vs Nifty]))/_xlfn.STDEV.P(Table2[1Y Return vs Nifty])</f>
        <v>-0.14542922976427666</v>
      </c>
      <c r="I279">
        <v>-13.134151256118299</v>
      </c>
      <c r="J279">
        <f>(Table2[[#This Row],[1M Return vs Nifty]]-AVERAGE(Table2[1M Return vs Nifty]))/_xlfn.STDEV.P(Table2[1M Return vs Nifty])</f>
        <v>-1.0394167685424807</v>
      </c>
      <c r="K279">
        <v>16.3838696993007</v>
      </c>
      <c r="L279">
        <f>(Table2[[#This Row],[6M Return vs Nifty]]-AVERAGE(Table2[6M Return vs Nifty]))/_xlfn.STDEV.P(Table2[6M Return vs Nifty])</f>
        <v>3.6506358495127338E-2</v>
      </c>
      <c r="M279">
        <v>-5.4888775852265104</v>
      </c>
      <c r="N279">
        <f>(Table2[[#This Row],[1W Return vs Nifty]]-AVERAGE(Table2[1W Return vs Nifty]))/_xlfn.STDEV.P(Table2[1W Return vs Nifty])</f>
        <v>-0.60487011557811621</v>
      </c>
      <c r="O279">
        <v>39.479999999999997</v>
      </c>
      <c r="P279">
        <v>39.760115691911999</v>
      </c>
      <c r="Q279">
        <v>35.029785992257402</v>
      </c>
      <c r="R279">
        <v>45.035290329078897</v>
      </c>
      <c r="S279" s="2">
        <f>(Table2[[#This Row],[Close Price]]-Table2[[#This Row],[20D EMA]])/Table2[[#This Row],[20D EMA]]</f>
        <v>-1.8996960486322191E-2</v>
      </c>
      <c r="T279" s="2">
        <f>(Table2[[#This Row],[Close Price]]-Table2[[#This Row],[50D EMA]])/Table2[[#This Row],[50D EMA]]</f>
        <v>-2.5908266965167504E-2</v>
      </c>
      <c r="U279" s="2">
        <f>(Table2[[#This Row],[Close Price]]-Table2[[#This Row],[200D EMA]])/Table2[[#This Row],[200D EMA]]</f>
        <v>0.10563050566624785</v>
      </c>
      <c r="V279">
        <v>0.47161139164839799</v>
      </c>
      <c r="W279">
        <v>37.82</v>
      </c>
      <c r="X279">
        <v>38.950000000000003</v>
      </c>
      <c r="Y279">
        <v>37.340000000000003</v>
      </c>
      <c r="Z279">
        <v>39.950000000000003</v>
      </c>
      <c r="AA279">
        <v>37.340000000000003</v>
      </c>
      <c r="AB279">
        <v>42.95</v>
      </c>
      <c r="AC279" s="2">
        <f>(Table2[[#This Row],[Close Price]]/Table2[[#This Row],[Day Low]])-1</f>
        <v>2.4061343204653474E-2</v>
      </c>
      <c r="AD279" s="2">
        <f>(Table2[[#This Row],[Day High]]/Table2[[#This Row],[Close Price]])-1</f>
        <v>5.680351148980245E-3</v>
      </c>
      <c r="AE279" s="2">
        <f>(Table2[[#This Row],[Close Price]]/Table2[[#This Row],[Current Week Low]])-1</f>
        <v>3.7225495447241297E-2</v>
      </c>
      <c r="AF279" s="2">
        <f>(Table2[[#This Row],[Current Week High]]/Table2[[#This Row],[Close Price]])-1</f>
        <v>3.1500129098889884E-2</v>
      </c>
      <c r="AG279" s="2">
        <f>(Table2[[#This Row],[Close Price]]/Table2[[#This Row],[Current Month Low]])-1</f>
        <v>3.7225495447241297E-2</v>
      </c>
      <c r="AH279" s="2">
        <f>(Table2[[#This Row],[Current Month High]]/Table2[[#This Row],[Close Price]])-1</f>
        <v>0.1089594629486188</v>
      </c>
      <c r="AI279">
        <v>19.0291763490834</v>
      </c>
      <c r="AJ279">
        <v>72.133333333333297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-0.19</v>
      </c>
      <c r="AM279" t="s">
        <v>10443</v>
      </c>
      <c r="AN279">
        <v>-3.54</v>
      </c>
      <c r="AO279" t="s">
        <v>10443</v>
      </c>
      <c r="AP279">
        <v>9.0400890866409997E-2</v>
      </c>
      <c r="AQ279">
        <f>(Table2[[#This Row],[Sharpe Ratio]]-AVERAGE(Table2[Sharpe Ratio]))/_xlfn.STDEV.P(Table2[Sharpe Ratio])</f>
        <v>0.30017193340142306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331</v>
      </c>
      <c r="AT279">
        <f>_xlfn.RANK.AVG(Table2[[#This Row],[6M Return vs Nifty Z-Score]],Table2[6M Return vs Nifty Z-Score])</f>
        <v>299</v>
      </c>
      <c r="AU279">
        <f>_xlfn.RANK.AVG(Table2[[#This Row],[Sharpe Ratio Z-Score]],Table2[Sharpe Ratio Z-Score])</f>
        <v>265</v>
      </c>
      <c r="AV279">
        <f>(Table2[[#This Row],[Rank 1Y]]+Table2[[#This Row],[Rank 6M]]+Table2[[#This Row],[Rank Sharpe]])/3</f>
        <v>298.33333333333331</v>
      </c>
    </row>
    <row r="280" spans="1:48" x14ac:dyDescent="0.3">
      <c r="A280" t="s">
        <v>783</v>
      </c>
      <c r="B280" t="s">
        <v>784</v>
      </c>
      <c r="C280" t="s">
        <v>10388</v>
      </c>
      <c r="D280" t="s">
        <v>266</v>
      </c>
      <c r="E280">
        <v>21883.598355149999</v>
      </c>
      <c r="F280">
        <v>546.9</v>
      </c>
      <c r="G280">
        <v>10.0748672529747</v>
      </c>
      <c r="H280">
        <f>(Table2[[#This Row],[1Y Return vs Nifty]]-AVERAGE(Table2[1Y Return vs Nifty]))/_xlfn.STDEV.P(Table2[1Y Return vs Nifty])</f>
        <v>-0.23381899011007473</v>
      </c>
      <c r="I280">
        <v>10.918650779329599</v>
      </c>
      <c r="J280">
        <f>(Table2[[#This Row],[1M Return vs Nifty]]-AVERAGE(Table2[1M Return vs Nifty]))/_xlfn.STDEV.P(Table2[1M Return vs Nifty])</f>
        <v>1.2746651874422936</v>
      </c>
      <c r="K280">
        <v>18.616031899747298</v>
      </c>
      <c r="L280">
        <f>(Table2[[#This Row],[6M Return vs Nifty]]-AVERAGE(Table2[6M Return vs Nifty]))/_xlfn.STDEV.P(Table2[6M Return vs Nifty])</f>
        <v>0.10150545310634701</v>
      </c>
      <c r="M280">
        <v>-4.7929978254915504</v>
      </c>
      <c r="N280">
        <f>(Table2[[#This Row],[1W Return vs Nifty]]-AVERAGE(Table2[1W Return vs Nifty]))/_xlfn.STDEV.P(Table2[1W Return vs Nifty])</f>
        <v>-0.45015791204490069</v>
      </c>
      <c r="O280">
        <v>528.17999999999995</v>
      </c>
      <c r="P280">
        <v>489.14383913661197</v>
      </c>
      <c r="Q280">
        <v>428.76902214331801</v>
      </c>
      <c r="R280">
        <v>57.389991380583801</v>
      </c>
      <c r="S280" s="2">
        <f>(Table2[[#This Row],[Close Price]]-Table2[[#This Row],[20D EMA]])/Table2[[#This Row],[20D EMA]]</f>
        <v>3.5442462796773884E-2</v>
      </c>
      <c r="T280" s="2">
        <f>(Table2[[#This Row],[Close Price]]-Table2[[#This Row],[50D EMA]])/Table2[[#This Row],[50D EMA]]</f>
        <v>0.11807602640019638</v>
      </c>
      <c r="U280" s="2">
        <f>(Table2[[#This Row],[Close Price]]-Table2[[#This Row],[200D EMA]])/Table2[[#This Row],[200D EMA]]</f>
        <v>0.27551192310062955</v>
      </c>
      <c r="V280">
        <v>1.2371173325590401</v>
      </c>
      <c r="W280">
        <v>544.54999999999995</v>
      </c>
      <c r="X280">
        <v>558.45000000000005</v>
      </c>
      <c r="Y280">
        <v>539.15</v>
      </c>
      <c r="Z280">
        <v>580</v>
      </c>
      <c r="AA280">
        <v>503</v>
      </c>
      <c r="AB280">
        <v>580</v>
      </c>
      <c r="AC280" s="2">
        <f>(Table2[[#This Row],[Close Price]]/Table2[[#This Row],[Day Low]])-1</f>
        <v>4.3154898540078701E-3</v>
      </c>
      <c r="AD280" s="2">
        <f>(Table2[[#This Row],[Day High]]/Table2[[#This Row],[Close Price]])-1</f>
        <v>2.1119034558420235E-2</v>
      </c>
      <c r="AE280" s="2">
        <f>(Table2[[#This Row],[Close Price]]/Table2[[#This Row],[Current Week Low]])-1</f>
        <v>1.4374478345543951E-2</v>
      </c>
      <c r="AF280" s="2">
        <f>(Table2[[#This Row],[Current Week High]]/Table2[[#This Row],[Close Price]])-1</f>
        <v>6.0522947522398951E-2</v>
      </c>
      <c r="AG280" s="2">
        <f>(Table2[[#This Row],[Close Price]]/Table2[[#This Row],[Current Month Low]])-1</f>
        <v>8.7276341948310021E-2</v>
      </c>
      <c r="AH280" s="2">
        <f>(Table2[[#This Row],[Current Month High]]/Table2[[#This Row],[Close Price]])-1</f>
        <v>6.0522947522398951E-2</v>
      </c>
      <c r="AI280">
        <v>6.0522947522398898</v>
      </c>
      <c r="AJ280">
        <v>56.257142857142803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0.12</v>
      </c>
      <c r="AM280" t="s">
        <v>10442</v>
      </c>
      <c r="AN280">
        <v>4.5</v>
      </c>
      <c r="AO280" t="s">
        <v>10442</v>
      </c>
      <c r="AP280">
        <v>9.6631087785557998E-2</v>
      </c>
      <c r="AQ280">
        <f>(Table2[[#This Row],[Sharpe Ratio]]-AVERAGE(Table2[Sharpe Ratio]))/_xlfn.STDEV.P(Table2[Sharpe Ratio])</f>
        <v>0.37229143839602702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1.0644851767896923</v>
      </c>
      <c r="AS280">
        <f>_xlfn.RANK.AVG(Table2[[#This Row],[1Y Return vs Nifty Z-Score]],Table2[1Y Return vs Nifty Z-Score])</f>
        <v>372</v>
      </c>
      <c r="AT280">
        <f>_xlfn.RANK.AVG(Table2[[#This Row],[6M Return vs Nifty Z-Score]],Table2[6M Return vs Nifty Z-Score])</f>
        <v>277</v>
      </c>
      <c r="AU280">
        <f>_xlfn.RANK.AVG(Table2[[#This Row],[Sharpe Ratio Z-Score]],Table2[Sharpe Ratio Z-Score])</f>
        <v>247</v>
      </c>
      <c r="AV280">
        <f>(Table2[[#This Row],[Rank 1Y]]+Table2[[#This Row],[Rank 6M]]+Table2[[#This Row],[Rank Sharpe]])/3</f>
        <v>298.66666666666669</v>
      </c>
    </row>
    <row r="281" spans="1:48" x14ac:dyDescent="0.3">
      <c r="A281" t="s">
        <v>1106</v>
      </c>
      <c r="B281" t="s">
        <v>1107</v>
      </c>
      <c r="C281" t="s">
        <v>10386</v>
      </c>
      <c r="D281" t="s">
        <v>1001</v>
      </c>
      <c r="E281">
        <v>11987.940137899999</v>
      </c>
      <c r="F281">
        <v>594.20000000000005</v>
      </c>
      <c r="G281">
        <v>5.2220084551723804</v>
      </c>
      <c r="H281">
        <f>(Table2[[#This Row],[1Y Return vs Nifty]]-AVERAGE(Table2[1Y Return vs Nifty]))/_xlfn.STDEV.P(Table2[1Y Return vs Nifty])</f>
        <v>-0.31343473439252123</v>
      </c>
      <c r="I281">
        <v>4.3793808348877903</v>
      </c>
      <c r="J281">
        <f>(Table2[[#This Row],[1M Return vs Nifty]]-AVERAGE(Table2[1M Return vs Nifty]))/_xlfn.STDEV.P(Table2[1M Return vs Nifty])</f>
        <v>0.6455323919598831</v>
      </c>
      <c r="K281">
        <v>48.184260889077301</v>
      </c>
      <c r="L281">
        <f>(Table2[[#This Row],[6M Return vs Nifty]]-AVERAGE(Table2[6M Return vs Nifty]))/_xlfn.STDEV.P(Table2[6M Return vs Nifty])</f>
        <v>0.96251282666510729</v>
      </c>
      <c r="M281">
        <v>0.216932208338912</v>
      </c>
      <c r="N281">
        <f>(Table2[[#This Row],[1W Return vs Nifty]]-AVERAGE(Table2[1W Return vs Nifty]))/_xlfn.STDEV.P(Table2[1W Return vs Nifty])</f>
        <v>0.66368008113995591</v>
      </c>
      <c r="O281">
        <v>566.53</v>
      </c>
      <c r="P281">
        <v>528.88478671872201</v>
      </c>
      <c r="Q281">
        <v>449.32746001026197</v>
      </c>
      <c r="R281">
        <v>67.246446356408896</v>
      </c>
      <c r="S281" s="2">
        <f>(Table2[[#This Row],[Close Price]]-Table2[[#This Row],[20D EMA]])/Table2[[#This Row],[20D EMA]]</f>
        <v>4.884119111079744E-2</v>
      </c>
      <c r="T281" s="2">
        <f>(Table2[[#This Row],[Close Price]]-Table2[[#This Row],[50D EMA]])/Table2[[#This Row],[50D EMA]]</f>
        <v>0.12349610902310709</v>
      </c>
      <c r="U281" s="2">
        <f>(Table2[[#This Row],[Close Price]]-Table2[[#This Row],[200D EMA]])/Table2[[#This Row],[200D EMA]]</f>
        <v>0.32242084645000196</v>
      </c>
      <c r="V281">
        <v>0.65622909922496497</v>
      </c>
      <c r="W281">
        <v>583.15</v>
      </c>
      <c r="X281">
        <v>606.79999999999995</v>
      </c>
      <c r="Y281">
        <v>562.5</v>
      </c>
      <c r="Z281">
        <v>606.79999999999995</v>
      </c>
      <c r="AA281">
        <v>546.1</v>
      </c>
      <c r="AB281">
        <v>606.79999999999995</v>
      </c>
      <c r="AC281" s="2">
        <f>(Table2[[#This Row],[Close Price]]/Table2[[#This Row],[Day Low]])-1</f>
        <v>1.894881248392366E-2</v>
      </c>
      <c r="AD281" s="2">
        <f>(Table2[[#This Row],[Day High]]/Table2[[#This Row],[Close Price]])-1</f>
        <v>2.1204981487714436E-2</v>
      </c>
      <c r="AE281" s="2">
        <f>(Table2[[#This Row],[Close Price]]/Table2[[#This Row],[Current Week Low]])-1</f>
        <v>5.6355555555555714E-2</v>
      </c>
      <c r="AF281" s="2">
        <f>(Table2[[#This Row],[Current Week High]]/Table2[[#This Row],[Close Price]])-1</f>
        <v>2.1204981487714436E-2</v>
      </c>
      <c r="AG281" s="2">
        <f>(Table2[[#This Row],[Close Price]]/Table2[[#This Row],[Current Month Low]])-1</f>
        <v>8.8079106390770878E-2</v>
      </c>
      <c r="AH281" s="2">
        <f>(Table2[[#This Row],[Current Month High]]/Table2[[#This Row],[Close Price]])-1</f>
        <v>2.1204981487714436E-2</v>
      </c>
      <c r="AI281">
        <v>5.1834399192190999</v>
      </c>
      <c r="AJ281">
        <v>72.983988355167398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0.2</v>
      </c>
      <c r="AM281" t="s">
        <v>10442</v>
      </c>
      <c r="AN281">
        <v>1.21</v>
      </c>
      <c r="AO281" t="s">
        <v>10442</v>
      </c>
      <c r="AP281">
        <v>4.6620365651485002E-2</v>
      </c>
      <c r="AQ281">
        <f>(Table2[[#This Row],[Sharpe Ratio]]-AVERAGE(Table2[Sharpe Ratio]))/_xlfn.STDEV.P(Table2[Sharpe Ratio])</f>
        <v>-0.20662261063619236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1.7516679547362326</v>
      </c>
      <c r="AS281">
        <f>_xlfn.RANK.AVG(Table2[[#This Row],[1Y Return vs Nifty Z-Score]],Table2[1Y Return vs Nifty Z-Score])</f>
        <v>399</v>
      </c>
      <c r="AT281">
        <f>_xlfn.RANK.AVG(Table2[[#This Row],[6M Return vs Nifty Z-Score]],Table2[6M Return vs Nifty Z-Score])</f>
        <v>107</v>
      </c>
      <c r="AU281">
        <f>_xlfn.RANK.AVG(Table2[[#This Row],[Sharpe Ratio Z-Score]],Table2[Sharpe Ratio Z-Score])</f>
        <v>391</v>
      </c>
      <c r="AV281">
        <f>(Table2[[#This Row],[Rank 1Y]]+Table2[[#This Row],[Rank 6M]]+Table2[[#This Row],[Rank Sharpe]])/3</f>
        <v>299</v>
      </c>
    </row>
    <row r="282" spans="1:48" x14ac:dyDescent="0.3">
      <c r="A282" t="s">
        <v>729</v>
      </c>
      <c r="B282" t="s">
        <v>730</v>
      </c>
      <c r="C282" t="s">
        <v>10387</v>
      </c>
      <c r="D282" t="s">
        <v>46</v>
      </c>
      <c r="E282">
        <v>24198.442826250001</v>
      </c>
      <c r="F282">
        <v>941.25</v>
      </c>
      <c r="G282">
        <v>12.6321012819856</v>
      </c>
      <c r="H282">
        <f>(Table2[[#This Row],[1Y Return vs Nifty]]-AVERAGE(Table2[1Y Return vs Nifty]))/_xlfn.STDEV.P(Table2[1Y Return vs Nifty])</f>
        <v>-0.19186514413864378</v>
      </c>
      <c r="I282">
        <v>13.963690784860599</v>
      </c>
      <c r="J282">
        <f>(Table2[[#This Row],[1M Return vs Nifty]]-AVERAGE(Table2[1M Return vs Nifty]))/_xlfn.STDEV.P(Table2[1M Return vs Nifty])</f>
        <v>1.5676236594600776</v>
      </c>
      <c r="K282">
        <v>25.738749487401801</v>
      </c>
      <c r="L282">
        <f>(Table2[[#This Row],[6M Return vs Nifty]]-AVERAGE(Table2[6M Return vs Nifty]))/_xlfn.STDEV.P(Table2[6M Return vs Nifty])</f>
        <v>0.30891430282001248</v>
      </c>
      <c r="M282">
        <v>-2.0368120670497598</v>
      </c>
      <c r="N282">
        <f>(Table2[[#This Row],[1W Return vs Nifty]]-AVERAGE(Table2[1W Return vs Nifty]))/_xlfn.STDEV.P(Table2[1W Return vs Nifty])</f>
        <v>0.16261400159403819</v>
      </c>
      <c r="O282">
        <v>950.99</v>
      </c>
      <c r="P282">
        <v>907.44262583833699</v>
      </c>
      <c r="Q282">
        <v>786.06743272072902</v>
      </c>
      <c r="R282">
        <v>42.508390752560402</v>
      </c>
      <c r="S282" s="2">
        <f>(Table2[[#This Row],[Close Price]]-Table2[[#This Row],[20D EMA]])/Table2[[#This Row],[20D EMA]]</f>
        <v>-1.0241958380214312E-2</v>
      </c>
      <c r="T282" s="2">
        <f>(Table2[[#This Row],[Close Price]]-Table2[[#This Row],[50D EMA]])/Table2[[#This Row],[50D EMA]]</f>
        <v>3.7255660246762384E-2</v>
      </c>
      <c r="U282" s="2">
        <f>(Table2[[#This Row],[Close Price]]-Table2[[#This Row],[200D EMA]])/Table2[[#This Row],[200D EMA]]</f>
        <v>0.19741635490756126</v>
      </c>
      <c r="V282">
        <v>1.0200209800991999</v>
      </c>
      <c r="W282">
        <v>935.05</v>
      </c>
      <c r="X282">
        <v>978.95</v>
      </c>
      <c r="Y282">
        <v>935.05</v>
      </c>
      <c r="Z282">
        <v>1031.8499999999999</v>
      </c>
      <c r="AA282">
        <v>920.8</v>
      </c>
      <c r="AB282">
        <v>1040</v>
      </c>
      <c r="AC282" s="2">
        <f>(Table2[[#This Row],[Close Price]]/Table2[[#This Row],[Day Low]])-1</f>
        <v>6.6306614619540127E-3</v>
      </c>
      <c r="AD282" s="2">
        <f>(Table2[[#This Row],[Day High]]/Table2[[#This Row],[Close Price]])-1</f>
        <v>4.0053120849933732E-2</v>
      </c>
      <c r="AE282" s="2">
        <f>(Table2[[#This Row],[Close Price]]/Table2[[#This Row],[Current Week Low]])-1</f>
        <v>6.6306614619540127E-3</v>
      </c>
      <c r="AF282" s="2">
        <f>(Table2[[#This Row],[Current Week High]]/Table2[[#This Row],[Close Price]])-1</f>
        <v>9.6254980079681252E-2</v>
      </c>
      <c r="AG282" s="2">
        <f>(Table2[[#This Row],[Close Price]]/Table2[[#This Row],[Current Month Low]])-1</f>
        <v>2.2208948740225942E-2</v>
      </c>
      <c r="AH282" s="2">
        <f>(Table2[[#This Row],[Current Month High]]/Table2[[#This Row],[Close Price]])-1</f>
        <v>0.10491367861885781</v>
      </c>
      <c r="AI282">
        <v>10.491367861885699</v>
      </c>
      <c r="AJ282">
        <v>71.120807199345506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-0.01</v>
      </c>
      <c r="AM282" t="s">
        <v>10443</v>
      </c>
      <c r="AN282">
        <v>0.98</v>
      </c>
      <c r="AO282" t="s">
        <v>10442</v>
      </c>
      <c r="AP282">
        <v>7.5378511957486002E-2</v>
      </c>
      <c r="AQ282">
        <f>(Table2[[#This Row],[Sharpe Ratio]]-AVERAGE(Table2[Sharpe Ratio]))/_xlfn.STDEV.P(Table2[Sharpe Ratio])</f>
        <v>0.12627590012786541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1.9735627198633501</v>
      </c>
      <c r="AS282">
        <f>_xlfn.RANK.AVG(Table2[[#This Row],[1Y Return vs Nifty Z-Score]],Table2[1Y Return vs Nifty Z-Score])</f>
        <v>357</v>
      </c>
      <c r="AT282">
        <f>_xlfn.RANK.AVG(Table2[[#This Row],[6M Return vs Nifty Z-Score]],Table2[6M Return vs Nifty Z-Score])</f>
        <v>222</v>
      </c>
      <c r="AU282">
        <f>_xlfn.RANK.AVG(Table2[[#This Row],[Sharpe Ratio Z-Score]],Table2[Sharpe Ratio Z-Score])</f>
        <v>319</v>
      </c>
      <c r="AV282">
        <f>(Table2[[#This Row],[Rank 1Y]]+Table2[[#This Row],[Rank 6M]]+Table2[[#This Row],[Rank Sharpe]])/3</f>
        <v>299.33333333333331</v>
      </c>
    </row>
    <row r="283" spans="1:48" x14ac:dyDescent="0.3">
      <c r="A283" t="s">
        <v>286</v>
      </c>
      <c r="B283" t="s">
        <v>287</v>
      </c>
      <c r="C283" t="s">
        <v>10395</v>
      </c>
      <c r="D283" t="s">
        <v>215</v>
      </c>
      <c r="E283">
        <v>98645.080747500004</v>
      </c>
      <c r="F283">
        <v>6559.35</v>
      </c>
      <c r="G283">
        <v>-5.54209209759511</v>
      </c>
      <c r="H283">
        <f>(Table2[[#This Row],[1Y Return vs Nifty]]-AVERAGE(Table2[1Y Return vs Nifty]))/_xlfn.STDEV.P(Table2[1Y Return vs Nifty])</f>
        <v>-0.49002999766862915</v>
      </c>
      <c r="I283">
        <v>-8.6951613131740597</v>
      </c>
      <c r="J283">
        <f>(Table2[[#This Row],[1M Return vs Nifty]]-AVERAGE(Table2[1M Return vs Nifty]))/_xlfn.STDEV.P(Table2[1M Return vs Nifty])</f>
        <v>-0.61234858269758508</v>
      </c>
      <c r="K283">
        <v>20.160733890391199</v>
      </c>
      <c r="L283">
        <f>(Table2[[#This Row],[6M Return vs Nifty]]-AVERAGE(Table2[6M Return vs Nifty]))/_xlfn.STDEV.P(Table2[6M Return vs Nifty])</f>
        <v>0.14648615872707382</v>
      </c>
      <c r="M283">
        <v>-7.0309686853242397</v>
      </c>
      <c r="N283">
        <f>(Table2[[#This Row],[1W Return vs Nifty]]-AVERAGE(Table2[1W Return vs Nifty]))/_xlfn.STDEV.P(Table2[1W Return vs Nifty])</f>
        <v>-0.94771715029564896</v>
      </c>
      <c r="O283">
        <v>6678.17</v>
      </c>
      <c r="P283">
        <v>6646.2976966954702</v>
      </c>
      <c r="Q283">
        <v>5943.2924978718902</v>
      </c>
      <c r="R283">
        <v>38.174669628266898</v>
      </c>
      <c r="S283" s="2">
        <f>(Table2[[#This Row],[Close Price]]-Table2[[#This Row],[20D EMA]])/Table2[[#This Row],[20D EMA]]</f>
        <v>-1.7792299387406986E-2</v>
      </c>
      <c r="T283" s="2">
        <f>(Table2[[#This Row],[Close Price]]-Table2[[#This Row],[50D EMA]])/Table2[[#This Row],[50D EMA]]</f>
        <v>-1.308212491575575E-2</v>
      </c>
      <c r="U283" s="2">
        <f>(Table2[[#This Row],[Close Price]]-Table2[[#This Row],[200D EMA]])/Table2[[#This Row],[200D EMA]]</f>
        <v>0.10365592848554928</v>
      </c>
      <c r="V283">
        <v>0.55959652328515597</v>
      </c>
      <c r="W283">
        <v>6460.05</v>
      </c>
      <c r="X283">
        <v>6583.35</v>
      </c>
      <c r="Y283">
        <v>6425.55</v>
      </c>
      <c r="Z283">
        <v>6828</v>
      </c>
      <c r="AA283">
        <v>6425.55</v>
      </c>
      <c r="AB283">
        <v>6924.5</v>
      </c>
      <c r="AC283" s="2">
        <f>(Table2[[#This Row],[Close Price]]/Table2[[#This Row],[Day Low]])-1</f>
        <v>1.537139805419474E-2</v>
      </c>
      <c r="AD283" s="2">
        <f>(Table2[[#This Row],[Day High]]/Table2[[#This Row],[Close Price]])-1</f>
        <v>3.6588991287247463E-3</v>
      </c>
      <c r="AE283" s="2">
        <f>(Table2[[#This Row],[Close Price]]/Table2[[#This Row],[Current Week Low]])-1</f>
        <v>2.0823120199827239E-2</v>
      </c>
      <c r="AF283" s="2">
        <f>(Table2[[#This Row],[Current Week High]]/Table2[[#This Row],[Close Price]])-1</f>
        <v>4.0956802122161351E-2</v>
      </c>
      <c r="AG283" s="2">
        <f>(Table2[[#This Row],[Close Price]]/Table2[[#This Row],[Current Month Low]])-1</f>
        <v>2.0823120199827239E-2</v>
      </c>
      <c r="AH283" s="2">
        <f>(Table2[[#This Row],[Current Month High]]/Table2[[#This Row],[Close Price]])-1</f>
        <v>5.5668625702241847E-2</v>
      </c>
      <c r="AI283">
        <v>11.7709834053679</v>
      </c>
      <c r="AJ283">
        <v>72.569060773480601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-0.15</v>
      </c>
      <c r="AM283" t="s">
        <v>10443</v>
      </c>
      <c r="AN283">
        <v>-2.35</v>
      </c>
      <c r="AO283" t="s">
        <v>10443</v>
      </c>
      <c r="AP283">
        <v>0.126793310981487</v>
      </c>
      <c r="AQ283">
        <f>(Table2[[#This Row],[Sharpe Ratio]]-AVERAGE(Table2[Sharpe Ratio]))/_xlfn.STDEV.P(Table2[Sharpe Ratio])</f>
        <v>0.7214432605064327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-1.1821663114283567</v>
      </c>
      <c r="AS283">
        <f>_xlfn.RANK.AVG(Table2[[#This Row],[1Y Return vs Nifty Z-Score]],Table2[1Y Return vs Nifty Z-Score])</f>
        <v>475</v>
      </c>
      <c r="AT283">
        <f>_xlfn.RANK.AVG(Table2[[#This Row],[6M Return vs Nifty Z-Score]],Table2[6M Return vs Nifty Z-Score])</f>
        <v>264</v>
      </c>
      <c r="AU283">
        <f>_xlfn.RANK.AVG(Table2[[#This Row],[Sharpe Ratio Z-Score]],Table2[Sharpe Ratio Z-Score])</f>
        <v>166</v>
      </c>
      <c r="AV283">
        <f>(Table2[[#This Row],[Rank 1Y]]+Table2[[#This Row],[Rank 6M]]+Table2[[#This Row],[Rank Sharpe]])/3</f>
        <v>301.66666666666669</v>
      </c>
    </row>
    <row r="284" spans="1:48" x14ac:dyDescent="0.3">
      <c r="A284" t="s">
        <v>847</v>
      </c>
      <c r="B284" t="s">
        <v>848</v>
      </c>
      <c r="C284" t="s">
        <v>10397</v>
      </c>
      <c r="D284" t="s">
        <v>387</v>
      </c>
      <c r="E284">
        <v>19271.375485699999</v>
      </c>
      <c r="F284">
        <v>481</v>
      </c>
      <c r="G284">
        <v>40.822650930379901</v>
      </c>
      <c r="H284">
        <f>(Table2[[#This Row],[1Y Return vs Nifty]]-AVERAGE(Table2[1Y Return vs Nifty]))/_xlfn.STDEV.P(Table2[1Y Return vs Nifty])</f>
        <v>0.27062751956807346</v>
      </c>
      <c r="I284">
        <v>-8.7090909002698798</v>
      </c>
      <c r="J284">
        <f>(Table2[[#This Row],[1M Return vs Nifty]]-AVERAGE(Table2[1M Return vs Nifty]))/_xlfn.STDEV.P(Table2[1M Return vs Nifty])</f>
        <v>-0.61368872619127235</v>
      </c>
      <c r="K284">
        <v>24.359908126666401</v>
      </c>
      <c r="L284">
        <f>(Table2[[#This Row],[6M Return vs Nifty]]-AVERAGE(Table2[6M Return vs Nifty]))/_xlfn.STDEV.P(Table2[6M Return vs Nifty])</f>
        <v>0.26876334961312998</v>
      </c>
      <c r="M284">
        <v>-7.4515563575228203</v>
      </c>
      <c r="N284">
        <f>(Table2[[#This Row],[1W Return vs Nifty]]-AVERAGE(Table2[1W Return vs Nifty]))/_xlfn.STDEV.P(Table2[1W Return vs Nifty])</f>
        <v>-1.0412247493232905</v>
      </c>
      <c r="O284">
        <v>506.83</v>
      </c>
      <c r="P284">
        <v>500.82535604258999</v>
      </c>
      <c r="Q284">
        <v>430.68693550338202</v>
      </c>
      <c r="R284">
        <v>30.732242698291</v>
      </c>
      <c r="S284" s="2">
        <f>(Table2[[#This Row],[Close Price]]-Table2[[#This Row],[20D EMA]])/Table2[[#This Row],[20D EMA]]</f>
        <v>-5.0963834027188577E-2</v>
      </c>
      <c r="T284" s="2">
        <f>(Table2[[#This Row],[Close Price]]-Table2[[#This Row],[50D EMA]])/Table2[[#This Row],[50D EMA]]</f>
        <v>-3.9585368039760448E-2</v>
      </c>
      <c r="U284" s="2">
        <f>(Table2[[#This Row],[Close Price]]-Table2[[#This Row],[200D EMA]])/Table2[[#This Row],[200D EMA]]</f>
        <v>0.11682050312905973</v>
      </c>
      <c r="V284">
        <v>0.49699217665342199</v>
      </c>
      <c r="W284">
        <v>475.45</v>
      </c>
      <c r="X284">
        <v>487.8</v>
      </c>
      <c r="Y284">
        <v>473.75</v>
      </c>
      <c r="Z284">
        <v>525.85</v>
      </c>
      <c r="AA284">
        <v>473.75</v>
      </c>
      <c r="AB284">
        <v>538</v>
      </c>
      <c r="AC284" s="2">
        <f>(Table2[[#This Row],[Close Price]]/Table2[[#This Row],[Day Low]])-1</f>
        <v>1.1673151750972721E-2</v>
      </c>
      <c r="AD284" s="2">
        <f>(Table2[[#This Row],[Day High]]/Table2[[#This Row],[Close Price]])-1</f>
        <v>1.4137214137214249E-2</v>
      </c>
      <c r="AE284" s="2">
        <f>(Table2[[#This Row],[Close Price]]/Table2[[#This Row],[Current Week Low]])-1</f>
        <v>1.5303430079155689E-2</v>
      </c>
      <c r="AF284" s="2">
        <f>(Table2[[#This Row],[Current Week High]]/Table2[[#This Row],[Close Price]])-1</f>
        <v>9.324324324324329E-2</v>
      </c>
      <c r="AG284" s="2">
        <f>(Table2[[#This Row],[Close Price]]/Table2[[#This Row],[Current Month Low]])-1</f>
        <v>1.5303430079155689E-2</v>
      </c>
      <c r="AH284" s="2">
        <f>(Table2[[#This Row],[Current Month High]]/Table2[[#This Row],[Close Price]])-1</f>
        <v>0.11850311850311845</v>
      </c>
      <c r="AI284">
        <v>19.4074844074844</v>
      </c>
      <c r="AJ284">
        <v>82.577339153539498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-7.0000000000000007E-2</v>
      </c>
      <c r="AM284" t="s">
        <v>10443</v>
      </c>
      <c r="AN284">
        <v>-9.4600000000000009</v>
      </c>
      <c r="AO284" t="s">
        <v>10443</v>
      </c>
      <c r="AP284">
        <v>2.7284304025846001E-2</v>
      </c>
      <c r="AQ284">
        <f>(Table2[[#This Row],[Sharpe Ratio]]-AVERAGE(Table2[Sharpe Ratio]))/_xlfn.STDEV.P(Table2[Sharpe Ratio])</f>
        <v>-0.4304529664152108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-1.5459755727485702</v>
      </c>
      <c r="AS284">
        <f>_xlfn.RANK.AVG(Table2[[#This Row],[1Y Return vs Nifty Z-Score]],Table2[1Y Return vs Nifty Z-Score])</f>
        <v>221</v>
      </c>
      <c r="AT284">
        <f>_xlfn.RANK.AVG(Table2[[#This Row],[6M Return vs Nifty Z-Score]],Table2[6M Return vs Nifty Z-Score])</f>
        <v>231</v>
      </c>
      <c r="AU284">
        <f>_xlfn.RANK.AVG(Table2[[#This Row],[Sharpe Ratio Z-Score]],Table2[Sharpe Ratio Z-Score])</f>
        <v>453</v>
      </c>
      <c r="AV284">
        <f>(Table2[[#This Row],[Rank 1Y]]+Table2[[#This Row],[Rank 6M]]+Table2[[#This Row],[Rank Sharpe]])/3</f>
        <v>301.66666666666669</v>
      </c>
    </row>
    <row r="285" spans="1:48" x14ac:dyDescent="0.3">
      <c r="A285" t="s">
        <v>1827</v>
      </c>
      <c r="B285" t="s">
        <v>1828</v>
      </c>
      <c r="C285" t="s">
        <v>605</v>
      </c>
      <c r="D285" t="s">
        <v>605</v>
      </c>
      <c r="E285">
        <v>4262.6738010999998</v>
      </c>
      <c r="F285">
        <v>206.39</v>
      </c>
      <c r="G285">
        <v>13.088689996608901</v>
      </c>
      <c r="H285">
        <f>(Table2[[#This Row],[1Y Return vs Nifty]]-AVERAGE(Table2[1Y Return vs Nifty]))/_xlfn.STDEV.P(Table2[1Y Return vs Nifty])</f>
        <v>-0.18437437388129321</v>
      </c>
      <c r="I285">
        <v>-10.1246612652319</v>
      </c>
      <c r="J285">
        <f>(Table2[[#This Row],[1M Return vs Nifty]]-AVERAGE(Table2[1M Return vs Nifty]))/_xlfn.STDEV.P(Table2[1M Return vs Nifty])</f>
        <v>-0.74987850708074011</v>
      </c>
      <c r="K285">
        <v>19.773774508919999</v>
      </c>
      <c r="L285">
        <f>(Table2[[#This Row],[6M Return vs Nifty]]-AVERAGE(Table2[6M Return vs Nifty]))/_xlfn.STDEV.P(Table2[6M Return vs Nifty])</f>
        <v>0.13521815614109986</v>
      </c>
      <c r="M285">
        <v>-6.5494291101190303</v>
      </c>
      <c r="N285">
        <f>(Table2[[#This Row],[1W Return vs Nifty]]-AVERAGE(Table2[1W Return vs Nifty]))/_xlfn.STDEV.P(Table2[1W Return vs Nifty])</f>
        <v>-0.84065835497040287</v>
      </c>
      <c r="O285">
        <v>211.47</v>
      </c>
      <c r="P285">
        <v>210.81536784436901</v>
      </c>
      <c r="Q285">
        <v>184.383274987633</v>
      </c>
      <c r="R285">
        <v>38.239976986577602</v>
      </c>
      <c r="S285" s="2">
        <f>(Table2[[#This Row],[Close Price]]-Table2[[#This Row],[20D EMA]])/Table2[[#This Row],[20D EMA]]</f>
        <v>-2.4022319950820506E-2</v>
      </c>
      <c r="T285" s="2">
        <f>(Table2[[#This Row],[Close Price]]-Table2[[#This Row],[50D EMA]])/Table2[[#This Row],[50D EMA]]</f>
        <v>-2.0991675747452983E-2</v>
      </c>
      <c r="U285" s="2">
        <f>(Table2[[#This Row],[Close Price]]-Table2[[#This Row],[200D EMA]])/Table2[[#This Row],[200D EMA]]</f>
        <v>0.1193531518183687</v>
      </c>
      <c r="V285">
        <v>0.34963657211927901</v>
      </c>
      <c r="W285">
        <v>202.2</v>
      </c>
      <c r="X285">
        <v>207</v>
      </c>
      <c r="Y285">
        <v>198.99</v>
      </c>
      <c r="Z285">
        <v>215.5</v>
      </c>
      <c r="AA285">
        <v>198.99</v>
      </c>
      <c r="AB285">
        <v>218.25</v>
      </c>
      <c r="AC285" s="2">
        <f>(Table2[[#This Row],[Close Price]]/Table2[[#This Row],[Day Low]])-1</f>
        <v>2.0722057368941726E-2</v>
      </c>
      <c r="AD285" s="2">
        <f>(Table2[[#This Row],[Day High]]/Table2[[#This Row],[Close Price]])-1</f>
        <v>2.9555695527885284E-3</v>
      </c>
      <c r="AE285" s="2">
        <f>(Table2[[#This Row],[Close Price]]/Table2[[#This Row],[Current Week Low]])-1</f>
        <v>3.7187798381828063E-2</v>
      </c>
      <c r="AF285" s="2">
        <f>(Table2[[#This Row],[Current Week High]]/Table2[[#This Row],[Close Price]])-1</f>
        <v>4.4139735452299211E-2</v>
      </c>
      <c r="AG285" s="2">
        <f>(Table2[[#This Row],[Close Price]]/Table2[[#This Row],[Current Month Low]])-1</f>
        <v>3.7187798381828063E-2</v>
      </c>
      <c r="AH285" s="2">
        <f>(Table2[[#This Row],[Current Month High]]/Table2[[#This Row],[Close Price]])-1</f>
        <v>5.7464024419787929E-2</v>
      </c>
      <c r="AI285">
        <v>17.835166432482101</v>
      </c>
      <c r="AJ285">
        <v>53.907531692766497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-0.18</v>
      </c>
      <c r="AM285" t="s">
        <v>10443</v>
      </c>
      <c r="AN285">
        <v>-2.2799999999999998</v>
      </c>
      <c r="AO285" t="s">
        <v>10443</v>
      </c>
      <c r="AP285">
        <v>8.3905872581307994E-2</v>
      </c>
      <c r="AQ285">
        <f>(Table2[[#This Row],[Sharpe Ratio]]-AVERAGE(Table2[Sharpe Ratio]))/_xlfn.STDEV.P(Table2[Sharpe Ratio])</f>
        <v>0.22498690960019857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-1.4147061701911379</v>
      </c>
      <c r="AS285">
        <f>_xlfn.RANK.AVG(Table2[[#This Row],[1Y Return vs Nifty Z-Score]],Table2[1Y Return vs Nifty Z-Score])</f>
        <v>352</v>
      </c>
      <c r="AT285">
        <f>_xlfn.RANK.AVG(Table2[[#This Row],[6M Return vs Nifty Z-Score]],Table2[6M Return vs Nifty Z-Score])</f>
        <v>268</v>
      </c>
      <c r="AU285">
        <f>_xlfn.RANK.AVG(Table2[[#This Row],[Sharpe Ratio Z-Score]],Table2[Sharpe Ratio Z-Score])</f>
        <v>286</v>
      </c>
      <c r="AV285">
        <f>(Table2[[#This Row],[Rank 1Y]]+Table2[[#This Row],[Rank 6M]]+Table2[[#This Row],[Rank Sharpe]])/3</f>
        <v>302</v>
      </c>
    </row>
    <row r="286" spans="1:48" x14ac:dyDescent="0.3">
      <c r="A286" t="s">
        <v>190</v>
      </c>
      <c r="B286" t="s">
        <v>191</v>
      </c>
      <c r="C286" t="s">
        <v>10382</v>
      </c>
      <c r="D286" t="s">
        <v>192</v>
      </c>
      <c r="E286">
        <v>139496.889705888</v>
      </c>
      <c r="F286">
        <v>212.16</v>
      </c>
      <c r="G286">
        <v>42.126304758542098</v>
      </c>
      <c r="H286">
        <f>(Table2[[#This Row],[1Y Return vs Nifty]]-AVERAGE(Table2[1Y Return vs Nifty]))/_xlfn.STDEV.P(Table2[1Y Return vs Nifty])</f>
        <v>0.29201519519193403</v>
      </c>
      <c r="I286">
        <v>-16.4797020492576</v>
      </c>
      <c r="J286">
        <f>(Table2[[#This Row],[1M Return vs Nifty]]-AVERAGE(Table2[1M Return vs Nifty]))/_xlfn.STDEV.P(Table2[1M Return vs Nifty])</f>
        <v>-1.3612869070745564</v>
      </c>
      <c r="K286">
        <v>3.8357375153927298</v>
      </c>
      <c r="L286">
        <f>(Table2[[#This Row],[6M Return vs Nifty]]-AVERAGE(Table2[6M Return vs Nifty]))/_xlfn.STDEV.P(Table2[6M Return vs Nifty])</f>
        <v>-0.32888699457426007</v>
      </c>
      <c r="M286">
        <v>-6.27013465568219</v>
      </c>
      <c r="N286">
        <f>(Table2[[#This Row],[1W Return vs Nifty]]-AVERAGE(Table2[1W Return vs Nifty]))/_xlfn.STDEV.P(Table2[1W Return vs Nifty])</f>
        <v>-0.77856392001085128</v>
      </c>
      <c r="O286">
        <v>222.06</v>
      </c>
      <c r="P286">
        <v>223.93984687821899</v>
      </c>
      <c r="Q286">
        <v>196.92803369567699</v>
      </c>
      <c r="R286">
        <v>29.561046429756601</v>
      </c>
      <c r="S286" s="2">
        <f>(Table2[[#This Row],[Close Price]]-Table2[[#This Row],[20D EMA]])/Table2[[#This Row],[20D EMA]]</f>
        <v>-4.458254525803839E-2</v>
      </c>
      <c r="T286" s="2">
        <f>(Table2[[#This Row],[Close Price]]-Table2[[#This Row],[50D EMA]])/Table2[[#This Row],[50D EMA]]</f>
        <v>-5.2602728109504351E-2</v>
      </c>
      <c r="U286" s="2">
        <f>(Table2[[#This Row],[Close Price]]-Table2[[#This Row],[200D EMA]])/Table2[[#This Row],[200D EMA]]</f>
        <v>7.7347881957028783E-2</v>
      </c>
      <c r="V286">
        <v>0.74333069601317803</v>
      </c>
      <c r="W286">
        <v>209.87</v>
      </c>
      <c r="X286">
        <v>214.24</v>
      </c>
      <c r="Y286">
        <v>208.62</v>
      </c>
      <c r="Z286">
        <v>221.45</v>
      </c>
      <c r="AA286">
        <v>208.62</v>
      </c>
      <c r="AB286">
        <v>240.29</v>
      </c>
      <c r="AC286" s="2">
        <f>(Table2[[#This Row],[Close Price]]/Table2[[#This Row],[Day Low]])-1</f>
        <v>1.0911516653166142E-2</v>
      </c>
      <c r="AD286" s="2">
        <f>(Table2[[#This Row],[Day High]]/Table2[[#This Row],[Close Price]])-1</f>
        <v>9.8039215686274161E-3</v>
      </c>
      <c r="AE286" s="2">
        <f>(Table2[[#This Row],[Close Price]]/Table2[[#This Row],[Current Week Low]])-1</f>
        <v>1.6968651136036739E-2</v>
      </c>
      <c r="AF286" s="2">
        <f>(Table2[[#This Row],[Current Week High]]/Table2[[#This Row],[Close Price]])-1</f>
        <v>4.3787707390648523E-2</v>
      </c>
      <c r="AG286" s="2">
        <f>(Table2[[#This Row],[Close Price]]/Table2[[#This Row],[Current Month Low]])-1</f>
        <v>1.6968651136036739E-2</v>
      </c>
      <c r="AH286" s="2">
        <f>(Table2[[#This Row],[Current Month High]]/Table2[[#This Row],[Close Price]])-1</f>
        <v>0.13258861236802422</v>
      </c>
      <c r="AI286">
        <v>16.091628959276001</v>
      </c>
      <c r="AJ286">
        <v>82.660352991820901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-0.06</v>
      </c>
      <c r="AM286" t="s">
        <v>10443</v>
      </c>
      <c r="AN286">
        <v>-7.74</v>
      </c>
      <c r="AO286" t="s">
        <v>10443</v>
      </c>
      <c r="AP286">
        <v>8.5666953641783006E-2</v>
      </c>
      <c r="AQ286">
        <f>(Table2[[#This Row],[Sharpe Ratio]]-AVERAGE(Table2[Sharpe Ratio]))/_xlfn.STDEV.P(Table2[Sharpe Ratio])</f>
        <v>0.24537282933677712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211</v>
      </c>
      <c r="AT286">
        <f>_xlfn.RANK.AVG(Table2[[#This Row],[6M Return vs Nifty Z-Score]],Table2[6M Return vs Nifty Z-Score])</f>
        <v>424</v>
      </c>
      <c r="AU286">
        <f>_xlfn.RANK.AVG(Table2[[#This Row],[Sharpe Ratio Z-Score]],Table2[Sharpe Ratio Z-Score])</f>
        <v>276</v>
      </c>
      <c r="AV286">
        <f>(Table2[[#This Row],[Rank 1Y]]+Table2[[#This Row],[Rank 6M]]+Table2[[#This Row],[Rank Sharpe]])/3</f>
        <v>303.66666666666669</v>
      </c>
    </row>
    <row r="287" spans="1:48" x14ac:dyDescent="0.3">
      <c r="A287" t="s">
        <v>1866</v>
      </c>
      <c r="B287" t="s">
        <v>1867</v>
      </c>
      <c r="C287" t="s">
        <v>10388</v>
      </c>
      <c r="D287" t="s">
        <v>54</v>
      </c>
      <c r="E287">
        <v>4071.7681311299998</v>
      </c>
      <c r="F287">
        <v>406.05</v>
      </c>
      <c r="G287">
        <v>12.705284459076699</v>
      </c>
      <c r="H287">
        <f>(Table2[[#This Row],[1Y Return vs Nifty]]-AVERAGE(Table2[1Y Return vs Nifty]))/_xlfn.STDEV.P(Table2[1Y Return vs Nifty])</f>
        <v>-0.19066450481328354</v>
      </c>
      <c r="I287">
        <v>11.0983135651714</v>
      </c>
      <c r="J287">
        <f>(Table2[[#This Row],[1M Return vs Nifty]]-AVERAGE(Table2[1M Return vs Nifty]))/_xlfn.STDEV.P(Table2[1M Return vs Nifty])</f>
        <v>1.2919502592715859</v>
      </c>
      <c r="K287">
        <v>22.187998938662801</v>
      </c>
      <c r="L287">
        <f>(Table2[[#This Row],[6M Return vs Nifty]]-AVERAGE(Table2[6M Return vs Nifty]))/_xlfn.STDEV.P(Table2[6M Return vs Nifty])</f>
        <v>0.20551878308038507</v>
      </c>
      <c r="M287">
        <v>-4.4341253065669504</v>
      </c>
      <c r="N287">
        <f>(Table2[[#This Row],[1W Return vs Nifty]]-AVERAGE(Table2[1W Return vs Nifty]))/_xlfn.STDEV.P(Table2[1W Return vs Nifty])</f>
        <v>-0.37037119973775273</v>
      </c>
      <c r="O287">
        <v>396.58</v>
      </c>
      <c r="P287">
        <v>379.533729689707</v>
      </c>
      <c r="Q287">
        <v>337.81284876085698</v>
      </c>
      <c r="R287">
        <v>58.279417834975199</v>
      </c>
      <c r="S287" s="2">
        <f>(Table2[[#This Row],[Close Price]]-Table2[[#This Row],[20D EMA]])/Table2[[#This Row],[20D EMA]]</f>
        <v>2.3879166876796681E-2</v>
      </c>
      <c r="T287" s="2">
        <f>(Table2[[#This Row],[Close Price]]-Table2[[#This Row],[50D EMA]])/Table2[[#This Row],[50D EMA]]</f>
        <v>6.9865385434838029E-2</v>
      </c>
      <c r="U287" s="2">
        <f>(Table2[[#This Row],[Close Price]]-Table2[[#This Row],[200D EMA]])/Table2[[#This Row],[200D EMA]]</f>
        <v>0.20199690890813091</v>
      </c>
      <c r="V287">
        <v>1.15775372674948</v>
      </c>
      <c r="W287">
        <v>395.25</v>
      </c>
      <c r="X287">
        <v>409.9</v>
      </c>
      <c r="Y287">
        <v>386</v>
      </c>
      <c r="Z287">
        <v>409.9</v>
      </c>
      <c r="AA287">
        <v>385.25</v>
      </c>
      <c r="AB287">
        <v>434</v>
      </c>
      <c r="AC287" s="2">
        <f>(Table2[[#This Row],[Close Price]]/Table2[[#This Row],[Day Low]])-1</f>
        <v>2.7324478178368139E-2</v>
      </c>
      <c r="AD287" s="2">
        <f>(Table2[[#This Row],[Day High]]/Table2[[#This Row],[Close Price]])-1</f>
        <v>9.4815909370766782E-3</v>
      </c>
      <c r="AE287" s="2">
        <f>(Table2[[#This Row],[Close Price]]/Table2[[#This Row],[Current Week Low]])-1</f>
        <v>5.1943005181347202E-2</v>
      </c>
      <c r="AF287" s="2">
        <f>(Table2[[#This Row],[Current Week High]]/Table2[[#This Row],[Close Price]])-1</f>
        <v>9.4815909370766782E-3</v>
      </c>
      <c r="AG287" s="2">
        <f>(Table2[[#This Row],[Close Price]]/Table2[[#This Row],[Current Month Low]])-1</f>
        <v>5.3990914990265981E-2</v>
      </c>
      <c r="AH287" s="2">
        <f>(Table2[[#This Row],[Current Month High]]/Table2[[#This Row],[Close Price]])-1</f>
        <v>6.8833887452284248E-2</v>
      </c>
      <c r="AI287">
        <v>6.8833887452284204</v>
      </c>
      <c r="AJ287">
        <v>71.076469349062506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-0.03</v>
      </c>
      <c r="AM287" t="s">
        <v>10443</v>
      </c>
      <c r="AN287">
        <v>1.01</v>
      </c>
      <c r="AO287" t="s">
        <v>10442</v>
      </c>
      <c r="AP287">
        <v>7.7480661436729006E-2</v>
      </c>
      <c r="AQ287">
        <f>(Table2[[#This Row],[Sharpe Ratio]]-AVERAGE(Table2[Sharpe Ratio]))/_xlfn.STDEV.P(Table2[Sharpe Ratio])</f>
        <v>0.15060995920097775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1.0870432970019124</v>
      </c>
      <c r="AS287">
        <f>_xlfn.RANK.AVG(Table2[[#This Row],[1Y Return vs Nifty Z-Score]],Table2[1Y Return vs Nifty Z-Score])</f>
        <v>355</v>
      </c>
      <c r="AT287">
        <f>_xlfn.RANK.AVG(Table2[[#This Row],[6M Return vs Nifty Z-Score]],Table2[6M Return vs Nifty Z-Score])</f>
        <v>245</v>
      </c>
      <c r="AU287">
        <f>_xlfn.RANK.AVG(Table2[[#This Row],[Sharpe Ratio Z-Score]],Table2[Sharpe Ratio Z-Score])</f>
        <v>311</v>
      </c>
      <c r="AV287">
        <f>(Table2[[#This Row],[Rank 1Y]]+Table2[[#This Row],[Rank 6M]]+Table2[[#This Row],[Rank Sharpe]])/3</f>
        <v>303.66666666666669</v>
      </c>
    </row>
    <row r="288" spans="1:48" x14ac:dyDescent="0.3">
      <c r="A288" t="s">
        <v>826</v>
      </c>
      <c r="B288" t="s">
        <v>827</v>
      </c>
      <c r="C288" t="s">
        <v>10393</v>
      </c>
      <c r="D288" t="s">
        <v>828</v>
      </c>
      <c r="E288">
        <v>19897.8129844</v>
      </c>
      <c r="F288">
        <v>895.6</v>
      </c>
      <c r="G288">
        <v>5.5198782521023899</v>
      </c>
      <c r="H288">
        <f>(Table2[[#This Row],[1Y Return vs Nifty]]-AVERAGE(Table2[1Y Return vs Nifty]))/_xlfn.STDEV.P(Table2[1Y Return vs Nifty])</f>
        <v>-0.30854789828828849</v>
      </c>
      <c r="I288">
        <v>16.063511845360299</v>
      </c>
      <c r="J288">
        <f>(Table2[[#This Row],[1M Return vs Nifty]]-AVERAGE(Table2[1M Return vs Nifty]))/_xlfn.STDEV.P(Table2[1M Return vs Nifty])</f>
        <v>1.7696441151116882</v>
      </c>
      <c r="K288">
        <v>24.063433191364201</v>
      </c>
      <c r="L288">
        <f>(Table2[[#This Row],[6M Return vs Nifty]]-AVERAGE(Table2[6M Return vs Nifty]))/_xlfn.STDEV.P(Table2[6M Return vs Nifty])</f>
        <v>0.2601301945647615</v>
      </c>
      <c r="M288">
        <v>6.6469011419779402</v>
      </c>
      <c r="N288">
        <f>(Table2[[#This Row],[1W Return vs Nifty]]-AVERAGE(Table2[1W Return vs Nifty]))/_xlfn.STDEV.P(Table2[1W Return vs Nifty])</f>
        <v>2.0932297245328062</v>
      </c>
      <c r="O288">
        <v>817.71</v>
      </c>
      <c r="P288">
        <v>771.74724007199495</v>
      </c>
      <c r="Q288">
        <v>710.550548200251</v>
      </c>
      <c r="R288">
        <v>79.488404555845605</v>
      </c>
      <c r="S288" s="2">
        <f>(Table2[[#This Row],[Close Price]]-Table2[[#This Row],[20D EMA]])/Table2[[#This Row],[20D EMA]]</f>
        <v>9.5253818590942979E-2</v>
      </c>
      <c r="T288" s="2">
        <f>(Table2[[#This Row],[Close Price]]-Table2[[#This Row],[50D EMA]])/Table2[[#This Row],[50D EMA]]</f>
        <v>0.16048357998203022</v>
      </c>
      <c r="U288" s="2">
        <f>(Table2[[#This Row],[Close Price]]-Table2[[#This Row],[200D EMA]])/Table2[[#This Row],[200D EMA]]</f>
        <v>0.26043108723011982</v>
      </c>
      <c r="V288">
        <v>2.2847234242017902</v>
      </c>
      <c r="W288">
        <v>847.85</v>
      </c>
      <c r="X288">
        <v>907.5</v>
      </c>
      <c r="Y288">
        <v>796.95</v>
      </c>
      <c r="Z288">
        <v>908</v>
      </c>
      <c r="AA288">
        <v>780</v>
      </c>
      <c r="AB288">
        <v>908</v>
      </c>
      <c r="AC288" s="2">
        <f>(Table2[[#This Row],[Close Price]]/Table2[[#This Row],[Day Low]])-1</f>
        <v>5.631892433803154E-2</v>
      </c>
      <c r="AD288" s="2">
        <f>(Table2[[#This Row],[Day High]]/Table2[[#This Row],[Close Price]])-1</f>
        <v>1.328718177757926E-2</v>
      </c>
      <c r="AE288" s="2">
        <f>(Table2[[#This Row],[Close Price]]/Table2[[#This Row],[Current Week Low]])-1</f>
        <v>0.12378442813225421</v>
      </c>
      <c r="AF288" s="2">
        <f>(Table2[[#This Row],[Current Week High]]/Table2[[#This Row],[Close Price]])-1</f>
        <v>1.3845466726217115E-2</v>
      </c>
      <c r="AG288" s="2">
        <f>(Table2[[#This Row],[Close Price]]/Table2[[#This Row],[Current Month Low]])-1</f>
        <v>0.14820512820512821</v>
      </c>
      <c r="AH288" s="2">
        <f>(Table2[[#This Row],[Current Month High]]/Table2[[#This Row],[Close Price]])-1</f>
        <v>1.3845466726217115E-2</v>
      </c>
      <c r="AI288">
        <v>1.3845466726217099</v>
      </c>
      <c r="AJ288">
        <v>50.774410774410697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0.21</v>
      </c>
      <c r="AM288" t="s">
        <v>10442</v>
      </c>
      <c r="AN288">
        <v>12.98</v>
      </c>
      <c r="AO288" t="s">
        <v>10442</v>
      </c>
      <c r="AP288">
        <v>8.4498098637265998E-2</v>
      </c>
      <c r="AQ288">
        <f>(Table2[[#This Row],[Sharpe Ratio]]-AVERAGE(Table2[Sharpe Ratio]))/_xlfn.STDEV.P(Table2[Sharpe Ratio])</f>
        <v>0.23184239917057298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4.0462985350915401</v>
      </c>
      <c r="AS288">
        <f>_xlfn.RANK.AVG(Table2[[#This Row],[1Y Return vs Nifty Z-Score]],Table2[1Y Return vs Nifty Z-Score])</f>
        <v>397</v>
      </c>
      <c r="AT288">
        <f>_xlfn.RANK.AVG(Table2[[#This Row],[6M Return vs Nifty Z-Score]],Table2[6M Return vs Nifty Z-Score])</f>
        <v>234</v>
      </c>
      <c r="AU288">
        <f>_xlfn.RANK.AVG(Table2[[#This Row],[Sharpe Ratio Z-Score]],Table2[Sharpe Ratio Z-Score])</f>
        <v>282</v>
      </c>
      <c r="AV288">
        <f>(Table2[[#This Row],[Rank 1Y]]+Table2[[#This Row],[Rank 6M]]+Table2[[#This Row],[Rank Sharpe]])/3</f>
        <v>304.33333333333331</v>
      </c>
    </row>
    <row r="289" spans="1:48" x14ac:dyDescent="0.3">
      <c r="A289" t="s">
        <v>837</v>
      </c>
      <c r="B289" t="s">
        <v>838</v>
      </c>
      <c r="C289" t="s">
        <v>10393</v>
      </c>
      <c r="D289" t="s">
        <v>215</v>
      </c>
      <c r="E289">
        <v>19568.344925739999</v>
      </c>
      <c r="F289">
        <v>449.8</v>
      </c>
      <c r="G289">
        <v>20.7477057275985</v>
      </c>
      <c r="H289">
        <f>(Table2[[#This Row],[1Y Return vs Nifty]]-AVERAGE(Table2[1Y Return vs Nifty]))/_xlfn.STDEV.P(Table2[1Y Return vs Nifty])</f>
        <v>-5.8720967651990003E-2</v>
      </c>
      <c r="I289">
        <v>-8.6664091896979301</v>
      </c>
      <c r="J289">
        <f>(Table2[[#This Row],[1M Return vs Nifty]]-AVERAGE(Table2[1M Return vs Nifty]))/_xlfn.STDEV.P(Table2[1M Return vs Nifty])</f>
        <v>-0.60958238647502838</v>
      </c>
      <c r="K289">
        <v>23.1957349157815</v>
      </c>
      <c r="L289">
        <f>(Table2[[#This Row],[6M Return vs Nifty]]-AVERAGE(Table2[6M Return vs Nifty]))/_xlfn.STDEV.P(Table2[6M Return vs Nifty])</f>
        <v>0.23486339168757453</v>
      </c>
      <c r="M289">
        <v>-2.6664622622757301</v>
      </c>
      <c r="N289">
        <f>(Table2[[#This Row],[1W Return vs Nifty]]-AVERAGE(Table2[1W Return vs Nifty]))/_xlfn.STDEV.P(Table2[1W Return vs Nifty])</f>
        <v>2.2626356033501167E-2</v>
      </c>
      <c r="O289">
        <v>464.31</v>
      </c>
      <c r="P289">
        <v>458.48626012446601</v>
      </c>
      <c r="Q289">
        <v>390.93252367247698</v>
      </c>
      <c r="R289">
        <v>31.894565758967399</v>
      </c>
      <c r="S289" s="2">
        <f>(Table2[[#This Row],[Close Price]]-Table2[[#This Row],[20D EMA]])/Table2[[#This Row],[20D EMA]]</f>
        <v>-3.1250673041717796E-2</v>
      </c>
      <c r="T289" s="2">
        <f>(Table2[[#This Row],[Close Price]]-Table2[[#This Row],[50D EMA]])/Table2[[#This Row],[50D EMA]]</f>
        <v>-1.8945518939014507E-2</v>
      </c>
      <c r="U289" s="2">
        <f>(Table2[[#This Row],[Close Price]]-Table2[[#This Row],[200D EMA]])/Table2[[#This Row],[200D EMA]]</f>
        <v>0.15058219197142617</v>
      </c>
      <c r="V289">
        <v>0.44236072427446199</v>
      </c>
      <c r="W289">
        <v>446.3</v>
      </c>
      <c r="X289">
        <v>465.8</v>
      </c>
      <c r="Y289">
        <v>446.3</v>
      </c>
      <c r="Z289">
        <v>470.5</v>
      </c>
      <c r="AA289">
        <v>446.3</v>
      </c>
      <c r="AB289">
        <v>477</v>
      </c>
      <c r="AC289" s="2">
        <f>(Table2[[#This Row],[Close Price]]/Table2[[#This Row],[Day Low]])-1</f>
        <v>7.8422585704682746E-3</v>
      </c>
      <c r="AD289" s="2">
        <f>(Table2[[#This Row],[Day High]]/Table2[[#This Row],[Close Price]])-1</f>
        <v>3.5571365051133785E-2</v>
      </c>
      <c r="AE289" s="2">
        <f>(Table2[[#This Row],[Close Price]]/Table2[[#This Row],[Current Week Low]])-1</f>
        <v>7.8422585704682746E-3</v>
      </c>
      <c r="AF289" s="2">
        <f>(Table2[[#This Row],[Current Week High]]/Table2[[#This Row],[Close Price]])-1</f>
        <v>4.6020453534904471E-2</v>
      </c>
      <c r="AG289" s="2">
        <f>(Table2[[#This Row],[Close Price]]/Table2[[#This Row],[Current Month Low]])-1</f>
        <v>7.8422585704682746E-3</v>
      </c>
      <c r="AH289" s="2">
        <f>(Table2[[#This Row],[Current Month High]]/Table2[[#This Row],[Close Price]])-1</f>
        <v>6.0471320586927391E-2</v>
      </c>
      <c r="AI289">
        <v>28.379279679857699</v>
      </c>
      <c r="AJ289">
        <v>60.071174377224203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-0.06</v>
      </c>
      <c r="AM289" t="s">
        <v>10443</v>
      </c>
      <c r="AN289">
        <v>-3.62</v>
      </c>
      <c r="AO289" t="s">
        <v>10443</v>
      </c>
      <c r="AP289">
        <v>5.8593761362312001E-2</v>
      </c>
      <c r="AQ289">
        <f>(Table2[[#This Row],[Sharpe Ratio]]-AVERAGE(Table2[Sharpe Ratio]))/_xlfn.STDEV.P(Table2[Sharpe Ratio])</f>
        <v>-6.8020992906355687E-2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-0.47883459931229833</v>
      </c>
      <c r="AS289">
        <f>_xlfn.RANK.AVG(Table2[[#This Row],[1Y Return vs Nifty Z-Score]],Table2[1Y Return vs Nifty Z-Score])</f>
        <v>309</v>
      </c>
      <c r="AT289">
        <f>_xlfn.RANK.AVG(Table2[[#This Row],[6M Return vs Nifty Z-Score]],Table2[6M Return vs Nifty Z-Score])</f>
        <v>239</v>
      </c>
      <c r="AU289">
        <f>_xlfn.RANK.AVG(Table2[[#This Row],[Sharpe Ratio Z-Score]],Table2[Sharpe Ratio Z-Score])</f>
        <v>365</v>
      </c>
      <c r="AV289">
        <f>(Table2[[#This Row],[Rank 1Y]]+Table2[[#This Row],[Rank 6M]]+Table2[[#This Row],[Rank Sharpe]])/3</f>
        <v>304.33333333333331</v>
      </c>
    </row>
    <row r="290" spans="1:48" x14ac:dyDescent="0.3">
      <c r="A290" t="s">
        <v>1046</v>
      </c>
      <c r="B290" t="s">
        <v>1047</v>
      </c>
      <c r="C290" t="s">
        <v>10382</v>
      </c>
      <c r="D290" t="s">
        <v>18</v>
      </c>
      <c r="E290">
        <v>13247.902701000001</v>
      </c>
      <c r="F290">
        <v>889.65</v>
      </c>
      <c r="G290">
        <v>36.1230339589263</v>
      </c>
      <c r="H290">
        <f>(Table2[[#This Row],[1Y Return vs Nifty]]-AVERAGE(Table2[1Y Return vs Nifty]))/_xlfn.STDEV.P(Table2[1Y Return vs Nifty])</f>
        <v>0.19352585256837829</v>
      </c>
      <c r="I290">
        <v>-15.961671398613399</v>
      </c>
      <c r="J290">
        <f>(Table2[[#This Row],[1M Return vs Nifty]]-AVERAGE(Table2[1M Return vs Nifty]))/_xlfn.STDEV.P(Table2[1M Return vs Nifty])</f>
        <v>-1.3114479993441341</v>
      </c>
      <c r="K290">
        <v>-13.1466122911832</v>
      </c>
      <c r="L290">
        <f>(Table2[[#This Row],[6M Return vs Nifty]]-AVERAGE(Table2[6M Return vs Nifty]))/_xlfn.STDEV.P(Table2[6M Return vs Nifty])</f>
        <v>-0.82340184729312038</v>
      </c>
      <c r="M290">
        <v>-2.23899898686465</v>
      </c>
      <c r="N290">
        <f>(Table2[[#This Row],[1W Return vs Nifty]]-AVERAGE(Table2[1W Return vs Nifty]))/_xlfn.STDEV.P(Table2[1W Return vs Nifty])</f>
        <v>0.11766258081687812</v>
      </c>
      <c r="O290">
        <v>915.93</v>
      </c>
      <c r="P290">
        <v>945.894030114933</v>
      </c>
      <c r="Q290">
        <v>868.25979589338397</v>
      </c>
      <c r="R290">
        <v>37.051875099308802</v>
      </c>
      <c r="S290" s="2">
        <f>(Table2[[#This Row],[Close Price]]-Table2[[#This Row],[20D EMA]])/Table2[[#This Row],[20D EMA]]</f>
        <v>-2.86921489633487E-2</v>
      </c>
      <c r="T290" s="2">
        <f>(Table2[[#This Row],[Close Price]]-Table2[[#This Row],[50D EMA]])/Table2[[#This Row],[50D EMA]]</f>
        <v>-5.9461238071350307E-2</v>
      </c>
      <c r="U290" s="2">
        <f>(Table2[[#This Row],[Close Price]]-Table2[[#This Row],[200D EMA]])/Table2[[#This Row],[200D EMA]]</f>
        <v>2.4635718718965739E-2</v>
      </c>
      <c r="V290">
        <v>0.53449665969572302</v>
      </c>
      <c r="W290">
        <v>853.35</v>
      </c>
      <c r="X290">
        <v>914</v>
      </c>
      <c r="Y290">
        <v>853.35</v>
      </c>
      <c r="Z290">
        <v>914</v>
      </c>
      <c r="AA290">
        <v>853.35</v>
      </c>
      <c r="AB290">
        <v>993.75</v>
      </c>
      <c r="AC290" s="2">
        <f>(Table2[[#This Row],[Close Price]]/Table2[[#This Row],[Day Low]])-1</f>
        <v>4.2538231675162574E-2</v>
      </c>
      <c r="AD290" s="2">
        <f>(Table2[[#This Row],[Day High]]/Table2[[#This Row],[Close Price]])-1</f>
        <v>2.7370314168493337E-2</v>
      </c>
      <c r="AE290" s="2">
        <f>(Table2[[#This Row],[Close Price]]/Table2[[#This Row],[Current Week Low]])-1</f>
        <v>4.2538231675162574E-2</v>
      </c>
      <c r="AF290" s="2">
        <f>(Table2[[#This Row],[Current Week High]]/Table2[[#This Row],[Close Price]])-1</f>
        <v>2.7370314168493337E-2</v>
      </c>
      <c r="AG290" s="2">
        <f>(Table2[[#This Row],[Close Price]]/Table2[[#This Row],[Current Month Low]])-1</f>
        <v>4.2538231675162574E-2</v>
      </c>
      <c r="AH290" s="2">
        <f>(Table2[[#This Row],[Current Month High]]/Table2[[#This Row],[Close Price]])-1</f>
        <v>0.11701230821109432</v>
      </c>
      <c r="AI290">
        <v>43.314786713876202</v>
      </c>
      <c r="AJ290">
        <v>87.215909090908994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-0.11</v>
      </c>
      <c r="AM290" t="s">
        <v>10443</v>
      </c>
      <c r="AN290">
        <v>-8.56</v>
      </c>
      <c r="AO290" t="s">
        <v>10443</v>
      </c>
      <c r="AP290">
        <v>0.18268428545339099</v>
      </c>
      <c r="AQ290">
        <f>(Table2[[#This Row],[Sharpe Ratio]]-AVERAGE(Table2[Sharpe Ratio]))/_xlfn.STDEV.P(Table2[Sharpe Ratio])</f>
        <v>1.3684259265264003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249</v>
      </c>
      <c r="AT290">
        <f>_xlfn.RANK.AVG(Table2[[#This Row],[6M Return vs Nifty Z-Score]],Table2[6M Return vs Nifty Z-Score])</f>
        <v>598</v>
      </c>
      <c r="AU290">
        <f>_xlfn.RANK.AVG(Table2[[#This Row],[Sharpe Ratio Z-Score]],Table2[Sharpe Ratio Z-Score])</f>
        <v>67</v>
      </c>
      <c r="AV290">
        <f>(Table2[[#This Row],[Rank 1Y]]+Table2[[#This Row],[Rank 6M]]+Table2[[#This Row],[Rank Sharpe]])/3</f>
        <v>304.66666666666669</v>
      </c>
    </row>
    <row r="291" spans="1:48" x14ac:dyDescent="0.3">
      <c r="A291" t="s">
        <v>1712</v>
      </c>
      <c r="B291" t="s">
        <v>1713</v>
      </c>
      <c r="C291" t="s">
        <v>10390</v>
      </c>
      <c r="D291" t="s">
        <v>197</v>
      </c>
      <c r="E291">
        <v>4925.4894254999999</v>
      </c>
      <c r="F291">
        <v>688.7</v>
      </c>
      <c r="G291">
        <v>20.026166487203799</v>
      </c>
      <c r="H291">
        <f>(Table2[[#This Row],[1Y Return vs Nifty]]-AVERAGE(Table2[1Y Return vs Nifty]))/_xlfn.STDEV.P(Table2[1Y Return vs Nifty])</f>
        <v>-7.0558502195346248E-2</v>
      </c>
      <c r="I291">
        <v>-2.8596304718931198</v>
      </c>
      <c r="J291">
        <f>(Table2[[#This Row],[1M Return vs Nifty]]-AVERAGE(Table2[1M Return vs Nifty]))/_xlfn.STDEV.P(Table2[1M Return vs Nifty])</f>
        <v>-5.0921410782252353E-2</v>
      </c>
      <c r="K291">
        <v>0.81008977296560702</v>
      </c>
      <c r="L291">
        <f>(Table2[[#This Row],[6M Return vs Nifty]]-AVERAGE(Table2[6M Return vs Nifty]))/_xlfn.STDEV.P(Table2[6M Return vs Nifty])</f>
        <v>-0.41699186608892691</v>
      </c>
      <c r="M291">
        <v>-0.48422554562640202</v>
      </c>
      <c r="N291">
        <f>(Table2[[#This Row],[1W Return vs Nifty]]-AVERAGE(Table2[1W Return vs Nifty]))/_xlfn.STDEV.P(Table2[1W Return vs Nifty])</f>
        <v>0.5077944419575634</v>
      </c>
      <c r="O291">
        <v>676.81</v>
      </c>
      <c r="P291">
        <v>675.26324538808899</v>
      </c>
      <c r="Q291">
        <v>620.49094596370605</v>
      </c>
      <c r="R291">
        <v>59.514128370285803</v>
      </c>
      <c r="S291" s="2">
        <f>(Table2[[#This Row],[Close Price]]-Table2[[#This Row],[20D EMA]])/Table2[[#This Row],[20D EMA]]</f>
        <v>1.7567707332929627E-2</v>
      </c>
      <c r="T291" s="2">
        <f>(Table2[[#This Row],[Close Price]]-Table2[[#This Row],[50D EMA]])/Table2[[#This Row],[50D EMA]]</f>
        <v>1.9898542833008258E-2</v>
      </c>
      <c r="U291" s="2">
        <f>(Table2[[#This Row],[Close Price]]-Table2[[#This Row],[200D EMA]])/Table2[[#This Row],[200D EMA]]</f>
        <v>0.10992755733180948</v>
      </c>
      <c r="V291">
        <v>0.30302790638749599</v>
      </c>
      <c r="W291">
        <v>673.25</v>
      </c>
      <c r="X291">
        <v>691.45</v>
      </c>
      <c r="Y291">
        <v>649.35</v>
      </c>
      <c r="Z291">
        <v>693.9</v>
      </c>
      <c r="AA291">
        <v>649.35</v>
      </c>
      <c r="AB291">
        <v>702.95</v>
      </c>
      <c r="AC291" s="2">
        <f>(Table2[[#This Row],[Close Price]]/Table2[[#This Row],[Day Low]])-1</f>
        <v>2.2948384701076963E-2</v>
      </c>
      <c r="AD291" s="2">
        <f>(Table2[[#This Row],[Day High]]/Table2[[#This Row],[Close Price]])-1</f>
        <v>3.9930303470305795E-3</v>
      </c>
      <c r="AE291" s="2">
        <f>(Table2[[#This Row],[Close Price]]/Table2[[#This Row],[Current Week Low]])-1</f>
        <v>6.0599060599060728E-2</v>
      </c>
      <c r="AF291" s="2">
        <f>(Table2[[#This Row],[Current Week High]]/Table2[[#This Row],[Close Price]])-1</f>
        <v>7.5504573834759281E-3</v>
      </c>
      <c r="AG291" s="2">
        <f>(Table2[[#This Row],[Close Price]]/Table2[[#This Row],[Current Month Low]])-1</f>
        <v>6.0599060599060728E-2</v>
      </c>
      <c r="AH291" s="2">
        <f>(Table2[[#This Row],[Current Month High]]/Table2[[#This Row],[Close Price]])-1</f>
        <v>2.0691157252795023E-2</v>
      </c>
      <c r="AI291">
        <v>16.0374618847103</v>
      </c>
      <c r="AJ291">
        <v>67.668898356664599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-0.06</v>
      </c>
      <c r="AM291" t="s">
        <v>10443</v>
      </c>
      <c r="AN291">
        <v>1.64</v>
      </c>
      <c r="AO291" t="s">
        <v>10442</v>
      </c>
      <c r="AP291">
        <v>0.13262825279870399</v>
      </c>
      <c r="AQ291">
        <f>(Table2[[#This Row],[Sharpe Ratio]]-AVERAGE(Table2[Sharpe Ratio]))/_xlfn.STDEV.P(Table2[Sharpe Ratio])</f>
        <v>0.78898737203149061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0.75831003492252858</v>
      </c>
      <c r="AS291">
        <f>_xlfn.RANK.AVG(Table2[[#This Row],[1Y Return vs Nifty Z-Score]],Table2[1Y Return vs Nifty Z-Score])</f>
        <v>311</v>
      </c>
      <c r="AT291">
        <f>_xlfn.RANK.AVG(Table2[[#This Row],[6M Return vs Nifty Z-Score]],Table2[6M Return vs Nifty Z-Score])</f>
        <v>460</v>
      </c>
      <c r="AU291">
        <f>_xlfn.RANK.AVG(Table2[[#This Row],[Sharpe Ratio Z-Score]],Table2[Sharpe Ratio Z-Score])</f>
        <v>147</v>
      </c>
      <c r="AV291">
        <f>(Table2[[#This Row],[Rank 1Y]]+Table2[[#This Row],[Rank 6M]]+Table2[[#This Row],[Rank Sharpe]])/3</f>
        <v>306</v>
      </c>
    </row>
    <row r="292" spans="1:48" x14ac:dyDescent="0.3">
      <c r="A292" t="s">
        <v>1157</v>
      </c>
      <c r="B292" t="s">
        <v>1158</v>
      </c>
      <c r="C292" t="s">
        <v>5658</v>
      </c>
      <c r="D292" t="s">
        <v>80</v>
      </c>
      <c r="E292">
        <v>11050.69035732</v>
      </c>
      <c r="F292">
        <v>219.54</v>
      </c>
      <c r="G292">
        <v>40.922858176245697</v>
      </c>
      <c r="H292">
        <f>(Table2[[#This Row],[1Y Return vs Nifty]]-AVERAGE(Table2[1Y Return vs Nifty]))/_xlfn.STDEV.P(Table2[1Y Return vs Nifty])</f>
        <v>0.2722715143337387</v>
      </c>
      <c r="I292">
        <v>20.095698860470598</v>
      </c>
      <c r="J292">
        <f>(Table2[[#This Row],[1M Return vs Nifty]]-AVERAGE(Table2[1M Return vs Nifty]))/_xlfn.STDEV.P(Table2[1M Return vs Nifty])</f>
        <v>2.1575744361225846</v>
      </c>
      <c r="K292">
        <v>11.541549799684599</v>
      </c>
      <c r="L292">
        <f>(Table2[[#This Row],[6M Return vs Nifty]]-AVERAGE(Table2[6M Return vs Nifty]))/_xlfn.STDEV.P(Table2[6M Return vs Nifty])</f>
        <v>-0.10449881094550109</v>
      </c>
      <c r="M292">
        <v>-13.1552742145688</v>
      </c>
      <c r="N292">
        <f>(Table2[[#This Row],[1W Return vs Nifty]]-AVERAGE(Table2[1W Return vs Nifty]))/_xlfn.STDEV.P(Table2[1W Return vs Nifty])</f>
        <v>-2.3093098540422825</v>
      </c>
      <c r="O292">
        <v>194.45</v>
      </c>
      <c r="P292">
        <v>179.90377702839299</v>
      </c>
      <c r="Q292">
        <v>165.712814591398</v>
      </c>
      <c r="R292">
        <v>64.991939993692796</v>
      </c>
      <c r="S292" s="2">
        <f>(Table2[[#This Row],[Close Price]]-Table2[[#This Row],[20D EMA]])/Table2[[#This Row],[20D EMA]]</f>
        <v>0.12903059912573928</v>
      </c>
      <c r="T292" s="2">
        <f>(Table2[[#This Row],[Close Price]]-Table2[[#This Row],[50D EMA]])/Table2[[#This Row],[50D EMA]]</f>
        <v>0.22031901512190866</v>
      </c>
      <c r="U292" s="2">
        <f>(Table2[[#This Row],[Close Price]]-Table2[[#This Row],[200D EMA]])/Table2[[#This Row],[200D EMA]]</f>
        <v>0.32482210589039207</v>
      </c>
      <c r="V292">
        <v>4.6959284730401496</v>
      </c>
      <c r="W292">
        <v>194.25</v>
      </c>
      <c r="X292">
        <v>224.95</v>
      </c>
      <c r="Y292">
        <v>186.55</v>
      </c>
      <c r="Z292">
        <v>224.95</v>
      </c>
      <c r="AA292">
        <v>163.15</v>
      </c>
      <c r="AB292">
        <v>246</v>
      </c>
      <c r="AC292" s="2">
        <f>(Table2[[#This Row],[Close Price]]/Table2[[#This Row],[Day Low]])-1</f>
        <v>0.13019305019305016</v>
      </c>
      <c r="AD292" s="2">
        <f>(Table2[[#This Row],[Day High]]/Table2[[#This Row],[Close Price]])-1</f>
        <v>2.4642434180559336E-2</v>
      </c>
      <c r="AE292" s="2">
        <f>(Table2[[#This Row],[Close Price]]/Table2[[#This Row],[Current Week Low]])-1</f>
        <v>0.17684266952559624</v>
      </c>
      <c r="AF292" s="2">
        <f>(Table2[[#This Row],[Current Week High]]/Table2[[#This Row],[Close Price]])-1</f>
        <v>2.4642434180559336E-2</v>
      </c>
      <c r="AG292" s="2">
        <f>(Table2[[#This Row],[Close Price]]/Table2[[#This Row],[Current Month Low]])-1</f>
        <v>0.34563285320257431</v>
      </c>
      <c r="AH292" s="2">
        <f>(Table2[[#This Row],[Current Month High]]/Table2[[#This Row],[Close Price]])-1</f>
        <v>0.12052473353375248</v>
      </c>
      <c r="AI292">
        <v>12.0524733533752</v>
      </c>
      <c r="AJ292">
        <v>82.949999999999903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0.26</v>
      </c>
      <c r="AM292" t="s">
        <v>10442</v>
      </c>
      <c r="AN292">
        <v>20.41</v>
      </c>
      <c r="AO292" t="s">
        <v>10442</v>
      </c>
      <c r="AP292">
        <v>6.0350532840938997E-2</v>
      </c>
      <c r="AQ292">
        <f>(Table2[[#This Row],[Sharpe Ratio]]-AVERAGE(Table2[Sharpe Ratio]))/_xlfn.STDEV.P(Table2[Sharpe Ratio])</f>
        <v>-4.7684960021452318E-2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-3.1647674552912619E-2</v>
      </c>
      <c r="AS292">
        <f>_xlfn.RANK.AVG(Table2[[#This Row],[1Y Return vs Nifty Z-Score]],Table2[1Y Return vs Nifty Z-Score])</f>
        <v>219</v>
      </c>
      <c r="AT292">
        <f>_xlfn.RANK.AVG(Table2[[#This Row],[6M Return vs Nifty Z-Score]],Table2[6M Return vs Nifty Z-Score])</f>
        <v>342</v>
      </c>
      <c r="AU292">
        <f>_xlfn.RANK.AVG(Table2[[#This Row],[Sharpe Ratio Z-Score]],Table2[Sharpe Ratio Z-Score])</f>
        <v>360</v>
      </c>
      <c r="AV292">
        <f>(Table2[[#This Row],[Rank 1Y]]+Table2[[#This Row],[Rank 6M]]+Table2[[#This Row],[Rank Sharpe]])/3</f>
        <v>307</v>
      </c>
    </row>
    <row r="293" spans="1:48" x14ac:dyDescent="0.3">
      <c r="A293" t="s">
        <v>1028</v>
      </c>
      <c r="B293" t="s">
        <v>1029</v>
      </c>
      <c r="C293" t="s">
        <v>10395</v>
      </c>
      <c r="D293" t="s">
        <v>46</v>
      </c>
      <c r="E293">
        <v>13767.6002912</v>
      </c>
      <c r="F293">
        <v>749</v>
      </c>
      <c r="G293">
        <v>0.655896839831829</v>
      </c>
      <c r="H293">
        <f>(Table2[[#This Row],[1Y Return vs Nifty]]-AVERAGE(Table2[1Y Return vs Nifty]))/_xlfn.STDEV.P(Table2[1Y Return vs Nifty])</f>
        <v>-0.38834611959431059</v>
      </c>
      <c r="I293">
        <v>-9.7538817912206195</v>
      </c>
      <c r="J293">
        <f>(Table2[[#This Row],[1M Return vs Nifty]]-AVERAGE(Table2[1M Return vs Nifty]))/_xlfn.STDEV.P(Table2[1M Return vs Nifty])</f>
        <v>-0.71420640163562277</v>
      </c>
      <c r="K293">
        <v>26.471389000593899</v>
      </c>
      <c r="L293">
        <f>(Table2[[#This Row],[6M Return vs Nifty]]-AVERAGE(Table2[6M Return vs Nifty]))/_xlfn.STDEV.P(Table2[6M Return vs Nifty])</f>
        <v>0.33024828339918511</v>
      </c>
      <c r="M293">
        <v>-0.11182106055948</v>
      </c>
      <c r="N293">
        <f>(Table2[[#This Row],[1W Return vs Nifty]]-AVERAGE(Table2[1W Return vs Nifty]))/_xlfn.STDEV.P(Table2[1W Return vs Nifty])</f>
        <v>0.59058966294847148</v>
      </c>
      <c r="O293">
        <v>738.06</v>
      </c>
      <c r="P293">
        <v>718.20776995179801</v>
      </c>
      <c r="Q293">
        <v>617.58251344572795</v>
      </c>
      <c r="R293">
        <v>56.458725043692901</v>
      </c>
      <c r="S293" s="2">
        <f>(Table2[[#This Row],[Close Price]]-Table2[[#This Row],[20D EMA]])/Table2[[#This Row],[20D EMA]]</f>
        <v>1.4822643145543797E-2</v>
      </c>
      <c r="T293" s="2">
        <f>(Table2[[#This Row],[Close Price]]-Table2[[#This Row],[50D EMA]])/Table2[[#This Row],[50D EMA]]</f>
        <v>4.2873707771594542E-2</v>
      </c>
      <c r="U293" s="2">
        <f>(Table2[[#This Row],[Close Price]]-Table2[[#This Row],[200D EMA]])/Table2[[#This Row],[200D EMA]]</f>
        <v>0.21279340605200081</v>
      </c>
      <c r="V293">
        <v>0.46830205848337703</v>
      </c>
      <c r="W293">
        <v>736.3</v>
      </c>
      <c r="X293">
        <v>767.7</v>
      </c>
      <c r="Y293">
        <v>712.3</v>
      </c>
      <c r="Z293">
        <v>767.7</v>
      </c>
      <c r="AA293">
        <v>712.3</v>
      </c>
      <c r="AB293">
        <v>773.9</v>
      </c>
      <c r="AC293" s="2">
        <f>(Table2[[#This Row],[Close Price]]/Table2[[#This Row],[Day Low]])-1</f>
        <v>1.7248404183077604E-2</v>
      </c>
      <c r="AD293" s="2">
        <f>(Table2[[#This Row],[Day High]]/Table2[[#This Row],[Close Price]])-1</f>
        <v>2.4966622162883922E-2</v>
      </c>
      <c r="AE293" s="2">
        <f>(Table2[[#This Row],[Close Price]]/Table2[[#This Row],[Current Week Low]])-1</f>
        <v>5.1523234592166345E-2</v>
      </c>
      <c r="AF293" s="2">
        <f>(Table2[[#This Row],[Current Week High]]/Table2[[#This Row],[Close Price]])-1</f>
        <v>2.4966622162883922E-2</v>
      </c>
      <c r="AG293" s="2">
        <f>(Table2[[#This Row],[Close Price]]/Table2[[#This Row],[Current Month Low]])-1</f>
        <v>5.1523234592166345E-2</v>
      </c>
      <c r="AH293" s="2">
        <f>(Table2[[#This Row],[Current Month High]]/Table2[[#This Row],[Close Price]])-1</f>
        <v>3.3244325767690208E-2</v>
      </c>
      <c r="AI293">
        <v>8.5380507343124101</v>
      </c>
      <c r="AJ293">
        <v>67.1875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-0.01</v>
      </c>
      <c r="AM293" t="s">
        <v>10443</v>
      </c>
      <c r="AN293">
        <v>-0.19</v>
      </c>
      <c r="AO293" t="s">
        <v>10443</v>
      </c>
      <c r="AP293">
        <v>8.5180444662963997E-2</v>
      </c>
      <c r="AQ293">
        <f>(Table2[[#This Row],[Sharpe Ratio]]-AVERAGE(Table2[Sharpe Ratio]))/_xlfn.STDEV.P(Table2[Sharpe Ratio])</f>
        <v>0.23974109936368096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5.8026524481404218E-2</v>
      </c>
      <c r="AS293">
        <f>_xlfn.RANK.AVG(Table2[[#This Row],[1Y Return vs Nifty Z-Score]],Table2[1Y Return vs Nifty Z-Score])</f>
        <v>429</v>
      </c>
      <c r="AT293">
        <f>_xlfn.RANK.AVG(Table2[[#This Row],[6M Return vs Nifty Z-Score]],Table2[6M Return vs Nifty Z-Score])</f>
        <v>214</v>
      </c>
      <c r="AU293">
        <f>_xlfn.RANK.AVG(Table2[[#This Row],[Sharpe Ratio Z-Score]],Table2[Sharpe Ratio Z-Score])</f>
        <v>280</v>
      </c>
      <c r="AV293">
        <f>(Table2[[#This Row],[Rank 1Y]]+Table2[[#This Row],[Rank 6M]]+Table2[[#This Row],[Rank Sharpe]])/3</f>
        <v>307.66666666666669</v>
      </c>
    </row>
    <row r="294" spans="1:48" x14ac:dyDescent="0.3">
      <c r="A294" t="s">
        <v>1776</v>
      </c>
      <c r="B294" t="s">
        <v>1777</v>
      </c>
      <c r="C294" t="s">
        <v>10399</v>
      </c>
      <c r="D294" t="s">
        <v>122</v>
      </c>
      <c r="E294">
        <v>4549.55732283</v>
      </c>
      <c r="F294">
        <v>266.05</v>
      </c>
      <c r="G294">
        <v>36.6876033218768</v>
      </c>
      <c r="H294">
        <f>(Table2[[#This Row],[1Y Return vs Nifty]]-AVERAGE(Table2[1Y Return vs Nifty]))/_xlfn.STDEV.P(Table2[1Y Return vs Nifty])</f>
        <v>0.20278814762026115</v>
      </c>
      <c r="I294">
        <v>-2.94045617294113</v>
      </c>
      <c r="J294">
        <f>(Table2[[#This Row],[1M Return vs Nifty]]-AVERAGE(Table2[1M Return vs Nifty]))/_xlfn.STDEV.P(Table2[1M Return vs Nifty])</f>
        <v>-5.8697523357384901E-2</v>
      </c>
      <c r="K294">
        <v>8.11438045198895</v>
      </c>
      <c r="L294">
        <f>(Table2[[#This Row],[6M Return vs Nifty]]-AVERAGE(Table2[6M Return vs Nifty]))/_xlfn.STDEV.P(Table2[6M Return vs Nifty])</f>
        <v>-0.20429572742180929</v>
      </c>
      <c r="M294">
        <v>-4.3426088094625097</v>
      </c>
      <c r="N294">
        <f>(Table2[[#This Row],[1W Return vs Nifty]]-AVERAGE(Table2[1W Return vs Nifty]))/_xlfn.STDEV.P(Table2[1W Return vs Nifty])</f>
        <v>-0.35002469773277733</v>
      </c>
      <c r="O294">
        <v>277.93</v>
      </c>
      <c r="P294">
        <v>276.99492478343598</v>
      </c>
      <c r="Q294">
        <v>250.88415265343099</v>
      </c>
      <c r="R294">
        <v>29.101237700221599</v>
      </c>
      <c r="S294" s="2">
        <f>(Table2[[#This Row],[Close Price]]-Table2[[#This Row],[20D EMA]])/Table2[[#This Row],[20D EMA]]</f>
        <v>-4.2744575972367124E-2</v>
      </c>
      <c r="T294" s="2">
        <f>(Table2[[#This Row],[Close Price]]-Table2[[#This Row],[50D EMA]])/Table2[[#This Row],[50D EMA]]</f>
        <v>-3.9513087801132378E-2</v>
      </c>
      <c r="U294" s="2">
        <f>(Table2[[#This Row],[Close Price]]-Table2[[#This Row],[200D EMA]])/Table2[[#This Row],[200D EMA]]</f>
        <v>6.0449602679843166E-2</v>
      </c>
      <c r="V294">
        <v>0.86058570760513997</v>
      </c>
      <c r="W294">
        <v>264.5</v>
      </c>
      <c r="X294">
        <v>273.85000000000002</v>
      </c>
      <c r="Y294">
        <v>264.5</v>
      </c>
      <c r="Z294">
        <v>292.14999999999998</v>
      </c>
      <c r="AA294">
        <v>264.5</v>
      </c>
      <c r="AB294">
        <v>292.14999999999998</v>
      </c>
      <c r="AC294" s="2">
        <f>(Table2[[#This Row],[Close Price]]/Table2[[#This Row],[Day Low]])-1</f>
        <v>5.8601134215501283E-3</v>
      </c>
      <c r="AD294" s="2">
        <f>(Table2[[#This Row],[Day High]]/Table2[[#This Row],[Close Price]])-1</f>
        <v>2.9317797406502644E-2</v>
      </c>
      <c r="AE294" s="2">
        <f>(Table2[[#This Row],[Close Price]]/Table2[[#This Row],[Current Week Low]])-1</f>
        <v>5.8601134215501283E-3</v>
      </c>
      <c r="AF294" s="2">
        <f>(Table2[[#This Row],[Current Week High]]/Table2[[#This Row],[Close Price]])-1</f>
        <v>9.8101860552527675E-2</v>
      </c>
      <c r="AG294" s="2">
        <f>(Table2[[#This Row],[Close Price]]/Table2[[#This Row],[Current Month Low]])-1</f>
        <v>5.8601134215501283E-3</v>
      </c>
      <c r="AH294" s="2">
        <f>(Table2[[#This Row],[Current Month High]]/Table2[[#This Row],[Close Price]])-1</f>
        <v>9.8101860552527675E-2</v>
      </c>
      <c r="AI294">
        <v>20.447284345047901</v>
      </c>
      <c r="AJ294">
        <v>105.602782071097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</v>
      </c>
      <c r="AM294">
        <v>0</v>
      </c>
      <c r="AN294">
        <v>-3.85</v>
      </c>
      <c r="AO294" t="s">
        <v>10443</v>
      </c>
      <c r="AP294">
        <v>8.0260134252031004E-2</v>
      </c>
      <c r="AQ294">
        <f>(Table2[[#This Row],[Sharpe Ratio]]-AVERAGE(Table2[Sharpe Ratio]))/_xlfn.STDEV.P(Table2[Sharpe Ratio])</f>
        <v>0.1827845768233291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-0.22744522406838125</v>
      </c>
      <c r="AS294">
        <f>_xlfn.RANK.AVG(Table2[[#This Row],[1Y Return vs Nifty Z-Score]],Table2[1Y Return vs Nifty Z-Score])</f>
        <v>244</v>
      </c>
      <c r="AT294">
        <f>_xlfn.RANK.AVG(Table2[[#This Row],[6M Return vs Nifty Z-Score]],Table2[6M Return vs Nifty Z-Score])</f>
        <v>379</v>
      </c>
      <c r="AU294">
        <f>_xlfn.RANK.AVG(Table2[[#This Row],[Sharpe Ratio Z-Score]],Table2[Sharpe Ratio Z-Score])</f>
        <v>301</v>
      </c>
      <c r="AV294">
        <f>(Table2[[#This Row],[Rank 1Y]]+Table2[[#This Row],[Rank 6M]]+Table2[[#This Row],[Rank Sharpe]])/3</f>
        <v>308</v>
      </c>
    </row>
    <row r="295" spans="1:48" x14ac:dyDescent="0.3">
      <c r="A295" t="s">
        <v>854</v>
      </c>
      <c r="B295" t="s">
        <v>855</v>
      </c>
      <c r="C295" t="s">
        <v>10390</v>
      </c>
      <c r="D295" t="s">
        <v>197</v>
      </c>
      <c r="E295">
        <v>18901.4575849049</v>
      </c>
      <c r="F295">
        <v>777.55</v>
      </c>
      <c r="G295">
        <v>-5.2254445028192498</v>
      </c>
      <c r="H295">
        <f>(Table2[[#This Row],[1Y Return vs Nifty]]-AVERAGE(Table2[1Y Return vs Nifty]))/_xlfn.STDEV.P(Table2[1Y Return vs Nifty])</f>
        <v>-0.48483509400797797</v>
      </c>
      <c r="I295">
        <v>5.5007571241970501</v>
      </c>
      <c r="J295">
        <f>(Table2[[#This Row],[1M Return vs Nifty]]-AVERAGE(Table2[1M Return vs Nifty]))/_xlfn.STDEV.P(Table2[1M Return vs Nifty])</f>
        <v>0.75341822717922236</v>
      </c>
      <c r="K295">
        <v>34.007598181303898</v>
      </c>
      <c r="L295">
        <f>(Table2[[#This Row],[6M Return vs Nifty]]-AVERAGE(Table2[6M Return vs Nifty]))/_xlfn.STDEV.P(Table2[6M Return vs Nifty])</f>
        <v>0.54969773624311635</v>
      </c>
      <c r="M295">
        <v>2.7931970088831601</v>
      </c>
      <c r="N295">
        <f>(Table2[[#This Row],[1W Return vs Nifty]]-AVERAGE(Table2[1W Return vs Nifty]))/_xlfn.STDEV.P(Table2[1W Return vs Nifty])</f>
        <v>1.2364508775330971</v>
      </c>
      <c r="O295">
        <v>684.15</v>
      </c>
      <c r="P295">
        <v>665.224046304578</v>
      </c>
      <c r="Q295">
        <v>614.68999464795297</v>
      </c>
      <c r="R295">
        <v>82.090246611443405</v>
      </c>
      <c r="S295" s="2">
        <f>(Table2[[#This Row],[Close Price]]-Table2[[#This Row],[20D EMA]])/Table2[[#This Row],[20D EMA]]</f>
        <v>0.13651976905649343</v>
      </c>
      <c r="T295" s="2">
        <f>(Table2[[#This Row],[Close Price]]-Table2[[#This Row],[50D EMA]])/Table2[[#This Row],[50D EMA]]</f>
        <v>0.16885431956257432</v>
      </c>
      <c r="U295" s="2">
        <f>(Table2[[#This Row],[Close Price]]-Table2[[#This Row],[200D EMA]])/Table2[[#This Row],[200D EMA]]</f>
        <v>0.26494656944159412</v>
      </c>
      <c r="V295">
        <v>2.6091247029483702</v>
      </c>
      <c r="W295">
        <v>712.15</v>
      </c>
      <c r="X295">
        <v>797.45</v>
      </c>
      <c r="Y295">
        <v>662.2</v>
      </c>
      <c r="Z295">
        <v>797.45</v>
      </c>
      <c r="AA295">
        <v>625.29999999999995</v>
      </c>
      <c r="AB295">
        <v>797.45</v>
      </c>
      <c r="AC295" s="2">
        <f>(Table2[[#This Row],[Close Price]]/Table2[[#This Row],[Day Low]])-1</f>
        <v>9.1834585410377034E-2</v>
      </c>
      <c r="AD295" s="2">
        <f>(Table2[[#This Row],[Day High]]/Table2[[#This Row],[Close Price]])-1</f>
        <v>2.5593209439907616E-2</v>
      </c>
      <c r="AE295" s="2">
        <f>(Table2[[#This Row],[Close Price]]/Table2[[#This Row],[Current Week Low]])-1</f>
        <v>0.17419208698278443</v>
      </c>
      <c r="AF295" s="2">
        <f>(Table2[[#This Row],[Current Week High]]/Table2[[#This Row],[Close Price]])-1</f>
        <v>2.5593209439907616E-2</v>
      </c>
      <c r="AG295" s="2">
        <f>(Table2[[#This Row],[Close Price]]/Table2[[#This Row],[Current Month Low]])-1</f>
        <v>0.2434831280985128</v>
      </c>
      <c r="AH295" s="2">
        <f>(Table2[[#This Row],[Current Month High]]/Table2[[#This Row],[Close Price]])-1</f>
        <v>2.5593209439907616E-2</v>
      </c>
      <c r="AI295">
        <v>2.5593209439907598</v>
      </c>
      <c r="AJ295">
        <v>55.029408832618799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7.0000000000000007E-2</v>
      </c>
      <c r="AM295" t="s">
        <v>10442</v>
      </c>
      <c r="AN295">
        <v>14.63</v>
      </c>
      <c r="AO295" t="s">
        <v>10442</v>
      </c>
      <c r="AP295">
        <v>8.3761095739264005E-2</v>
      </c>
      <c r="AQ295">
        <f>(Table2[[#This Row],[Sharpe Ratio]]-AVERAGE(Table2[Sharpe Ratio]))/_xlfn.STDEV.P(Table2[Sharpe Ratio])</f>
        <v>0.22331100202963622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2.2780427489770938</v>
      </c>
      <c r="AS295">
        <f>_xlfn.RANK.AVG(Table2[[#This Row],[1Y Return vs Nifty Z-Score]],Table2[1Y Return vs Nifty Z-Score])</f>
        <v>472</v>
      </c>
      <c r="AT295">
        <f>_xlfn.RANK.AVG(Table2[[#This Row],[6M Return vs Nifty Z-Score]],Table2[6M Return vs Nifty Z-Score])</f>
        <v>167</v>
      </c>
      <c r="AU295">
        <f>_xlfn.RANK.AVG(Table2[[#This Row],[Sharpe Ratio Z-Score]],Table2[Sharpe Ratio Z-Score])</f>
        <v>287</v>
      </c>
      <c r="AV295">
        <f>(Table2[[#This Row],[Rank 1Y]]+Table2[[#This Row],[Rank 6M]]+Table2[[#This Row],[Rank Sharpe]])/3</f>
        <v>308.66666666666669</v>
      </c>
    </row>
    <row r="296" spans="1:48" x14ac:dyDescent="0.3">
      <c r="A296" t="s">
        <v>1813</v>
      </c>
      <c r="B296" t="s">
        <v>1814</v>
      </c>
      <c r="C296" t="s">
        <v>10388</v>
      </c>
      <c r="D296" t="s">
        <v>54</v>
      </c>
      <c r="E296">
        <v>4321.6000572800003</v>
      </c>
      <c r="F296">
        <v>173.44</v>
      </c>
      <c r="G296">
        <v>64.845815205284893</v>
      </c>
      <c r="H296">
        <f>(Table2[[#This Row],[1Y Return vs Nifty]]-AVERAGE(Table2[1Y Return vs Nifty]))/_xlfn.STDEV.P(Table2[1Y Return vs Nifty])</f>
        <v>0.66475027966820155</v>
      </c>
      <c r="I296">
        <v>-4.3404662798907303</v>
      </c>
      <c r="J296">
        <f>(Table2[[#This Row],[1M Return vs Nifty]]-AVERAGE(Table2[1M Return vs Nifty]))/_xlfn.STDEV.P(Table2[1M Return vs Nifty])</f>
        <v>-0.19339027648917423</v>
      </c>
      <c r="K296">
        <v>35.0526059023912</v>
      </c>
      <c r="L296">
        <f>(Table2[[#This Row],[6M Return vs Nifty]]-AVERAGE(Table2[6M Return vs Nifty]))/_xlfn.STDEV.P(Table2[6M Return vs Nifty])</f>
        <v>0.58012767351148264</v>
      </c>
      <c r="M296">
        <v>-3.3941832890703401</v>
      </c>
      <c r="N296">
        <f>(Table2[[#This Row],[1W Return vs Nifty]]-AVERAGE(Table2[1W Return vs Nifty]))/_xlfn.STDEV.P(Table2[1W Return vs Nifty])</f>
        <v>-0.13916499087351261</v>
      </c>
      <c r="O296">
        <v>170.61</v>
      </c>
      <c r="P296">
        <v>157.547924723275</v>
      </c>
      <c r="Q296">
        <v>132.66830203953799</v>
      </c>
      <c r="R296">
        <v>50.432388895650099</v>
      </c>
      <c r="S296" s="2">
        <f>(Table2[[#This Row],[Close Price]]-Table2[[#This Row],[20D EMA]])/Table2[[#This Row],[20D EMA]]</f>
        <v>1.6587538831252469E-2</v>
      </c>
      <c r="T296" s="2">
        <f>(Table2[[#This Row],[Close Price]]-Table2[[#This Row],[50D EMA]])/Table2[[#This Row],[50D EMA]]</f>
        <v>0.10087137170888556</v>
      </c>
      <c r="U296" s="2">
        <f>(Table2[[#This Row],[Close Price]]-Table2[[#This Row],[200D EMA]])/Table2[[#This Row],[200D EMA]]</f>
        <v>0.30732056816639719</v>
      </c>
      <c r="V296">
        <v>1.03467509229126</v>
      </c>
      <c r="W296">
        <v>171.36</v>
      </c>
      <c r="X296">
        <v>175.71</v>
      </c>
      <c r="Y296">
        <v>168.4</v>
      </c>
      <c r="Z296">
        <v>183</v>
      </c>
      <c r="AA296">
        <v>160.75</v>
      </c>
      <c r="AB296">
        <v>184.7</v>
      </c>
      <c r="AC296" s="2">
        <f>(Table2[[#This Row],[Close Price]]/Table2[[#This Row],[Day Low]])-1</f>
        <v>1.2138188608776801E-2</v>
      </c>
      <c r="AD296" s="2">
        <f>(Table2[[#This Row],[Day High]]/Table2[[#This Row],[Close Price]])-1</f>
        <v>1.308809963099633E-2</v>
      </c>
      <c r="AE296" s="2">
        <f>(Table2[[#This Row],[Close Price]]/Table2[[#This Row],[Current Week Low]])-1</f>
        <v>2.9928741092636546E-2</v>
      </c>
      <c r="AF296" s="2">
        <f>(Table2[[#This Row],[Current Week High]]/Table2[[#This Row],[Close Price]])-1</f>
        <v>5.5119926199262093E-2</v>
      </c>
      <c r="AG296" s="2">
        <f>(Table2[[#This Row],[Close Price]]/Table2[[#This Row],[Current Month Low]])-1</f>
        <v>7.8942457231726326E-2</v>
      </c>
      <c r="AH296" s="2">
        <f>(Table2[[#This Row],[Current Month High]]/Table2[[#This Row],[Close Price]])-1</f>
        <v>6.4921586715867008E-2</v>
      </c>
      <c r="AI296">
        <v>6.4921586715866999</v>
      </c>
      <c r="AJ296">
        <v>99.356321839080394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0.19</v>
      </c>
      <c r="AM296" t="s">
        <v>10442</v>
      </c>
      <c r="AN296">
        <v>-2.06</v>
      </c>
      <c r="AO296" t="s">
        <v>10443</v>
      </c>
      <c r="AP296">
        <v>-2.2137551474028998E-2</v>
      </c>
      <c r="AQ296">
        <f>(Table2[[#This Row],[Sharpe Ratio]]-AVERAGE(Table2[Sharpe Ratio]))/_xlfn.STDEV.P(Table2[Sharpe Ratio])</f>
        <v>-1.0025504138668808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-9.0227728049883521E-2</v>
      </c>
      <c r="AS296">
        <f>_xlfn.RANK.AVG(Table2[[#This Row],[1Y Return vs Nifty Z-Score]],Table2[1Y Return vs Nifty Z-Score])</f>
        <v>135</v>
      </c>
      <c r="AT296">
        <f>_xlfn.RANK.AVG(Table2[[#This Row],[6M Return vs Nifty Z-Score]],Table2[6M Return vs Nifty Z-Score])</f>
        <v>161</v>
      </c>
      <c r="AU296">
        <f>_xlfn.RANK.AVG(Table2[[#This Row],[Sharpe Ratio Z-Score]],Table2[Sharpe Ratio Z-Score])</f>
        <v>630</v>
      </c>
      <c r="AV296">
        <f>(Table2[[#This Row],[Rank 1Y]]+Table2[[#This Row],[Rank 6M]]+Table2[[#This Row],[Rank Sharpe]])/3</f>
        <v>308.66666666666669</v>
      </c>
    </row>
    <row r="297" spans="1:48" x14ac:dyDescent="0.3">
      <c r="A297" t="s">
        <v>1392</v>
      </c>
      <c r="B297" t="s">
        <v>1393</v>
      </c>
      <c r="C297" t="s">
        <v>10382</v>
      </c>
      <c r="D297" t="s">
        <v>1394</v>
      </c>
      <c r="E297">
        <v>8075.8213099199902</v>
      </c>
      <c r="F297">
        <v>498.4</v>
      </c>
      <c r="G297">
        <v>59.069171529504402</v>
      </c>
      <c r="H297">
        <f>(Table2[[#This Row],[1Y Return vs Nifty]]-AVERAGE(Table2[1Y Return vs Nifty]))/_xlfn.STDEV.P(Table2[1Y Return vs Nifty])</f>
        <v>0.56997896962925543</v>
      </c>
      <c r="I297">
        <v>-10.787942426563401</v>
      </c>
      <c r="J297">
        <f>(Table2[[#This Row],[1M Return vs Nifty]]-AVERAGE(Table2[1M Return vs Nifty]))/_xlfn.STDEV.P(Table2[1M Return vs Nifty])</f>
        <v>-0.81369173619724</v>
      </c>
      <c r="K297">
        <v>25.971764746754602</v>
      </c>
      <c r="L297">
        <f>(Table2[[#This Row],[6M Return vs Nifty]]-AVERAGE(Table2[6M Return vs Nifty]))/_xlfn.STDEV.P(Table2[6M Return vs Nifty])</f>
        <v>0.31569955385844517</v>
      </c>
      <c r="M297">
        <v>-3.3021238736593901</v>
      </c>
      <c r="N297">
        <f>(Table2[[#This Row],[1W Return vs Nifty]]-AVERAGE(Table2[1W Return vs Nifty]))/_xlfn.STDEV.P(Table2[1W Return vs Nifty])</f>
        <v>-0.11869778398186172</v>
      </c>
      <c r="O297">
        <v>495.46</v>
      </c>
      <c r="P297">
        <v>510.89734887031</v>
      </c>
      <c r="Q297">
        <v>464.643845214973</v>
      </c>
      <c r="R297">
        <v>55.590716742397703</v>
      </c>
      <c r="S297" s="2">
        <f>(Table2[[#This Row],[Close Price]]-Table2[[#This Row],[20D EMA]])/Table2[[#This Row],[20D EMA]]</f>
        <v>5.9338796270132759E-3</v>
      </c>
      <c r="T297" s="2">
        <f>(Table2[[#This Row],[Close Price]]-Table2[[#This Row],[50D EMA]])/Table2[[#This Row],[50D EMA]]</f>
        <v>-2.4461565318246427E-2</v>
      </c>
      <c r="U297" s="2">
        <f>(Table2[[#This Row],[Close Price]]-Table2[[#This Row],[200D EMA]])/Table2[[#This Row],[200D EMA]]</f>
        <v>7.2649525292666453E-2</v>
      </c>
      <c r="V297">
        <v>0.88919787353374602</v>
      </c>
      <c r="W297">
        <v>489.1</v>
      </c>
      <c r="X297">
        <v>500</v>
      </c>
      <c r="Y297">
        <v>481.05</v>
      </c>
      <c r="Z297">
        <v>507.85</v>
      </c>
      <c r="AA297">
        <v>474.1</v>
      </c>
      <c r="AB297">
        <v>515</v>
      </c>
      <c r="AC297" s="2">
        <f>(Table2[[#This Row],[Close Price]]/Table2[[#This Row],[Day Low]])-1</f>
        <v>1.9014516458801811E-2</v>
      </c>
      <c r="AD297" s="2">
        <f>(Table2[[#This Row],[Day High]]/Table2[[#This Row],[Close Price]])-1</f>
        <v>3.2102728731941976E-3</v>
      </c>
      <c r="AE297" s="2">
        <f>(Table2[[#This Row],[Close Price]]/Table2[[#This Row],[Current Week Low]])-1</f>
        <v>3.6066936908845104E-2</v>
      </c>
      <c r="AF297" s="2">
        <f>(Table2[[#This Row],[Current Week High]]/Table2[[#This Row],[Close Price]])-1</f>
        <v>1.8960674157303403E-2</v>
      </c>
      <c r="AG297" s="2">
        <f>(Table2[[#This Row],[Close Price]]/Table2[[#This Row],[Current Month Low]])-1</f>
        <v>5.1255009491668391E-2</v>
      </c>
      <c r="AH297" s="2">
        <f>(Table2[[#This Row],[Current Month High]]/Table2[[#This Row],[Close Price]])-1</f>
        <v>3.3306581059389995E-2</v>
      </c>
      <c r="AI297">
        <v>27.3675762439807</v>
      </c>
      <c r="AJ297">
        <v>109.17739227756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-0.05</v>
      </c>
      <c r="AM297" t="s">
        <v>10443</v>
      </c>
      <c r="AN297">
        <v>3.3</v>
      </c>
      <c r="AO297" t="s">
        <v>10442</v>
      </c>
      <c r="AQ297">
        <f>(Table2[[#This Row],[Sharpe Ratio]]-AVERAGE(Table2[Sharpe Ratio]))/_xlfn.STDEV.P(Table2[Sharpe Ratio])</f>
        <v>-0.74629057572393653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151</v>
      </c>
      <c r="AT297">
        <f>_xlfn.RANK.AVG(Table2[[#This Row],[6M Return vs Nifty Z-Score]],Table2[6M Return vs Nifty Z-Score])</f>
        <v>217</v>
      </c>
      <c r="AU297">
        <f>_xlfn.RANK.AVG(Table2[[#This Row],[Sharpe Ratio Z-Score]],Table2[Sharpe Ratio Z-Score])</f>
        <v>558</v>
      </c>
      <c r="AV297">
        <f>(Table2[[#This Row],[Rank 1Y]]+Table2[[#This Row],[Rank 6M]]+Table2[[#This Row],[Rank Sharpe]])/3</f>
        <v>308.66666666666669</v>
      </c>
    </row>
    <row r="298" spans="1:48" x14ac:dyDescent="0.3">
      <c r="A298" t="s">
        <v>1215</v>
      </c>
      <c r="B298" t="s">
        <v>1216</v>
      </c>
      <c r="C298" t="s">
        <v>10391</v>
      </c>
      <c r="D298" t="s">
        <v>119</v>
      </c>
      <c r="E298">
        <v>10052.61173522</v>
      </c>
      <c r="F298">
        <v>1182.0999999999999</v>
      </c>
      <c r="G298">
        <v>38.282516071290999</v>
      </c>
      <c r="H298">
        <f>(Table2[[#This Row],[1Y Return vs Nifty]]-AVERAGE(Table2[1Y Return vs Nifty]))/_xlfn.STDEV.P(Table2[1Y Return vs Nifty])</f>
        <v>0.22895420167229316</v>
      </c>
      <c r="I298">
        <v>-13.3858686522381</v>
      </c>
      <c r="J298">
        <f>(Table2[[#This Row],[1M Return vs Nifty]]-AVERAGE(Table2[1M Return vs Nifty]))/_xlfn.STDEV.P(Table2[1M Return vs Nifty])</f>
        <v>-1.0636341002076168</v>
      </c>
      <c r="K298">
        <v>32.769357489911798</v>
      </c>
      <c r="L298">
        <f>(Table2[[#This Row],[6M Return vs Nifty]]-AVERAGE(Table2[6M Return vs Nifty]))/_xlfn.STDEV.P(Table2[6M Return vs Nifty])</f>
        <v>0.5136409820183766</v>
      </c>
      <c r="M298">
        <v>-3.2129893251925798</v>
      </c>
      <c r="N298">
        <f>(Table2[[#This Row],[1W Return vs Nifty]]-AVERAGE(Table2[1W Return vs Nifty]))/_xlfn.STDEV.P(Table2[1W Return vs Nifty])</f>
        <v>-9.8880851226854319E-2</v>
      </c>
      <c r="O298">
        <v>1213.5999999999999</v>
      </c>
      <c r="P298">
        <v>1196.7905035758999</v>
      </c>
      <c r="Q298">
        <v>1022.39010247213</v>
      </c>
      <c r="R298">
        <v>42.1811846133632</v>
      </c>
      <c r="S298" s="2">
        <f>(Table2[[#This Row],[Close Price]]-Table2[[#This Row],[20D EMA]])/Table2[[#This Row],[20D EMA]]</f>
        <v>-2.5955833882663152E-2</v>
      </c>
      <c r="T298" s="2">
        <f>(Table2[[#This Row],[Close Price]]-Table2[[#This Row],[50D EMA]])/Table2[[#This Row],[50D EMA]]</f>
        <v>-1.2274916563931754E-2</v>
      </c>
      <c r="U298" s="2">
        <f>(Table2[[#This Row],[Close Price]]-Table2[[#This Row],[200D EMA]])/Table2[[#This Row],[200D EMA]]</f>
        <v>0.15621228838355614</v>
      </c>
      <c r="V298">
        <v>0.40580555418477299</v>
      </c>
      <c r="W298">
        <v>1173.55</v>
      </c>
      <c r="X298">
        <v>1199.9000000000001</v>
      </c>
      <c r="Y298">
        <v>1140</v>
      </c>
      <c r="Z298">
        <v>1225.3</v>
      </c>
      <c r="AA298">
        <v>1140</v>
      </c>
      <c r="AB298">
        <v>1300</v>
      </c>
      <c r="AC298" s="2">
        <f>(Table2[[#This Row],[Close Price]]/Table2[[#This Row],[Day Low]])-1</f>
        <v>7.2855864684078231E-3</v>
      </c>
      <c r="AD298" s="2">
        <f>(Table2[[#This Row],[Day High]]/Table2[[#This Row],[Close Price]])-1</f>
        <v>1.5057947720159115E-2</v>
      </c>
      <c r="AE298" s="2">
        <f>(Table2[[#This Row],[Close Price]]/Table2[[#This Row],[Current Week Low]])-1</f>
        <v>3.6929824561403368E-2</v>
      </c>
      <c r="AF298" s="2">
        <f>(Table2[[#This Row],[Current Week High]]/Table2[[#This Row],[Close Price]])-1</f>
        <v>3.6545131545554499E-2</v>
      </c>
      <c r="AG298" s="2">
        <f>(Table2[[#This Row],[Close Price]]/Table2[[#This Row],[Current Month Low]])-1</f>
        <v>3.6929824561403368E-2</v>
      </c>
      <c r="AH298" s="2">
        <f>(Table2[[#This Row],[Current Month High]]/Table2[[#This Row],[Close Price]])-1</f>
        <v>9.973775484307601E-2</v>
      </c>
      <c r="AI298">
        <v>17.075543524236501</v>
      </c>
      <c r="AJ298">
        <v>70.564894307770004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0.02</v>
      </c>
      <c r="AM298" t="s">
        <v>10442</v>
      </c>
      <c r="AN298">
        <v>-7.87</v>
      </c>
      <c r="AO298" t="s">
        <v>10443</v>
      </c>
      <c r="AP298">
        <v>4.1668554681549997E-3</v>
      </c>
      <c r="AQ298">
        <f>(Table2[[#This Row],[Sharpe Ratio]]-AVERAGE(Table2[Sharpe Ratio]))/_xlfn.STDEV.P(Table2[Sharpe Ratio])</f>
        <v>-0.69805589588198813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-1.1179756636257896</v>
      </c>
      <c r="AS298">
        <f>_xlfn.RANK.AVG(Table2[[#This Row],[1Y Return vs Nifty Z-Score]],Table2[1Y Return vs Nifty Z-Score])</f>
        <v>233</v>
      </c>
      <c r="AT298">
        <f>_xlfn.RANK.AVG(Table2[[#This Row],[6M Return vs Nifty Z-Score]],Table2[6M Return vs Nifty Z-Score])</f>
        <v>176</v>
      </c>
      <c r="AU298">
        <f>_xlfn.RANK.AVG(Table2[[#This Row],[Sharpe Ratio Z-Score]],Table2[Sharpe Ratio Z-Score])</f>
        <v>518</v>
      </c>
      <c r="AV298">
        <f>(Table2[[#This Row],[Rank 1Y]]+Table2[[#This Row],[Rank 6M]]+Table2[[#This Row],[Rank Sharpe]])/3</f>
        <v>309</v>
      </c>
    </row>
    <row r="299" spans="1:48" x14ac:dyDescent="0.3">
      <c r="A299" t="s">
        <v>1917</v>
      </c>
      <c r="B299" t="s">
        <v>1918</v>
      </c>
      <c r="C299" t="s">
        <v>10383</v>
      </c>
      <c r="D299" t="s">
        <v>290</v>
      </c>
      <c r="E299">
        <v>3799.6256911199998</v>
      </c>
      <c r="F299">
        <v>1391.8</v>
      </c>
      <c r="G299">
        <v>43.601973033176002</v>
      </c>
      <c r="H299">
        <f>(Table2[[#This Row],[1Y Return vs Nifty]]-AVERAGE(Table2[1Y Return vs Nifty]))/_xlfn.STDEV.P(Table2[1Y Return vs Nifty])</f>
        <v>0.3162249307095174</v>
      </c>
      <c r="I299">
        <v>-2.8538977890303898</v>
      </c>
      <c r="J299">
        <f>(Table2[[#This Row],[1M Return vs Nifty]]-AVERAGE(Table2[1M Return vs Nifty]))/_xlfn.STDEV.P(Table2[1M Return vs Nifty])</f>
        <v>-5.0369878451321598E-2</v>
      </c>
      <c r="K299">
        <v>-3.8072365305125402</v>
      </c>
      <c r="L299">
        <f>(Table2[[#This Row],[6M Return vs Nifty]]-AVERAGE(Table2[6M Return vs Nifty]))/_xlfn.STDEV.P(Table2[6M Return vs Nifty])</f>
        <v>-0.551445370046033</v>
      </c>
      <c r="M299">
        <v>-2.2585610683758599</v>
      </c>
      <c r="N299">
        <f>(Table2[[#This Row],[1W Return vs Nifty]]-AVERAGE(Table2[1W Return vs Nifty]))/_xlfn.STDEV.P(Table2[1W Return vs Nifty])</f>
        <v>0.11331342035638656</v>
      </c>
      <c r="O299">
        <v>1379.44</v>
      </c>
      <c r="P299">
        <v>1366.37767252925</v>
      </c>
      <c r="Q299">
        <v>1238.2981732779001</v>
      </c>
      <c r="R299">
        <v>64.803527278834196</v>
      </c>
      <c r="S299" s="2">
        <f>(Table2[[#This Row],[Close Price]]-Table2[[#This Row],[20D EMA]])/Table2[[#This Row],[20D EMA]]</f>
        <v>8.9601577451718806E-3</v>
      </c>
      <c r="T299" s="2">
        <f>(Table2[[#This Row],[Close Price]]-Table2[[#This Row],[50D EMA]])/Table2[[#This Row],[50D EMA]]</f>
        <v>1.8605637359172884E-2</v>
      </c>
      <c r="U299" s="2">
        <f>(Table2[[#This Row],[Close Price]]-Table2[[#This Row],[200D EMA]])/Table2[[#This Row],[200D EMA]]</f>
        <v>0.12396192616174587</v>
      </c>
      <c r="V299">
        <v>0.56892353179968502</v>
      </c>
      <c r="W299">
        <v>1379.6</v>
      </c>
      <c r="X299">
        <v>1393.9</v>
      </c>
      <c r="Y299">
        <v>1377.55</v>
      </c>
      <c r="Z299">
        <v>1398.9</v>
      </c>
      <c r="AA299">
        <v>1365.2</v>
      </c>
      <c r="AB299">
        <v>1398.9</v>
      </c>
      <c r="AC299" s="2">
        <f>(Table2[[#This Row],[Close Price]]/Table2[[#This Row],[Day Low]])-1</f>
        <v>8.8431429399826733E-3</v>
      </c>
      <c r="AD299" s="2">
        <f>(Table2[[#This Row],[Day High]]/Table2[[#This Row],[Close Price]])-1</f>
        <v>1.5088374766489832E-3</v>
      </c>
      <c r="AE299" s="2">
        <f>(Table2[[#This Row],[Close Price]]/Table2[[#This Row],[Current Week Low]])-1</f>
        <v>1.0344452107001523E-2</v>
      </c>
      <c r="AF299" s="2">
        <f>(Table2[[#This Row],[Current Week High]]/Table2[[#This Row],[Close Price]])-1</f>
        <v>5.1013076591466255E-3</v>
      </c>
      <c r="AG299" s="2">
        <f>(Table2[[#This Row],[Close Price]]/Table2[[#This Row],[Current Month Low]])-1</f>
        <v>1.9484324641078077E-2</v>
      </c>
      <c r="AH299" s="2">
        <f>(Table2[[#This Row],[Current Month High]]/Table2[[#This Row],[Close Price]])-1</f>
        <v>5.1013076591466255E-3</v>
      </c>
      <c r="AI299">
        <v>1.6669061646788299</v>
      </c>
      <c r="AJ299">
        <v>78.435897435897402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-0.11</v>
      </c>
      <c r="AM299" t="s">
        <v>10443</v>
      </c>
      <c r="AN299">
        <v>1.52</v>
      </c>
      <c r="AO299" t="s">
        <v>10442</v>
      </c>
      <c r="AP299">
        <v>0.106996113962939</v>
      </c>
      <c r="AQ299">
        <f>(Table2[[#This Row],[Sharpe Ratio]]-AVERAGE(Table2[Sharpe Ratio]))/_xlfn.STDEV.P(Table2[Sharpe Ratio])</f>
        <v>0.492274894275469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0.31999799684401842</v>
      </c>
      <c r="AS299">
        <f>_xlfn.RANK.AVG(Table2[[#This Row],[1Y Return vs Nifty Z-Score]],Table2[1Y Return vs Nifty Z-Score])</f>
        <v>203</v>
      </c>
      <c r="AT299">
        <f>_xlfn.RANK.AVG(Table2[[#This Row],[6M Return vs Nifty Z-Score]],Table2[6M Return vs Nifty Z-Score])</f>
        <v>508</v>
      </c>
      <c r="AU299">
        <f>_xlfn.RANK.AVG(Table2[[#This Row],[Sharpe Ratio Z-Score]],Table2[Sharpe Ratio Z-Score])</f>
        <v>218</v>
      </c>
      <c r="AV299">
        <f>(Table2[[#This Row],[Rank 1Y]]+Table2[[#This Row],[Rank 6M]]+Table2[[#This Row],[Rank Sharpe]])/3</f>
        <v>309.66666666666669</v>
      </c>
    </row>
    <row r="300" spans="1:48" x14ac:dyDescent="0.3">
      <c r="A300" t="s">
        <v>1120</v>
      </c>
      <c r="B300" t="s">
        <v>1121</v>
      </c>
      <c r="C300" t="s">
        <v>10389</v>
      </c>
      <c r="D300" t="s">
        <v>89</v>
      </c>
      <c r="E300">
        <v>11664.586923553999</v>
      </c>
      <c r="F300">
        <v>17.02</v>
      </c>
      <c r="G300">
        <v>38.091082385916202</v>
      </c>
      <c r="H300">
        <f>(Table2[[#This Row],[1Y Return vs Nifty]]-AVERAGE(Table2[1Y Return vs Nifty]))/_xlfn.STDEV.P(Table2[1Y Return vs Nifty])</f>
        <v>0.22581355077415693</v>
      </c>
      <c r="I300">
        <v>-11.2059987125599</v>
      </c>
      <c r="J300">
        <f>(Table2[[#This Row],[1M Return vs Nifty]]-AVERAGE(Table2[1M Return vs Nifty]))/_xlfn.STDEV.P(Table2[1M Return vs Nifty])</f>
        <v>-0.85391226878154247</v>
      </c>
      <c r="K300">
        <v>-4.2491431212120299</v>
      </c>
      <c r="L300">
        <f>(Table2[[#This Row],[6M Return vs Nifty]]-AVERAGE(Table2[6M Return vs Nifty]))/_xlfn.STDEV.P(Table2[6M Return vs Nifty])</f>
        <v>-0.56431339921185741</v>
      </c>
      <c r="M300">
        <v>-4.1946137746820904</v>
      </c>
      <c r="N300">
        <f>(Table2[[#This Row],[1W Return vs Nifty]]-AVERAGE(Table2[1W Return vs Nifty]))/_xlfn.STDEV.P(Table2[1W Return vs Nifty])</f>
        <v>-0.31712154510828627</v>
      </c>
      <c r="O300">
        <v>17.53</v>
      </c>
      <c r="P300">
        <v>18.000879135948299</v>
      </c>
      <c r="Q300">
        <v>16.888425620564298</v>
      </c>
      <c r="R300">
        <v>32.078527525896298</v>
      </c>
      <c r="S300" s="2">
        <f>(Table2[[#This Row],[Close Price]]-Table2[[#This Row],[20D EMA]])/Table2[[#This Row],[20D EMA]]</f>
        <v>-2.9092983456931062E-2</v>
      </c>
      <c r="T300" s="2">
        <f>(Table2[[#This Row],[Close Price]]-Table2[[#This Row],[50D EMA]])/Table2[[#This Row],[50D EMA]]</f>
        <v>-5.4490623960107273E-2</v>
      </c>
      <c r="U300" s="2">
        <f>(Table2[[#This Row],[Close Price]]-Table2[[#This Row],[200D EMA]])/Table2[[#This Row],[200D EMA]]</f>
        <v>7.7908019605740387E-3</v>
      </c>
      <c r="V300">
        <v>0.52905003918384796</v>
      </c>
      <c r="W300">
        <v>16.829999999999998</v>
      </c>
      <c r="X300">
        <v>17.239999999999998</v>
      </c>
      <c r="Y300">
        <v>16.760000000000002</v>
      </c>
      <c r="Z300">
        <v>17.7</v>
      </c>
      <c r="AA300">
        <v>16.760000000000002</v>
      </c>
      <c r="AB300">
        <v>18.48</v>
      </c>
      <c r="AC300" s="2">
        <f>(Table2[[#This Row],[Close Price]]/Table2[[#This Row],[Day Low]])-1</f>
        <v>1.1289364230540722E-2</v>
      </c>
      <c r="AD300" s="2">
        <f>(Table2[[#This Row],[Day High]]/Table2[[#This Row],[Close Price]])-1</f>
        <v>1.2925969447708408E-2</v>
      </c>
      <c r="AE300" s="2">
        <f>(Table2[[#This Row],[Close Price]]/Table2[[#This Row],[Current Week Low]])-1</f>
        <v>1.5513126491646601E-2</v>
      </c>
      <c r="AF300" s="2">
        <f>(Table2[[#This Row],[Current Week High]]/Table2[[#This Row],[Close Price]])-1</f>
        <v>3.9952996474735603E-2</v>
      </c>
      <c r="AG300" s="2">
        <f>(Table2[[#This Row],[Close Price]]/Table2[[#This Row],[Current Month Low]])-1</f>
        <v>1.5513126491646601E-2</v>
      </c>
      <c r="AH300" s="2">
        <f>(Table2[[#This Row],[Current Month High]]/Table2[[#This Row],[Close Price]])-1</f>
        <v>8.5781433607520663E-2</v>
      </c>
      <c r="AI300">
        <v>41.010575793184501</v>
      </c>
      <c r="AJ300">
        <v>103.83233532934101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-0.16</v>
      </c>
      <c r="AM300" t="s">
        <v>10443</v>
      </c>
      <c r="AN300">
        <v>-5.18</v>
      </c>
      <c r="AO300" t="s">
        <v>10443</v>
      </c>
      <c r="AP300">
        <v>0.124629690894991</v>
      </c>
      <c r="AQ300">
        <f>(Table2[[#This Row],[Sharpe Ratio]]-AVERAGE(Table2[Sharpe Ratio]))/_xlfn.STDEV.P(Table2[Sharpe Ratio])</f>
        <v>0.69639763006176736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235</v>
      </c>
      <c r="AT300">
        <f>_xlfn.RANK.AVG(Table2[[#This Row],[6M Return vs Nifty Z-Score]],Table2[6M Return vs Nifty Z-Score])</f>
        <v>515</v>
      </c>
      <c r="AU300">
        <f>_xlfn.RANK.AVG(Table2[[#This Row],[Sharpe Ratio Z-Score]],Table2[Sharpe Ratio Z-Score])</f>
        <v>180</v>
      </c>
      <c r="AV300">
        <f>(Table2[[#This Row],[Rank 1Y]]+Table2[[#This Row],[Rank 6M]]+Table2[[#This Row],[Rank Sharpe]])/3</f>
        <v>310</v>
      </c>
    </row>
    <row r="301" spans="1:48" x14ac:dyDescent="0.3">
      <c r="A301" t="s">
        <v>1317</v>
      </c>
      <c r="B301" t="s">
        <v>1318</v>
      </c>
      <c r="C301" t="s">
        <v>10384</v>
      </c>
      <c r="D301" t="s">
        <v>218</v>
      </c>
      <c r="E301">
        <v>8821.8820935999993</v>
      </c>
      <c r="F301">
        <v>7949.75</v>
      </c>
      <c r="G301">
        <v>39.375608452221002</v>
      </c>
      <c r="H301">
        <f>(Table2[[#This Row],[1Y Return vs Nifty]]-AVERAGE(Table2[1Y Return vs Nifty]))/_xlfn.STDEV.P(Table2[1Y Return vs Nifty])</f>
        <v>0.24688741735057029</v>
      </c>
      <c r="I301">
        <v>8.4949420263485997</v>
      </c>
      <c r="J301">
        <f>(Table2[[#This Row],[1M Return vs Nifty]]-AVERAGE(Table2[1M Return vs Nifty]))/_xlfn.STDEV.P(Table2[1M Return vs Nifty])</f>
        <v>1.0414840103149923</v>
      </c>
      <c r="K301">
        <v>13.548145078718999</v>
      </c>
      <c r="L301">
        <f>(Table2[[#This Row],[6M Return vs Nifty]]-AVERAGE(Table2[6M Return vs Nifty]))/_xlfn.STDEV.P(Table2[6M Return vs Nifty])</f>
        <v>-4.6068076672566717E-2</v>
      </c>
      <c r="M301">
        <v>-4.3796114381971698</v>
      </c>
      <c r="N301">
        <f>(Table2[[#This Row],[1W Return vs Nifty]]-AVERAGE(Table2[1W Return vs Nifty]))/_xlfn.STDEV.P(Table2[1W Return vs Nifty])</f>
        <v>-0.35825134629953714</v>
      </c>
      <c r="O301">
        <v>7561.81</v>
      </c>
      <c r="P301">
        <v>7268.0409718722003</v>
      </c>
      <c r="Q301">
        <v>6521.8950586104502</v>
      </c>
      <c r="R301">
        <v>68.821501819585606</v>
      </c>
      <c r="S301" s="2">
        <f>(Table2[[#This Row],[Close Price]]-Table2[[#This Row],[20D EMA]])/Table2[[#This Row],[20D EMA]]</f>
        <v>5.1302532065735526E-2</v>
      </c>
      <c r="T301" s="2">
        <f>(Table2[[#This Row],[Close Price]]-Table2[[#This Row],[50D EMA]])/Table2[[#This Row],[50D EMA]]</f>
        <v>9.3795429988088777E-2</v>
      </c>
      <c r="U301" s="2">
        <f>(Table2[[#This Row],[Close Price]]-Table2[[#This Row],[200D EMA]])/Table2[[#This Row],[200D EMA]]</f>
        <v>0.2189325232248934</v>
      </c>
      <c r="V301">
        <v>0.61550117302262997</v>
      </c>
      <c r="W301">
        <v>7650.05</v>
      </c>
      <c r="X301">
        <v>8039.85</v>
      </c>
      <c r="Y301">
        <v>7483.8</v>
      </c>
      <c r="Z301">
        <v>8039.85</v>
      </c>
      <c r="AA301">
        <v>7102</v>
      </c>
      <c r="AB301">
        <v>8250</v>
      </c>
      <c r="AC301" s="2">
        <f>(Table2[[#This Row],[Close Price]]/Table2[[#This Row],[Day Low]])-1</f>
        <v>3.9176214534545561E-2</v>
      </c>
      <c r="AD301" s="2">
        <f>(Table2[[#This Row],[Day High]]/Table2[[#This Row],[Close Price]])-1</f>
        <v>1.1333689738671104E-2</v>
      </c>
      <c r="AE301" s="2">
        <f>(Table2[[#This Row],[Close Price]]/Table2[[#This Row],[Current Week Low]])-1</f>
        <v>6.2261150752291661E-2</v>
      </c>
      <c r="AF301" s="2">
        <f>(Table2[[#This Row],[Current Week High]]/Table2[[#This Row],[Close Price]])-1</f>
        <v>1.1333689738671104E-2</v>
      </c>
      <c r="AG301" s="2">
        <f>(Table2[[#This Row],[Close Price]]/Table2[[#This Row],[Current Month Low]])-1</f>
        <v>0.11936778372289503</v>
      </c>
      <c r="AH301" s="2">
        <f>(Table2[[#This Row],[Current Month High]]/Table2[[#This Row],[Close Price]])-1</f>
        <v>3.7768483285637977E-2</v>
      </c>
      <c r="AI301">
        <v>3.7768483285637902</v>
      </c>
      <c r="AJ301">
        <v>80.266439909297006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0.03</v>
      </c>
      <c r="AM301" t="s">
        <v>10442</v>
      </c>
      <c r="AN301">
        <v>5.76</v>
      </c>
      <c r="AO301" t="s">
        <v>10442</v>
      </c>
      <c r="AP301">
        <v>4.7421433545375001E-2</v>
      </c>
      <c r="AQ301">
        <f>(Table2[[#This Row],[Sharpe Ratio]]-AVERAGE(Table2[Sharpe Ratio]))/_xlfn.STDEV.P(Table2[Sharpe Ratio])</f>
        <v>-0.19734961000328183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0.68670239469017691</v>
      </c>
      <c r="AS301">
        <f>_xlfn.RANK.AVG(Table2[[#This Row],[1Y Return vs Nifty Z-Score]],Table2[1Y Return vs Nifty Z-Score])</f>
        <v>225</v>
      </c>
      <c r="AT301">
        <f>_xlfn.RANK.AVG(Table2[[#This Row],[6M Return vs Nifty Z-Score]],Table2[6M Return vs Nifty Z-Score])</f>
        <v>323</v>
      </c>
      <c r="AU301">
        <f>_xlfn.RANK.AVG(Table2[[#This Row],[Sharpe Ratio Z-Score]],Table2[Sharpe Ratio Z-Score])</f>
        <v>386</v>
      </c>
      <c r="AV301">
        <f>(Table2[[#This Row],[Rank 1Y]]+Table2[[#This Row],[Rank 6M]]+Table2[[#This Row],[Rank Sharpe]])/3</f>
        <v>311.33333333333331</v>
      </c>
    </row>
    <row r="302" spans="1:48" x14ac:dyDescent="0.3">
      <c r="A302" t="s">
        <v>721</v>
      </c>
      <c r="B302" t="s">
        <v>722</v>
      </c>
      <c r="C302" t="s">
        <v>10382</v>
      </c>
      <c r="D302" t="s">
        <v>278</v>
      </c>
      <c r="E302">
        <v>24733.005211920001</v>
      </c>
      <c r="F302">
        <v>250.05</v>
      </c>
      <c r="G302">
        <v>44.414704052565803</v>
      </c>
      <c r="H302">
        <f>(Table2[[#This Row],[1Y Return vs Nifty]]-AVERAGE(Table2[1Y Return vs Nifty]))/_xlfn.STDEV.P(Table2[1Y Return vs Nifty])</f>
        <v>0.32955855274679025</v>
      </c>
      <c r="I302">
        <v>-7.2748707554579104</v>
      </c>
      <c r="J302">
        <f>(Table2[[#This Row],[1M Return vs Nifty]]-AVERAGE(Table2[1M Return vs Nifty]))/_xlfn.STDEV.P(Table2[1M Return vs Nifty])</f>
        <v>-0.47570467954556345</v>
      </c>
      <c r="K302">
        <v>9.6768031859299803</v>
      </c>
      <c r="L302">
        <f>(Table2[[#This Row],[6M Return vs Nifty]]-AVERAGE(Table2[6M Return vs Nifty]))/_xlfn.STDEV.P(Table2[6M Return vs Nifty])</f>
        <v>-0.15879900541574954</v>
      </c>
      <c r="M302">
        <v>-7.4958101292364798</v>
      </c>
      <c r="N302">
        <f>(Table2[[#This Row],[1W Return vs Nifty]]-AVERAGE(Table2[1W Return vs Nifty]))/_xlfn.STDEV.P(Table2[1W Return vs Nifty])</f>
        <v>-1.0510635159215371</v>
      </c>
      <c r="O302">
        <v>257.68</v>
      </c>
      <c r="P302">
        <v>252.76295331986901</v>
      </c>
      <c r="Q302">
        <v>214.30405423738799</v>
      </c>
      <c r="R302">
        <v>36.459961804976103</v>
      </c>
      <c r="S302" s="2">
        <f>(Table2[[#This Row],[Close Price]]-Table2[[#This Row],[20D EMA]])/Table2[[#This Row],[20D EMA]]</f>
        <v>-2.9610369450481198E-2</v>
      </c>
      <c r="T302" s="2">
        <f>(Table2[[#This Row],[Close Price]]-Table2[[#This Row],[50D EMA]])/Table2[[#This Row],[50D EMA]]</f>
        <v>-1.0733192045100794E-2</v>
      </c>
      <c r="U302" s="2">
        <f>(Table2[[#This Row],[Close Price]]-Table2[[#This Row],[200D EMA]])/Table2[[#This Row],[200D EMA]]</f>
        <v>0.1668001377286856</v>
      </c>
      <c r="V302">
        <v>0.314828376842546</v>
      </c>
      <c r="W302">
        <v>248.1</v>
      </c>
      <c r="X302">
        <v>254</v>
      </c>
      <c r="Y302">
        <v>242.6</v>
      </c>
      <c r="Z302">
        <v>260.75</v>
      </c>
      <c r="AA302">
        <v>242.6</v>
      </c>
      <c r="AB302">
        <v>278.8</v>
      </c>
      <c r="AC302" s="2">
        <f>(Table2[[#This Row],[Close Price]]/Table2[[#This Row],[Day Low]])-1</f>
        <v>7.8597339782346953E-3</v>
      </c>
      <c r="AD302" s="2">
        <f>(Table2[[#This Row],[Day High]]/Table2[[#This Row],[Close Price]])-1</f>
        <v>1.5796840631873588E-2</v>
      </c>
      <c r="AE302" s="2">
        <f>(Table2[[#This Row],[Close Price]]/Table2[[#This Row],[Current Week Low]])-1</f>
        <v>3.0708985985160808E-2</v>
      </c>
      <c r="AF302" s="2">
        <f>(Table2[[#This Row],[Current Week High]]/Table2[[#This Row],[Close Price]])-1</f>
        <v>4.2791441711657718E-2</v>
      </c>
      <c r="AG302" s="2">
        <f>(Table2[[#This Row],[Close Price]]/Table2[[#This Row],[Current Month Low]])-1</f>
        <v>3.0708985985160808E-2</v>
      </c>
      <c r="AH302" s="2">
        <f>(Table2[[#This Row],[Current Month High]]/Table2[[#This Row],[Close Price]])-1</f>
        <v>0.11497700459908011</v>
      </c>
      <c r="AI302">
        <v>13.73725254949</v>
      </c>
      <c r="AJ302">
        <v>88.859516616314195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-0.02</v>
      </c>
      <c r="AM302" t="s">
        <v>10443</v>
      </c>
      <c r="AN302">
        <v>-8.0500000000000007</v>
      </c>
      <c r="AO302" t="s">
        <v>10443</v>
      </c>
      <c r="AP302">
        <v>5.6461895752965001E-2</v>
      </c>
      <c r="AQ302">
        <f>(Table2[[#This Row],[Sharpe Ratio]]-AVERAGE(Table2[Sharpe Ratio]))/_xlfn.STDEV.P(Table2[Sharpe Ratio])</f>
        <v>-9.2699039917773604E-2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-1.4487076880538334</v>
      </c>
      <c r="AS302">
        <f>_xlfn.RANK.AVG(Table2[[#This Row],[1Y Return vs Nifty Z-Score]],Table2[1Y Return vs Nifty Z-Score])</f>
        <v>200</v>
      </c>
      <c r="AT302">
        <f>_xlfn.RANK.AVG(Table2[[#This Row],[6M Return vs Nifty Z-Score]],Table2[6M Return vs Nifty Z-Score])</f>
        <v>365</v>
      </c>
      <c r="AU302">
        <f>_xlfn.RANK.AVG(Table2[[#This Row],[Sharpe Ratio Z-Score]],Table2[Sharpe Ratio Z-Score])</f>
        <v>370</v>
      </c>
      <c r="AV302">
        <f>(Table2[[#This Row],[Rank 1Y]]+Table2[[#This Row],[Rank 6M]]+Table2[[#This Row],[Rank Sharpe]])/3</f>
        <v>311.66666666666669</v>
      </c>
    </row>
    <row r="303" spans="1:48" x14ac:dyDescent="0.3">
      <c r="A303" t="s">
        <v>1063</v>
      </c>
      <c r="B303" t="s">
        <v>1064</v>
      </c>
      <c r="C303" t="s">
        <v>10395</v>
      </c>
      <c r="D303" t="s">
        <v>259</v>
      </c>
      <c r="E303">
        <v>12849.7544</v>
      </c>
      <c r="F303">
        <v>4070.5</v>
      </c>
      <c r="G303">
        <v>3.4335764337432502</v>
      </c>
      <c r="H303">
        <f>(Table2[[#This Row],[1Y Return vs Nifty]]-AVERAGE(Table2[1Y Return vs Nifty]))/_xlfn.STDEV.P(Table2[1Y Return vs Nifty])</f>
        <v>-0.34277565536659166</v>
      </c>
      <c r="I303">
        <v>-3.4882088381391698</v>
      </c>
      <c r="J303">
        <f>(Table2[[#This Row],[1M Return vs Nifty]]-AVERAGE(Table2[1M Return vs Nifty]))/_xlfn.STDEV.P(Table2[1M Return vs Nifty])</f>
        <v>-0.11139593899350517</v>
      </c>
      <c r="K303">
        <v>9.9191838929303999E-2</v>
      </c>
      <c r="L303">
        <f>(Table2[[#This Row],[6M Return vs Nifty]]-AVERAGE(Table2[6M Return vs Nifty]))/_xlfn.STDEV.P(Table2[6M Return vs Nifty])</f>
        <v>-0.43769274618809773</v>
      </c>
      <c r="M303">
        <v>-6.3427498593558003</v>
      </c>
      <c r="N303">
        <f>(Table2[[#This Row],[1W Return vs Nifty]]-AVERAGE(Table2[1W Return vs Nifty]))/_xlfn.STDEV.P(Table2[1W Return vs Nifty])</f>
        <v>-0.79470817196414334</v>
      </c>
      <c r="O303">
        <v>4202.96</v>
      </c>
      <c r="P303">
        <v>4232.2906548179599</v>
      </c>
      <c r="Q303">
        <v>3912.6384231806901</v>
      </c>
      <c r="R303">
        <v>23.304430568402701</v>
      </c>
      <c r="S303" s="2">
        <f>(Table2[[#This Row],[Close Price]]-Table2[[#This Row],[20D EMA]])/Table2[[#This Row],[20D EMA]]</f>
        <v>-3.1515884043626402E-2</v>
      </c>
      <c r="T303" s="2">
        <f>(Table2[[#This Row],[Close Price]]-Table2[[#This Row],[50D EMA]])/Table2[[#This Row],[50D EMA]]</f>
        <v>-3.8227680472223816E-2</v>
      </c>
      <c r="U303" s="2">
        <f>(Table2[[#This Row],[Close Price]]-Table2[[#This Row],[200D EMA]])/Table2[[#This Row],[200D EMA]]</f>
        <v>4.034657940382335E-2</v>
      </c>
      <c r="V303">
        <v>0.60500489998643703</v>
      </c>
      <c r="W303">
        <v>4065.35</v>
      </c>
      <c r="X303">
        <v>4153.3999999999996</v>
      </c>
      <c r="Y303">
        <v>4053.05</v>
      </c>
      <c r="Z303">
        <v>4263</v>
      </c>
      <c r="AA303">
        <v>4053.05</v>
      </c>
      <c r="AB303">
        <v>4409.7</v>
      </c>
      <c r="AC303" s="2">
        <f>(Table2[[#This Row],[Close Price]]/Table2[[#This Row],[Day Low]])-1</f>
        <v>1.2668035962464241E-3</v>
      </c>
      <c r="AD303" s="2">
        <f>(Table2[[#This Row],[Day High]]/Table2[[#This Row],[Close Price]])-1</f>
        <v>2.0366048397002734E-2</v>
      </c>
      <c r="AE303" s="2">
        <f>(Table2[[#This Row],[Close Price]]/Table2[[#This Row],[Current Week Low]])-1</f>
        <v>4.3053996373101366E-3</v>
      </c>
      <c r="AF303" s="2">
        <f>(Table2[[#This Row],[Current Week High]]/Table2[[#This Row],[Close Price]])-1</f>
        <v>4.7291487532244103E-2</v>
      </c>
      <c r="AG303" s="2">
        <f>(Table2[[#This Row],[Close Price]]/Table2[[#This Row],[Current Month Low]])-1</f>
        <v>4.3053996373101366E-3</v>
      </c>
      <c r="AH303" s="2">
        <f>(Table2[[#This Row],[Current Month High]]/Table2[[#This Row],[Close Price]])-1</f>
        <v>8.3331286082790834E-2</v>
      </c>
      <c r="AI303">
        <v>22.8350325512836</v>
      </c>
      <c r="AJ303">
        <v>47.481884057971001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-0.13</v>
      </c>
      <c r="AM303" t="s">
        <v>10443</v>
      </c>
      <c r="AN303">
        <v>-5</v>
      </c>
      <c r="AO303" t="s">
        <v>10443</v>
      </c>
      <c r="AP303">
        <v>0.183503430916552</v>
      </c>
      <c r="AQ303">
        <f>(Table2[[#This Row],[Sharpe Ratio]]-AVERAGE(Table2[Sharpe Ratio]))/_xlfn.STDEV.P(Table2[Sharpe Ratio])</f>
        <v>1.3779081894610086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408</v>
      </c>
      <c r="AT303">
        <f>_xlfn.RANK.AVG(Table2[[#This Row],[6M Return vs Nifty Z-Score]],Table2[6M Return vs Nifty Z-Score])</f>
        <v>469</v>
      </c>
      <c r="AU303">
        <f>_xlfn.RANK.AVG(Table2[[#This Row],[Sharpe Ratio Z-Score]],Table2[Sharpe Ratio Z-Score])</f>
        <v>65</v>
      </c>
      <c r="AV303">
        <f>(Table2[[#This Row],[Rank 1Y]]+Table2[[#This Row],[Rank 6M]]+Table2[[#This Row],[Rank Sharpe]])/3</f>
        <v>314</v>
      </c>
    </row>
    <row r="304" spans="1:48" x14ac:dyDescent="0.3">
      <c r="A304" t="s">
        <v>1295</v>
      </c>
      <c r="B304" t="s">
        <v>1296</v>
      </c>
      <c r="C304" t="s">
        <v>10390</v>
      </c>
      <c r="D304" t="s">
        <v>197</v>
      </c>
      <c r="E304">
        <v>9044.9024879999997</v>
      </c>
      <c r="F304">
        <v>458.8</v>
      </c>
      <c r="G304">
        <v>18.358626782050901</v>
      </c>
      <c r="H304">
        <f>(Table2[[#This Row],[1Y Return vs Nifty]]-AVERAGE(Table2[1Y Return vs Nifty]))/_xlfn.STDEV.P(Table2[1Y Return vs Nifty])</f>
        <v>-9.7916070234705332E-2</v>
      </c>
      <c r="I304">
        <v>1.01664833151571</v>
      </c>
      <c r="J304">
        <f>(Table2[[#This Row],[1M Return vs Nifty]]-AVERAGE(Table2[1M Return vs Nifty]))/_xlfn.STDEV.P(Table2[1M Return vs Nifty])</f>
        <v>0.32200922832229012</v>
      </c>
      <c r="K304">
        <v>62.605766443425701</v>
      </c>
      <c r="L304">
        <f>(Table2[[#This Row],[6M Return vs Nifty]]-AVERAGE(Table2[6M Return vs Nifty]))/_xlfn.STDEV.P(Table2[6M Return vs Nifty])</f>
        <v>1.3824575796834027</v>
      </c>
      <c r="M304">
        <v>-1.9766118694634101</v>
      </c>
      <c r="N304">
        <f>(Table2[[#This Row],[1W Return vs Nifty]]-AVERAGE(Table2[1W Return vs Nifty]))/_xlfn.STDEV.P(Table2[1W Return vs Nifty])</f>
        <v>0.17599807418908886</v>
      </c>
      <c r="O304">
        <v>450.06</v>
      </c>
      <c r="P304">
        <v>424.05002577078398</v>
      </c>
      <c r="Q304">
        <v>339.318490951912</v>
      </c>
      <c r="R304">
        <v>56.326305414267601</v>
      </c>
      <c r="S304" s="2">
        <f>(Table2[[#This Row],[Close Price]]-Table2[[#This Row],[20D EMA]])/Table2[[#This Row],[20D EMA]]</f>
        <v>1.9419632937830531E-2</v>
      </c>
      <c r="T304" s="2">
        <f>(Table2[[#This Row],[Close Price]]-Table2[[#This Row],[50D EMA]])/Table2[[#This Row],[50D EMA]]</f>
        <v>8.1947817751106072E-2</v>
      </c>
      <c r="U304" s="2">
        <f>(Table2[[#This Row],[Close Price]]-Table2[[#This Row],[200D EMA]])/Table2[[#This Row],[200D EMA]]</f>
        <v>0.35212200995265203</v>
      </c>
      <c r="V304">
        <v>0.57415324572798498</v>
      </c>
      <c r="W304">
        <v>450.25</v>
      </c>
      <c r="X304">
        <v>461.8</v>
      </c>
      <c r="Y304">
        <v>437.55</v>
      </c>
      <c r="Z304">
        <v>478.25</v>
      </c>
      <c r="AA304">
        <v>437.55</v>
      </c>
      <c r="AB304">
        <v>478.25</v>
      </c>
      <c r="AC304" s="2">
        <f>(Table2[[#This Row],[Close Price]]/Table2[[#This Row],[Day Low]])-1</f>
        <v>1.8989450305386013E-2</v>
      </c>
      <c r="AD304" s="2">
        <f>(Table2[[#This Row],[Day High]]/Table2[[#This Row],[Close Price]])-1</f>
        <v>6.5387968613774827E-3</v>
      </c>
      <c r="AE304" s="2">
        <f>(Table2[[#This Row],[Close Price]]/Table2[[#This Row],[Current Week Low]])-1</f>
        <v>4.8565878185350186E-2</v>
      </c>
      <c r="AF304" s="2">
        <f>(Table2[[#This Row],[Current Week High]]/Table2[[#This Row],[Close Price]])-1</f>
        <v>4.2393199651264091E-2</v>
      </c>
      <c r="AG304" s="2">
        <f>(Table2[[#This Row],[Close Price]]/Table2[[#This Row],[Current Month Low]])-1</f>
        <v>4.8565878185350186E-2</v>
      </c>
      <c r="AH304" s="2">
        <f>(Table2[[#This Row],[Current Month High]]/Table2[[#This Row],[Close Price]])-1</f>
        <v>4.2393199651264091E-2</v>
      </c>
      <c r="AI304">
        <v>4.2393199651264002</v>
      </c>
      <c r="AJ304">
        <v>91.087047063723404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0.11</v>
      </c>
      <c r="AM304" t="s">
        <v>10442</v>
      </c>
      <c r="AN304">
        <v>0.68</v>
      </c>
      <c r="AO304" t="s">
        <v>10442</v>
      </c>
      <c r="AQ304">
        <f>(Table2[[#This Row],[Sharpe Ratio]]-AVERAGE(Table2[Sharpe Ratio]))/_xlfn.STDEV.P(Table2[Sharpe Ratio])</f>
        <v>-0.74629057572393653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1.0362582362361397</v>
      </c>
      <c r="AS304">
        <f>_xlfn.RANK.AVG(Table2[[#This Row],[1Y Return vs Nifty Z-Score]],Table2[1Y Return vs Nifty Z-Score])</f>
        <v>317</v>
      </c>
      <c r="AT304">
        <f>_xlfn.RANK.AVG(Table2[[#This Row],[6M Return vs Nifty Z-Score]],Table2[6M Return vs Nifty Z-Score])</f>
        <v>68</v>
      </c>
      <c r="AU304">
        <f>_xlfn.RANK.AVG(Table2[[#This Row],[Sharpe Ratio Z-Score]],Table2[Sharpe Ratio Z-Score])</f>
        <v>558</v>
      </c>
      <c r="AV304">
        <f>(Table2[[#This Row],[Rank 1Y]]+Table2[[#This Row],[Rank 6M]]+Table2[[#This Row],[Rank Sharpe]])/3</f>
        <v>314.33333333333331</v>
      </c>
    </row>
    <row r="305" spans="1:48" x14ac:dyDescent="0.3">
      <c r="A305" t="s">
        <v>949</v>
      </c>
      <c r="B305" t="s">
        <v>950</v>
      </c>
      <c r="C305" t="s">
        <v>10384</v>
      </c>
      <c r="D305" t="s">
        <v>218</v>
      </c>
      <c r="E305">
        <v>16331.5623559</v>
      </c>
      <c r="F305">
        <v>1281.5</v>
      </c>
      <c r="G305">
        <v>31.5607798812329</v>
      </c>
      <c r="H305">
        <f>(Table2[[#This Row],[1Y Return vs Nifty]]-AVERAGE(Table2[1Y Return vs Nifty]))/_xlfn.STDEV.P(Table2[1Y Return vs Nifty])</f>
        <v>0.11867775392481612</v>
      </c>
      <c r="I305">
        <v>14.757570034118601</v>
      </c>
      <c r="J305">
        <f>(Table2[[#This Row],[1M Return vs Nifty]]-AVERAGE(Table2[1M Return vs Nifty]))/_xlfn.STDEV.P(Table2[1M Return vs Nifty])</f>
        <v>1.6440015235954597</v>
      </c>
      <c r="K305">
        <v>38.682290505107801</v>
      </c>
      <c r="L305">
        <f>(Table2[[#This Row],[6M Return vs Nifty]]-AVERAGE(Table2[6M Return vs Nifty]))/_xlfn.STDEV.P(Table2[6M Return vs Nifty])</f>
        <v>0.68582170096775841</v>
      </c>
      <c r="M305">
        <v>-1.9166591439190299</v>
      </c>
      <c r="N305">
        <f>(Table2[[#This Row],[1W Return vs Nifty]]-AVERAGE(Table2[1W Return vs Nifty]))/_xlfn.STDEV.P(Table2[1W Return vs Nifty])</f>
        <v>0.1893271273006866</v>
      </c>
      <c r="O305">
        <v>1232.04</v>
      </c>
      <c r="P305">
        <v>1145.8247714250899</v>
      </c>
      <c r="Q305">
        <v>984.02017453577696</v>
      </c>
      <c r="R305">
        <v>60.473326246331098</v>
      </c>
      <c r="S305" s="2">
        <f>(Table2[[#This Row],[Close Price]]-Table2[[#This Row],[20D EMA]])/Table2[[#This Row],[20D EMA]]</f>
        <v>4.01448004934905E-2</v>
      </c>
      <c r="T305" s="2">
        <f>(Table2[[#This Row],[Close Price]]-Table2[[#This Row],[50D EMA]])/Table2[[#This Row],[50D EMA]]</f>
        <v>0.1184083569830381</v>
      </c>
      <c r="U305" s="2">
        <f>(Table2[[#This Row],[Close Price]]-Table2[[#This Row],[200D EMA]])/Table2[[#This Row],[200D EMA]]</f>
        <v>0.3023106976486154</v>
      </c>
      <c r="V305">
        <v>0.99199050751422102</v>
      </c>
      <c r="W305">
        <v>1271.4000000000001</v>
      </c>
      <c r="X305">
        <v>1304.8499999999999</v>
      </c>
      <c r="Y305">
        <v>1261</v>
      </c>
      <c r="Z305">
        <v>1341</v>
      </c>
      <c r="AA305">
        <v>1145.3</v>
      </c>
      <c r="AB305">
        <v>1341</v>
      </c>
      <c r="AC305" s="2">
        <f>(Table2[[#This Row],[Close Price]]/Table2[[#This Row],[Day Low]])-1</f>
        <v>7.9439987415446112E-3</v>
      </c>
      <c r="AD305" s="2">
        <f>(Table2[[#This Row],[Day High]]/Table2[[#This Row],[Close Price]])-1</f>
        <v>1.8220834959032262E-2</v>
      </c>
      <c r="AE305" s="2">
        <f>(Table2[[#This Row],[Close Price]]/Table2[[#This Row],[Current Week Low]])-1</f>
        <v>1.6256938937351251E-2</v>
      </c>
      <c r="AF305" s="2">
        <f>(Table2[[#This Row],[Current Week High]]/Table2[[#This Row],[Close Price]])-1</f>
        <v>4.6429964884900476E-2</v>
      </c>
      <c r="AG305" s="2">
        <f>(Table2[[#This Row],[Close Price]]/Table2[[#This Row],[Current Month Low]])-1</f>
        <v>0.11892080677551742</v>
      </c>
      <c r="AH305" s="2">
        <f>(Table2[[#This Row],[Current Month High]]/Table2[[#This Row],[Close Price]])-1</f>
        <v>4.6429964884900476E-2</v>
      </c>
      <c r="AI305">
        <v>4.6429964884900397</v>
      </c>
      <c r="AJ305">
        <v>72.941970310391298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0.19</v>
      </c>
      <c r="AM305" t="s">
        <v>10442</v>
      </c>
      <c r="AN305">
        <v>7.87</v>
      </c>
      <c r="AO305" t="s">
        <v>10442</v>
      </c>
      <c r="AP305">
        <v>5.2218218256800005E-4</v>
      </c>
      <c r="AQ305">
        <f>(Table2[[#This Row],[Sharpe Ratio]]-AVERAGE(Table2[Sharpe Ratio]))/_xlfn.STDEV.P(Table2[Sharpe Ratio])</f>
        <v>-0.74024589992756451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1.8975822058611562</v>
      </c>
      <c r="AS305">
        <f>_xlfn.RANK.AVG(Table2[[#This Row],[1Y Return vs Nifty Z-Score]],Table2[1Y Return vs Nifty Z-Score])</f>
        <v>271</v>
      </c>
      <c r="AT305">
        <f>_xlfn.RANK.AVG(Table2[[#This Row],[6M Return vs Nifty Z-Score]],Table2[6M Return vs Nifty Z-Score])</f>
        <v>143</v>
      </c>
      <c r="AU305">
        <f>_xlfn.RANK.AVG(Table2[[#This Row],[Sharpe Ratio Z-Score]],Table2[Sharpe Ratio Z-Score])</f>
        <v>530</v>
      </c>
      <c r="AV305">
        <f>(Table2[[#This Row],[Rank 1Y]]+Table2[[#This Row],[Rank 6M]]+Table2[[#This Row],[Rank Sharpe]])/3</f>
        <v>314.66666666666669</v>
      </c>
    </row>
    <row r="306" spans="1:48" x14ac:dyDescent="0.3">
      <c r="A306" t="s">
        <v>365</v>
      </c>
      <c r="B306" t="s">
        <v>366</v>
      </c>
      <c r="C306" t="s">
        <v>10395</v>
      </c>
      <c r="D306" t="s">
        <v>204</v>
      </c>
      <c r="E306">
        <v>69842.922759659996</v>
      </c>
      <c r="F306">
        <v>237.85</v>
      </c>
      <c r="G306">
        <v>0.91389790349550903</v>
      </c>
      <c r="H306">
        <f>(Table2[[#This Row],[1Y Return vs Nifty]]-AVERAGE(Table2[1Y Return vs Nifty]))/_xlfn.STDEV.P(Table2[1Y Return vs Nifty])</f>
        <v>-0.38411336781539029</v>
      </c>
      <c r="I306">
        <v>-12.3301727578426</v>
      </c>
      <c r="J306">
        <f>(Table2[[#This Row],[1M Return vs Nifty]]-AVERAGE(Table2[1M Return vs Nifty]))/_xlfn.STDEV.P(Table2[1M Return vs Nifty])</f>
        <v>-0.96206727166815997</v>
      </c>
      <c r="K306">
        <v>29.134662797412801</v>
      </c>
      <c r="L306">
        <f>(Table2[[#This Row],[6M Return vs Nifty]]-AVERAGE(Table2[6M Return vs Nifty]))/_xlfn.STDEV.P(Table2[6M Return vs Nifty])</f>
        <v>0.40780106404405903</v>
      </c>
      <c r="M306">
        <v>-5.7529553431727498</v>
      </c>
      <c r="N306">
        <f>(Table2[[#This Row],[1W Return vs Nifty]]-AVERAGE(Table2[1W Return vs Nifty]))/_xlfn.STDEV.P(Table2[1W Return vs Nifty])</f>
        <v>-0.6635814823974856</v>
      </c>
      <c r="O306">
        <v>245.41</v>
      </c>
      <c r="P306">
        <v>243.628887838526</v>
      </c>
      <c r="Q306">
        <v>213.20193016390201</v>
      </c>
      <c r="R306">
        <v>32.571149115151002</v>
      </c>
      <c r="S306" s="2">
        <f>(Table2[[#This Row],[Close Price]]-Table2[[#This Row],[20D EMA]])/Table2[[#This Row],[20D EMA]]</f>
        <v>-3.0805590644228036E-2</v>
      </c>
      <c r="T306" s="2">
        <f>(Table2[[#This Row],[Close Price]]-Table2[[#This Row],[50D EMA]])/Table2[[#This Row],[50D EMA]]</f>
        <v>-2.3720043586769456E-2</v>
      </c>
      <c r="U306" s="2">
        <f>(Table2[[#This Row],[Close Price]]-Table2[[#This Row],[200D EMA]])/Table2[[#This Row],[200D EMA]]</f>
        <v>0.11560903701551593</v>
      </c>
      <c r="V306">
        <v>0.70372350513134796</v>
      </c>
      <c r="W306">
        <v>235.65</v>
      </c>
      <c r="X306">
        <v>239.55</v>
      </c>
      <c r="Y306">
        <v>233.05</v>
      </c>
      <c r="Z306">
        <v>248.2</v>
      </c>
      <c r="AA306">
        <v>233.05</v>
      </c>
      <c r="AB306">
        <v>258.10000000000002</v>
      </c>
      <c r="AC306" s="2">
        <f>(Table2[[#This Row],[Close Price]]/Table2[[#This Row],[Day Low]])-1</f>
        <v>9.3358794822830937E-3</v>
      </c>
      <c r="AD306" s="2">
        <f>(Table2[[#This Row],[Day High]]/Table2[[#This Row],[Close Price]])-1</f>
        <v>7.1473617826360858E-3</v>
      </c>
      <c r="AE306" s="2">
        <f>(Table2[[#This Row],[Close Price]]/Table2[[#This Row],[Current Week Low]])-1</f>
        <v>2.0596438532503702E-2</v>
      </c>
      <c r="AF306" s="2">
        <f>(Table2[[#This Row],[Current Week High]]/Table2[[#This Row],[Close Price]])-1</f>
        <v>4.3514820264872744E-2</v>
      </c>
      <c r="AG306" s="2">
        <f>(Table2[[#This Row],[Close Price]]/Table2[[#This Row],[Current Month Low]])-1</f>
        <v>2.0596438532503702E-2</v>
      </c>
      <c r="AH306" s="2">
        <f>(Table2[[#This Row],[Current Month High]]/Table2[[#This Row],[Close Price]])-1</f>
        <v>8.5137691822577466E-2</v>
      </c>
      <c r="AI306">
        <v>11.2676056338028</v>
      </c>
      <c r="AJ306">
        <v>50.967946683592501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-0.01</v>
      </c>
      <c r="AM306" t="s">
        <v>10443</v>
      </c>
      <c r="AN306">
        <v>-5.05</v>
      </c>
      <c r="AO306" t="s">
        <v>10443</v>
      </c>
      <c r="AP306">
        <v>7.3865718572146993E-2</v>
      </c>
      <c r="AQ306">
        <f>(Table2[[#This Row],[Sharpe Ratio]]-AVERAGE(Table2[Sharpe Ratio]))/_xlfn.STDEV.P(Table2[Sharpe Ratio])</f>
        <v>0.10876410852229919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-1.4931969493146777</v>
      </c>
      <c r="AS306">
        <f>_xlfn.RANK.AVG(Table2[[#This Row],[1Y Return vs Nifty Z-Score]],Table2[1Y Return vs Nifty Z-Score])</f>
        <v>426</v>
      </c>
      <c r="AT306">
        <f>_xlfn.RANK.AVG(Table2[[#This Row],[6M Return vs Nifty Z-Score]],Table2[6M Return vs Nifty Z-Score])</f>
        <v>197</v>
      </c>
      <c r="AU306">
        <f>_xlfn.RANK.AVG(Table2[[#This Row],[Sharpe Ratio Z-Score]],Table2[Sharpe Ratio Z-Score])</f>
        <v>325</v>
      </c>
      <c r="AV306">
        <f>(Table2[[#This Row],[Rank 1Y]]+Table2[[#This Row],[Rank 6M]]+Table2[[#This Row],[Rank Sharpe]])/3</f>
        <v>316</v>
      </c>
    </row>
    <row r="307" spans="1:48" x14ac:dyDescent="0.3">
      <c r="A307" t="s">
        <v>367</v>
      </c>
      <c r="B307" t="s">
        <v>368</v>
      </c>
      <c r="C307" t="s">
        <v>10397</v>
      </c>
      <c r="D307" t="s">
        <v>278</v>
      </c>
      <c r="E307">
        <v>69674.225243194902</v>
      </c>
      <c r="F307">
        <v>8169.65</v>
      </c>
      <c r="G307">
        <v>8.2267742235680501</v>
      </c>
      <c r="H307">
        <f>(Table2[[#This Row],[1Y Return vs Nifty]]-AVERAGE(Table2[1Y Return vs Nifty]))/_xlfn.STDEV.P(Table2[1Y Return vs Nifty])</f>
        <v>-0.26413870641957149</v>
      </c>
      <c r="I307">
        <v>3.52366997653735</v>
      </c>
      <c r="J307">
        <f>(Table2[[#This Row],[1M Return vs Nifty]]-AVERAGE(Table2[1M Return vs Nifty]))/_xlfn.STDEV.P(Table2[1M Return vs Nifty])</f>
        <v>0.56320580672749765</v>
      </c>
      <c r="K307">
        <v>8.0944436915673901</v>
      </c>
      <c r="L307">
        <f>(Table2[[#This Row],[6M Return vs Nifty]]-AVERAGE(Table2[6M Return vs Nifty]))/_xlfn.STDEV.P(Table2[6M Return vs Nifty])</f>
        <v>-0.2048762727677626</v>
      </c>
      <c r="M307">
        <v>4.1430656732484197</v>
      </c>
      <c r="N307">
        <f>(Table2[[#This Row],[1W Return vs Nifty]]-AVERAGE(Table2[1W Return vs Nifty]))/_xlfn.STDEV.P(Table2[1W Return vs Nifty])</f>
        <v>1.5365618559353562</v>
      </c>
      <c r="O307">
        <v>7798.79</v>
      </c>
      <c r="P307">
        <v>7814.0529742080598</v>
      </c>
      <c r="Q307">
        <v>7246.5975984980396</v>
      </c>
      <c r="R307">
        <v>63.763222619465701</v>
      </c>
      <c r="S307" s="2">
        <f>(Table2[[#This Row],[Close Price]]-Table2[[#This Row],[20D EMA]])/Table2[[#This Row],[20D EMA]]</f>
        <v>4.755353074002501E-2</v>
      </c>
      <c r="T307" s="2">
        <f>(Table2[[#This Row],[Close Price]]-Table2[[#This Row],[50D EMA]])/Table2[[#This Row],[50D EMA]]</f>
        <v>4.5507373313908063E-2</v>
      </c>
      <c r="U307" s="2">
        <f>(Table2[[#This Row],[Close Price]]-Table2[[#This Row],[200D EMA]])/Table2[[#This Row],[200D EMA]]</f>
        <v>0.12737735039865825</v>
      </c>
      <c r="V307">
        <v>1.3146527335404199</v>
      </c>
      <c r="W307">
        <v>8101.5</v>
      </c>
      <c r="X307">
        <v>8302</v>
      </c>
      <c r="Y307">
        <v>8049.9</v>
      </c>
      <c r="Z307">
        <v>8500</v>
      </c>
      <c r="AA307">
        <v>7160.15</v>
      </c>
      <c r="AB307">
        <v>8500</v>
      </c>
      <c r="AC307" s="2">
        <f>(Table2[[#This Row],[Close Price]]/Table2[[#This Row],[Day Low]])-1</f>
        <v>8.4120224649755215E-3</v>
      </c>
      <c r="AD307" s="2">
        <f>(Table2[[#This Row],[Day High]]/Table2[[#This Row],[Close Price]])-1</f>
        <v>1.6200204415121933E-2</v>
      </c>
      <c r="AE307" s="2">
        <f>(Table2[[#This Row],[Close Price]]/Table2[[#This Row],[Current Week Low]])-1</f>
        <v>1.487596119206458E-2</v>
      </c>
      <c r="AF307" s="2">
        <f>(Table2[[#This Row],[Current Week High]]/Table2[[#This Row],[Close Price]])-1</f>
        <v>4.0436248798908281E-2</v>
      </c>
      <c r="AG307" s="2">
        <f>(Table2[[#This Row],[Close Price]]/Table2[[#This Row],[Current Month Low]])-1</f>
        <v>0.14098866643855223</v>
      </c>
      <c r="AH307" s="2">
        <f>(Table2[[#This Row],[Current Month High]]/Table2[[#This Row],[Close Price]])-1</f>
        <v>4.0436248798908281E-2</v>
      </c>
      <c r="AI307">
        <v>21.609248866230502</v>
      </c>
      <c r="AJ307">
        <v>53.4206572769953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-7.0000000000000007E-2</v>
      </c>
      <c r="AM307" t="s">
        <v>10443</v>
      </c>
      <c r="AN307">
        <v>13.43</v>
      </c>
      <c r="AO307" t="s">
        <v>10442</v>
      </c>
      <c r="AP307">
        <v>0.11947764116462201</v>
      </c>
      <c r="AQ307">
        <f>(Table2[[#This Row],[Sharpe Ratio]]-AVERAGE(Table2[Sharpe Ratio]))/_xlfn.STDEV.P(Table2[Sharpe Ratio])</f>
        <v>0.63675853982373243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381</v>
      </c>
      <c r="AT307">
        <f>_xlfn.RANK.AVG(Table2[[#This Row],[6M Return vs Nifty Z-Score]],Table2[6M Return vs Nifty Z-Score])</f>
        <v>380</v>
      </c>
      <c r="AU307">
        <f>_xlfn.RANK.AVG(Table2[[#This Row],[Sharpe Ratio Z-Score]],Table2[Sharpe Ratio Z-Score])</f>
        <v>193</v>
      </c>
      <c r="AV307">
        <f>(Table2[[#This Row],[Rank 1Y]]+Table2[[#This Row],[Rank 6M]]+Table2[[#This Row],[Rank Sharpe]])/3</f>
        <v>318</v>
      </c>
    </row>
    <row r="308" spans="1:48" x14ac:dyDescent="0.3">
      <c r="A308" t="s">
        <v>582</v>
      </c>
      <c r="B308" t="s">
        <v>583</v>
      </c>
      <c r="C308" t="s">
        <v>10390</v>
      </c>
      <c r="D308" t="s">
        <v>197</v>
      </c>
      <c r="E308">
        <v>34581.257866559899</v>
      </c>
      <c r="F308">
        <v>2458.4499999999998</v>
      </c>
      <c r="G308">
        <v>22.764434630751399</v>
      </c>
      <c r="H308">
        <f>(Table2[[#This Row],[1Y Return vs Nifty]]-AVERAGE(Table2[1Y Return vs Nifty]))/_xlfn.STDEV.P(Table2[1Y Return vs Nifty])</f>
        <v>-2.5634620133872806E-2</v>
      </c>
      <c r="I308">
        <v>-3.6328815864191002</v>
      </c>
      <c r="J308">
        <f>(Table2[[#This Row],[1M Return vs Nifty]]-AVERAGE(Table2[1M Return vs Nifty]))/_xlfn.STDEV.P(Table2[1M Return vs Nifty])</f>
        <v>-0.12531467477422312</v>
      </c>
      <c r="K308">
        <v>22.1391448785071</v>
      </c>
      <c r="L308">
        <f>(Table2[[#This Row],[6M Return vs Nifty]]-AVERAGE(Table2[6M Return vs Nifty]))/_xlfn.STDEV.P(Table2[6M Return vs Nifty])</f>
        <v>0.2040961849925009</v>
      </c>
      <c r="M308">
        <v>0.66811492466415501</v>
      </c>
      <c r="N308">
        <f>(Table2[[#This Row],[1W Return vs Nifty]]-AVERAGE(Table2[1W Return vs Nifty]))/_xlfn.STDEV.P(Table2[1W Return vs Nifty])</f>
        <v>0.76398975570983596</v>
      </c>
      <c r="O308">
        <v>2485.4499999999998</v>
      </c>
      <c r="P308">
        <v>2493.87801242265</v>
      </c>
      <c r="Q308">
        <v>2210.0214494390002</v>
      </c>
      <c r="R308">
        <v>46.337921987075497</v>
      </c>
      <c r="S308" s="2">
        <f>(Table2[[#This Row],[Close Price]]-Table2[[#This Row],[20D EMA]])/Table2[[#This Row],[20D EMA]]</f>
        <v>-1.0863223963467381E-2</v>
      </c>
      <c r="T308" s="2">
        <f>(Table2[[#This Row],[Close Price]]-Table2[[#This Row],[50D EMA]])/Table2[[#This Row],[50D EMA]]</f>
        <v>-1.4205992532984433E-2</v>
      </c>
      <c r="U308" s="2">
        <f>(Table2[[#This Row],[Close Price]]-Table2[[#This Row],[200D EMA]])/Table2[[#This Row],[200D EMA]]</f>
        <v>0.11241001784125743</v>
      </c>
      <c r="V308">
        <v>1.21576401612931</v>
      </c>
      <c r="W308">
        <v>2418.65</v>
      </c>
      <c r="X308">
        <v>2589</v>
      </c>
      <c r="Y308">
        <v>2378</v>
      </c>
      <c r="Z308">
        <v>2589</v>
      </c>
      <c r="AA308">
        <v>2378</v>
      </c>
      <c r="AB308">
        <v>2589</v>
      </c>
      <c r="AC308" s="2">
        <f>(Table2[[#This Row],[Close Price]]/Table2[[#This Row],[Day Low]])-1</f>
        <v>1.6455460690881107E-2</v>
      </c>
      <c r="AD308" s="2">
        <f>(Table2[[#This Row],[Day High]]/Table2[[#This Row],[Close Price]])-1</f>
        <v>5.3102564624051718E-2</v>
      </c>
      <c r="AE308" s="2">
        <f>(Table2[[#This Row],[Close Price]]/Table2[[#This Row],[Current Week Low]])-1</f>
        <v>3.3830950378469282E-2</v>
      </c>
      <c r="AF308" s="2">
        <f>(Table2[[#This Row],[Current Week High]]/Table2[[#This Row],[Close Price]])-1</f>
        <v>5.3102564624051718E-2</v>
      </c>
      <c r="AG308" s="2">
        <f>(Table2[[#This Row],[Close Price]]/Table2[[#This Row],[Current Month Low]])-1</f>
        <v>3.3830950378469282E-2</v>
      </c>
      <c r="AH308" s="2">
        <f>(Table2[[#This Row],[Current Month High]]/Table2[[#This Row],[Close Price]])-1</f>
        <v>5.3102564624051718E-2</v>
      </c>
      <c r="AI308">
        <v>24.5215481299192</v>
      </c>
      <c r="AJ308">
        <v>59.634427453654098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-0.15</v>
      </c>
      <c r="AM308" t="s">
        <v>10443</v>
      </c>
      <c r="AN308">
        <v>-3.27</v>
      </c>
      <c r="AO308" t="s">
        <v>10443</v>
      </c>
      <c r="AP308">
        <v>3.9051902678411E-2</v>
      </c>
      <c r="AQ308">
        <f>(Table2[[#This Row],[Sharpe Ratio]]-AVERAGE(Table2[Sharpe Ratio]))/_xlfn.STDEV.P(Table2[Sharpe Ratio])</f>
        <v>-0.29423361399156139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300</v>
      </c>
      <c r="AT308">
        <f>_xlfn.RANK.AVG(Table2[[#This Row],[6M Return vs Nifty Z-Score]],Table2[6M Return vs Nifty Z-Score])</f>
        <v>247</v>
      </c>
      <c r="AU308">
        <f>_xlfn.RANK.AVG(Table2[[#This Row],[Sharpe Ratio Z-Score]],Table2[Sharpe Ratio Z-Score])</f>
        <v>411</v>
      </c>
      <c r="AV308">
        <f>(Table2[[#This Row],[Rank 1Y]]+Table2[[#This Row],[Rank 6M]]+Table2[[#This Row],[Rank Sharpe]])/3</f>
        <v>319.33333333333331</v>
      </c>
    </row>
    <row r="309" spans="1:48" x14ac:dyDescent="0.3">
      <c r="A309" t="s">
        <v>1052</v>
      </c>
      <c r="B309" t="s">
        <v>1053</v>
      </c>
      <c r="C309" t="s">
        <v>10388</v>
      </c>
      <c r="D309" t="s">
        <v>54</v>
      </c>
      <c r="E309">
        <v>13085.4869768399</v>
      </c>
      <c r="F309">
        <v>539.9</v>
      </c>
      <c r="G309">
        <v>33.222999883999798</v>
      </c>
      <c r="H309">
        <f>(Table2[[#This Row],[1Y Return vs Nifty]]-AVERAGE(Table2[1Y Return vs Nifty]))/_xlfn.STDEV.P(Table2[1Y Return vs Nifty])</f>
        <v>0.14594804720872295</v>
      </c>
      <c r="I309">
        <v>-23.119205323222801</v>
      </c>
      <c r="J309">
        <f>(Table2[[#This Row],[1M Return vs Nifty]]-AVERAGE(Table2[1M Return vs Nifty]))/_xlfn.STDEV.P(Table2[1M Return vs Nifty])</f>
        <v>-2.0000629923032722</v>
      </c>
      <c r="K309">
        <v>12.5204040124333</v>
      </c>
      <c r="L309">
        <f>(Table2[[#This Row],[6M Return vs Nifty]]-AVERAGE(Table2[6M Return vs Nifty]))/_xlfn.STDEV.P(Table2[6M Return vs Nifty])</f>
        <v>-7.5995220313819375E-2</v>
      </c>
      <c r="M309">
        <v>-6.8628690422744301</v>
      </c>
      <c r="N309">
        <f>(Table2[[#This Row],[1W Return vs Nifty]]-AVERAGE(Table2[1W Return vs Nifty]))/_xlfn.STDEV.P(Table2[1W Return vs Nifty])</f>
        <v>-0.91034421937538723</v>
      </c>
      <c r="O309">
        <v>611.94000000000005</v>
      </c>
      <c r="P309">
        <v>605.93275744060497</v>
      </c>
      <c r="Q309">
        <v>497.86457070026302</v>
      </c>
      <c r="R309">
        <v>19.9208206435056</v>
      </c>
      <c r="S309" s="2">
        <f>(Table2[[#This Row],[Close Price]]-Table2[[#This Row],[20D EMA]])/Table2[[#This Row],[20D EMA]]</f>
        <v>-0.11772395986534639</v>
      </c>
      <c r="T309" s="2">
        <f>(Table2[[#This Row],[Close Price]]-Table2[[#This Row],[50D EMA]])/Table2[[#This Row],[50D EMA]]</f>
        <v>-0.1089770385075735</v>
      </c>
      <c r="U309" s="2">
        <f>(Table2[[#This Row],[Close Price]]-Table2[[#This Row],[200D EMA]])/Table2[[#This Row],[200D EMA]]</f>
        <v>8.4431453398286074E-2</v>
      </c>
      <c r="V309">
        <v>2.42471603326221</v>
      </c>
      <c r="W309">
        <v>531.15</v>
      </c>
      <c r="X309">
        <v>552.79999999999995</v>
      </c>
      <c r="Y309">
        <v>531.15</v>
      </c>
      <c r="Z309">
        <v>560.6</v>
      </c>
      <c r="AA309">
        <v>531.15</v>
      </c>
      <c r="AB309">
        <v>719.9</v>
      </c>
      <c r="AC309" s="2">
        <f>(Table2[[#This Row],[Close Price]]/Table2[[#This Row],[Day Low]])-1</f>
        <v>1.6473689165019234E-2</v>
      </c>
      <c r="AD309" s="2">
        <f>(Table2[[#This Row],[Day High]]/Table2[[#This Row],[Close Price]])-1</f>
        <v>2.3893313576588193E-2</v>
      </c>
      <c r="AE309" s="2">
        <f>(Table2[[#This Row],[Close Price]]/Table2[[#This Row],[Current Week Low]])-1</f>
        <v>1.6473689165019234E-2</v>
      </c>
      <c r="AF309" s="2">
        <f>(Table2[[#This Row],[Current Week High]]/Table2[[#This Row],[Close Price]])-1</f>
        <v>3.8340433413595276E-2</v>
      </c>
      <c r="AG309" s="2">
        <f>(Table2[[#This Row],[Close Price]]/Table2[[#This Row],[Current Month Low]])-1</f>
        <v>1.6473689165019234E-2</v>
      </c>
      <c r="AH309" s="2">
        <f>(Table2[[#This Row],[Current Month High]]/Table2[[#This Row],[Close Price]])-1</f>
        <v>0.33339507316169659</v>
      </c>
      <c r="AI309">
        <v>33.543248749768402</v>
      </c>
      <c r="AJ309">
        <v>69.274180906098096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-7.0000000000000007E-2</v>
      </c>
      <c r="AM309" t="s">
        <v>10443</v>
      </c>
      <c r="AN309">
        <v>-23.29</v>
      </c>
      <c r="AO309" t="s">
        <v>10443</v>
      </c>
      <c r="AP309">
        <v>5.0447827390638002E-2</v>
      </c>
      <c r="AQ309">
        <f>(Table2[[#This Row],[Sharpe Ratio]]-AVERAGE(Table2[Sharpe Ratio]))/_xlfn.STDEV.P(Table2[Sharpe Ratio])</f>
        <v>-0.16231668425926993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-3.0027710690430256</v>
      </c>
      <c r="AS309">
        <f>_xlfn.RANK.AVG(Table2[[#This Row],[1Y Return vs Nifty Z-Score]],Table2[1Y Return vs Nifty Z-Score])</f>
        <v>259</v>
      </c>
      <c r="AT309">
        <f>_xlfn.RANK.AVG(Table2[[#This Row],[6M Return vs Nifty Z-Score]],Table2[6M Return vs Nifty Z-Score])</f>
        <v>329</v>
      </c>
      <c r="AU309">
        <f>_xlfn.RANK.AVG(Table2[[#This Row],[Sharpe Ratio Z-Score]],Table2[Sharpe Ratio Z-Score])</f>
        <v>379</v>
      </c>
      <c r="AV309">
        <f>(Table2[[#This Row],[Rank 1Y]]+Table2[[#This Row],[Rank 6M]]+Table2[[#This Row],[Rank Sharpe]])/3</f>
        <v>322.33333333333331</v>
      </c>
    </row>
    <row r="310" spans="1:48" x14ac:dyDescent="0.3">
      <c r="A310" t="s">
        <v>787</v>
      </c>
      <c r="B310" t="s">
        <v>788</v>
      </c>
      <c r="C310" t="s">
        <v>10383</v>
      </c>
      <c r="D310" t="s">
        <v>789</v>
      </c>
      <c r="E310">
        <v>21786.969439925</v>
      </c>
      <c r="F310">
        <v>1553.35</v>
      </c>
      <c r="G310">
        <v>12.3814927058454</v>
      </c>
      <c r="H310">
        <f>(Table2[[#This Row],[1Y Return vs Nifty]]-AVERAGE(Table2[1Y Return vs Nifty]))/_xlfn.STDEV.P(Table2[1Y Return vs Nifty])</f>
        <v>-0.19597661515898376</v>
      </c>
      <c r="I310">
        <v>-7.6464489512768097</v>
      </c>
      <c r="J310">
        <f>(Table2[[#This Row],[1M Return vs Nifty]]-AVERAGE(Table2[1M Return vs Nifty]))/_xlfn.STDEV.P(Table2[1M Return vs Nifty])</f>
        <v>-0.51145362874967959</v>
      </c>
      <c r="K310">
        <v>33.3550028425107</v>
      </c>
      <c r="L310">
        <f>(Table2[[#This Row],[6M Return vs Nifty]]-AVERAGE(Table2[6M Return vs Nifty]))/_xlfn.STDEV.P(Table2[6M Return vs Nifty])</f>
        <v>0.5306945893568491</v>
      </c>
      <c r="M310">
        <v>-4.3248323492977399</v>
      </c>
      <c r="N310">
        <f>(Table2[[#This Row],[1W Return vs Nifty]]-AVERAGE(Table2[1W Return vs Nifty]))/_xlfn.STDEV.P(Table2[1W Return vs Nifty])</f>
        <v>-0.34607252742657463</v>
      </c>
      <c r="O310">
        <v>1573.84</v>
      </c>
      <c r="P310">
        <v>1520.0831381046</v>
      </c>
      <c r="Q310">
        <v>1308.46753571723</v>
      </c>
      <c r="R310">
        <v>42.067959298798698</v>
      </c>
      <c r="S310" s="2">
        <f>(Table2[[#This Row],[Close Price]]-Table2[[#This Row],[20D EMA]])/Table2[[#This Row],[20D EMA]]</f>
        <v>-1.30191124891984E-2</v>
      </c>
      <c r="T310" s="2">
        <f>(Table2[[#This Row],[Close Price]]-Table2[[#This Row],[50D EMA]])/Table2[[#This Row],[50D EMA]]</f>
        <v>2.1884896333289047E-2</v>
      </c>
      <c r="U310" s="2">
        <f>(Table2[[#This Row],[Close Price]]-Table2[[#This Row],[200D EMA]])/Table2[[#This Row],[200D EMA]]</f>
        <v>0.18715211313862576</v>
      </c>
      <c r="V310">
        <v>0.31938368658452199</v>
      </c>
      <c r="W310">
        <v>1521</v>
      </c>
      <c r="X310">
        <v>1578</v>
      </c>
      <c r="Y310">
        <v>1484.9</v>
      </c>
      <c r="Z310">
        <v>1592.8</v>
      </c>
      <c r="AA310">
        <v>1484.9</v>
      </c>
      <c r="AB310">
        <v>1682.95</v>
      </c>
      <c r="AC310" s="2">
        <f>(Table2[[#This Row],[Close Price]]/Table2[[#This Row],[Day Low]])-1</f>
        <v>2.1268902038132698E-2</v>
      </c>
      <c r="AD310" s="2">
        <f>(Table2[[#This Row],[Day High]]/Table2[[#This Row],[Close Price]])-1</f>
        <v>1.5868928444973784E-2</v>
      </c>
      <c r="AE310" s="2">
        <f>(Table2[[#This Row],[Close Price]]/Table2[[#This Row],[Current Week Low]])-1</f>
        <v>4.6097380294969126E-2</v>
      </c>
      <c r="AF310" s="2">
        <f>(Table2[[#This Row],[Current Week High]]/Table2[[#This Row],[Close Price]])-1</f>
        <v>2.5396723211124295E-2</v>
      </c>
      <c r="AG310" s="2">
        <f>(Table2[[#This Row],[Close Price]]/Table2[[#This Row],[Current Month Low]])-1</f>
        <v>4.6097380294969126E-2</v>
      </c>
      <c r="AH310" s="2">
        <f>(Table2[[#This Row],[Current Month High]]/Table2[[#This Row],[Close Price]])-1</f>
        <v>8.3432581195480804E-2</v>
      </c>
      <c r="AI310">
        <v>10.406540702352901</v>
      </c>
      <c r="AJ310">
        <v>57.197793857207898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0.01</v>
      </c>
      <c r="AM310" t="s">
        <v>10442</v>
      </c>
      <c r="AN310">
        <v>-3.42</v>
      </c>
      <c r="AO310" t="s">
        <v>10443</v>
      </c>
      <c r="AP310">
        <v>3.0286352074273E-2</v>
      </c>
      <c r="AQ310">
        <f>(Table2[[#This Row],[Sharpe Ratio]]-AVERAGE(Table2[Sharpe Ratio]))/_xlfn.STDEV.P(Table2[Sharpe Ratio])</f>
        <v>-0.39570186271298946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-0.91851004469137831</v>
      </c>
      <c r="AS310">
        <f>_xlfn.RANK.AVG(Table2[[#This Row],[1Y Return vs Nifty Z-Score]],Table2[1Y Return vs Nifty Z-Score])</f>
        <v>358</v>
      </c>
      <c r="AT310">
        <f>_xlfn.RANK.AVG(Table2[[#This Row],[6M Return vs Nifty Z-Score]],Table2[6M Return vs Nifty Z-Score])</f>
        <v>173</v>
      </c>
      <c r="AU310">
        <f>_xlfn.RANK.AVG(Table2[[#This Row],[Sharpe Ratio Z-Score]],Table2[Sharpe Ratio Z-Score])</f>
        <v>441</v>
      </c>
      <c r="AV310">
        <f>(Table2[[#This Row],[Rank 1Y]]+Table2[[#This Row],[Rank 6M]]+Table2[[#This Row],[Rank Sharpe]])/3</f>
        <v>324</v>
      </c>
    </row>
    <row r="311" spans="1:48" x14ac:dyDescent="0.3">
      <c r="A311" t="s">
        <v>1110</v>
      </c>
      <c r="B311" t="s">
        <v>1111</v>
      </c>
      <c r="C311" t="s">
        <v>10387</v>
      </c>
      <c r="D311" t="s">
        <v>46</v>
      </c>
      <c r="E311">
        <v>11901.809290648</v>
      </c>
      <c r="F311">
        <v>211.76</v>
      </c>
      <c r="G311">
        <v>14.0698540003029</v>
      </c>
      <c r="H311">
        <f>(Table2[[#This Row],[1Y Return vs Nifty]]-AVERAGE(Table2[1Y Return vs Nifty]))/_xlfn.STDEV.P(Table2[1Y Return vs Nifty])</f>
        <v>-0.168277449228835</v>
      </c>
      <c r="I311">
        <v>-12.8635133792476</v>
      </c>
      <c r="J311">
        <f>(Table2[[#This Row],[1M Return vs Nifty]]-AVERAGE(Table2[1M Return vs Nifty]))/_xlfn.STDEV.P(Table2[1M Return vs Nifty])</f>
        <v>-1.0133791274165305</v>
      </c>
      <c r="K311">
        <v>3.29192000024661</v>
      </c>
      <c r="L311">
        <f>(Table2[[#This Row],[6M Return vs Nifty]]-AVERAGE(Table2[6M Return vs Nifty]))/_xlfn.STDEV.P(Table2[6M Return vs Nifty])</f>
        <v>-0.34472260280700806</v>
      </c>
      <c r="M311">
        <v>-12.1263726535526</v>
      </c>
      <c r="N311">
        <f>(Table2[[#This Row],[1W Return vs Nifty]]-AVERAGE(Table2[1W Return vs Nifty]))/_xlfn.STDEV.P(Table2[1W Return vs Nifty])</f>
        <v>-2.0805582263412412</v>
      </c>
      <c r="O311">
        <v>216.79</v>
      </c>
      <c r="P311">
        <v>227.39908701189401</v>
      </c>
      <c r="Q311">
        <v>216.52124508905999</v>
      </c>
      <c r="R311">
        <v>46.222129525776303</v>
      </c>
      <c r="S311" s="2">
        <f>(Table2[[#This Row],[Close Price]]-Table2[[#This Row],[20D EMA]])/Table2[[#This Row],[20D EMA]]</f>
        <v>-2.3202177222196602E-2</v>
      </c>
      <c r="T311" s="2">
        <f>(Table2[[#This Row],[Close Price]]-Table2[[#This Row],[50D EMA]])/Table2[[#This Row],[50D EMA]]</f>
        <v>-6.8773745828962035E-2</v>
      </c>
      <c r="U311" s="2">
        <f>(Table2[[#This Row],[Close Price]]-Table2[[#This Row],[200D EMA]])/Table2[[#This Row],[200D EMA]]</f>
        <v>-2.1989736328652608E-2</v>
      </c>
      <c r="V311">
        <v>0.88060470040900496</v>
      </c>
      <c r="W311">
        <v>204.01</v>
      </c>
      <c r="X311">
        <v>212.75</v>
      </c>
      <c r="Y311">
        <v>202.32</v>
      </c>
      <c r="Z311">
        <v>224</v>
      </c>
      <c r="AA311">
        <v>202.32</v>
      </c>
      <c r="AB311">
        <v>228.7</v>
      </c>
      <c r="AC311" s="2">
        <f>(Table2[[#This Row],[Close Price]]/Table2[[#This Row],[Day Low]])-1</f>
        <v>3.7988333905200733E-2</v>
      </c>
      <c r="AD311" s="2">
        <f>(Table2[[#This Row],[Day High]]/Table2[[#This Row],[Close Price]])-1</f>
        <v>4.6751038911976295E-3</v>
      </c>
      <c r="AE311" s="2">
        <f>(Table2[[#This Row],[Close Price]]/Table2[[#This Row],[Current Week Low]])-1</f>
        <v>4.6658758402530642E-2</v>
      </c>
      <c r="AF311" s="2">
        <f>(Table2[[#This Row],[Current Week High]]/Table2[[#This Row],[Close Price]])-1</f>
        <v>5.7801284472988268E-2</v>
      </c>
      <c r="AG311" s="2">
        <f>(Table2[[#This Row],[Close Price]]/Table2[[#This Row],[Current Month Low]])-1</f>
        <v>4.6658758402530642E-2</v>
      </c>
      <c r="AH311" s="2">
        <f>(Table2[[#This Row],[Current Month High]]/Table2[[#This Row],[Close Price]])-1</f>
        <v>7.9996222138269735E-2</v>
      </c>
      <c r="AI311">
        <v>43.5115224782773</v>
      </c>
      <c r="AJ311">
        <v>81.846285959639303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-0.22</v>
      </c>
      <c r="AM311" t="s">
        <v>10443</v>
      </c>
      <c r="AN311">
        <v>-3.11</v>
      </c>
      <c r="AO311" t="s">
        <v>10443</v>
      </c>
      <c r="AP311">
        <v>0.112461412667043</v>
      </c>
      <c r="AQ311">
        <f>(Table2[[#This Row],[Sharpe Ratio]]-AVERAGE(Table2[Sharpe Ratio]))/_xlfn.STDEV.P(Table2[Sharpe Ratio])</f>
        <v>0.55554009155618889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344</v>
      </c>
      <c r="AT311">
        <f>_xlfn.RANK.AVG(Table2[[#This Row],[6M Return vs Nifty Z-Score]],Table2[6M Return vs Nifty Z-Score])</f>
        <v>430</v>
      </c>
      <c r="AU311">
        <f>_xlfn.RANK.AVG(Table2[[#This Row],[Sharpe Ratio Z-Score]],Table2[Sharpe Ratio Z-Score])</f>
        <v>203</v>
      </c>
      <c r="AV311">
        <f>(Table2[[#This Row],[Rank 1Y]]+Table2[[#This Row],[Rank 6M]]+Table2[[#This Row],[Rank Sharpe]])/3</f>
        <v>325.66666666666669</v>
      </c>
    </row>
    <row r="312" spans="1:48" x14ac:dyDescent="0.3">
      <c r="A312" t="s">
        <v>608</v>
      </c>
      <c r="B312" t="s">
        <v>609</v>
      </c>
      <c r="C312" t="s">
        <v>10386</v>
      </c>
      <c r="D312" t="s">
        <v>180</v>
      </c>
      <c r="E312">
        <v>32630.557499999999</v>
      </c>
      <c r="F312">
        <v>747.55</v>
      </c>
      <c r="G312">
        <v>8.1654982587606604</v>
      </c>
      <c r="H312">
        <f>(Table2[[#This Row],[1Y Return vs Nifty]]-AVERAGE(Table2[1Y Return vs Nifty]))/_xlfn.STDEV.P(Table2[1Y Return vs Nifty])</f>
        <v>-0.26514399665117161</v>
      </c>
      <c r="I312">
        <v>-12.8586463847966</v>
      </c>
      <c r="J312">
        <f>(Table2[[#This Row],[1M Return vs Nifty]]-AVERAGE(Table2[1M Return vs Nifty]))/_xlfn.STDEV.P(Table2[1M Return vs Nifty])</f>
        <v>-1.0129108815954266</v>
      </c>
      <c r="K312">
        <v>58.234458900071303</v>
      </c>
      <c r="L312">
        <f>(Table2[[#This Row],[6M Return vs Nifty]]-AVERAGE(Table2[6M Return vs Nifty]))/_xlfn.STDEV.P(Table2[6M Return vs Nifty])</f>
        <v>1.2551679801514406</v>
      </c>
      <c r="M312">
        <v>-9.2495633964895099</v>
      </c>
      <c r="N312">
        <f>(Table2[[#This Row],[1W Return vs Nifty]]-AVERAGE(Table2[1W Return vs Nifty]))/_xlfn.STDEV.P(Table2[1W Return vs Nifty])</f>
        <v>-1.4409685658020408</v>
      </c>
      <c r="O312">
        <v>787.43</v>
      </c>
      <c r="P312">
        <v>776.46899563054899</v>
      </c>
      <c r="Q312">
        <v>641.04183871810699</v>
      </c>
      <c r="R312">
        <v>19.2130296487314</v>
      </c>
      <c r="S312" s="2">
        <f>(Table2[[#This Row],[Close Price]]-Table2[[#This Row],[20D EMA]])/Table2[[#This Row],[20D EMA]]</f>
        <v>-5.0645771687642074E-2</v>
      </c>
      <c r="T312" s="2">
        <f>(Table2[[#This Row],[Close Price]]-Table2[[#This Row],[50D EMA]])/Table2[[#This Row],[50D EMA]]</f>
        <v>-3.7244237430323561E-2</v>
      </c>
      <c r="U312" s="2">
        <f>(Table2[[#This Row],[Close Price]]-Table2[[#This Row],[200D EMA]])/Table2[[#This Row],[200D EMA]]</f>
        <v>0.16614853329211338</v>
      </c>
      <c r="V312">
        <v>0.72873087596932795</v>
      </c>
      <c r="W312">
        <v>737.7</v>
      </c>
      <c r="X312">
        <v>767.65</v>
      </c>
      <c r="Y312">
        <v>725.4</v>
      </c>
      <c r="Z312">
        <v>789.75</v>
      </c>
      <c r="AA312">
        <v>725.4</v>
      </c>
      <c r="AB312">
        <v>860</v>
      </c>
      <c r="AC312" s="2">
        <f>(Table2[[#This Row],[Close Price]]/Table2[[#This Row],[Day Low]])-1</f>
        <v>1.3352311237630365E-2</v>
      </c>
      <c r="AD312" s="2">
        <f>(Table2[[#This Row],[Day High]]/Table2[[#This Row],[Close Price]])-1</f>
        <v>2.6887833589726462E-2</v>
      </c>
      <c r="AE312" s="2">
        <f>(Table2[[#This Row],[Close Price]]/Table2[[#This Row],[Current Week Low]])-1</f>
        <v>3.0534877309070785E-2</v>
      </c>
      <c r="AF312" s="2">
        <f>(Table2[[#This Row],[Current Week High]]/Table2[[#This Row],[Close Price]])-1</f>
        <v>5.6451073506788907E-2</v>
      </c>
      <c r="AG312" s="2">
        <f>(Table2[[#This Row],[Close Price]]/Table2[[#This Row],[Current Month Low]])-1</f>
        <v>3.0534877309070785E-2</v>
      </c>
      <c r="AH312" s="2">
        <f>(Table2[[#This Row],[Current Month High]]/Table2[[#This Row],[Close Price]])-1</f>
        <v>0.15042472075446467</v>
      </c>
      <c r="AI312">
        <v>15.042472075446399</v>
      </c>
      <c r="AJ312">
        <v>79.225605370414698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-0.12</v>
      </c>
      <c r="AM312" t="s">
        <v>10443</v>
      </c>
      <c r="AN312">
        <v>-9.31</v>
      </c>
      <c r="AO312" t="s">
        <v>10443</v>
      </c>
      <c r="AP312">
        <v>4.1688523066769996E-3</v>
      </c>
      <c r="AQ312">
        <f>(Table2[[#This Row],[Sharpe Ratio]]-AVERAGE(Table2[Sharpe Ratio]))/_xlfn.STDEV.P(Table2[Sharpe Ratio])</f>
        <v>-0.69803278088135023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-2.1618882447785488</v>
      </c>
      <c r="AS312">
        <f>_xlfn.RANK.AVG(Table2[[#This Row],[1Y Return vs Nifty Z-Score]],Table2[1Y Return vs Nifty Z-Score])</f>
        <v>382</v>
      </c>
      <c r="AT312">
        <f>_xlfn.RANK.AVG(Table2[[#This Row],[6M Return vs Nifty Z-Score]],Table2[6M Return vs Nifty Z-Score])</f>
        <v>79</v>
      </c>
      <c r="AU312">
        <f>_xlfn.RANK.AVG(Table2[[#This Row],[Sharpe Ratio Z-Score]],Table2[Sharpe Ratio Z-Score])</f>
        <v>517</v>
      </c>
      <c r="AV312">
        <f>(Table2[[#This Row],[Rank 1Y]]+Table2[[#This Row],[Rank 6M]]+Table2[[#This Row],[Rank Sharpe]])/3</f>
        <v>326</v>
      </c>
    </row>
    <row r="313" spans="1:48" x14ac:dyDescent="0.3">
      <c r="A313" t="s">
        <v>756</v>
      </c>
      <c r="B313" t="s">
        <v>757</v>
      </c>
      <c r="C313" t="s">
        <v>10395</v>
      </c>
      <c r="D313" t="s">
        <v>259</v>
      </c>
      <c r="E313">
        <v>22886.820751160001</v>
      </c>
      <c r="F313">
        <v>723.85</v>
      </c>
      <c r="G313">
        <v>13.247991210382001</v>
      </c>
      <c r="H313">
        <f>(Table2[[#This Row],[1Y Return vs Nifty]]-AVERAGE(Table2[1Y Return vs Nifty]))/_xlfn.STDEV.P(Table2[1Y Return vs Nifty])</f>
        <v>-0.18176088660954609</v>
      </c>
      <c r="I313">
        <v>10.3360115691818</v>
      </c>
      <c r="J313">
        <f>(Table2[[#This Row],[1M Return vs Nifty]]-AVERAGE(Table2[1M Return vs Nifty]))/_xlfn.STDEV.P(Table2[1M Return vs Nifty])</f>
        <v>1.2186103926177563</v>
      </c>
      <c r="K313">
        <v>3.0714254966448298</v>
      </c>
      <c r="L313">
        <f>(Table2[[#This Row],[6M Return vs Nifty]]-AVERAGE(Table2[6M Return vs Nifty]))/_xlfn.STDEV.P(Table2[6M Return vs Nifty])</f>
        <v>-0.35114325767608456</v>
      </c>
      <c r="M313">
        <v>-0.69827821790756806</v>
      </c>
      <c r="N313">
        <f>(Table2[[#This Row],[1W Return vs Nifty]]-AVERAGE(Table2[1W Return vs Nifty]))/_xlfn.STDEV.P(Table2[1W Return vs Nifty])</f>
        <v>0.46020495521432847</v>
      </c>
      <c r="O313">
        <v>712.52</v>
      </c>
      <c r="P313">
        <v>694.09718720838305</v>
      </c>
      <c r="Q313">
        <v>638.45707288289702</v>
      </c>
      <c r="R313">
        <v>54.340856990540701</v>
      </c>
      <c r="S313" s="2">
        <f>(Table2[[#This Row],[Close Price]]-Table2[[#This Row],[20D EMA]])/Table2[[#This Row],[20D EMA]]</f>
        <v>1.5901308033458766E-2</v>
      </c>
      <c r="T313" s="2">
        <f>(Table2[[#This Row],[Close Price]]-Table2[[#This Row],[50D EMA]])/Table2[[#This Row],[50D EMA]]</f>
        <v>4.2865485323865075E-2</v>
      </c>
      <c r="U313" s="2">
        <f>(Table2[[#This Row],[Close Price]]-Table2[[#This Row],[200D EMA]])/Table2[[#This Row],[200D EMA]]</f>
        <v>0.13374889361240641</v>
      </c>
      <c r="V313">
        <v>0.84150554000721101</v>
      </c>
      <c r="W313">
        <v>715.55</v>
      </c>
      <c r="X313">
        <v>744.95</v>
      </c>
      <c r="Y313">
        <v>715.55</v>
      </c>
      <c r="Z313">
        <v>752.95</v>
      </c>
      <c r="AA313">
        <v>687</v>
      </c>
      <c r="AB313">
        <v>752.95</v>
      </c>
      <c r="AC313" s="2">
        <f>(Table2[[#This Row],[Close Price]]/Table2[[#This Row],[Day Low]])-1</f>
        <v>1.1599468939976321E-2</v>
      </c>
      <c r="AD313" s="2">
        <f>(Table2[[#This Row],[Day High]]/Table2[[#This Row],[Close Price]])-1</f>
        <v>2.914968570836507E-2</v>
      </c>
      <c r="AE313" s="2">
        <f>(Table2[[#This Row],[Close Price]]/Table2[[#This Row],[Current Week Low]])-1</f>
        <v>1.1599468939976321E-2</v>
      </c>
      <c r="AF313" s="2">
        <f>(Table2[[#This Row],[Current Week High]]/Table2[[#This Row],[Close Price]])-1</f>
        <v>4.0201699247081502E-2</v>
      </c>
      <c r="AG313" s="2">
        <f>(Table2[[#This Row],[Close Price]]/Table2[[#This Row],[Current Month Low]])-1</f>
        <v>5.3639010189228564E-2</v>
      </c>
      <c r="AH313" s="2">
        <f>(Table2[[#This Row],[Current Month High]]/Table2[[#This Row],[Close Price]])-1</f>
        <v>4.0201699247081502E-2</v>
      </c>
      <c r="AI313">
        <v>10.3750777094701</v>
      </c>
      <c r="AJ313">
        <v>55.066409597257902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-0.05</v>
      </c>
      <c r="AM313" t="s">
        <v>10443</v>
      </c>
      <c r="AN313">
        <v>3.61</v>
      </c>
      <c r="AO313" t="s">
        <v>10442</v>
      </c>
      <c r="AP313">
        <v>0.117204762775781</v>
      </c>
      <c r="AQ313">
        <f>(Table2[[#This Row],[Sharpe Ratio]]-AVERAGE(Table2[Sharpe Ratio]))/_xlfn.STDEV.P(Table2[Sharpe Ratio])</f>
        <v>0.61044815727188162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1.7563593608183359</v>
      </c>
      <c r="AS313">
        <f>_xlfn.RANK.AVG(Table2[[#This Row],[1Y Return vs Nifty Z-Score]],Table2[1Y Return vs Nifty Z-Score])</f>
        <v>350</v>
      </c>
      <c r="AT313">
        <f>_xlfn.RANK.AVG(Table2[[#This Row],[6M Return vs Nifty Z-Score]],Table2[6M Return vs Nifty Z-Score])</f>
        <v>434</v>
      </c>
      <c r="AU313">
        <f>_xlfn.RANK.AVG(Table2[[#This Row],[Sharpe Ratio Z-Score]],Table2[Sharpe Ratio Z-Score])</f>
        <v>196</v>
      </c>
      <c r="AV313">
        <f>(Table2[[#This Row],[Rank 1Y]]+Table2[[#This Row],[Rank 6M]]+Table2[[#This Row],[Rank Sharpe]])/3</f>
        <v>326.66666666666669</v>
      </c>
    </row>
    <row r="314" spans="1:48" x14ac:dyDescent="0.3">
      <c r="A314" t="s">
        <v>1102</v>
      </c>
      <c r="B314" t="s">
        <v>1103</v>
      </c>
      <c r="C314" t="s">
        <v>10397</v>
      </c>
      <c r="D314" t="s">
        <v>472</v>
      </c>
      <c r="E314">
        <v>12049.33294187</v>
      </c>
      <c r="F314">
        <v>762.65</v>
      </c>
      <c r="G314">
        <v>32.138937353262698</v>
      </c>
      <c r="H314">
        <f>(Table2[[#This Row],[1Y Return vs Nifty]]-AVERAGE(Table2[1Y Return vs Nifty]))/_xlfn.STDEV.P(Table2[1Y Return vs Nifty])</f>
        <v>0.1281629747742164</v>
      </c>
      <c r="I314">
        <v>12.326190969346399</v>
      </c>
      <c r="J314">
        <f>(Table2[[#This Row],[1M Return vs Nifty]]-AVERAGE(Table2[1M Return vs Nifty]))/_xlfn.STDEV.P(Table2[1M Return vs Nifty])</f>
        <v>1.4100823979294959</v>
      </c>
      <c r="K314">
        <v>53.9827716246918</v>
      </c>
      <c r="L314">
        <f>(Table2[[#This Row],[6M Return vs Nifty]]-AVERAGE(Table2[6M Return vs Nifty]))/_xlfn.STDEV.P(Table2[6M Return vs Nifty])</f>
        <v>1.1313616441179664</v>
      </c>
      <c r="M314">
        <v>1.88893809435944</v>
      </c>
      <c r="N314">
        <f>(Table2[[#This Row],[1W Return vs Nifty]]-AVERAGE(Table2[1W Return vs Nifty]))/_xlfn.STDEV.P(Table2[1W Return vs Nifty])</f>
        <v>1.0354105580333575</v>
      </c>
      <c r="O314">
        <v>723.58</v>
      </c>
      <c r="P314">
        <v>668.83322305022705</v>
      </c>
      <c r="Q314">
        <v>560.97922442439597</v>
      </c>
      <c r="R314">
        <v>61.229186033218198</v>
      </c>
      <c r="S314" s="2">
        <f>(Table2[[#This Row],[Close Price]]-Table2[[#This Row],[20D EMA]])/Table2[[#This Row],[20D EMA]]</f>
        <v>5.3995411702921492E-2</v>
      </c>
      <c r="T314" s="2">
        <f>(Table2[[#This Row],[Close Price]]-Table2[[#This Row],[50D EMA]])/Table2[[#This Row],[50D EMA]]</f>
        <v>0.14026931336024201</v>
      </c>
      <c r="U314" s="2">
        <f>(Table2[[#This Row],[Close Price]]-Table2[[#This Row],[200D EMA]])/Table2[[#This Row],[200D EMA]]</f>
        <v>0.35949776176209086</v>
      </c>
      <c r="V314">
        <v>0.93622030276509005</v>
      </c>
      <c r="W314">
        <v>753.4</v>
      </c>
      <c r="X314">
        <v>777.5</v>
      </c>
      <c r="Y314">
        <v>725.6</v>
      </c>
      <c r="Z314">
        <v>786</v>
      </c>
      <c r="AA314">
        <v>655.1</v>
      </c>
      <c r="AB314">
        <v>786</v>
      </c>
      <c r="AC314" s="2">
        <f>(Table2[[#This Row],[Close Price]]/Table2[[#This Row],[Day Low]])-1</f>
        <v>1.2277674542075845E-2</v>
      </c>
      <c r="AD314" s="2">
        <f>(Table2[[#This Row],[Day High]]/Table2[[#This Row],[Close Price]])-1</f>
        <v>1.9471579361437064E-2</v>
      </c>
      <c r="AE314" s="2">
        <f>(Table2[[#This Row],[Close Price]]/Table2[[#This Row],[Current Week Low]])-1</f>
        <v>5.1061190738698858E-2</v>
      </c>
      <c r="AF314" s="2">
        <f>(Table2[[#This Row],[Current Week High]]/Table2[[#This Row],[Close Price]])-1</f>
        <v>3.0616927817478601E-2</v>
      </c>
      <c r="AG314" s="2">
        <f>(Table2[[#This Row],[Close Price]]/Table2[[#This Row],[Current Month Low]])-1</f>
        <v>0.16417340863990226</v>
      </c>
      <c r="AH314" s="2">
        <f>(Table2[[#This Row],[Current Month High]]/Table2[[#This Row],[Close Price]])-1</f>
        <v>3.0616927817478601E-2</v>
      </c>
      <c r="AI314">
        <v>3.0616927817478601</v>
      </c>
      <c r="AJ314">
        <v>87.775452419057004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0.44</v>
      </c>
      <c r="AM314" t="s">
        <v>10442</v>
      </c>
      <c r="AN314">
        <v>2.73</v>
      </c>
      <c r="AO314" t="s">
        <v>10442</v>
      </c>
      <c r="AP314">
        <v>-1.9351163263288E-2</v>
      </c>
      <c r="AQ314">
        <f>(Table2[[#This Row],[Sharpe Ratio]]-AVERAGE(Table2[Sharpe Ratio]))/_xlfn.STDEV.P(Table2[Sharpe Ratio])</f>
        <v>-0.97029574501944382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2.7347218298355922</v>
      </c>
      <c r="AS314">
        <f>_xlfn.RANK.AVG(Table2[[#This Row],[1Y Return vs Nifty Z-Score]],Table2[1Y Return vs Nifty Z-Score])</f>
        <v>266</v>
      </c>
      <c r="AT314">
        <f>_xlfn.RANK.AVG(Table2[[#This Row],[6M Return vs Nifty Z-Score]],Table2[6M Return vs Nifty Z-Score])</f>
        <v>92</v>
      </c>
      <c r="AU314">
        <f>_xlfn.RANK.AVG(Table2[[#This Row],[Sharpe Ratio Z-Score]],Table2[Sharpe Ratio Z-Score])</f>
        <v>623</v>
      </c>
      <c r="AV314">
        <f>(Table2[[#This Row],[Rank 1Y]]+Table2[[#This Row],[Rank 6M]]+Table2[[#This Row],[Rank Sharpe]])/3</f>
        <v>327</v>
      </c>
    </row>
    <row r="315" spans="1:48" x14ac:dyDescent="0.3">
      <c r="A315" t="s">
        <v>1752</v>
      </c>
      <c r="B315" t="s">
        <v>1753</v>
      </c>
      <c r="C315" t="s">
        <v>10391</v>
      </c>
      <c r="D315" t="s">
        <v>119</v>
      </c>
      <c r="E315">
        <v>4707.0679587750001</v>
      </c>
      <c r="F315">
        <v>995.15</v>
      </c>
      <c r="G315">
        <v>46.476770873186098</v>
      </c>
      <c r="H315">
        <f>(Table2[[#This Row],[1Y Return vs Nifty]]-AVERAGE(Table2[1Y Return vs Nifty]))/_xlfn.STDEV.P(Table2[1Y Return vs Nifty])</f>
        <v>0.36338871173640908</v>
      </c>
      <c r="I315">
        <v>2.3881282033789399</v>
      </c>
      <c r="J315">
        <f>(Table2[[#This Row],[1M Return vs Nifty]]-AVERAGE(Table2[1M Return vs Nifty]))/_xlfn.STDEV.P(Table2[1M Return vs Nifty])</f>
        <v>0.45395713276177019</v>
      </c>
      <c r="K315">
        <v>35.916929295885602</v>
      </c>
      <c r="L315">
        <f>(Table2[[#This Row],[6M Return vs Nifty]]-AVERAGE(Table2[6M Return vs Nifty]))/_xlfn.STDEV.P(Table2[6M Return vs Nifty])</f>
        <v>0.60529620204278423</v>
      </c>
      <c r="M315">
        <v>-3.8062453486584098</v>
      </c>
      <c r="N315">
        <f>(Table2[[#This Row],[1W Return vs Nifty]]-AVERAGE(Table2[1W Return vs Nifty]))/_xlfn.STDEV.P(Table2[1W Return vs Nifty])</f>
        <v>-0.23077712406098499</v>
      </c>
      <c r="O315">
        <v>932.06</v>
      </c>
      <c r="P315">
        <v>895.46249715498004</v>
      </c>
      <c r="Q315">
        <v>796.75584710279895</v>
      </c>
      <c r="R315">
        <v>63.864587438648599</v>
      </c>
      <c r="S315" s="2">
        <f>(Table2[[#This Row],[Close Price]]-Table2[[#This Row],[20D EMA]])/Table2[[#This Row],[20D EMA]]</f>
        <v>6.7688775400725307E-2</v>
      </c>
      <c r="T315" s="2">
        <f>(Table2[[#This Row],[Close Price]]-Table2[[#This Row],[50D EMA]])/Table2[[#This Row],[50D EMA]]</f>
        <v>0.11132515673380206</v>
      </c>
      <c r="U315" s="2">
        <f>(Table2[[#This Row],[Close Price]]-Table2[[#This Row],[200D EMA]])/Table2[[#This Row],[200D EMA]]</f>
        <v>0.24900244362010165</v>
      </c>
      <c r="V315">
        <v>0.97247214839715301</v>
      </c>
      <c r="W315">
        <v>942</v>
      </c>
      <c r="X315">
        <v>1019</v>
      </c>
      <c r="Y315">
        <v>929.05</v>
      </c>
      <c r="Z315">
        <v>1019</v>
      </c>
      <c r="AA315">
        <v>830</v>
      </c>
      <c r="AB315">
        <v>1019</v>
      </c>
      <c r="AC315" s="2">
        <f>(Table2[[#This Row],[Close Price]]/Table2[[#This Row],[Day Low]])-1</f>
        <v>5.6422505307855531E-2</v>
      </c>
      <c r="AD315" s="2">
        <f>(Table2[[#This Row],[Day High]]/Table2[[#This Row],[Close Price]])-1</f>
        <v>2.3966236245792194E-2</v>
      </c>
      <c r="AE315" s="2">
        <f>(Table2[[#This Row],[Close Price]]/Table2[[#This Row],[Current Week Low]])-1</f>
        <v>7.1147946827404329E-2</v>
      </c>
      <c r="AF315" s="2">
        <f>(Table2[[#This Row],[Current Week High]]/Table2[[#This Row],[Close Price]])-1</f>
        <v>2.3966236245792194E-2</v>
      </c>
      <c r="AG315" s="2">
        <f>(Table2[[#This Row],[Close Price]]/Table2[[#This Row],[Current Month Low]])-1</f>
        <v>0.19897590361445783</v>
      </c>
      <c r="AH315" s="2">
        <f>(Table2[[#This Row],[Current Month High]]/Table2[[#This Row],[Close Price]])-1</f>
        <v>2.3966236245792194E-2</v>
      </c>
      <c r="AI315">
        <v>2.3966236245792101</v>
      </c>
      <c r="AJ315">
        <v>84.611817085613495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0.09</v>
      </c>
      <c r="AM315" t="s">
        <v>10442</v>
      </c>
      <c r="AN315">
        <v>10.54</v>
      </c>
      <c r="AO315" t="s">
        <v>10442</v>
      </c>
      <c r="AP315">
        <v>-2.8854314669847E-2</v>
      </c>
      <c r="AQ315">
        <f>(Table2[[#This Row],[Sharpe Ratio]]-AVERAGE(Table2[Sharpe Ratio]))/_xlfn.STDEV.P(Table2[Sharpe Ratio])</f>
        <v>-1.0803023121029662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0.11156261037701226</v>
      </c>
      <c r="AS315">
        <f>_xlfn.RANK.AVG(Table2[[#This Row],[1Y Return vs Nifty Z-Score]],Table2[1Y Return vs Nifty Z-Score])</f>
        <v>192</v>
      </c>
      <c r="AT315">
        <f>_xlfn.RANK.AVG(Table2[[#This Row],[6M Return vs Nifty Z-Score]],Table2[6M Return vs Nifty Z-Score])</f>
        <v>153</v>
      </c>
      <c r="AU315">
        <f>_xlfn.RANK.AVG(Table2[[#This Row],[Sharpe Ratio Z-Score]],Table2[Sharpe Ratio Z-Score])</f>
        <v>643</v>
      </c>
      <c r="AV315">
        <f>(Table2[[#This Row],[Rank 1Y]]+Table2[[#This Row],[Rank 6M]]+Table2[[#This Row],[Rank Sharpe]])/3</f>
        <v>329.33333333333331</v>
      </c>
    </row>
    <row r="316" spans="1:48" x14ac:dyDescent="0.3">
      <c r="A316" t="s">
        <v>1931</v>
      </c>
      <c r="B316" t="s">
        <v>1932</v>
      </c>
      <c r="C316" t="s">
        <v>10386</v>
      </c>
      <c r="D316" t="s">
        <v>239</v>
      </c>
      <c r="E316">
        <v>3724.84249525</v>
      </c>
      <c r="F316">
        <v>1289.3</v>
      </c>
      <c r="G316">
        <v>15.7123377690762</v>
      </c>
      <c r="H316">
        <f>(Table2[[#This Row],[1Y Return vs Nifty]]-AVERAGE(Table2[1Y Return vs Nifty]))/_xlfn.STDEV.P(Table2[1Y Return vs Nifty])</f>
        <v>-0.14133094755399878</v>
      </c>
      <c r="I316">
        <v>45.294245734113098</v>
      </c>
      <c r="J316">
        <f>(Table2[[#This Row],[1M Return vs Nifty]]-AVERAGE(Table2[1M Return vs Nifty]))/_xlfn.STDEV.P(Table2[1M Return vs Nifty])</f>
        <v>4.5818866867865982</v>
      </c>
      <c r="K316">
        <v>65.252257071314403</v>
      </c>
      <c r="L316">
        <f>(Table2[[#This Row],[6M Return vs Nifty]]-AVERAGE(Table2[6M Return vs Nifty]))/_xlfn.STDEV.P(Table2[6M Return vs Nifty])</f>
        <v>1.4595216454916253</v>
      </c>
      <c r="M316">
        <v>6.9598705451965301</v>
      </c>
      <c r="N316">
        <f>(Table2[[#This Row],[1W Return vs Nifty]]-AVERAGE(Table2[1W Return vs Nifty]))/_xlfn.STDEV.P(Table2[1W Return vs Nifty])</f>
        <v>2.1628109780942912</v>
      </c>
      <c r="O316">
        <v>1164.93</v>
      </c>
      <c r="P316">
        <v>1031.0249199028899</v>
      </c>
      <c r="Q316">
        <v>893.58161673836298</v>
      </c>
      <c r="R316">
        <v>68.799034807477199</v>
      </c>
      <c r="S316" s="2">
        <f>(Table2[[#This Row],[Close Price]]-Table2[[#This Row],[20D EMA]])/Table2[[#This Row],[20D EMA]]</f>
        <v>0.10676177967774877</v>
      </c>
      <c r="T316" s="2">
        <f>(Table2[[#This Row],[Close Price]]-Table2[[#This Row],[50D EMA]])/Table2[[#This Row],[50D EMA]]</f>
        <v>0.25050323722673595</v>
      </c>
      <c r="U316" s="2">
        <f>(Table2[[#This Row],[Close Price]]-Table2[[#This Row],[200D EMA]])/Table2[[#This Row],[200D EMA]]</f>
        <v>0.44284525984994799</v>
      </c>
      <c r="V316">
        <v>1.60584901052948</v>
      </c>
      <c r="W316">
        <v>1275</v>
      </c>
      <c r="X316">
        <v>1338.75</v>
      </c>
      <c r="Y316">
        <v>1212.0999999999999</v>
      </c>
      <c r="Z316">
        <v>1369.75</v>
      </c>
      <c r="AA316">
        <v>1003.3</v>
      </c>
      <c r="AB316">
        <v>1369.75</v>
      </c>
      <c r="AC316" s="2">
        <f>(Table2[[#This Row],[Close Price]]/Table2[[#This Row],[Day Low]])-1</f>
        <v>1.1215686274509862E-2</v>
      </c>
      <c r="AD316" s="2">
        <f>(Table2[[#This Row],[Day High]]/Table2[[#This Row],[Close Price]])-1</f>
        <v>3.8354145660435934E-2</v>
      </c>
      <c r="AE316" s="2">
        <f>(Table2[[#This Row],[Close Price]]/Table2[[#This Row],[Current Week Low]])-1</f>
        <v>6.3691114594505382E-2</v>
      </c>
      <c r="AF316" s="2">
        <f>(Table2[[#This Row],[Current Week High]]/Table2[[#This Row],[Close Price]])-1</f>
        <v>6.2398200573954954E-2</v>
      </c>
      <c r="AG316" s="2">
        <f>(Table2[[#This Row],[Close Price]]/Table2[[#This Row],[Current Month Low]])-1</f>
        <v>0.28505930429582382</v>
      </c>
      <c r="AH316" s="2">
        <f>(Table2[[#This Row],[Current Month High]]/Table2[[#This Row],[Close Price]])-1</f>
        <v>6.2398200573954954E-2</v>
      </c>
      <c r="AI316">
        <v>6.2398200573954901</v>
      </c>
      <c r="AJ316">
        <v>94.9644639346741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0.33</v>
      </c>
      <c r="AM316" t="s">
        <v>10442</v>
      </c>
      <c r="AN316">
        <v>17.04</v>
      </c>
      <c r="AO316" t="s">
        <v>10442</v>
      </c>
      <c r="AP316">
        <v>-9.6224978305779994E-3</v>
      </c>
      <c r="AQ316">
        <f>(Table2[[#This Row],[Sharpe Ratio]]-AVERAGE(Table2[Sharpe Ratio]))/_xlfn.STDEV.P(Table2[Sharpe Ratio])</f>
        <v>-0.85767867297975153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7.2052096898387648</v>
      </c>
      <c r="AS316">
        <f>_xlfn.RANK.AVG(Table2[[#This Row],[1Y Return vs Nifty Z-Score]],Table2[1Y Return vs Nifty Z-Score])</f>
        <v>329</v>
      </c>
      <c r="AT316">
        <f>_xlfn.RANK.AVG(Table2[[#This Row],[6M Return vs Nifty Z-Score]],Table2[6M Return vs Nifty Z-Score])</f>
        <v>61</v>
      </c>
      <c r="AU316">
        <f>_xlfn.RANK.AVG(Table2[[#This Row],[Sharpe Ratio Z-Score]],Table2[Sharpe Ratio Z-Score])</f>
        <v>604</v>
      </c>
      <c r="AV316">
        <f>(Table2[[#This Row],[Rank 1Y]]+Table2[[#This Row],[Rank 6M]]+Table2[[#This Row],[Rank Sharpe]])/3</f>
        <v>331.33333333333331</v>
      </c>
    </row>
    <row r="317" spans="1:48" x14ac:dyDescent="0.3">
      <c r="A317" t="s">
        <v>337</v>
      </c>
      <c r="B317" t="s">
        <v>338</v>
      </c>
      <c r="C317" t="s">
        <v>10384</v>
      </c>
      <c r="D317" t="s">
        <v>51</v>
      </c>
      <c r="E317">
        <v>79877.263072814996</v>
      </c>
      <c r="F317">
        <v>1989.65</v>
      </c>
      <c r="G317">
        <v>23.450467009811899</v>
      </c>
      <c r="H317">
        <f>(Table2[[#This Row],[1Y Return vs Nifty]]-AVERAGE(Table2[1Y Return vs Nifty]))/_xlfn.STDEV.P(Table2[1Y Return vs Nifty])</f>
        <v>-1.4379609276047306E-2</v>
      </c>
      <c r="I317">
        <v>5.7157750935043401</v>
      </c>
      <c r="J317">
        <f>(Table2[[#This Row],[1M Return vs Nifty]]-AVERAGE(Table2[1M Return vs Nifty]))/_xlfn.STDEV.P(Table2[1M Return vs Nifty])</f>
        <v>0.77410476516565707</v>
      </c>
      <c r="K317">
        <v>30.513583788506701</v>
      </c>
      <c r="L317">
        <f>(Table2[[#This Row],[6M Return vs Nifty]]-AVERAGE(Table2[6M Return vs Nifty]))/_xlfn.STDEV.P(Table2[6M Return vs Nifty])</f>
        <v>0.44795433603458762</v>
      </c>
      <c r="M317">
        <v>-0.51265142628980298</v>
      </c>
      <c r="N317">
        <f>(Table2[[#This Row],[1W Return vs Nifty]]-AVERAGE(Table2[1W Return vs Nifty]))/_xlfn.STDEV.P(Table2[1W Return vs Nifty])</f>
        <v>0.50147462797636366</v>
      </c>
      <c r="O317">
        <v>1975.12</v>
      </c>
      <c r="P317">
        <v>1907.43838070741</v>
      </c>
      <c r="Q317">
        <v>1671.4358021197199</v>
      </c>
      <c r="R317">
        <v>49.800628337954002</v>
      </c>
      <c r="S317" s="2">
        <f>(Table2[[#This Row],[Close Price]]-Table2[[#This Row],[20D EMA]])/Table2[[#This Row],[20D EMA]]</f>
        <v>7.3565150471871085E-3</v>
      </c>
      <c r="T317" s="2">
        <f>(Table2[[#This Row],[Close Price]]-Table2[[#This Row],[50D EMA]])/Table2[[#This Row],[50D EMA]]</f>
        <v>4.3100537414005637E-2</v>
      </c>
      <c r="U317" s="2">
        <f>(Table2[[#This Row],[Close Price]]-Table2[[#This Row],[200D EMA]])/Table2[[#This Row],[200D EMA]]</f>
        <v>0.19038373922391752</v>
      </c>
      <c r="V317">
        <v>1.1089889749120601</v>
      </c>
      <c r="W317">
        <v>1927.15</v>
      </c>
      <c r="X317">
        <v>2015.1</v>
      </c>
      <c r="Y317">
        <v>1927.15</v>
      </c>
      <c r="Z317">
        <v>2060</v>
      </c>
      <c r="AA317">
        <v>1927.15</v>
      </c>
      <c r="AB317">
        <v>2078.75</v>
      </c>
      <c r="AC317" s="2">
        <f>(Table2[[#This Row],[Close Price]]/Table2[[#This Row],[Day Low]])-1</f>
        <v>3.2431310484394071E-2</v>
      </c>
      <c r="AD317" s="2">
        <f>(Table2[[#This Row],[Day High]]/Table2[[#This Row],[Close Price]])-1</f>
        <v>1.2791194431181374E-2</v>
      </c>
      <c r="AE317" s="2">
        <f>(Table2[[#This Row],[Close Price]]/Table2[[#This Row],[Current Week Low]])-1</f>
        <v>3.2431310484394071E-2</v>
      </c>
      <c r="AF317" s="2">
        <f>(Table2[[#This Row],[Current Week High]]/Table2[[#This Row],[Close Price]])-1</f>
        <v>3.535797753373715E-2</v>
      </c>
      <c r="AG317" s="2">
        <f>(Table2[[#This Row],[Close Price]]/Table2[[#This Row],[Current Month Low]])-1</f>
        <v>3.2431310484394071E-2</v>
      </c>
      <c r="AH317" s="2">
        <f>(Table2[[#This Row],[Current Month High]]/Table2[[#This Row],[Close Price]])-1</f>
        <v>4.4781745533133854E-2</v>
      </c>
      <c r="AI317">
        <v>4.4781745533133801</v>
      </c>
      <c r="AJ317">
        <v>68.279274326552994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7.0000000000000007E-2</v>
      </c>
      <c r="AM317" t="s">
        <v>10442</v>
      </c>
      <c r="AN317">
        <v>1.62</v>
      </c>
      <c r="AO317" t="s">
        <v>10442</v>
      </c>
      <c r="AP317">
        <v>4.931668383383E-3</v>
      </c>
      <c r="AQ317">
        <f>(Table2[[#This Row],[Sharpe Ratio]]-AVERAGE(Table2[Sharpe Ratio]))/_xlfn.STDEV.P(Table2[Sharpe Ratio])</f>
        <v>-0.6892025755815977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1.0199515443189635</v>
      </c>
      <c r="AS317">
        <f>_xlfn.RANK.AVG(Table2[[#This Row],[1Y Return vs Nifty Z-Score]],Table2[1Y Return vs Nifty Z-Score])</f>
        <v>293</v>
      </c>
      <c r="AT317">
        <f>_xlfn.RANK.AVG(Table2[[#This Row],[6M Return vs Nifty Z-Score]],Table2[6M Return vs Nifty Z-Score])</f>
        <v>189</v>
      </c>
      <c r="AU317">
        <f>_xlfn.RANK.AVG(Table2[[#This Row],[Sharpe Ratio Z-Score]],Table2[Sharpe Ratio Z-Score])</f>
        <v>515</v>
      </c>
      <c r="AV317">
        <f>(Table2[[#This Row],[Rank 1Y]]+Table2[[#This Row],[Rank 6M]]+Table2[[#This Row],[Rank Sharpe]])/3</f>
        <v>332.33333333333331</v>
      </c>
    </row>
    <row r="318" spans="1:48" x14ac:dyDescent="0.3">
      <c r="A318" t="s">
        <v>890</v>
      </c>
      <c r="B318" t="s">
        <v>891</v>
      </c>
      <c r="C318" t="s">
        <v>10387</v>
      </c>
      <c r="D318" t="s">
        <v>514</v>
      </c>
      <c r="E318">
        <v>17936.13284568</v>
      </c>
      <c r="F318">
        <v>373.2</v>
      </c>
      <c r="G318">
        <v>18.135200427270199</v>
      </c>
      <c r="H318">
        <f>(Table2[[#This Row],[1Y Return vs Nifty]]-AVERAGE(Table2[1Y Return vs Nifty]))/_xlfn.STDEV.P(Table2[1Y Return vs Nifty])</f>
        <v>-0.10158159117181466</v>
      </c>
      <c r="I318">
        <v>-2.5965739646624799</v>
      </c>
      <c r="J318">
        <f>(Table2[[#This Row],[1M Return vs Nifty]]-AVERAGE(Table2[1M Return vs Nifty]))/_xlfn.STDEV.P(Table2[1M Return vs Nifty])</f>
        <v>-2.5613161211592027E-2</v>
      </c>
      <c r="K318">
        <v>0.62587370226986005</v>
      </c>
      <c r="L318">
        <f>(Table2[[#This Row],[6M Return vs Nifty]]-AVERAGE(Table2[6M Return vs Nifty]))/_xlfn.STDEV.P(Table2[6M Return vs Nifty])</f>
        <v>-0.42235611686141306</v>
      </c>
      <c r="M318">
        <v>-1.91779170763972</v>
      </c>
      <c r="N318">
        <f>(Table2[[#This Row],[1W Return vs Nifty]]-AVERAGE(Table2[1W Return vs Nifty]))/_xlfn.STDEV.P(Table2[1W Return vs Nifty])</f>
        <v>0.18907532887370482</v>
      </c>
      <c r="O318">
        <v>342.87</v>
      </c>
      <c r="P318">
        <v>342.704181961595</v>
      </c>
      <c r="Q318">
        <v>323.39952489774601</v>
      </c>
      <c r="R318">
        <v>76.713663044773995</v>
      </c>
      <c r="S318" s="2">
        <f>(Table2[[#This Row],[Close Price]]-Table2[[#This Row],[20D EMA]])/Table2[[#This Row],[20D EMA]]</f>
        <v>8.8459182780645684E-2</v>
      </c>
      <c r="T318" s="2">
        <f>(Table2[[#This Row],[Close Price]]-Table2[[#This Row],[50D EMA]])/Table2[[#This Row],[50D EMA]]</f>
        <v>8.898583572529177E-2</v>
      </c>
      <c r="U318" s="2">
        <f>(Table2[[#This Row],[Close Price]]-Table2[[#This Row],[200D EMA]])/Table2[[#This Row],[200D EMA]]</f>
        <v>0.15399056358539839</v>
      </c>
      <c r="V318">
        <v>0.78198990131733803</v>
      </c>
      <c r="W318">
        <v>354.65</v>
      </c>
      <c r="X318">
        <v>384</v>
      </c>
      <c r="Y318">
        <v>295.5</v>
      </c>
      <c r="Z318">
        <v>384</v>
      </c>
      <c r="AA318">
        <v>295.5</v>
      </c>
      <c r="AB318">
        <v>384</v>
      </c>
      <c r="AC318" s="2">
        <f>(Table2[[#This Row],[Close Price]]/Table2[[#This Row],[Day Low]])-1</f>
        <v>5.2305089524883774E-2</v>
      </c>
      <c r="AD318" s="2">
        <f>(Table2[[#This Row],[Day High]]/Table2[[#This Row],[Close Price]])-1</f>
        <v>2.8938906752411508E-2</v>
      </c>
      <c r="AE318" s="2">
        <f>(Table2[[#This Row],[Close Price]]/Table2[[#This Row],[Current Week Low]])-1</f>
        <v>0.26294416243654828</v>
      </c>
      <c r="AF318" s="2">
        <f>(Table2[[#This Row],[Current Week High]]/Table2[[#This Row],[Close Price]])-1</f>
        <v>2.8938906752411508E-2</v>
      </c>
      <c r="AG318" s="2">
        <f>(Table2[[#This Row],[Close Price]]/Table2[[#This Row],[Current Month Low]])-1</f>
        <v>0.26294416243654828</v>
      </c>
      <c r="AH318" s="2">
        <f>(Table2[[#This Row],[Current Month High]]/Table2[[#This Row],[Close Price]])-1</f>
        <v>2.8938906752411508E-2</v>
      </c>
      <c r="AI318">
        <v>10.6578242229367</v>
      </c>
      <c r="AJ318">
        <v>72.657876474670303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0.03</v>
      </c>
      <c r="AM318" t="s">
        <v>10442</v>
      </c>
      <c r="AN318">
        <v>14.76</v>
      </c>
      <c r="AO318" t="s">
        <v>10442</v>
      </c>
      <c r="AP318">
        <v>0.10788716780282601</v>
      </c>
      <c r="AQ318">
        <f>(Table2[[#This Row],[Sharpe Ratio]]-AVERAGE(Table2[Sharpe Ratio]))/_xlfn.STDEV.P(Table2[Sharpe Ratio])</f>
        <v>0.50258955409925199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0.14211401372813709</v>
      </c>
      <c r="AS318">
        <f>_xlfn.RANK.AVG(Table2[[#This Row],[1Y Return vs Nifty Z-Score]],Table2[1Y Return vs Nifty Z-Score])</f>
        <v>318</v>
      </c>
      <c r="AT318">
        <f>_xlfn.RANK.AVG(Table2[[#This Row],[6M Return vs Nifty Z-Score]],Table2[6M Return vs Nifty Z-Score])</f>
        <v>464</v>
      </c>
      <c r="AU318">
        <f>_xlfn.RANK.AVG(Table2[[#This Row],[Sharpe Ratio Z-Score]],Table2[Sharpe Ratio Z-Score])</f>
        <v>215</v>
      </c>
      <c r="AV318">
        <f>(Table2[[#This Row],[Rank 1Y]]+Table2[[#This Row],[Rank 6M]]+Table2[[#This Row],[Rank Sharpe]])/3</f>
        <v>332.33333333333331</v>
      </c>
    </row>
    <row r="319" spans="1:48" x14ac:dyDescent="0.3">
      <c r="A319" t="s">
        <v>795</v>
      </c>
      <c r="B319" t="s">
        <v>796</v>
      </c>
      <c r="C319" t="s">
        <v>10396</v>
      </c>
      <c r="D319" t="s">
        <v>132</v>
      </c>
      <c r="E319">
        <v>21461.60294334</v>
      </c>
      <c r="F319">
        <v>1527.4</v>
      </c>
      <c r="G319">
        <v>203.499800056147</v>
      </c>
      <c r="H319">
        <f>(Table2[[#This Row],[1Y Return vs Nifty]]-AVERAGE(Table2[1Y Return vs Nifty]))/_xlfn.STDEV.P(Table2[1Y Return vs Nifty])</f>
        <v>2.9395002078193402</v>
      </c>
      <c r="I319">
        <v>-9.4136325183764402</v>
      </c>
      <c r="J319">
        <f>(Table2[[#This Row],[1M Return vs Nifty]]-AVERAGE(Table2[1M Return vs Nifty]))/_xlfn.STDEV.P(Table2[1M Return vs Nifty])</f>
        <v>-0.68147155844915019</v>
      </c>
      <c r="K319">
        <v>3.2858767919220799</v>
      </c>
      <c r="L319">
        <f>(Table2[[#This Row],[6M Return vs Nifty]]-AVERAGE(Table2[6M Return vs Nifty]))/_xlfn.STDEV.P(Table2[6M Return vs Nifty])</f>
        <v>-0.34489857705724969</v>
      </c>
      <c r="M319">
        <v>-1.80457435341121</v>
      </c>
      <c r="N319">
        <f>(Table2[[#This Row],[1W Return vs Nifty]]-AVERAGE(Table2[1W Return vs Nifty]))/_xlfn.STDEV.P(Table2[1W Return vs Nifty])</f>
        <v>0.21424649688923203</v>
      </c>
      <c r="O319">
        <v>1479.42</v>
      </c>
      <c r="P319">
        <v>1460.9648905911599</v>
      </c>
      <c r="Q319">
        <v>1228.0219139237599</v>
      </c>
      <c r="R319">
        <v>71.676688608753096</v>
      </c>
      <c r="S319" s="2">
        <f>(Table2[[#This Row],[Close Price]]-Table2[[#This Row],[20D EMA]])/Table2[[#This Row],[20D EMA]]</f>
        <v>3.2431628611212515E-2</v>
      </c>
      <c r="T319" s="2">
        <f>(Table2[[#This Row],[Close Price]]-Table2[[#This Row],[50D EMA]])/Table2[[#This Row],[50D EMA]]</f>
        <v>4.5473446923120844E-2</v>
      </c>
      <c r="U319" s="2">
        <f>(Table2[[#This Row],[Close Price]]-Table2[[#This Row],[200D EMA]])/Table2[[#This Row],[200D EMA]]</f>
        <v>0.24378887923886564</v>
      </c>
      <c r="V319">
        <v>1.0593687810555299</v>
      </c>
      <c r="W319">
        <v>1473.15</v>
      </c>
      <c r="X319">
        <v>1548</v>
      </c>
      <c r="Y319">
        <v>1469</v>
      </c>
      <c r="Z319">
        <v>1548</v>
      </c>
      <c r="AA319">
        <v>1387.35</v>
      </c>
      <c r="AB319">
        <v>1548</v>
      </c>
      <c r="AC319" s="2">
        <f>(Table2[[#This Row],[Close Price]]/Table2[[#This Row],[Day Low]])-1</f>
        <v>3.682584937039679E-2</v>
      </c>
      <c r="AD319" s="2">
        <f>(Table2[[#This Row],[Day High]]/Table2[[#This Row],[Close Price]])-1</f>
        <v>1.3486971323818153E-2</v>
      </c>
      <c r="AE319" s="2">
        <f>(Table2[[#This Row],[Close Price]]/Table2[[#This Row],[Current Week Low]])-1</f>
        <v>3.9754935330156727E-2</v>
      </c>
      <c r="AF319" s="2">
        <f>(Table2[[#This Row],[Current Week High]]/Table2[[#This Row],[Close Price]])-1</f>
        <v>1.3486971323818153E-2</v>
      </c>
      <c r="AG319" s="2">
        <f>(Table2[[#This Row],[Close Price]]/Table2[[#This Row],[Current Month Low]])-1</f>
        <v>0.10094785021804165</v>
      </c>
      <c r="AH319" s="2">
        <f>(Table2[[#This Row],[Current Month High]]/Table2[[#This Row],[Close Price]])-1</f>
        <v>1.3486971323818153E-2</v>
      </c>
      <c r="AI319">
        <v>3.11640696608614</v>
      </c>
      <c r="AJ319">
        <v>244.00900900900899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0.05</v>
      </c>
      <c r="AM319" t="s">
        <v>10442</v>
      </c>
      <c r="AN319">
        <v>6.64</v>
      </c>
      <c r="AO319" t="s">
        <v>10442</v>
      </c>
      <c r="AQ319">
        <f>(Table2[[#This Row],[Sharpe Ratio]]-AVERAGE(Table2[Sharpe Ratio]))/_xlfn.STDEV.P(Table2[Sharpe Ratio])</f>
        <v>-0.74629057572393653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1.3810859934782358</v>
      </c>
      <c r="AS319">
        <f>_xlfn.RANK.AVG(Table2[[#This Row],[1Y Return vs Nifty Z-Score]],Table2[1Y Return vs Nifty Z-Score])</f>
        <v>16</v>
      </c>
      <c r="AT319">
        <f>_xlfn.RANK.AVG(Table2[[#This Row],[6M Return vs Nifty Z-Score]],Table2[6M Return vs Nifty Z-Score])</f>
        <v>431</v>
      </c>
      <c r="AU319">
        <f>_xlfn.RANK.AVG(Table2[[#This Row],[Sharpe Ratio Z-Score]],Table2[Sharpe Ratio Z-Score])</f>
        <v>558</v>
      </c>
      <c r="AV319">
        <f>(Table2[[#This Row],[Rank 1Y]]+Table2[[#This Row],[Rank 6M]]+Table2[[#This Row],[Rank Sharpe]])/3</f>
        <v>335</v>
      </c>
    </row>
    <row r="320" spans="1:48" x14ac:dyDescent="0.3">
      <c r="A320" t="s">
        <v>1186</v>
      </c>
      <c r="B320" t="s">
        <v>1187</v>
      </c>
      <c r="C320" t="s">
        <v>10394</v>
      </c>
      <c r="D320" t="s">
        <v>98</v>
      </c>
      <c r="E320">
        <v>10506.599564030001</v>
      </c>
      <c r="F320">
        <v>217.33</v>
      </c>
      <c r="G320">
        <v>42.412684940396801</v>
      </c>
      <c r="H320">
        <f>(Table2[[#This Row],[1Y Return vs Nifty]]-AVERAGE(Table2[1Y Return vs Nifty]))/_xlfn.STDEV.P(Table2[1Y Return vs Nifty])</f>
        <v>0.2967135332800791</v>
      </c>
      <c r="I320">
        <v>-10.7092032928982</v>
      </c>
      <c r="J320">
        <f>(Table2[[#This Row],[1M Return vs Nifty]]-AVERAGE(Table2[1M Return vs Nifty]))/_xlfn.STDEV.P(Table2[1M Return vs Nifty])</f>
        <v>-0.80611636896243788</v>
      </c>
      <c r="K320">
        <v>-5.4014934931631204</v>
      </c>
      <c r="L320">
        <f>(Table2[[#This Row],[6M Return vs Nifty]]-AVERAGE(Table2[6M Return vs Nifty]))/_xlfn.STDEV.P(Table2[6M Return vs Nifty])</f>
        <v>-0.59786908384657489</v>
      </c>
      <c r="M320">
        <v>-5.1418133864126503</v>
      </c>
      <c r="N320">
        <f>(Table2[[#This Row],[1W Return vs Nifty]]-AVERAGE(Table2[1W Return vs Nifty]))/_xlfn.STDEV.P(Table2[1W Return vs Nifty])</f>
        <v>-0.52770870052785934</v>
      </c>
      <c r="O320">
        <v>225.59</v>
      </c>
      <c r="P320">
        <v>224.01344023282601</v>
      </c>
      <c r="Q320">
        <v>198.628319570591</v>
      </c>
      <c r="R320">
        <v>27.370044233027201</v>
      </c>
      <c r="S320" s="2">
        <f>(Table2[[#This Row],[Close Price]]-Table2[[#This Row],[20D EMA]])/Table2[[#This Row],[20D EMA]]</f>
        <v>-3.6615098186976329E-2</v>
      </c>
      <c r="T320" s="2">
        <f>(Table2[[#This Row],[Close Price]]-Table2[[#This Row],[50D EMA]])/Table2[[#This Row],[50D EMA]]</f>
        <v>-2.983499662287958E-2</v>
      </c>
      <c r="U320" s="2">
        <f>(Table2[[#This Row],[Close Price]]-Table2[[#This Row],[200D EMA]])/Table2[[#This Row],[200D EMA]]</f>
        <v>9.4154149165837211E-2</v>
      </c>
      <c r="V320">
        <v>0.292106596445529</v>
      </c>
      <c r="W320">
        <v>213.99</v>
      </c>
      <c r="X320">
        <v>221.3</v>
      </c>
      <c r="Y320">
        <v>212.77</v>
      </c>
      <c r="Z320">
        <v>229.69</v>
      </c>
      <c r="AA320">
        <v>212.77</v>
      </c>
      <c r="AB320">
        <v>236.9</v>
      </c>
      <c r="AC320" s="2">
        <f>(Table2[[#This Row],[Close Price]]/Table2[[#This Row],[Day Low]])-1</f>
        <v>1.5608205990934154E-2</v>
      </c>
      <c r="AD320" s="2">
        <f>(Table2[[#This Row],[Day High]]/Table2[[#This Row],[Close Price]])-1</f>
        <v>1.8267151336677001E-2</v>
      </c>
      <c r="AE320" s="2">
        <f>(Table2[[#This Row],[Close Price]]/Table2[[#This Row],[Current Week Low]])-1</f>
        <v>2.1431592799736832E-2</v>
      </c>
      <c r="AF320" s="2">
        <f>(Table2[[#This Row],[Current Week High]]/Table2[[#This Row],[Close Price]])-1</f>
        <v>5.6872037914691864E-2</v>
      </c>
      <c r="AG320" s="2">
        <f>(Table2[[#This Row],[Close Price]]/Table2[[#This Row],[Current Month Low]])-1</f>
        <v>2.1431592799736832E-2</v>
      </c>
      <c r="AH320" s="2">
        <f>(Table2[[#This Row],[Current Month High]]/Table2[[#This Row],[Close Price]])-1</f>
        <v>9.004739336492884E-2</v>
      </c>
      <c r="AI320">
        <v>15.3499286798877</v>
      </c>
      <c r="AJ320">
        <v>86.950537634408605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-0.09</v>
      </c>
      <c r="AM320" t="s">
        <v>10443</v>
      </c>
      <c r="AN320">
        <v>-6.06</v>
      </c>
      <c r="AO320" t="s">
        <v>10443</v>
      </c>
      <c r="AP320">
        <v>8.6137924289166001E-2</v>
      </c>
      <c r="AQ320">
        <f>(Table2[[#This Row],[Sharpe Ratio]]-AVERAGE(Table2[Sharpe Ratio]))/_xlfn.STDEV.P(Table2[Sharpe Ratio])</f>
        <v>0.25082469071404073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-1.3841559293427523</v>
      </c>
      <c r="AS320">
        <f>_xlfn.RANK.AVG(Table2[[#This Row],[1Y Return vs Nifty Z-Score]],Table2[1Y Return vs Nifty Z-Score])</f>
        <v>209</v>
      </c>
      <c r="AT320">
        <f>_xlfn.RANK.AVG(Table2[[#This Row],[6M Return vs Nifty Z-Score]],Table2[6M Return vs Nifty Z-Score])</f>
        <v>524</v>
      </c>
      <c r="AU320">
        <f>_xlfn.RANK.AVG(Table2[[#This Row],[Sharpe Ratio Z-Score]],Table2[Sharpe Ratio Z-Score])</f>
        <v>273</v>
      </c>
      <c r="AV320">
        <f>(Table2[[#This Row],[Rank 1Y]]+Table2[[#This Row],[Rank 6M]]+Table2[[#This Row],[Rank Sharpe]])/3</f>
        <v>335.33333333333331</v>
      </c>
    </row>
    <row r="321" spans="1:48" x14ac:dyDescent="0.3">
      <c r="A321" t="s">
        <v>989</v>
      </c>
      <c r="B321" t="s">
        <v>990</v>
      </c>
      <c r="C321" t="s">
        <v>10386</v>
      </c>
      <c r="D321" t="s">
        <v>991</v>
      </c>
      <c r="E321">
        <v>15040.553622239901</v>
      </c>
      <c r="F321">
        <v>782.3</v>
      </c>
      <c r="G321">
        <v>33.862266401692899</v>
      </c>
      <c r="H321">
        <f>(Table2[[#This Row],[1Y Return vs Nifty]]-AVERAGE(Table2[1Y Return vs Nifty]))/_xlfn.STDEV.P(Table2[1Y Return vs Nifty])</f>
        <v>0.15643581982309057</v>
      </c>
      <c r="I321">
        <v>-8.7031360408814695</v>
      </c>
      <c r="J321">
        <f>(Table2[[#This Row],[1M Return vs Nifty]]-AVERAGE(Table2[1M Return vs Nifty]))/_xlfn.STDEV.P(Table2[1M Return vs Nifty])</f>
        <v>-0.61311581860899411</v>
      </c>
      <c r="K321">
        <v>39.626477226182402</v>
      </c>
      <c r="L321">
        <f>(Table2[[#This Row],[6M Return vs Nifty]]-AVERAGE(Table2[6M Return vs Nifty]))/_xlfn.STDEV.P(Table2[6M Return vs Nifty])</f>
        <v>0.7133157970515942</v>
      </c>
      <c r="M321">
        <v>0.955422427772326</v>
      </c>
      <c r="N321">
        <f>(Table2[[#This Row],[1W Return vs Nifty]]-AVERAGE(Table2[1W Return vs Nifty]))/_xlfn.STDEV.P(Table2[1W Return vs Nifty])</f>
        <v>0.82786570018969974</v>
      </c>
      <c r="O321">
        <v>799.46</v>
      </c>
      <c r="P321">
        <v>782.45359074414603</v>
      </c>
      <c r="Q321">
        <v>654.11212129216699</v>
      </c>
      <c r="R321">
        <v>41.586169556413502</v>
      </c>
      <c r="S321" s="2">
        <f>(Table2[[#This Row],[Close Price]]-Table2[[#This Row],[20D EMA]])/Table2[[#This Row],[20D EMA]]</f>
        <v>-2.1464488529757689E-2</v>
      </c>
      <c r="T321" s="2">
        <f>(Table2[[#This Row],[Close Price]]-Table2[[#This Row],[50D EMA]])/Table2[[#This Row],[50D EMA]]</f>
        <v>-1.9629374312155818E-4</v>
      </c>
      <c r="U321" s="2">
        <f>(Table2[[#This Row],[Close Price]]-Table2[[#This Row],[200D EMA]])/Table2[[#This Row],[200D EMA]]</f>
        <v>0.19597233338927275</v>
      </c>
      <c r="V321">
        <v>1.2841659340824301</v>
      </c>
      <c r="W321">
        <v>772.7</v>
      </c>
      <c r="X321">
        <v>813.85</v>
      </c>
      <c r="Y321">
        <v>772.7</v>
      </c>
      <c r="Z321">
        <v>853.75</v>
      </c>
      <c r="AA321">
        <v>760</v>
      </c>
      <c r="AB321">
        <v>853.75</v>
      </c>
      <c r="AC321" s="2">
        <f>(Table2[[#This Row],[Close Price]]/Table2[[#This Row],[Day Low]])-1</f>
        <v>1.2423967904749533E-2</v>
      </c>
      <c r="AD321" s="2">
        <f>(Table2[[#This Row],[Day High]]/Table2[[#This Row],[Close Price]])-1</f>
        <v>4.0329796753163727E-2</v>
      </c>
      <c r="AE321" s="2">
        <f>(Table2[[#This Row],[Close Price]]/Table2[[#This Row],[Current Week Low]])-1</f>
        <v>1.2423967904749533E-2</v>
      </c>
      <c r="AF321" s="2">
        <f>(Table2[[#This Row],[Current Week High]]/Table2[[#This Row],[Close Price]])-1</f>
        <v>9.1333248114534138E-2</v>
      </c>
      <c r="AG321" s="2">
        <f>(Table2[[#This Row],[Close Price]]/Table2[[#This Row],[Current Month Low]])-1</f>
        <v>2.9342105263157725E-2</v>
      </c>
      <c r="AH321" s="2">
        <f>(Table2[[#This Row],[Current Month High]]/Table2[[#This Row],[Close Price]])-1</f>
        <v>9.1333248114534138E-2</v>
      </c>
      <c r="AI321">
        <v>12.0669819762239</v>
      </c>
      <c r="AJ321">
        <v>75.266046824241002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-0.15</v>
      </c>
      <c r="AM321" t="s">
        <v>10443</v>
      </c>
      <c r="AN321">
        <v>-3.05</v>
      </c>
      <c r="AO321" t="s">
        <v>10443</v>
      </c>
      <c r="AP321">
        <v>-1.3867793159105E-2</v>
      </c>
      <c r="AQ321">
        <f>(Table2[[#This Row],[Sharpe Ratio]]-AVERAGE(Table2[Sharpe Ratio]))/_xlfn.STDEV.P(Table2[Sharpe Ratio])</f>
        <v>-0.9068213568503507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0.17768014160503987</v>
      </c>
      <c r="AS321">
        <f>_xlfn.RANK.AVG(Table2[[#This Row],[1Y Return vs Nifty Z-Score]],Table2[1Y Return vs Nifty Z-Score])</f>
        <v>255</v>
      </c>
      <c r="AT321">
        <f>_xlfn.RANK.AVG(Table2[[#This Row],[6M Return vs Nifty Z-Score]],Table2[6M Return vs Nifty Z-Score])</f>
        <v>139</v>
      </c>
      <c r="AU321">
        <f>_xlfn.RANK.AVG(Table2[[#This Row],[Sharpe Ratio Z-Score]],Table2[Sharpe Ratio Z-Score])</f>
        <v>613</v>
      </c>
      <c r="AV321">
        <f>(Table2[[#This Row],[Rank 1Y]]+Table2[[#This Row],[Rank 6M]]+Table2[[#This Row],[Rank Sharpe]])/3</f>
        <v>335.66666666666669</v>
      </c>
    </row>
    <row r="322" spans="1:48" x14ac:dyDescent="0.3">
      <c r="A322" t="s">
        <v>1573</v>
      </c>
      <c r="B322" t="s">
        <v>1574</v>
      </c>
      <c r="C322" t="s">
        <v>10389</v>
      </c>
      <c r="D322" t="s">
        <v>813</v>
      </c>
      <c r="E322">
        <v>6273.3043469530003</v>
      </c>
      <c r="F322">
        <v>211.93</v>
      </c>
      <c r="G322">
        <v>23.369182625377299</v>
      </c>
      <c r="H322">
        <f>(Table2[[#This Row],[1Y Return vs Nifty]]-AVERAGE(Table2[1Y Return vs Nifty]))/_xlfn.STDEV.P(Table2[1Y Return vs Nifty])</f>
        <v>-1.5713156579799867E-2</v>
      </c>
      <c r="I322">
        <v>-2.10993790398377</v>
      </c>
      <c r="J322">
        <f>(Table2[[#This Row],[1M Return vs Nifty]]-AVERAGE(Table2[1M Return vs Nifty]))/_xlfn.STDEV.P(Table2[1M Return vs Nifty])</f>
        <v>2.1205322784097848E-2</v>
      </c>
      <c r="K322">
        <v>4.9052834156869203</v>
      </c>
      <c r="L322">
        <f>(Table2[[#This Row],[6M Return vs Nifty]]-AVERAGE(Table2[6M Return vs Nifty]))/_xlfn.STDEV.P(Table2[6M Return vs Nifty])</f>
        <v>-0.2977425216724453</v>
      </c>
      <c r="M322">
        <v>-4.2647815546591996</v>
      </c>
      <c r="N322">
        <f>(Table2[[#This Row],[1W Return vs Nifty]]-AVERAGE(Table2[1W Return vs Nifty]))/_xlfn.STDEV.P(Table2[1W Return vs Nifty])</f>
        <v>-0.33272167099990163</v>
      </c>
      <c r="O322">
        <v>220.88</v>
      </c>
      <c r="P322">
        <v>217.093585764099</v>
      </c>
      <c r="Q322">
        <v>199.75273630736999</v>
      </c>
      <c r="R322">
        <v>36.339430254689503</v>
      </c>
      <c r="S322" s="2">
        <f>(Table2[[#This Row],[Close Price]]-Table2[[#This Row],[20D EMA]])/Table2[[#This Row],[20D EMA]]</f>
        <v>-4.0519739224918458E-2</v>
      </c>
      <c r="T322" s="2">
        <f>(Table2[[#This Row],[Close Price]]-Table2[[#This Row],[50D EMA]])/Table2[[#This Row],[50D EMA]]</f>
        <v>-2.3785068296351779E-2</v>
      </c>
      <c r="U322" s="2">
        <f>(Table2[[#This Row],[Close Price]]-Table2[[#This Row],[200D EMA]])/Table2[[#This Row],[200D EMA]]</f>
        <v>6.0961686521741699E-2</v>
      </c>
      <c r="V322">
        <v>1.64575526365852</v>
      </c>
      <c r="W322">
        <v>207.36</v>
      </c>
      <c r="X322">
        <v>216.75</v>
      </c>
      <c r="Y322">
        <v>207.36</v>
      </c>
      <c r="Z322">
        <v>246.85</v>
      </c>
      <c r="AA322">
        <v>207.36</v>
      </c>
      <c r="AB322">
        <v>246.85</v>
      </c>
      <c r="AC322" s="2">
        <f>(Table2[[#This Row],[Close Price]]/Table2[[#This Row],[Day Low]])-1</f>
        <v>2.2038966049382713E-2</v>
      </c>
      <c r="AD322" s="2">
        <f>(Table2[[#This Row],[Day High]]/Table2[[#This Row],[Close Price]])-1</f>
        <v>2.2743358656160062E-2</v>
      </c>
      <c r="AE322" s="2">
        <f>(Table2[[#This Row],[Close Price]]/Table2[[#This Row],[Current Week Low]])-1</f>
        <v>2.2038966049382713E-2</v>
      </c>
      <c r="AF322" s="2">
        <f>(Table2[[#This Row],[Current Week High]]/Table2[[#This Row],[Close Price]])-1</f>
        <v>0.16477138677865333</v>
      </c>
      <c r="AG322" s="2">
        <f>(Table2[[#This Row],[Close Price]]/Table2[[#This Row],[Current Month Low]])-1</f>
        <v>2.2038966049382713E-2</v>
      </c>
      <c r="AH322" s="2">
        <f>(Table2[[#This Row],[Current Month High]]/Table2[[#This Row],[Close Price]])-1</f>
        <v>0.16477138677865333</v>
      </c>
      <c r="AI322">
        <v>20.134006511584001</v>
      </c>
      <c r="AJ322">
        <v>68.734076433121004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-0.03</v>
      </c>
      <c r="AM322" t="s">
        <v>10443</v>
      </c>
      <c r="AN322">
        <v>-1.85</v>
      </c>
      <c r="AO322" t="s">
        <v>10443</v>
      </c>
      <c r="AP322">
        <v>8.0199385206655996E-2</v>
      </c>
      <c r="AQ322">
        <f>(Table2[[#This Row],[Sharpe Ratio]]-AVERAGE(Table2[Sharpe Ratio]))/_xlfn.STDEV.P(Table2[Sharpe Ratio])</f>
        <v>0.18208135810677856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-0.44289066836127045</v>
      </c>
      <c r="AS322">
        <f>_xlfn.RANK.AVG(Table2[[#This Row],[1Y Return vs Nifty Z-Score]],Table2[1Y Return vs Nifty Z-Score])</f>
        <v>294</v>
      </c>
      <c r="AT322">
        <f>_xlfn.RANK.AVG(Table2[[#This Row],[6M Return vs Nifty Z-Score]],Table2[6M Return vs Nifty Z-Score])</f>
        <v>413</v>
      </c>
      <c r="AU322">
        <f>_xlfn.RANK.AVG(Table2[[#This Row],[Sharpe Ratio Z-Score]],Table2[Sharpe Ratio Z-Score])</f>
        <v>302</v>
      </c>
      <c r="AV322">
        <f>(Table2[[#This Row],[Rank 1Y]]+Table2[[#This Row],[Rank 6M]]+Table2[[#This Row],[Rank Sharpe]])/3</f>
        <v>336.33333333333331</v>
      </c>
    </row>
    <row r="323" spans="1:48" x14ac:dyDescent="0.3">
      <c r="A323" t="s">
        <v>126</v>
      </c>
      <c r="B323" t="s">
        <v>127</v>
      </c>
      <c r="C323" t="s">
        <v>10382</v>
      </c>
      <c r="D323" t="s">
        <v>18</v>
      </c>
      <c r="E323">
        <v>235895.28718801399</v>
      </c>
      <c r="F323">
        <v>167.05</v>
      </c>
      <c r="G323">
        <v>52.278971721441302</v>
      </c>
      <c r="H323">
        <f>(Table2[[#This Row],[1Y Return vs Nifty]]-AVERAGE(Table2[1Y Return vs Nifty]))/_xlfn.STDEV.P(Table2[1Y Return vs Nifty])</f>
        <v>0.45857931139269392</v>
      </c>
      <c r="I323">
        <v>-8.5462131418546399</v>
      </c>
      <c r="J323">
        <f>(Table2[[#This Row],[1M Return vs Nifty]]-AVERAGE(Table2[1M Return vs Nifty]))/_xlfn.STDEV.P(Table2[1M Return vs Nifty])</f>
        <v>-0.59801851524352179</v>
      </c>
      <c r="K323">
        <v>-12.534475482373701</v>
      </c>
      <c r="L323">
        <f>(Table2[[#This Row],[6M Return vs Nifty]]-AVERAGE(Table2[6M Return vs Nifty]))/_xlfn.STDEV.P(Table2[6M Return vs Nifty])</f>
        <v>-0.80557682618002291</v>
      </c>
      <c r="M323">
        <v>-6.4521841199616201</v>
      </c>
      <c r="N323">
        <f>(Table2[[#This Row],[1W Return vs Nifty]]-AVERAGE(Table2[1W Return vs Nifty]))/_xlfn.STDEV.P(Table2[1W Return vs Nifty])</f>
        <v>-0.81903825968907296</v>
      </c>
      <c r="O323">
        <v>171.88</v>
      </c>
      <c r="P323">
        <v>171.77398638540399</v>
      </c>
      <c r="Q323">
        <v>157.04881487507399</v>
      </c>
      <c r="R323">
        <v>35.2070970078532</v>
      </c>
      <c r="S323" s="2">
        <f>(Table2[[#This Row],[Close Price]]-Table2[[#This Row],[20D EMA]])/Table2[[#This Row],[20D EMA]]</f>
        <v>-2.8101000698161415E-2</v>
      </c>
      <c r="T323" s="2">
        <f>(Table2[[#This Row],[Close Price]]-Table2[[#This Row],[50D EMA]])/Table2[[#This Row],[50D EMA]]</f>
        <v>-2.7501174565541683E-2</v>
      </c>
      <c r="U323" s="2">
        <f>(Table2[[#This Row],[Close Price]]-Table2[[#This Row],[200D EMA]])/Table2[[#This Row],[200D EMA]]</f>
        <v>6.3682015893475954E-2</v>
      </c>
      <c r="V323">
        <v>0.75123437439544105</v>
      </c>
      <c r="W323">
        <v>165</v>
      </c>
      <c r="X323">
        <v>167.75</v>
      </c>
      <c r="Y323">
        <v>162.19</v>
      </c>
      <c r="Z323">
        <v>174.11</v>
      </c>
      <c r="AA323">
        <v>162.19</v>
      </c>
      <c r="AB323">
        <v>184</v>
      </c>
      <c r="AC323" s="2">
        <f>(Table2[[#This Row],[Close Price]]/Table2[[#This Row],[Day Low]])-1</f>
        <v>1.2424242424242449E-2</v>
      </c>
      <c r="AD323" s="2">
        <f>(Table2[[#This Row],[Day High]]/Table2[[#This Row],[Close Price]])-1</f>
        <v>4.1903621670158486E-3</v>
      </c>
      <c r="AE323" s="2">
        <f>(Table2[[#This Row],[Close Price]]/Table2[[#This Row],[Current Week Low]])-1</f>
        <v>2.996485603304766E-2</v>
      </c>
      <c r="AF323" s="2">
        <f>(Table2[[#This Row],[Current Week High]]/Table2[[#This Row],[Close Price]])-1</f>
        <v>4.2262795570188638E-2</v>
      </c>
      <c r="AG323" s="2">
        <f>(Table2[[#This Row],[Close Price]]/Table2[[#This Row],[Current Month Low]])-1</f>
        <v>2.996485603304766E-2</v>
      </c>
      <c r="AH323" s="2">
        <f>(Table2[[#This Row],[Current Month High]]/Table2[[#This Row],[Close Price]])-1</f>
        <v>0.10146662675845541</v>
      </c>
      <c r="AI323">
        <v>17.809039209817399</v>
      </c>
      <c r="AJ323">
        <v>95.380116959064296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-0.04</v>
      </c>
      <c r="AM323" t="s">
        <v>10443</v>
      </c>
      <c r="AN323">
        <v>-5.64</v>
      </c>
      <c r="AO323" t="s">
        <v>10443</v>
      </c>
      <c r="AP323">
        <v>9.6637391830656005E-2</v>
      </c>
      <c r="AQ323">
        <f>(Table2[[#This Row],[Sharpe Ratio]]-AVERAGE(Table2[Sharpe Ratio]))/_xlfn.STDEV.P(Table2[Sharpe Ratio])</f>
        <v>0.37236441275266968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-1.3916898769672539</v>
      </c>
      <c r="AS323">
        <f>_xlfn.RANK.AVG(Table2[[#This Row],[1Y Return vs Nifty Z-Score]],Table2[1Y Return vs Nifty Z-Score])</f>
        <v>175</v>
      </c>
      <c r="AT323">
        <f>_xlfn.RANK.AVG(Table2[[#This Row],[6M Return vs Nifty Z-Score]],Table2[6M Return vs Nifty Z-Score])</f>
        <v>590</v>
      </c>
      <c r="AU323">
        <f>_xlfn.RANK.AVG(Table2[[#This Row],[Sharpe Ratio Z-Score]],Table2[Sharpe Ratio Z-Score])</f>
        <v>246</v>
      </c>
      <c r="AV323">
        <f>(Table2[[#This Row],[Rank 1Y]]+Table2[[#This Row],[Rank 6M]]+Table2[[#This Row],[Rank Sharpe]])/3</f>
        <v>337</v>
      </c>
    </row>
    <row r="324" spans="1:48" x14ac:dyDescent="0.3">
      <c r="A324" t="s">
        <v>492</v>
      </c>
      <c r="B324" t="s">
        <v>493</v>
      </c>
      <c r="C324" t="s">
        <v>10384</v>
      </c>
      <c r="D324" t="s">
        <v>51</v>
      </c>
      <c r="E324">
        <v>45195.015912711999</v>
      </c>
      <c r="F324">
        <v>181.31</v>
      </c>
      <c r="G324">
        <v>14.934053600872399</v>
      </c>
      <c r="H324">
        <f>(Table2[[#This Row],[1Y Return vs Nifty]]-AVERAGE(Table2[1Y Return vs Nifty]))/_xlfn.STDEV.P(Table2[1Y Return vs Nifty])</f>
        <v>-0.15409943637606205</v>
      </c>
      <c r="I324">
        <v>2.97546467506114</v>
      </c>
      <c r="J324">
        <f>(Table2[[#This Row],[1M Return vs Nifty]]-AVERAGE(Table2[1M Return vs Nifty]))/_xlfn.STDEV.P(Table2[1M Return vs Nifty])</f>
        <v>0.51046384367256126</v>
      </c>
      <c r="K324">
        <v>3.58926679102338</v>
      </c>
      <c r="L324">
        <f>(Table2[[#This Row],[6M Return vs Nifty]]-AVERAGE(Table2[6M Return vs Nifty]))/_xlfn.STDEV.P(Table2[6M Return vs Nifty])</f>
        <v>-0.33606405990086308</v>
      </c>
      <c r="M324">
        <v>-0.20789292859014</v>
      </c>
      <c r="N324">
        <f>(Table2[[#This Row],[1W Return vs Nifty]]-AVERAGE(Table2[1W Return vs Nifty]))/_xlfn.STDEV.P(Table2[1W Return vs Nifty])</f>
        <v>0.56923038328464459</v>
      </c>
      <c r="O324">
        <v>173.34</v>
      </c>
      <c r="P324">
        <v>172.33176787139101</v>
      </c>
      <c r="Q324">
        <v>162.84990420722801</v>
      </c>
      <c r="R324">
        <v>69.996911506793694</v>
      </c>
      <c r="S324" s="2">
        <f>(Table2[[#This Row],[Close Price]]-Table2[[#This Row],[20D EMA]])/Table2[[#This Row],[20D EMA]]</f>
        <v>4.5979000807661236E-2</v>
      </c>
      <c r="T324" s="2">
        <f>(Table2[[#This Row],[Close Price]]-Table2[[#This Row],[50D EMA]])/Table2[[#This Row],[50D EMA]]</f>
        <v>5.2098532032174898E-2</v>
      </c>
      <c r="U324" s="2">
        <f>(Table2[[#This Row],[Close Price]]-Table2[[#This Row],[200D EMA]])/Table2[[#This Row],[200D EMA]]</f>
        <v>0.11335650384713369</v>
      </c>
      <c r="V324">
        <v>1.05414758902673</v>
      </c>
      <c r="W324">
        <v>177.73</v>
      </c>
      <c r="X324">
        <v>182.25</v>
      </c>
      <c r="Y324">
        <v>172.31</v>
      </c>
      <c r="Z324">
        <v>182.25</v>
      </c>
      <c r="AA324">
        <v>163.33000000000001</v>
      </c>
      <c r="AB324">
        <v>182.25</v>
      </c>
      <c r="AC324" s="2">
        <f>(Table2[[#This Row],[Close Price]]/Table2[[#This Row],[Day Low]])-1</f>
        <v>2.0142913407978469E-2</v>
      </c>
      <c r="AD324" s="2">
        <f>(Table2[[#This Row],[Day High]]/Table2[[#This Row],[Close Price]])-1</f>
        <v>5.1844906513704991E-3</v>
      </c>
      <c r="AE324" s="2">
        <f>(Table2[[#This Row],[Close Price]]/Table2[[#This Row],[Current Week Low]])-1</f>
        <v>5.2231443328883964E-2</v>
      </c>
      <c r="AF324" s="2">
        <f>(Table2[[#This Row],[Current Week High]]/Table2[[#This Row],[Close Price]])-1</f>
        <v>5.1844906513704991E-3</v>
      </c>
      <c r="AG324" s="2">
        <f>(Table2[[#This Row],[Close Price]]/Table2[[#This Row],[Current Month Low]])-1</f>
        <v>0.11008387926284202</v>
      </c>
      <c r="AH324" s="2">
        <f>(Table2[[#This Row],[Current Month High]]/Table2[[#This Row],[Close Price]])-1</f>
        <v>5.1844906513704991E-3</v>
      </c>
      <c r="AI324">
        <v>7.1369477690143901</v>
      </c>
      <c r="AJ324">
        <v>48.310838445807697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-7.0000000000000007E-2</v>
      </c>
      <c r="AM324" t="s">
        <v>10443</v>
      </c>
      <c r="AN324">
        <v>7.28</v>
      </c>
      <c r="AO324" t="s">
        <v>10442</v>
      </c>
      <c r="AP324">
        <v>9.5561178282236994E-2</v>
      </c>
      <c r="AQ324">
        <f>(Table2[[#This Row],[Sharpe Ratio]]-AVERAGE(Table2[Sharpe Ratio]))/_xlfn.STDEV.P(Table2[Sharpe Ratio])</f>
        <v>0.35990638142754111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0.94943711210782178</v>
      </c>
      <c r="AS324">
        <f>_xlfn.RANK.AVG(Table2[[#This Row],[1Y Return vs Nifty Z-Score]],Table2[1Y Return vs Nifty Z-Score])</f>
        <v>335</v>
      </c>
      <c r="AT324">
        <f>_xlfn.RANK.AVG(Table2[[#This Row],[6M Return vs Nifty Z-Score]],Table2[6M Return vs Nifty Z-Score])</f>
        <v>427</v>
      </c>
      <c r="AU324">
        <f>_xlfn.RANK.AVG(Table2[[#This Row],[Sharpe Ratio Z-Score]],Table2[Sharpe Ratio Z-Score])</f>
        <v>251</v>
      </c>
      <c r="AV324">
        <f>(Table2[[#This Row],[Rank 1Y]]+Table2[[#This Row],[Rank 6M]]+Table2[[#This Row],[Rank Sharpe]])/3</f>
        <v>337.66666666666669</v>
      </c>
    </row>
    <row r="325" spans="1:48" x14ac:dyDescent="0.3">
      <c r="A325" t="s">
        <v>2072</v>
      </c>
      <c r="B325" t="s">
        <v>2073</v>
      </c>
      <c r="C325" t="s">
        <v>10382</v>
      </c>
      <c r="D325" t="s">
        <v>67</v>
      </c>
      <c r="E325">
        <v>3144.7454124199999</v>
      </c>
      <c r="F325">
        <v>237.8</v>
      </c>
      <c r="G325">
        <v>14.614964601440199</v>
      </c>
      <c r="H325">
        <f>(Table2[[#This Row],[1Y Return vs Nifty]]-AVERAGE(Table2[1Y Return vs Nifty]))/_xlfn.STDEV.P(Table2[1Y Return vs Nifty])</f>
        <v>-0.15933439359213447</v>
      </c>
      <c r="I325">
        <v>-10.1128803713686</v>
      </c>
      <c r="J325">
        <f>(Table2[[#This Row],[1M Return vs Nifty]]-AVERAGE(Table2[1M Return vs Nifty]))/_xlfn.STDEV.P(Table2[1M Return vs Nifty])</f>
        <v>-0.7487450859569037</v>
      </c>
      <c r="K325">
        <v>27.2148160787691</v>
      </c>
      <c r="L325">
        <f>(Table2[[#This Row],[6M Return vs Nifty]]-AVERAGE(Table2[6M Return vs Nifty]))/_xlfn.STDEV.P(Table2[6M Return vs Nifty])</f>
        <v>0.35189639077291651</v>
      </c>
      <c r="M325">
        <v>-3.35641523491361</v>
      </c>
      <c r="N325">
        <f>(Table2[[#This Row],[1W Return vs Nifty]]-AVERAGE(Table2[1W Return vs Nifty]))/_xlfn.STDEV.P(Table2[1W Return vs Nifty])</f>
        <v>-0.13076816829029073</v>
      </c>
      <c r="O325">
        <v>246.48</v>
      </c>
      <c r="P325">
        <v>244.42966272185501</v>
      </c>
      <c r="Q325">
        <v>212.831077430378</v>
      </c>
      <c r="R325">
        <v>38.054085481152804</v>
      </c>
      <c r="S325" s="2">
        <f>(Table2[[#This Row],[Close Price]]-Table2[[#This Row],[20D EMA]])/Table2[[#This Row],[20D EMA]]</f>
        <v>-3.5215839013307285E-2</v>
      </c>
      <c r="T325" s="2">
        <f>(Table2[[#This Row],[Close Price]]-Table2[[#This Row],[50D EMA]])/Table2[[#This Row],[50D EMA]]</f>
        <v>-2.7122987644094251E-2</v>
      </c>
      <c r="U325" s="2">
        <f>(Table2[[#This Row],[Close Price]]-Table2[[#This Row],[200D EMA]])/Table2[[#This Row],[200D EMA]]</f>
        <v>0.11731802926097541</v>
      </c>
      <c r="V325">
        <v>0.26411380830544701</v>
      </c>
      <c r="W325">
        <v>236.5</v>
      </c>
      <c r="X325">
        <v>241.95</v>
      </c>
      <c r="Y325">
        <v>231.65</v>
      </c>
      <c r="Z325">
        <v>245.5</v>
      </c>
      <c r="AA325">
        <v>231.65</v>
      </c>
      <c r="AB325">
        <v>264.8</v>
      </c>
      <c r="AC325" s="2">
        <f>(Table2[[#This Row],[Close Price]]/Table2[[#This Row],[Day Low]])-1</f>
        <v>5.4968287526426796E-3</v>
      </c>
      <c r="AD325" s="2">
        <f>(Table2[[#This Row],[Day High]]/Table2[[#This Row],[Close Price]])-1</f>
        <v>1.7451640033641524E-2</v>
      </c>
      <c r="AE325" s="2">
        <f>(Table2[[#This Row],[Close Price]]/Table2[[#This Row],[Current Week Low]])-1</f>
        <v>2.6548672566371723E-2</v>
      </c>
      <c r="AF325" s="2">
        <f>(Table2[[#This Row],[Current Week High]]/Table2[[#This Row],[Close Price]])-1</f>
        <v>3.2380151387720657E-2</v>
      </c>
      <c r="AG325" s="2">
        <f>(Table2[[#This Row],[Close Price]]/Table2[[#This Row],[Current Month Low]])-1</f>
        <v>2.6548672566371723E-2</v>
      </c>
      <c r="AH325" s="2">
        <f>(Table2[[#This Row],[Current Month High]]/Table2[[#This Row],[Close Price]])-1</f>
        <v>0.11354079058031963</v>
      </c>
      <c r="AI325">
        <v>23.444070647602999</v>
      </c>
      <c r="AJ325">
        <v>53.716871363930103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0.09</v>
      </c>
      <c r="AM325" t="s">
        <v>10442</v>
      </c>
      <c r="AN325">
        <v>-6.89</v>
      </c>
      <c r="AO325" t="s">
        <v>10443</v>
      </c>
      <c r="AP325">
        <v>2.1359537837248001E-2</v>
      </c>
      <c r="AQ325">
        <f>(Table2[[#This Row],[Sharpe Ratio]]-AVERAGE(Table2[Sharpe Ratio]))/_xlfn.STDEV.P(Table2[Sharpe Ratio])</f>
        <v>-0.49903686677592157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-1.185988123842334</v>
      </c>
      <c r="AS325">
        <f>_xlfn.RANK.AVG(Table2[[#This Row],[1Y Return vs Nifty Z-Score]],Table2[1Y Return vs Nifty Z-Score])</f>
        <v>341</v>
      </c>
      <c r="AT325">
        <f>_xlfn.RANK.AVG(Table2[[#This Row],[6M Return vs Nifty Z-Score]],Table2[6M Return vs Nifty Z-Score])</f>
        <v>207</v>
      </c>
      <c r="AU325">
        <f>_xlfn.RANK.AVG(Table2[[#This Row],[Sharpe Ratio Z-Score]],Table2[Sharpe Ratio Z-Score])</f>
        <v>469</v>
      </c>
      <c r="AV325">
        <f>(Table2[[#This Row],[Rank 1Y]]+Table2[[#This Row],[Rank 6M]]+Table2[[#This Row],[Rank Sharpe]])/3</f>
        <v>339</v>
      </c>
    </row>
    <row r="326" spans="1:48" x14ac:dyDescent="0.3">
      <c r="A326" t="s">
        <v>96</v>
      </c>
      <c r="B326" t="s">
        <v>97</v>
      </c>
      <c r="C326" t="s">
        <v>10394</v>
      </c>
      <c r="D326" t="s">
        <v>98</v>
      </c>
      <c r="E326">
        <v>310779.19001715002</v>
      </c>
      <c r="F326">
        <v>1438.7</v>
      </c>
      <c r="G326">
        <v>46.275798954784399</v>
      </c>
      <c r="H326">
        <f>(Table2[[#This Row],[1Y Return vs Nifty]]-AVERAGE(Table2[1Y Return vs Nifty]))/_xlfn.STDEV.P(Table2[1Y Return vs Nifty])</f>
        <v>0.36009157709266704</v>
      </c>
      <c r="I326">
        <v>-10.4037704471952</v>
      </c>
      <c r="J326">
        <f>(Table2[[#This Row],[1M Return vs Nifty]]-AVERAGE(Table2[1M Return vs Nifty]))/_xlfn.STDEV.P(Table2[1M Return vs Nifty])</f>
        <v>-0.77673115904116752</v>
      </c>
      <c r="K326">
        <v>-2.57417925418136</v>
      </c>
      <c r="L326">
        <f>(Table2[[#This Row],[6M Return vs Nifty]]-AVERAGE(Table2[6M Return vs Nifty]))/_xlfn.STDEV.P(Table2[6M Return vs Nifty])</f>
        <v>-0.51553955345740521</v>
      </c>
      <c r="M326">
        <v>-5.7640606663286702</v>
      </c>
      <c r="N326">
        <f>(Table2[[#This Row],[1W Return vs Nifty]]-AVERAGE(Table2[1W Return vs Nifty]))/_xlfn.STDEV.P(Table2[1W Return vs Nifty])</f>
        <v>-0.66605048511291909</v>
      </c>
      <c r="O326">
        <v>1453.62</v>
      </c>
      <c r="P326">
        <v>1464.75974302396</v>
      </c>
      <c r="Q326">
        <v>1316.10000907376</v>
      </c>
      <c r="R326">
        <v>46.953432146484303</v>
      </c>
      <c r="S326" s="2">
        <f>(Table2[[#This Row],[Close Price]]-Table2[[#This Row],[20D EMA]])/Table2[[#This Row],[20D EMA]]</f>
        <v>-1.0264030489398774E-2</v>
      </c>
      <c r="T326" s="2">
        <f>(Table2[[#This Row],[Close Price]]-Table2[[#This Row],[50D EMA]])/Table2[[#This Row],[50D EMA]]</f>
        <v>-1.7791138204112773E-2</v>
      </c>
      <c r="U326" s="2">
        <f>(Table2[[#This Row],[Close Price]]-Table2[[#This Row],[200D EMA]])/Table2[[#This Row],[200D EMA]]</f>
        <v>9.3154008115631723E-2</v>
      </c>
      <c r="V326">
        <v>0.69128996069408799</v>
      </c>
      <c r="W326">
        <v>1409.2</v>
      </c>
      <c r="X326">
        <v>1453.05</v>
      </c>
      <c r="Y326">
        <v>1394.45</v>
      </c>
      <c r="Z326">
        <v>1461.15</v>
      </c>
      <c r="AA326">
        <v>1394.45</v>
      </c>
      <c r="AB326">
        <v>1499.5</v>
      </c>
      <c r="AC326" s="2">
        <f>(Table2[[#This Row],[Close Price]]/Table2[[#This Row],[Day Low]])-1</f>
        <v>2.0933863184785739E-2</v>
      </c>
      <c r="AD326" s="2">
        <f>(Table2[[#This Row],[Day High]]/Table2[[#This Row],[Close Price]])-1</f>
        <v>9.9742823382218404E-3</v>
      </c>
      <c r="AE326" s="2">
        <f>(Table2[[#This Row],[Close Price]]/Table2[[#This Row],[Current Week Low]])-1</f>
        <v>3.1732941303022733E-2</v>
      </c>
      <c r="AF326" s="2">
        <f>(Table2[[#This Row],[Current Week High]]/Table2[[#This Row],[Close Price]])-1</f>
        <v>1.5604365051782976E-2</v>
      </c>
      <c r="AG326" s="2">
        <f>(Table2[[#This Row],[Close Price]]/Table2[[#This Row],[Current Month Low]])-1</f>
        <v>3.1732941303022733E-2</v>
      </c>
      <c r="AH326" s="2">
        <f>(Table2[[#This Row],[Current Month High]]/Table2[[#This Row],[Close Price]])-1</f>
        <v>4.2260373948703744E-2</v>
      </c>
      <c r="AI326">
        <v>12.698964342809401</v>
      </c>
      <c r="AJ326">
        <v>90.682571239231294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-0.08</v>
      </c>
      <c r="AM326" t="s">
        <v>10443</v>
      </c>
      <c r="AN326">
        <v>-2.27</v>
      </c>
      <c r="AO326" t="s">
        <v>10443</v>
      </c>
      <c r="AP326">
        <v>7.0793433718396998E-2</v>
      </c>
      <c r="AQ326">
        <f>(Table2[[#This Row],[Sharpe Ratio]]-AVERAGE(Table2[Sharpe Ratio]))/_xlfn.STDEV.P(Table2[Sharpe Ratio])</f>
        <v>7.3199957704868937E-2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193</v>
      </c>
      <c r="AT326">
        <f>_xlfn.RANK.AVG(Table2[[#This Row],[6M Return vs Nifty Z-Score]],Table2[6M Return vs Nifty Z-Score])</f>
        <v>496</v>
      </c>
      <c r="AU326">
        <f>_xlfn.RANK.AVG(Table2[[#This Row],[Sharpe Ratio Z-Score]],Table2[Sharpe Ratio Z-Score])</f>
        <v>330</v>
      </c>
      <c r="AV326">
        <f>(Table2[[#This Row],[Rank 1Y]]+Table2[[#This Row],[Rank 6M]]+Table2[[#This Row],[Rank Sharpe]])/3</f>
        <v>339.66666666666669</v>
      </c>
    </row>
    <row r="327" spans="1:48" x14ac:dyDescent="0.3">
      <c r="A327" t="s">
        <v>28</v>
      </c>
      <c r="B327" t="s">
        <v>29</v>
      </c>
      <c r="C327" t="s">
        <v>10384</v>
      </c>
      <c r="D327" t="s">
        <v>24</v>
      </c>
      <c r="E327">
        <v>943019.45736875897</v>
      </c>
      <c r="F327">
        <v>1338.45</v>
      </c>
      <c r="G327">
        <v>5.9936500852866796</v>
      </c>
      <c r="H327">
        <f>(Table2[[#This Row],[1Y Return vs Nifty]]-AVERAGE(Table2[1Y Return vs Nifty]))/_xlfn.STDEV.P(Table2[1Y Return vs Nifty])</f>
        <v>-0.30077522269836438</v>
      </c>
      <c r="I327">
        <v>5.5685464929464903</v>
      </c>
      <c r="J327">
        <f>(Table2[[#This Row],[1M Return vs Nifty]]-AVERAGE(Table2[1M Return vs Nifty]))/_xlfn.STDEV.P(Table2[1M Return vs Nifty])</f>
        <v>0.7599401348887479</v>
      </c>
      <c r="K327">
        <v>5.3210239178346699</v>
      </c>
      <c r="L327">
        <f>(Table2[[#This Row],[6M Return vs Nifty]]-AVERAGE(Table2[6M Return vs Nifty]))/_xlfn.STDEV.P(Table2[6M Return vs Nifty])</f>
        <v>-0.2856364317890977</v>
      </c>
      <c r="M327">
        <v>1.69213103815961</v>
      </c>
      <c r="N327">
        <f>(Table2[[#This Row],[1W Return vs Nifty]]-AVERAGE(Table2[1W Return vs Nifty]))/_xlfn.STDEV.P(Table2[1W Return vs Nifty])</f>
        <v>0.99165522112406457</v>
      </c>
      <c r="O327">
        <v>1251.9100000000001</v>
      </c>
      <c r="P327">
        <v>1221.2399142130901</v>
      </c>
      <c r="Q327">
        <v>1126.31311034227</v>
      </c>
      <c r="R327">
        <v>89.157002437599402</v>
      </c>
      <c r="S327" s="2">
        <f>(Table2[[#This Row],[Close Price]]-Table2[[#This Row],[20D EMA]])/Table2[[#This Row],[20D EMA]]</f>
        <v>6.9126374899154061E-2</v>
      </c>
      <c r="T327" s="2">
        <f>(Table2[[#This Row],[Close Price]]-Table2[[#This Row],[50D EMA]])/Table2[[#This Row],[50D EMA]]</f>
        <v>9.5976297877910982E-2</v>
      </c>
      <c r="U327" s="2">
        <f>(Table2[[#This Row],[Close Price]]-Table2[[#This Row],[200D EMA]])/Table2[[#This Row],[200D EMA]]</f>
        <v>0.1883462846252982</v>
      </c>
      <c r="V327">
        <v>1.1319302588811899</v>
      </c>
      <c r="W327">
        <v>1291.55</v>
      </c>
      <c r="X327">
        <v>1362.35</v>
      </c>
      <c r="Y327">
        <v>1244.7</v>
      </c>
      <c r="Z327">
        <v>1362.35</v>
      </c>
      <c r="AA327">
        <v>1200.45</v>
      </c>
      <c r="AB327">
        <v>1362.35</v>
      </c>
      <c r="AC327" s="2">
        <f>(Table2[[#This Row],[Close Price]]/Table2[[#This Row],[Day Low]])-1</f>
        <v>3.6312957299369009E-2</v>
      </c>
      <c r="AD327" s="2">
        <f>(Table2[[#This Row],[Day High]]/Table2[[#This Row],[Close Price]])-1</f>
        <v>1.785647577421634E-2</v>
      </c>
      <c r="AE327" s="2">
        <f>(Table2[[#This Row],[Close Price]]/Table2[[#This Row],[Current Week Low]])-1</f>
        <v>7.531935406121959E-2</v>
      </c>
      <c r="AF327" s="2">
        <f>(Table2[[#This Row],[Current Week High]]/Table2[[#This Row],[Close Price]])-1</f>
        <v>1.785647577421634E-2</v>
      </c>
      <c r="AG327" s="2">
        <f>(Table2[[#This Row],[Close Price]]/Table2[[#This Row],[Current Month Low]])-1</f>
        <v>0.11495689116581276</v>
      </c>
      <c r="AH327" s="2">
        <f>(Table2[[#This Row],[Current Month High]]/Table2[[#This Row],[Close Price]])-1</f>
        <v>1.785647577421634E-2</v>
      </c>
      <c r="AI327">
        <v>1.7856475774216301</v>
      </c>
      <c r="AJ327">
        <v>48.882091212458299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</v>
      </c>
      <c r="AM327" t="s">
        <v>10442</v>
      </c>
      <c r="AN327">
        <v>8.26</v>
      </c>
      <c r="AO327" t="s">
        <v>10442</v>
      </c>
      <c r="AP327">
        <v>0.105506082658216</v>
      </c>
      <c r="AQ327">
        <f>(Table2[[#This Row],[Sharpe Ratio]]-AVERAGE(Table2[Sharpe Ratio]))/_xlfn.STDEV.P(Table2[Sharpe Ratio])</f>
        <v>0.47502659193163521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1.6402102934569855</v>
      </c>
      <c r="AS327">
        <f>_xlfn.RANK.AVG(Table2[[#This Row],[1Y Return vs Nifty Z-Score]],Table2[1Y Return vs Nifty Z-Score])</f>
        <v>394</v>
      </c>
      <c r="AT327">
        <f>_xlfn.RANK.AVG(Table2[[#This Row],[6M Return vs Nifty Z-Score]],Table2[6M Return vs Nifty Z-Score])</f>
        <v>406</v>
      </c>
      <c r="AU327">
        <f>_xlfn.RANK.AVG(Table2[[#This Row],[Sharpe Ratio Z-Score]],Table2[Sharpe Ratio Z-Score])</f>
        <v>225</v>
      </c>
      <c r="AV327">
        <f>(Table2[[#This Row],[Rank 1Y]]+Table2[[#This Row],[Rank 6M]]+Table2[[#This Row],[Rank Sharpe]])/3</f>
        <v>341.66666666666669</v>
      </c>
    </row>
    <row r="328" spans="1:48" x14ac:dyDescent="0.3">
      <c r="A328" t="s">
        <v>675</v>
      </c>
      <c r="B328" t="s">
        <v>676</v>
      </c>
      <c r="C328" t="s">
        <v>10397</v>
      </c>
      <c r="D328" t="s">
        <v>278</v>
      </c>
      <c r="E328">
        <v>27897.255185040001</v>
      </c>
      <c r="F328">
        <v>558.9</v>
      </c>
      <c r="G328">
        <v>0.92947335924257501</v>
      </c>
      <c r="H328">
        <f>(Table2[[#This Row],[1Y Return vs Nifty]]-AVERAGE(Table2[1Y Return vs Nifty]))/_xlfn.STDEV.P(Table2[1Y Return vs Nifty])</f>
        <v>-0.38385783771375154</v>
      </c>
      <c r="I328">
        <v>5.7088408212154897</v>
      </c>
      <c r="J328">
        <f>(Table2[[#This Row],[1M Return vs Nifty]]-AVERAGE(Table2[1M Return vs Nifty]))/_xlfn.STDEV.P(Table2[1M Return vs Nifty])</f>
        <v>0.77343762982076603</v>
      </c>
      <c r="K328">
        <v>42.947780399007797</v>
      </c>
      <c r="L328">
        <f>(Table2[[#This Row],[6M Return vs Nifty]]-AVERAGE(Table2[6M Return vs Nifty]))/_xlfn.STDEV.P(Table2[6M Return vs Nifty])</f>
        <v>0.81002996017102591</v>
      </c>
      <c r="M328">
        <v>-2.82616454857027</v>
      </c>
      <c r="N328">
        <f>(Table2[[#This Row],[1W Return vs Nifty]]-AVERAGE(Table2[1W Return vs Nifty]))/_xlfn.STDEV.P(Table2[1W Return vs Nifty])</f>
        <v>-1.2879623665249114E-2</v>
      </c>
      <c r="O328">
        <v>562.82000000000005</v>
      </c>
      <c r="P328">
        <v>534.10415578046104</v>
      </c>
      <c r="Q328">
        <v>466.38949553682801</v>
      </c>
      <c r="R328">
        <v>44.072698018131099</v>
      </c>
      <c r="S328" s="2">
        <f>(Table2[[#This Row],[Close Price]]-Table2[[#This Row],[20D EMA]])/Table2[[#This Row],[20D EMA]]</f>
        <v>-6.9649266195232441E-3</v>
      </c>
      <c r="T328" s="2">
        <f>(Table2[[#This Row],[Close Price]]-Table2[[#This Row],[50D EMA]])/Table2[[#This Row],[50D EMA]]</f>
        <v>4.6425110067353711E-2</v>
      </c>
      <c r="U328" s="2">
        <f>(Table2[[#This Row],[Close Price]]-Table2[[#This Row],[200D EMA]])/Table2[[#This Row],[200D EMA]]</f>
        <v>0.19835460564284293</v>
      </c>
      <c r="V328">
        <v>2.0263489835564199</v>
      </c>
      <c r="W328">
        <v>554.20000000000005</v>
      </c>
      <c r="X328">
        <v>591.70000000000005</v>
      </c>
      <c r="Y328">
        <v>554.20000000000005</v>
      </c>
      <c r="Z328">
        <v>628</v>
      </c>
      <c r="AA328">
        <v>501.35</v>
      </c>
      <c r="AB328">
        <v>628.29999999999995</v>
      </c>
      <c r="AC328" s="2">
        <f>(Table2[[#This Row],[Close Price]]/Table2[[#This Row],[Day Low]])-1</f>
        <v>8.4806928906531187E-3</v>
      </c>
      <c r="AD328" s="2">
        <f>(Table2[[#This Row],[Day High]]/Table2[[#This Row],[Close Price]])-1</f>
        <v>5.8686706029701385E-2</v>
      </c>
      <c r="AE328" s="2">
        <f>(Table2[[#This Row],[Close Price]]/Table2[[#This Row],[Current Week Low]])-1</f>
        <v>8.4806928906531187E-3</v>
      </c>
      <c r="AF328" s="2">
        <f>(Table2[[#This Row],[Current Week High]]/Table2[[#This Row],[Close Price]])-1</f>
        <v>0.12363571300769371</v>
      </c>
      <c r="AG328" s="2">
        <f>(Table2[[#This Row],[Close Price]]/Table2[[#This Row],[Current Month Low]])-1</f>
        <v>0.11479006681958692</v>
      </c>
      <c r="AH328" s="2">
        <f>(Table2[[#This Row],[Current Month High]]/Table2[[#This Row],[Close Price]])-1</f>
        <v>0.1241724816604044</v>
      </c>
      <c r="AI328">
        <v>12.4172481660404</v>
      </c>
      <c r="AJ328">
        <v>66.289794703957099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0.12</v>
      </c>
      <c r="AM328" t="s">
        <v>10442</v>
      </c>
      <c r="AN328">
        <v>7.62</v>
      </c>
      <c r="AO328" t="s">
        <v>10442</v>
      </c>
      <c r="AP328">
        <v>1.9639517577228999E-2</v>
      </c>
      <c r="AQ328">
        <f>(Table2[[#This Row],[Sharpe Ratio]]-AVERAGE(Table2[Sharpe Ratio]))/_xlfn.STDEV.P(Table2[Sharpe Ratio])</f>
        <v>-0.51894747495461535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0.66778265365817602</v>
      </c>
      <c r="AS328">
        <f>_xlfn.RANK.AVG(Table2[[#This Row],[1Y Return vs Nifty Z-Score]],Table2[1Y Return vs Nifty Z-Score])</f>
        <v>425</v>
      </c>
      <c r="AT328">
        <f>_xlfn.RANK.AVG(Table2[[#This Row],[6M Return vs Nifty Z-Score]],Table2[6M Return vs Nifty Z-Score])</f>
        <v>126</v>
      </c>
      <c r="AU328">
        <f>_xlfn.RANK.AVG(Table2[[#This Row],[Sharpe Ratio Z-Score]],Table2[Sharpe Ratio Z-Score])</f>
        <v>474</v>
      </c>
      <c r="AV328">
        <f>(Table2[[#This Row],[Rank 1Y]]+Table2[[#This Row],[Rank 6M]]+Table2[[#This Row],[Rank Sharpe]])/3</f>
        <v>341.66666666666669</v>
      </c>
    </row>
    <row r="329" spans="1:48" x14ac:dyDescent="0.3">
      <c r="A329" t="s">
        <v>775</v>
      </c>
      <c r="B329" t="s">
        <v>776</v>
      </c>
      <c r="C329" t="s">
        <v>10390</v>
      </c>
      <c r="D329" t="s">
        <v>197</v>
      </c>
      <c r="E329">
        <v>22295.126896289999</v>
      </c>
      <c r="F329">
        <v>587.70000000000005</v>
      </c>
      <c r="G329">
        <v>-9.9722340992507501</v>
      </c>
      <c r="H329">
        <f>(Table2[[#This Row],[1Y Return vs Nifty]]-AVERAGE(Table2[1Y Return vs Nifty]))/_xlfn.STDEV.P(Table2[1Y Return vs Nifty])</f>
        <v>-0.56271067259337038</v>
      </c>
      <c r="I329">
        <v>3.79764310993317</v>
      </c>
      <c r="J329">
        <f>(Table2[[#This Row],[1M Return vs Nifty]]-AVERAGE(Table2[1M Return vs Nifty]))/_xlfn.STDEV.P(Table2[1M Return vs Nifty])</f>
        <v>0.5895643275967718</v>
      </c>
      <c r="K329">
        <v>17.335052151196098</v>
      </c>
      <c r="L329">
        <f>(Table2[[#This Row],[6M Return vs Nifty]]-AVERAGE(Table2[6M Return vs Nifty]))/_xlfn.STDEV.P(Table2[6M Return vs Nifty])</f>
        <v>6.4204165657577764E-2</v>
      </c>
      <c r="M329">
        <v>1.1094287007785399</v>
      </c>
      <c r="N329">
        <f>(Table2[[#This Row],[1W Return vs Nifty]]-AVERAGE(Table2[1W Return vs Nifty]))/_xlfn.STDEV.P(Table2[1W Return vs Nifty])</f>
        <v>0.86210530771011995</v>
      </c>
      <c r="O329">
        <v>570.13</v>
      </c>
      <c r="P329">
        <v>567.460503122668</v>
      </c>
      <c r="Q329">
        <v>526.58694908368295</v>
      </c>
      <c r="R329">
        <v>74.629973454419996</v>
      </c>
      <c r="S329" s="2">
        <f>(Table2[[#This Row],[Close Price]]-Table2[[#This Row],[20D EMA]])/Table2[[#This Row],[20D EMA]]</f>
        <v>3.0817532843386685E-2</v>
      </c>
      <c r="T329" s="2">
        <f>(Table2[[#This Row],[Close Price]]-Table2[[#This Row],[50D EMA]])/Table2[[#This Row],[50D EMA]]</f>
        <v>3.5666794016423149E-2</v>
      </c>
      <c r="U329" s="2">
        <f>(Table2[[#This Row],[Close Price]]-Table2[[#This Row],[200D EMA]])/Table2[[#This Row],[200D EMA]]</f>
        <v>0.11605500482429401</v>
      </c>
      <c r="V329">
        <v>0.70293259158825605</v>
      </c>
      <c r="W329">
        <v>573.75</v>
      </c>
      <c r="X329">
        <v>589.6</v>
      </c>
      <c r="Y329">
        <v>553.95000000000005</v>
      </c>
      <c r="Z329">
        <v>589.6</v>
      </c>
      <c r="AA329">
        <v>547.79999999999995</v>
      </c>
      <c r="AB329">
        <v>602.85</v>
      </c>
      <c r="AC329" s="2">
        <f>(Table2[[#This Row],[Close Price]]/Table2[[#This Row],[Day Low]])-1</f>
        <v>2.431372549019617E-2</v>
      </c>
      <c r="AD329" s="2">
        <f>(Table2[[#This Row],[Day High]]/Table2[[#This Row],[Close Price]])-1</f>
        <v>3.2329419771992551E-3</v>
      </c>
      <c r="AE329" s="2">
        <f>(Table2[[#This Row],[Close Price]]/Table2[[#This Row],[Current Week Low]])-1</f>
        <v>6.0926076360682258E-2</v>
      </c>
      <c r="AF329" s="2">
        <f>(Table2[[#This Row],[Current Week High]]/Table2[[#This Row],[Close Price]])-1</f>
        <v>3.2329419771992551E-3</v>
      </c>
      <c r="AG329" s="2">
        <f>(Table2[[#This Row],[Close Price]]/Table2[[#This Row],[Current Month Low]])-1</f>
        <v>7.2836801752464542E-2</v>
      </c>
      <c r="AH329" s="2">
        <f>(Table2[[#This Row],[Current Month High]]/Table2[[#This Row],[Close Price]])-1</f>
        <v>2.5778458397141435E-2</v>
      </c>
      <c r="AI329">
        <v>5.9043729794112396</v>
      </c>
      <c r="AJ329">
        <v>44.469026548672502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-0.06</v>
      </c>
      <c r="AM329" t="s">
        <v>10443</v>
      </c>
      <c r="AN329">
        <v>1.23</v>
      </c>
      <c r="AO329" t="s">
        <v>10442</v>
      </c>
      <c r="AP329">
        <v>0.10557196570409701</v>
      </c>
      <c r="AQ329">
        <f>(Table2[[#This Row],[Sharpe Ratio]]-AVERAGE(Table2[Sharpe Ratio]))/_xlfn.STDEV.P(Table2[Sharpe Ratio])</f>
        <v>0.47578924080423696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1.4289523691753361</v>
      </c>
      <c r="AS329">
        <f>_xlfn.RANK.AVG(Table2[[#This Row],[1Y Return vs Nifty Z-Score]],Table2[1Y Return vs Nifty Z-Score])</f>
        <v>515</v>
      </c>
      <c r="AT329">
        <f>_xlfn.RANK.AVG(Table2[[#This Row],[6M Return vs Nifty Z-Score]],Table2[6M Return vs Nifty Z-Score])</f>
        <v>289</v>
      </c>
      <c r="AU329">
        <f>_xlfn.RANK.AVG(Table2[[#This Row],[Sharpe Ratio Z-Score]],Table2[Sharpe Ratio Z-Score])</f>
        <v>224</v>
      </c>
      <c r="AV329">
        <f>(Table2[[#This Row],[Rank 1Y]]+Table2[[#This Row],[Rank 6M]]+Table2[[#This Row],[Rank Sharpe]])/3</f>
        <v>342.66666666666669</v>
      </c>
    </row>
    <row r="330" spans="1:48" x14ac:dyDescent="0.3">
      <c r="A330" t="s">
        <v>130</v>
      </c>
      <c r="B330" t="s">
        <v>131</v>
      </c>
      <c r="C330" t="s">
        <v>10396</v>
      </c>
      <c r="D330" t="s">
        <v>132</v>
      </c>
      <c r="E330">
        <v>217233.35531856</v>
      </c>
      <c r="F330">
        <v>877.6</v>
      </c>
      <c r="G330">
        <v>38.416308332884803</v>
      </c>
      <c r="H330">
        <f>(Table2[[#This Row],[1Y Return vs Nifty]]-AVERAGE(Table2[1Y Return vs Nifty]))/_xlfn.STDEV.P(Table2[1Y Return vs Nifty])</f>
        <v>0.23114919042631304</v>
      </c>
      <c r="I330">
        <v>-6.1059835512741802</v>
      </c>
      <c r="J330">
        <f>(Table2[[#This Row],[1M Return vs Nifty]]-AVERAGE(Table2[1M Return vs Nifty]))/_xlfn.STDEV.P(Table2[1M Return vs Nifty])</f>
        <v>-0.36324789451915757</v>
      </c>
      <c r="K330">
        <v>-11.8418917975614</v>
      </c>
      <c r="L330">
        <f>(Table2[[#This Row],[6M Return vs Nifty]]-AVERAGE(Table2[6M Return vs Nifty]))/_xlfn.STDEV.P(Table2[6M Return vs Nifty])</f>
        <v>-0.78540924496827447</v>
      </c>
      <c r="M330">
        <v>-0.34677431556035299</v>
      </c>
      <c r="N330">
        <f>(Table2[[#This Row],[1W Return vs Nifty]]-AVERAGE(Table2[1W Return vs Nifty]))/_xlfn.STDEV.P(Table2[1W Return vs Nifty])</f>
        <v>0.53835343204799058</v>
      </c>
      <c r="O330">
        <v>849.09</v>
      </c>
      <c r="P330">
        <v>845.20456819101798</v>
      </c>
      <c r="Q330">
        <v>794.81541567674503</v>
      </c>
      <c r="R330">
        <v>68.092895804246396</v>
      </c>
      <c r="S330" s="2">
        <f>(Table2[[#This Row],[Close Price]]-Table2[[#This Row],[20D EMA]])/Table2[[#This Row],[20D EMA]]</f>
        <v>3.3577123744243827E-2</v>
      </c>
      <c r="T330" s="2">
        <f>(Table2[[#This Row],[Close Price]]-Table2[[#This Row],[50D EMA]])/Table2[[#This Row],[50D EMA]]</f>
        <v>3.8328510076936315E-2</v>
      </c>
      <c r="U330" s="2">
        <f>(Table2[[#This Row],[Close Price]]-Table2[[#This Row],[200D EMA]])/Table2[[#This Row],[200D EMA]]</f>
        <v>0.10415573564683331</v>
      </c>
      <c r="V330">
        <v>0.80400799884818297</v>
      </c>
      <c r="W330">
        <v>853.15</v>
      </c>
      <c r="X330">
        <v>881</v>
      </c>
      <c r="Y330">
        <v>833.3</v>
      </c>
      <c r="Z330">
        <v>881</v>
      </c>
      <c r="AA330">
        <v>809.55</v>
      </c>
      <c r="AB330">
        <v>881</v>
      </c>
      <c r="AC330" s="2">
        <f>(Table2[[#This Row],[Close Price]]/Table2[[#This Row],[Day Low]])-1</f>
        <v>2.8658500849791935E-2</v>
      </c>
      <c r="AD330" s="2">
        <f>(Table2[[#This Row],[Day High]]/Table2[[#This Row],[Close Price]])-1</f>
        <v>3.874202370100166E-3</v>
      </c>
      <c r="AE330" s="2">
        <f>(Table2[[#This Row],[Close Price]]/Table2[[#This Row],[Current Week Low]])-1</f>
        <v>5.3162126485059469E-2</v>
      </c>
      <c r="AF330" s="2">
        <f>(Table2[[#This Row],[Current Week High]]/Table2[[#This Row],[Close Price]])-1</f>
        <v>3.874202370100166E-3</v>
      </c>
      <c r="AG330" s="2">
        <f>(Table2[[#This Row],[Close Price]]/Table2[[#This Row],[Current Month Low]])-1</f>
        <v>8.4059045148539457E-2</v>
      </c>
      <c r="AH330" s="2">
        <f>(Table2[[#This Row],[Current Month High]]/Table2[[#This Row],[Close Price]])-1</f>
        <v>3.874202370100166E-3</v>
      </c>
      <c r="AI330">
        <v>10.2552415679124</v>
      </c>
      <c r="AJ330">
        <v>71.222319773680596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0.05</v>
      </c>
      <c r="AM330" t="s">
        <v>10442</v>
      </c>
      <c r="AN330">
        <v>3.2</v>
      </c>
      <c r="AO330" t="s">
        <v>10442</v>
      </c>
      <c r="AP330">
        <v>0.10638456873324</v>
      </c>
      <c r="AQ330">
        <f>(Table2[[#This Row],[Sharpe Ratio]]-AVERAGE(Table2[Sharpe Ratio]))/_xlfn.STDEV.P(Table2[Sharpe Ratio])</f>
        <v>0.48519576984006757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0.10604125282693916</v>
      </c>
      <c r="AS330">
        <f>_xlfn.RANK.AVG(Table2[[#This Row],[1Y Return vs Nifty Z-Score]],Table2[1Y Return vs Nifty Z-Score])</f>
        <v>232</v>
      </c>
      <c r="AT330">
        <f>_xlfn.RANK.AVG(Table2[[#This Row],[6M Return vs Nifty Z-Score]],Table2[6M Return vs Nifty Z-Score])</f>
        <v>580</v>
      </c>
      <c r="AU330">
        <f>_xlfn.RANK.AVG(Table2[[#This Row],[Sharpe Ratio Z-Score]],Table2[Sharpe Ratio Z-Score])</f>
        <v>221</v>
      </c>
      <c r="AV330">
        <f>(Table2[[#This Row],[Rank 1Y]]+Table2[[#This Row],[Rank 6M]]+Table2[[#This Row],[Rank Sharpe]])/3</f>
        <v>344.33333333333331</v>
      </c>
    </row>
    <row r="331" spans="1:48" x14ac:dyDescent="0.3">
      <c r="A331" t="s">
        <v>249</v>
      </c>
      <c r="B331" t="s">
        <v>250</v>
      </c>
      <c r="C331" t="s">
        <v>10384</v>
      </c>
      <c r="D331" t="s">
        <v>43</v>
      </c>
      <c r="E331">
        <v>110488.782635139</v>
      </c>
      <c r="F331">
        <v>2234.0500000000002</v>
      </c>
      <c r="G331">
        <v>32.835464853067698</v>
      </c>
      <c r="H331">
        <f>(Table2[[#This Row],[1Y Return vs Nifty]]-AVERAGE(Table2[1Y Return vs Nifty]))/_xlfn.STDEV.P(Table2[1Y Return vs Nifty])</f>
        <v>0.13959016802683691</v>
      </c>
      <c r="I331">
        <v>4.3734309734960304</v>
      </c>
      <c r="J331">
        <f>(Table2[[#This Row],[1M Return vs Nifty]]-AVERAGE(Table2[1M Return vs Nifty]))/_xlfn.STDEV.P(Table2[1M Return vs Nifty])</f>
        <v>0.64495996522693977</v>
      </c>
      <c r="K331">
        <v>18.094047095057899</v>
      </c>
      <c r="L331">
        <f>(Table2[[#This Row],[6M Return vs Nifty]]-AVERAGE(Table2[6M Return vs Nifty]))/_xlfn.STDEV.P(Table2[6M Return vs Nifty])</f>
        <v>8.6305599037123426E-2</v>
      </c>
      <c r="M331">
        <v>1.9550820687054999</v>
      </c>
      <c r="N331">
        <f>(Table2[[#This Row],[1W Return vs Nifty]]-AVERAGE(Table2[1W Return vs Nifty]))/_xlfn.STDEV.P(Table2[1W Return vs Nifty])</f>
        <v>1.0501160870825441</v>
      </c>
      <c r="O331">
        <v>2144.14</v>
      </c>
      <c r="P331">
        <v>2049.6625238800498</v>
      </c>
      <c r="Q331">
        <v>1766.6844051922401</v>
      </c>
      <c r="R331">
        <v>70.309765263205705</v>
      </c>
      <c r="S331" s="2">
        <f>(Table2[[#This Row],[Close Price]]-Table2[[#This Row],[20D EMA]])/Table2[[#This Row],[20D EMA]]</f>
        <v>4.1932896172824682E-2</v>
      </c>
      <c r="T331" s="2">
        <f>(Table2[[#This Row],[Close Price]]-Table2[[#This Row],[50D EMA]])/Table2[[#This Row],[50D EMA]]</f>
        <v>8.9959919729078838E-2</v>
      </c>
      <c r="U331" s="2">
        <f>(Table2[[#This Row],[Close Price]]-Table2[[#This Row],[200D EMA]])/Table2[[#This Row],[200D EMA]]</f>
        <v>0.26454390689937862</v>
      </c>
      <c r="V331">
        <v>0.99557054709356896</v>
      </c>
      <c r="W331">
        <v>2202.65</v>
      </c>
      <c r="X331">
        <v>2254.5</v>
      </c>
      <c r="Y331">
        <v>2076.5</v>
      </c>
      <c r="Z331">
        <v>2254.5</v>
      </c>
      <c r="AA331">
        <v>2076.5</v>
      </c>
      <c r="AB331">
        <v>2285</v>
      </c>
      <c r="AC331" s="2">
        <f>(Table2[[#This Row],[Close Price]]/Table2[[#This Row],[Day Low]])-1</f>
        <v>1.4255555807777043E-2</v>
      </c>
      <c r="AD331" s="2">
        <f>(Table2[[#This Row],[Day High]]/Table2[[#This Row],[Close Price]])-1</f>
        <v>9.153779011212837E-3</v>
      </c>
      <c r="AE331" s="2">
        <f>(Table2[[#This Row],[Close Price]]/Table2[[#This Row],[Current Week Low]])-1</f>
        <v>7.5872862990609358E-2</v>
      </c>
      <c r="AF331" s="2">
        <f>(Table2[[#This Row],[Current Week High]]/Table2[[#This Row],[Close Price]])-1</f>
        <v>9.153779011212837E-3</v>
      </c>
      <c r="AG331" s="2">
        <f>(Table2[[#This Row],[Close Price]]/Table2[[#This Row],[Current Month Low]])-1</f>
        <v>7.5872862990609358E-2</v>
      </c>
      <c r="AH331" s="2">
        <f>(Table2[[#This Row],[Current Month High]]/Table2[[#This Row],[Close Price]])-1</f>
        <v>2.2806114455808935E-2</v>
      </c>
      <c r="AI331">
        <v>2.2806114455808899</v>
      </c>
      <c r="AJ331">
        <v>76.465244865718802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0.16</v>
      </c>
      <c r="AM331" t="s">
        <v>10442</v>
      </c>
      <c r="AN331">
        <v>-0.74</v>
      </c>
      <c r="AO331" t="s">
        <v>10443</v>
      </c>
      <c r="AP331">
        <v>1.3212907670125E-2</v>
      </c>
      <c r="AQ331">
        <f>(Table2[[#This Row],[Sharpe Ratio]]-AVERAGE(Table2[Sharpe Ratio]))/_xlfn.STDEV.P(Table2[Sharpe Ratio])</f>
        <v>-0.59334061714716435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1.3276312022262799</v>
      </c>
      <c r="AS331">
        <f>_xlfn.RANK.AVG(Table2[[#This Row],[1Y Return vs Nifty Z-Score]],Table2[1Y Return vs Nifty Z-Score])</f>
        <v>262</v>
      </c>
      <c r="AT331">
        <f>_xlfn.RANK.AVG(Table2[[#This Row],[6M Return vs Nifty Z-Score]],Table2[6M Return vs Nifty Z-Score])</f>
        <v>284</v>
      </c>
      <c r="AU331">
        <f>_xlfn.RANK.AVG(Table2[[#This Row],[Sharpe Ratio Z-Score]],Table2[Sharpe Ratio Z-Score])</f>
        <v>494</v>
      </c>
      <c r="AV331">
        <f>(Table2[[#This Row],[Rank 1Y]]+Table2[[#This Row],[Rank 6M]]+Table2[[#This Row],[Rank Sharpe]])/3</f>
        <v>346.66666666666669</v>
      </c>
    </row>
    <row r="332" spans="1:48" x14ac:dyDescent="0.3">
      <c r="A332" t="s">
        <v>659</v>
      </c>
      <c r="B332" t="s">
        <v>660</v>
      </c>
      <c r="C332" t="s">
        <v>10395</v>
      </c>
      <c r="D332" t="s">
        <v>259</v>
      </c>
      <c r="E332">
        <v>29111.530526350001</v>
      </c>
      <c r="F332">
        <v>3870.25</v>
      </c>
      <c r="G332">
        <v>-6.3294260271262601</v>
      </c>
      <c r="H332">
        <f>(Table2[[#This Row],[1Y Return vs Nifty]]-AVERAGE(Table2[1Y Return vs Nifty]))/_xlfn.STDEV.P(Table2[1Y Return vs Nifty])</f>
        <v>-0.50294695639547971</v>
      </c>
      <c r="I332">
        <v>0.46838612093904802</v>
      </c>
      <c r="J332">
        <f>(Table2[[#This Row],[1M Return vs Nifty]]-AVERAGE(Table2[1M Return vs Nifty]))/_xlfn.STDEV.P(Table2[1M Return vs Nifty])</f>
        <v>0.26926179013301005</v>
      </c>
      <c r="K332">
        <v>20.007077740479001</v>
      </c>
      <c r="L332">
        <f>(Table2[[#This Row],[6M Return vs Nifty]]-AVERAGE(Table2[6M Return vs Nifty]))/_xlfn.STDEV.P(Table2[6M Return vs Nifty])</f>
        <v>0.142011792740704</v>
      </c>
      <c r="M332">
        <v>-2.5733310080609502</v>
      </c>
      <c r="N332">
        <f>(Table2[[#This Row],[1W Return vs Nifty]]-AVERAGE(Table2[1W Return vs Nifty]))/_xlfn.STDEV.P(Table2[1W Return vs Nifty])</f>
        <v>4.3331860620771337E-2</v>
      </c>
      <c r="O332">
        <v>3796.85</v>
      </c>
      <c r="P332">
        <v>3860.8109334525998</v>
      </c>
      <c r="Q332">
        <v>3616.1655965650698</v>
      </c>
      <c r="R332">
        <v>63.6705067526932</v>
      </c>
      <c r="S332" s="2">
        <f>(Table2[[#This Row],[Close Price]]-Table2[[#This Row],[20D EMA]])/Table2[[#This Row],[20D EMA]]</f>
        <v>1.933181453046607E-2</v>
      </c>
      <c r="T332" s="2">
        <f>(Table2[[#This Row],[Close Price]]-Table2[[#This Row],[50D EMA]])/Table2[[#This Row],[50D EMA]]</f>
        <v>2.4448404001382062E-3</v>
      </c>
      <c r="U332" s="2">
        <f>(Table2[[#This Row],[Close Price]]-Table2[[#This Row],[200D EMA]])/Table2[[#This Row],[200D EMA]]</f>
        <v>7.0263486737521197E-2</v>
      </c>
      <c r="V332">
        <v>0.51842125002363204</v>
      </c>
      <c r="W332">
        <v>3776</v>
      </c>
      <c r="X332">
        <v>3899.95</v>
      </c>
      <c r="Y332">
        <v>3700</v>
      </c>
      <c r="Z332">
        <v>3899.95</v>
      </c>
      <c r="AA332">
        <v>3650.1</v>
      </c>
      <c r="AB332">
        <v>3935.4</v>
      </c>
      <c r="AC332" s="2">
        <f>(Table2[[#This Row],[Close Price]]/Table2[[#This Row],[Day Low]])-1</f>
        <v>2.4960275423728806E-2</v>
      </c>
      <c r="AD332" s="2">
        <f>(Table2[[#This Row],[Day High]]/Table2[[#This Row],[Close Price]])-1</f>
        <v>7.6739228731994569E-3</v>
      </c>
      <c r="AE332" s="2">
        <f>(Table2[[#This Row],[Close Price]]/Table2[[#This Row],[Current Week Low]])-1</f>
        <v>4.6013513513513571E-2</v>
      </c>
      <c r="AF332" s="2">
        <f>(Table2[[#This Row],[Current Week High]]/Table2[[#This Row],[Close Price]])-1</f>
        <v>7.6739228731994569E-3</v>
      </c>
      <c r="AG332" s="2">
        <f>(Table2[[#This Row],[Close Price]]/Table2[[#This Row],[Current Month Low]])-1</f>
        <v>6.0313416070792547E-2</v>
      </c>
      <c r="AH332" s="2">
        <f>(Table2[[#This Row],[Current Month High]]/Table2[[#This Row],[Close Price]])-1</f>
        <v>1.683353788514963E-2</v>
      </c>
      <c r="AI332">
        <v>24.485498352819501</v>
      </c>
      <c r="AJ332">
        <v>53.307585660526797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-0.16</v>
      </c>
      <c r="AM332" t="s">
        <v>10443</v>
      </c>
      <c r="AN332">
        <v>1.03</v>
      </c>
      <c r="AO332" t="s">
        <v>10442</v>
      </c>
      <c r="AP332">
        <v>8.3571839201069004E-2</v>
      </c>
      <c r="AQ332">
        <f>(Table2[[#This Row],[Sharpe Ratio]]-AVERAGE(Table2[Sharpe Ratio]))/_xlfn.STDEV.P(Table2[Sharpe Ratio])</f>
        <v>0.2211202064530684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486</v>
      </c>
      <c r="AT332">
        <f>_xlfn.RANK.AVG(Table2[[#This Row],[6M Return vs Nifty Z-Score]],Table2[6M Return vs Nifty Z-Score])</f>
        <v>265</v>
      </c>
      <c r="AU332">
        <f>_xlfn.RANK.AVG(Table2[[#This Row],[Sharpe Ratio Z-Score]],Table2[Sharpe Ratio Z-Score])</f>
        <v>289</v>
      </c>
      <c r="AV332">
        <f>(Table2[[#This Row],[Rank 1Y]]+Table2[[#This Row],[Rank 6M]]+Table2[[#This Row],[Rank Sharpe]])/3</f>
        <v>346.66666666666669</v>
      </c>
    </row>
    <row r="333" spans="1:48" x14ac:dyDescent="0.3">
      <c r="A333" t="s">
        <v>213</v>
      </c>
      <c r="B333" t="s">
        <v>214</v>
      </c>
      <c r="C333" t="s">
        <v>10393</v>
      </c>
      <c r="D333" t="s">
        <v>215</v>
      </c>
      <c r="E333">
        <v>128399.2947267</v>
      </c>
      <c r="F333">
        <v>2048.1</v>
      </c>
      <c r="G333">
        <v>15.332761473589199</v>
      </c>
      <c r="H333">
        <f>(Table2[[#This Row],[1Y Return vs Nifty]]-AVERAGE(Table2[1Y Return vs Nifty]))/_xlfn.STDEV.P(Table2[1Y Return vs Nifty])</f>
        <v>-0.14755825614390808</v>
      </c>
      <c r="I333">
        <v>1.4363874906616401</v>
      </c>
      <c r="J333">
        <f>(Table2[[#This Row],[1M Return vs Nifty]]-AVERAGE(Table2[1M Return vs Nifty]))/_xlfn.STDEV.P(Table2[1M Return vs Nifty])</f>
        <v>0.36239166746465473</v>
      </c>
      <c r="K333">
        <v>22.070320333482702</v>
      </c>
      <c r="L333">
        <f>(Table2[[#This Row],[6M Return vs Nifty]]-AVERAGE(Table2[6M Return vs Nifty]))/_xlfn.STDEV.P(Table2[6M Return vs Nifty])</f>
        <v>0.20209205952495199</v>
      </c>
      <c r="M333">
        <v>-1.8333074111298799</v>
      </c>
      <c r="N333">
        <f>(Table2[[#This Row],[1W Return vs Nifty]]-AVERAGE(Table2[1W Return vs Nifty]))/_xlfn.STDEV.P(Table2[1W Return vs Nifty])</f>
        <v>0.2078583894443545</v>
      </c>
      <c r="O333">
        <v>1947.97</v>
      </c>
      <c r="P333">
        <v>1894.24384606077</v>
      </c>
      <c r="Q333">
        <v>1688.9702879126901</v>
      </c>
      <c r="R333">
        <v>79.962074952395895</v>
      </c>
      <c r="S333" s="2">
        <f>(Table2[[#This Row],[Close Price]]-Table2[[#This Row],[20D EMA]])/Table2[[#This Row],[20D EMA]]</f>
        <v>5.1402228987099327E-2</v>
      </c>
      <c r="T333" s="2">
        <f>(Table2[[#This Row],[Close Price]]-Table2[[#This Row],[50D EMA]])/Table2[[#This Row],[50D EMA]]</f>
        <v>8.1222992625361271E-2</v>
      </c>
      <c r="U333" s="2">
        <f>(Table2[[#This Row],[Close Price]]-Table2[[#This Row],[200D EMA]])/Table2[[#This Row],[200D EMA]]</f>
        <v>0.21263234448673424</v>
      </c>
      <c r="V333">
        <v>0.87964180133238501</v>
      </c>
      <c r="W333">
        <v>1990</v>
      </c>
      <c r="X333">
        <v>2058.85</v>
      </c>
      <c r="Y333">
        <v>1967.6</v>
      </c>
      <c r="Z333">
        <v>2058.85</v>
      </c>
      <c r="AA333">
        <v>1859.05</v>
      </c>
      <c r="AB333">
        <v>2058.85</v>
      </c>
      <c r="AC333" s="2">
        <f>(Table2[[#This Row],[Close Price]]/Table2[[#This Row],[Day Low]])-1</f>
        <v>2.9195979899497404E-2</v>
      </c>
      <c r="AD333" s="2">
        <f>(Table2[[#This Row],[Day High]]/Table2[[#This Row],[Close Price]])-1</f>
        <v>5.2487671500414113E-3</v>
      </c>
      <c r="AE333" s="2">
        <f>(Table2[[#This Row],[Close Price]]/Table2[[#This Row],[Current Week Low]])-1</f>
        <v>4.0912787151860197E-2</v>
      </c>
      <c r="AF333" s="2">
        <f>(Table2[[#This Row],[Current Week High]]/Table2[[#This Row],[Close Price]])-1</f>
        <v>5.2487671500414113E-3</v>
      </c>
      <c r="AG333" s="2">
        <f>(Table2[[#This Row],[Close Price]]/Table2[[#This Row],[Current Month Low]])-1</f>
        <v>0.10169172426777107</v>
      </c>
      <c r="AH333" s="2">
        <f>(Table2[[#This Row],[Current Month High]]/Table2[[#This Row],[Close Price]])-1</f>
        <v>5.2487671500414113E-3</v>
      </c>
      <c r="AI333">
        <v>0.52487671500414101</v>
      </c>
      <c r="AJ333">
        <v>66.127266090765303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0.05</v>
      </c>
      <c r="AM333" t="s">
        <v>10442</v>
      </c>
      <c r="AN333">
        <v>7.72</v>
      </c>
      <c r="AO333" t="s">
        <v>10442</v>
      </c>
      <c r="AP333">
        <v>2.3946096093899E-2</v>
      </c>
      <c r="AQ333">
        <f>(Table2[[#This Row],[Sharpe Ratio]]-AVERAGE(Table2[Sharpe Ratio]))/_xlfn.STDEV.P(Table2[Sharpe Ratio])</f>
        <v>-0.46909538923834071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0.15568847105171246</v>
      </c>
      <c r="AS333">
        <f>_xlfn.RANK.AVG(Table2[[#This Row],[1Y Return vs Nifty Z-Score]],Table2[1Y Return vs Nifty Z-Score])</f>
        <v>332</v>
      </c>
      <c r="AT333">
        <f>_xlfn.RANK.AVG(Table2[[#This Row],[6M Return vs Nifty Z-Score]],Table2[6M Return vs Nifty Z-Score])</f>
        <v>248</v>
      </c>
      <c r="AU333">
        <f>_xlfn.RANK.AVG(Table2[[#This Row],[Sharpe Ratio Z-Score]],Table2[Sharpe Ratio Z-Score])</f>
        <v>462</v>
      </c>
      <c r="AV333">
        <f>(Table2[[#This Row],[Rank 1Y]]+Table2[[#This Row],[Rank 6M]]+Table2[[#This Row],[Rank Sharpe]])/3</f>
        <v>347.33333333333331</v>
      </c>
    </row>
    <row r="334" spans="1:48" x14ac:dyDescent="0.3">
      <c r="A334" t="s">
        <v>68</v>
      </c>
      <c r="B334" t="s">
        <v>69</v>
      </c>
      <c r="C334" t="s">
        <v>10390</v>
      </c>
      <c r="D334" t="s">
        <v>60</v>
      </c>
      <c r="E334">
        <v>357358.63479019998</v>
      </c>
      <c r="F334">
        <v>970.85</v>
      </c>
      <c r="G334">
        <v>22.458036955392899</v>
      </c>
      <c r="H334">
        <f>(Table2[[#This Row],[1Y Return vs Nifty]]-AVERAGE(Table2[1Y Return vs Nifty]))/_xlfn.STDEV.P(Table2[1Y Return vs Nifty])</f>
        <v>-3.0661364159708791E-2</v>
      </c>
      <c r="I334">
        <v>-16.119225223292101</v>
      </c>
      <c r="J334">
        <f>(Table2[[#This Row],[1M Return vs Nifty]]-AVERAGE(Table2[1M Return vs Nifty]))/_xlfn.STDEV.P(Table2[1M Return vs Nifty])</f>
        <v>-1.326606003066447</v>
      </c>
      <c r="K334">
        <v>-14.8628018852243</v>
      </c>
      <c r="L334">
        <f>(Table2[[#This Row],[6M Return vs Nifty]]-AVERAGE(Table2[6M Return vs Nifty]))/_xlfn.STDEV.P(Table2[6M Return vs Nifty])</f>
        <v>-0.87337615909337829</v>
      </c>
      <c r="M334">
        <v>-4.3316956792314798</v>
      </c>
      <c r="N334">
        <f>(Table2[[#This Row],[1W Return vs Nifty]]-AVERAGE(Table2[1W Return vs Nifty]))/_xlfn.STDEV.P(Table2[1W Return vs Nifty])</f>
        <v>-0.3475984245126299</v>
      </c>
      <c r="O334">
        <v>1018.09</v>
      </c>
      <c r="P334">
        <v>1032.35403446437</v>
      </c>
      <c r="Q334">
        <v>937.35350916498498</v>
      </c>
      <c r="R334">
        <v>27.642603202366502</v>
      </c>
      <c r="S334" s="2">
        <f>(Table2[[#This Row],[Close Price]]-Table2[[#This Row],[20D EMA]])/Table2[[#This Row],[20D EMA]]</f>
        <v>-4.640061291241443E-2</v>
      </c>
      <c r="T334" s="2">
        <f>(Table2[[#This Row],[Close Price]]-Table2[[#This Row],[50D EMA]])/Table2[[#This Row],[50D EMA]]</f>
        <v>-5.9576494507798311E-2</v>
      </c>
      <c r="U334" s="2">
        <f>(Table2[[#This Row],[Close Price]]-Table2[[#This Row],[200D EMA]])/Table2[[#This Row],[200D EMA]]</f>
        <v>3.5735174091207536E-2</v>
      </c>
      <c r="V334">
        <v>1.31152621705045</v>
      </c>
      <c r="W334">
        <v>949.2</v>
      </c>
      <c r="X334">
        <v>977.5</v>
      </c>
      <c r="Y334">
        <v>949.2</v>
      </c>
      <c r="Z334">
        <v>999.9</v>
      </c>
      <c r="AA334">
        <v>949.2</v>
      </c>
      <c r="AB334">
        <v>1105</v>
      </c>
      <c r="AC334" s="2">
        <f>(Table2[[#This Row],[Close Price]]/Table2[[#This Row],[Day Low]])-1</f>
        <v>2.2808680994521602E-2</v>
      </c>
      <c r="AD334" s="2">
        <f>(Table2[[#This Row],[Day High]]/Table2[[#This Row],[Close Price]])-1</f>
        <v>6.8496678168614711E-3</v>
      </c>
      <c r="AE334" s="2">
        <f>(Table2[[#This Row],[Close Price]]/Table2[[#This Row],[Current Week Low]])-1</f>
        <v>2.2808680994521602E-2</v>
      </c>
      <c r="AF334" s="2">
        <f>(Table2[[#This Row],[Current Week High]]/Table2[[#This Row],[Close Price]])-1</f>
        <v>2.9922233094710871E-2</v>
      </c>
      <c r="AG334" s="2">
        <f>(Table2[[#This Row],[Close Price]]/Table2[[#This Row],[Current Month Low]])-1</f>
        <v>2.2808680994521602E-2</v>
      </c>
      <c r="AH334" s="2">
        <f>(Table2[[#This Row],[Current Month High]]/Table2[[#This Row],[Close Price]])-1</f>
        <v>0.1381778853581912</v>
      </c>
      <c r="AI334">
        <v>21.4399752793943</v>
      </c>
      <c r="AJ334">
        <v>59.600526056222201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-0.05</v>
      </c>
      <c r="AM334" t="s">
        <v>10443</v>
      </c>
      <c r="AN334">
        <v>-10.14</v>
      </c>
      <c r="AO334" t="s">
        <v>10443</v>
      </c>
      <c r="AP334">
        <v>0.14917624359890699</v>
      </c>
      <c r="AQ334">
        <f>(Table2[[#This Row],[Sharpe Ratio]]-AVERAGE(Table2[Sharpe Ratio]))/_xlfn.STDEV.P(Table2[Sharpe Ratio])</f>
        <v>0.98054358135418185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303</v>
      </c>
      <c r="AT334">
        <f>_xlfn.RANK.AVG(Table2[[#This Row],[6M Return vs Nifty Z-Score]],Table2[6M Return vs Nifty Z-Score])</f>
        <v>621</v>
      </c>
      <c r="AU334">
        <f>_xlfn.RANK.AVG(Table2[[#This Row],[Sharpe Ratio Z-Score]],Table2[Sharpe Ratio Z-Score])</f>
        <v>119</v>
      </c>
      <c r="AV334">
        <f>(Table2[[#This Row],[Rank 1Y]]+Table2[[#This Row],[Rank 6M]]+Table2[[#This Row],[Rank Sharpe]])/3</f>
        <v>347.66666666666669</v>
      </c>
    </row>
    <row r="335" spans="1:48" x14ac:dyDescent="0.3">
      <c r="A335" t="s">
        <v>1281</v>
      </c>
      <c r="B335" t="s">
        <v>1282</v>
      </c>
      <c r="C335" t="s">
        <v>10388</v>
      </c>
      <c r="D335" t="s">
        <v>54</v>
      </c>
      <c r="E335">
        <v>9182.4887376000006</v>
      </c>
      <c r="F335">
        <v>564</v>
      </c>
      <c r="G335">
        <v>25.992560218428501</v>
      </c>
      <c r="H335">
        <f>(Table2[[#This Row],[1Y Return vs Nifty]]-AVERAGE(Table2[1Y Return vs Nifty]))/_xlfn.STDEV.P(Table2[1Y Return vs Nifty])</f>
        <v>2.7325837198310974E-2</v>
      </c>
      <c r="I335">
        <v>9.5593792972324501</v>
      </c>
      <c r="J335">
        <f>(Table2[[#This Row],[1M Return vs Nifty]]-AVERAGE(Table2[1M Return vs Nifty]))/_xlfn.STDEV.P(Table2[1M Return vs Nifty])</f>
        <v>1.1438918328298016</v>
      </c>
      <c r="K335">
        <v>10.9517228244199</v>
      </c>
      <c r="L335">
        <f>(Table2[[#This Row],[6M Return vs Nifty]]-AVERAGE(Table2[6M Return vs Nifty]))/_xlfn.STDEV.P(Table2[6M Return vs Nifty])</f>
        <v>-0.12167418438467556</v>
      </c>
      <c r="M335">
        <v>-10.614882532659999</v>
      </c>
      <c r="N335">
        <f>(Table2[[#This Row],[1W Return vs Nifty]]-AVERAGE(Table2[1W Return vs Nifty]))/_xlfn.STDEV.P(Table2[1W Return vs Nifty])</f>
        <v>-1.7445145866885439</v>
      </c>
      <c r="O335">
        <v>559.75</v>
      </c>
      <c r="P335">
        <v>531.79750764417201</v>
      </c>
      <c r="Q335">
        <v>466.420601632699</v>
      </c>
      <c r="R335">
        <v>48.882435295775103</v>
      </c>
      <c r="S335" s="2">
        <f>(Table2[[#This Row],[Close Price]]-Table2[[#This Row],[20D EMA]])/Table2[[#This Row],[20D EMA]]</f>
        <v>7.592675301473872E-3</v>
      </c>
      <c r="T335" s="2">
        <f>(Table2[[#This Row],[Close Price]]-Table2[[#This Row],[50D EMA]])/Table2[[#This Row],[50D EMA]]</f>
        <v>6.0554049037354292E-2</v>
      </c>
      <c r="U335" s="2">
        <f>(Table2[[#This Row],[Close Price]]-Table2[[#This Row],[200D EMA]])/Table2[[#This Row],[200D EMA]]</f>
        <v>0.20920902298424562</v>
      </c>
      <c r="V335">
        <v>3.6318585518946298</v>
      </c>
      <c r="W335">
        <v>550.04999999999995</v>
      </c>
      <c r="X335">
        <v>572.4</v>
      </c>
      <c r="Y335">
        <v>550.04999999999995</v>
      </c>
      <c r="Z335">
        <v>604.15</v>
      </c>
      <c r="AA335">
        <v>535.20000000000005</v>
      </c>
      <c r="AB335">
        <v>658.85</v>
      </c>
      <c r="AC335" s="2">
        <f>(Table2[[#This Row],[Close Price]]/Table2[[#This Row],[Day Low]])-1</f>
        <v>2.5361330788110203E-2</v>
      </c>
      <c r="AD335" s="2">
        <f>(Table2[[#This Row],[Day High]]/Table2[[#This Row],[Close Price]])-1</f>
        <v>1.4893617021276562E-2</v>
      </c>
      <c r="AE335" s="2">
        <f>(Table2[[#This Row],[Close Price]]/Table2[[#This Row],[Current Week Low]])-1</f>
        <v>2.5361330788110203E-2</v>
      </c>
      <c r="AF335" s="2">
        <f>(Table2[[#This Row],[Current Week High]]/Table2[[#This Row],[Close Price]])-1</f>
        <v>7.1187943262411402E-2</v>
      </c>
      <c r="AG335" s="2">
        <f>(Table2[[#This Row],[Close Price]]/Table2[[#This Row],[Current Month Low]])-1</f>
        <v>5.3811659192825045E-2</v>
      </c>
      <c r="AH335" s="2">
        <f>(Table2[[#This Row],[Current Month High]]/Table2[[#This Row],[Close Price]])-1</f>
        <v>0.16817375886524832</v>
      </c>
      <c r="AI335">
        <v>16.8173758865248</v>
      </c>
      <c r="AJ335">
        <v>64.287794931546699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-0.02</v>
      </c>
      <c r="AM335" t="s">
        <v>10443</v>
      </c>
      <c r="AN335">
        <v>-1.53</v>
      </c>
      <c r="AO335" t="s">
        <v>10443</v>
      </c>
      <c r="AP335">
        <v>3.8686005042332001E-2</v>
      </c>
      <c r="AQ335">
        <f>(Table2[[#This Row],[Sharpe Ratio]]-AVERAGE(Table2[Sharpe Ratio]))/_xlfn.STDEV.P(Table2[Sharpe Ratio])</f>
        <v>-0.29846917134796064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-0.99344027239306754</v>
      </c>
      <c r="AS335">
        <f>_xlfn.RANK.AVG(Table2[[#This Row],[1Y Return vs Nifty Z-Score]],Table2[1Y Return vs Nifty Z-Score])</f>
        <v>282</v>
      </c>
      <c r="AT335">
        <f>_xlfn.RANK.AVG(Table2[[#This Row],[6M Return vs Nifty Z-Score]],Table2[6M Return vs Nifty Z-Score])</f>
        <v>349</v>
      </c>
      <c r="AU335">
        <f>_xlfn.RANK.AVG(Table2[[#This Row],[Sharpe Ratio Z-Score]],Table2[Sharpe Ratio Z-Score])</f>
        <v>412</v>
      </c>
      <c r="AV335">
        <f>(Table2[[#This Row],[Rank 1Y]]+Table2[[#This Row],[Rank 6M]]+Table2[[#This Row],[Rank Sharpe]])/3</f>
        <v>347.66666666666669</v>
      </c>
    </row>
    <row r="336" spans="1:48" x14ac:dyDescent="0.3">
      <c r="A336" t="s">
        <v>184</v>
      </c>
      <c r="B336" t="s">
        <v>185</v>
      </c>
      <c r="C336" t="s">
        <v>10382</v>
      </c>
      <c r="D336" t="s">
        <v>18</v>
      </c>
      <c r="E336">
        <v>143691.30176256</v>
      </c>
      <c r="F336">
        <v>331.2</v>
      </c>
      <c r="G336">
        <v>58.2945961243162</v>
      </c>
      <c r="H336">
        <f>(Table2[[#This Row],[1Y Return vs Nifty]]-AVERAGE(Table2[1Y Return vs Nifty]))/_xlfn.STDEV.P(Table2[1Y Return vs Nifty])</f>
        <v>0.55727132657669765</v>
      </c>
      <c r="I336">
        <v>-11.708418607545999</v>
      </c>
      <c r="J336">
        <f>(Table2[[#This Row],[1M Return vs Nifty]]-AVERAGE(Table2[1M Return vs Nifty]))/_xlfn.STDEV.P(Table2[1M Return vs Nifty])</f>
        <v>-0.90224929045584268</v>
      </c>
      <c r="K336">
        <v>-1.19774115690086</v>
      </c>
      <c r="L336">
        <f>(Table2[[#This Row],[6M Return vs Nifty]]-AVERAGE(Table2[6M Return vs Nifty]))/_xlfn.STDEV.P(Table2[6M Return vs Nifty])</f>
        <v>-0.47545858170108657</v>
      </c>
      <c r="M336">
        <v>-7.5470635065258103</v>
      </c>
      <c r="N336">
        <f>(Table2[[#This Row],[1W Return vs Nifty]]-AVERAGE(Table2[1W Return vs Nifty]))/_xlfn.STDEV.P(Table2[1W Return vs Nifty])</f>
        <v>-1.0624584772320538</v>
      </c>
      <c r="O336">
        <v>341.58</v>
      </c>
      <c r="P336">
        <v>336.38816408083801</v>
      </c>
      <c r="Q336">
        <v>296.69441126967899</v>
      </c>
      <c r="R336">
        <v>34.706733916591602</v>
      </c>
      <c r="S336" s="2">
        <f>(Table2[[#This Row],[Close Price]]-Table2[[#This Row],[20D EMA]])/Table2[[#This Row],[20D EMA]]</f>
        <v>-3.038819603021253E-2</v>
      </c>
      <c r="T336" s="2">
        <f>(Table2[[#This Row],[Close Price]]-Table2[[#This Row],[50D EMA]])/Table2[[#This Row],[50D EMA]]</f>
        <v>-1.5423146932099683E-2</v>
      </c>
      <c r="U336" s="2">
        <f>(Table2[[#This Row],[Close Price]]-Table2[[#This Row],[200D EMA]])/Table2[[#This Row],[200D EMA]]</f>
        <v>0.11630009673137152</v>
      </c>
      <c r="V336">
        <v>0.74909282516395703</v>
      </c>
      <c r="W336">
        <v>324.45</v>
      </c>
      <c r="X336">
        <v>333.1</v>
      </c>
      <c r="Y336">
        <v>322.95</v>
      </c>
      <c r="Z336">
        <v>344.9</v>
      </c>
      <c r="AA336">
        <v>322.95</v>
      </c>
      <c r="AB336">
        <v>367.2</v>
      </c>
      <c r="AC336" s="2">
        <f>(Table2[[#This Row],[Close Price]]/Table2[[#This Row],[Day Low]])-1</f>
        <v>2.0804438280166426E-2</v>
      </c>
      <c r="AD336" s="2">
        <f>(Table2[[#This Row],[Day High]]/Table2[[#This Row],[Close Price]])-1</f>
        <v>5.7367149758456026E-3</v>
      </c>
      <c r="AE336" s="2">
        <f>(Table2[[#This Row],[Close Price]]/Table2[[#This Row],[Current Week Low]])-1</f>
        <v>2.554575011611715E-2</v>
      </c>
      <c r="AF336" s="2">
        <f>(Table2[[#This Row],[Current Week High]]/Table2[[#This Row],[Close Price]])-1</f>
        <v>4.1364734299516925E-2</v>
      </c>
      <c r="AG336" s="2">
        <f>(Table2[[#This Row],[Close Price]]/Table2[[#This Row],[Current Month Low]])-1</f>
        <v>2.554575011611715E-2</v>
      </c>
      <c r="AH336" s="2">
        <f>(Table2[[#This Row],[Current Month High]]/Table2[[#This Row],[Close Price]])-1</f>
        <v>0.10869565217391308</v>
      </c>
      <c r="AI336">
        <v>10.869565217391299</v>
      </c>
      <c r="AJ336">
        <v>99.849147684416906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0.05</v>
      </c>
      <c r="AM336" t="s">
        <v>10442</v>
      </c>
      <c r="AN336">
        <v>-7.29</v>
      </c>
      <c r="AO336" t="s">
        <v>10443</v>
      </c>
      <c r="AP336">
        <v>4.2051920105550998E-2</v>
      </c>
      <c r="AQ336">
        <f>(Table2[[#This Row],[Sharpe Ratio]]-AVERAGE(Table2[Sharpe Ratio]))/_xlfn.STDEV.P(Table2[Sharpe Ratio])</f>
        <v>-0.25950601635246306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-2.1424010391647483</v>
      </c>
      <c r="AS336">
        <f>_xlfn.RANK.AVG(Table2[[#This Row],[1Y Return vs Nifty Z-Score]],Table2[1Y Return vs Nifty Z-Score])</f>
        <v>155</v>
      </c>
      <c r="AT336">
        <f>_xlfn.RANK.AVG(Table2[[#This Row],[6M Return vs Nifty Z-Score]],Table2[6M Return vs Nifty Z-Score])</f>
        <v>486</v>
      </c>
      <c r="AU336">
        <f>_xlfn.RANK.AVG(Table2[[#This Row],[Sharpe Ratio Z-Score]],Table2[Sharpe Ratio Z-Score])</f>
        <v>404</v>
      </c>
      <c r="AV336">
        <f>(Table2[[#This Row],[Rank 1Y]]+Table2[[#This Row],[Rank 6M]]+Table2[[#This Row],[Rank Sharpe]])/3</f>
        <v>348.33333333333331</v>
      </c>
    </row>
    <row r="337" spans="1:48" x14ac:dyDescent="0.3">
      <c r="A337" t="s">
        <v>405</v>
      </c>
      <c r="B337" t="s">
        <v>406</v>
      </c>
      <c r="C337" t="s">
        <v>10384</v>
      </c>
      <c r="D337" t="s">
        <v>407</v>
      </c>
      <c r="E337">
        <v>59470.846344316</v>
      </c>
      <c r="F337">
        <v>228.29</v>
      </c>
      <c r="G337">
        <v>-2.87147071364909</v>
      </c>
      <c r="H337">
        <f>(Table2[[#This Row],[1Y Return vs Nifty]]-AVERAGE(Table2[1Y Return vs Nifty]))/_xlfn.STDEV.P(Table2[1Y Return vs Nifty])</f>
        <v>-0.44621592476055916</v>
      </c>
      <c r="I337">
        <v>2.3908075599094598</v>
      </c>
      <c r="J337">
        <f>(Table2[[#This Row],[1M Return vs Nifty]]-AVERAGE(Table2[1M Return vs Nifty]))/_xlfn.STDEV.P(Table2[1M Return vs Nifty])</f>
        <v>0.45421490940632864</v>
      </c>
      <c r="K337">
        <v>16.9475897525394</v>
      </c>
      <c r="L337">
        <f>(Table2[[#This Row],[6M Return vs Nifty]]-AVERAGE(Table2[6M Return vs Nifty]))/_xlfn.STDEV.P(Table2[6M Return vs Nifty])</f>
        <v>5.2921515542125576E-2</v>
      </c>
      <c r="M337">
        <v>1.9211082159475299</v>
      </c>
      <c r="N337">
        <f>(Table2[[#This Row],[1W Return vs Nifty]]-AVERAGE(Table2[1W Return vs Nifty]))/_xlfn.STDEV.P(Table2[1W Return vs Nifty])</f>
        <v>1.0425628143379819</v>
      </c>
      <c r="O337">
        <v>222.84</v>
      </c>
      <c r="P337">
        <v>221.498524508125</v>
      </c>
      <c r="Q337">
        <v>207.21476295449699</v>
      </c>
      <c r="R337">
        <v>63.3383703177863</v>
      </c>
      <c r="S337" s="2">
        <f>(Table2[[#This Row],[Close Price]]-Table2[[#This Row],[20D EMA]])/Table2[[#This Row],[20D EMA]]</f>
        <v>2.4457009513552272E-2</v>
      </c>
      <c r="T337" s="2">
        <f>(Table2[[#This Row],[Close Price]]-Table2[[#This Row],[50D EMA]])/Table2[[#This Row],[50D EMA]]</f>
        <v>3.0661493149702068E-2</v>
      </c>
      <c r="U337" s="2">
        <f>(Table2[[#This Row],[Close Price]]-Table2[[#This Row],[200D EMA]])/Table2[[#This Row],[200D EMA]]</f>
        <v>0.10170721788838465</v>
      </c>
      <c r="V337">
        <v>1.32221454788899</v>
      </c>
      <c r="W337">
        <v>225.57</v>
      </c>
      <c r="X337">
        <v>230.98</v>
      </c>
      <c r="Y337">
        <v>222.85</v>
      </c>
      <c r="Z337">
        <v>240</v>
      </c>
      <c r="AA337">
        <v>212.8</v>
      </c>
      <c r="AB337">
        <v>240</v>
      </c>
      <c r="AC337" s="2">
        <f>(Table2[[#This Row],[Close Price]]/Table2[[#This Row],[Day Low]])-1</f>
        <v>1.2058341091457203E-2</v>
      </c>
      <c r="AD337" s="2">
        <f>(Table2[[#This Row],[Day High]]/Table2[[#This Row],[Close Price]])-1</f>
        <v>1.1783258136580654E-2</v>
      </c>
      <c r="AE337" s="2">
        <f>(Table2[[#This Row],[Close Price]]/Table2[[#This Row],[Current Week Low]])-1</f>
        <v>2.4411038815346675E-2</v>
      </c>
      <c r="AF337" s="2">
        <f>(Table2[[#This Row],[Current Week High]]/Table2[[#This Row],[Close Price]])-1</f>
        <v>5.1294406237680112E-2</v>
      </c>
      <c r="AG337" s="2">
        <f>(Table2[[#This Row],[Close Price]]/Table2[[#This Row],[Current Month Low]])-1</f>
        <v>7.2791353383458546E-2</v>
      </c>
      <c r="AH337" s="2">
        <f>(Table2[[#This Row],[Current Month High]]/Table2[[#This Row],[Close Price]])-1</f>
        <v>5.1294406237680112E-2</v>
      </c>
      <c r="AI337">
        <v>8.1519120417013493</v>
      </c>
      <c r="AJ337">
        <v>47.283870967741898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-7.0000000000000007E-2</v>
      </c>
      <c r="AM337" t="s">
        <v>10443</v>
      </c>
      <c r="AN337">
        <v>2.95</v>
      </c>
      <c r="AO337" t="s">
        <v>10442</v>
      </c>
      <c r="AP337">
        <v>8.1477488286683997E-2</v>
      </c>
      <c r="AQ337">
        <f>(Table2[[#This Row],[Sharpe Ratio]]-AVERAGE(Table2[Sharpe Ratio]))/_xlfn.STDEV.P(Table2[Sharpe Ratio])</f>
        <v>0.19687642199639691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1.3003597365222739</v>
      </c>
      <c r="AS337">
        <f>_xlfn.RANK.AVG(Table2[[#This Row],[1Y Return vs Nifty Z-Score]],Table2[1Y Return vs Nifty Z-Score])</f>
        <v>455</v>
      </c>
      <c r="AT337">
        <f>_xlfn.RANK.AVG(Table2[[#This Row],[6M Return vs Nifty Z-Score]],Table2[6M Return vs Nifty Z-Score])</f>
        <v>293</v>
      </c>
      <c r="AU337">
        <f>_xlfn.RANK.AVG(Table2[[#This Row],[Sharpe Ratio Z-Score]],Table2[Sharpe Ratio Z-Score])</f>
        <v>297</v>
      </c>
      <c r="AV337">
        <f>(Table2[[#This Row],[Rank 1Y]]+Table2[[#This Row],[Rank 6M]]+Table2[[#This Row],[Rank Sharpe]])/3</f>
        <v>348.33333333333331</v>
      </c>
    </row>
    <row r="338" spans="1:48" x14ac:dyDescent="0.3">
      <c r="A338" t="s">
        <v>488</v>
      </c>
      <c r="B338" t="s">
        <v>489</v>
      </c>
      <c r="C338" t="s">
        <v>10384</v>
      </c>
      <c r="D338" t="s">
        <v>24</v>
      </c>
      <c r="E338">
        <v>45366.440637239997</v>
      </c>
      <c r="F338">
        <v>185.04</v>
      </c>
      <c r="G338">
        <v>-3.2864794426282602</v>
      </c>
      <c r="H338">
        <f>(Table2[[#This Row],[1Y Return vs Nifty]]-AVERAGE(Table2[1Y Return vs Nifty]))/_xlfn.STDEV.P(Table2[1Y Return vs Nifty])</f>
        <v>-0.45302453597676684</v>
      </c>
      <c r="I338">
        <v>-12.6930067727278</v>
      </c>
      <c r="J338">
        <f>(Table2[[#This Row],[1M Return vs Nifty]]-AVERAGE(Table2[1M Return vs Nifty]))/_xlfn.STDEV.P(Table2[1M Return vs Nifty])</f>
        <v>-0.99697495708568218</v>
      </c>
      <c r="K338">
        <v>7.3980906216473397</v>
      </c>
      <c r="L338">
        <f>(Table2[[#This Row],[6M Return vs Nifty]]-AVERAGE(Table2[6M Return vs Nifty]))/_xlfn.STDEV.P(Table2[6M Return vs Nifty])</f>
        <v>-0.22515361599375702</v>
      </c>
      <c r="M338">
        <v>-0.75365366862523098</v>
      </c>
      <c r="N338">
        <f>(Table2[[#This Row],[1W Return vs Nifty]]-AVERAGE(Table2[1W Return vs Nifty]))/_xlfn.STDEV.P(Table2[1W Return vs Nifty])</f>
        <v>0.44789354956942562</v>
      </c>
      <c r="O338">
        <v>188.6</v>
      </c>
      <c r="P338">
        <v>189.26927213982</v>
      </c>
      <c r="Q338">
        <v>170.90205960548801</v>
      </c>
      <c r="R338">
        <v>38.934891995820401</v>
      </c>
      <c r="S338" s="2">
        <f>(Table2[[#This Row],[Close Price]]-Table2[[#This Row],[20D EMA]])/Table2[[#This Row],[20D EMA]]</f>
        <v>-1.8875927889713692E-2</v>
      </c>
      <c r="T338" s="2">
        <f>(Table2[[#This Row],[Close Price]]-Table2[[#This Row],[50D EMA]])/Table2[[#This Row],[50D EMA]]</f>
        <v>-2.2345265515131777E-2</v>
      </c>
      <c r="U338" s="2">
        <f>(Table2[[#This Row],[Close Price]]-Table2[[#This Row],[200D EMA]])/Table2[[#This Row],[200D EMA]]</f>
        <v>8.2725395042916081E-2</v>
      </c>
      <c r="V338">
        <v>0.59704853535751801</v>
      </c>
      <c r="W338">
        <v>184.6</v>
      </c>
      <c r="X338">
        <v>189</v>
      </c>
      <c r="Y338">
        <v>182.41</v>
      </c>
      <c r="Z338">
        <v>189</v>
      </c>
      <c r="AA338">
        <v>181.73</v>
      </c>
      <c r="AB338">
        <v>197.5</v>
      </c>
      <c r="AC338" s="2">
        <f>(Table2[[#This Row],[Close Price]]/Table2[[#This Row],[Day Low]])-1</f>
        <v>2.383531960996832E-3</v>
      </c>
      <c r="AD338" s="2">
        <f>(Table2[[#This Row],[Day High]]/Table2[[#This Row],[Close Price]])-1</f>
        <v>2.1400778210116878E-2</v>
      </c>
      <c r="AE338" s="2">
        <f>(Table2[[#This Row],[Close Price]]/Table2[[#This Row],[Current Week Low]])-1</f>
        <v>1.4418069184803484E-2</v>
      </c>
      <c r="AF338" s="2">
        <f>(Table2[[#This Row],[Current Week High]]/Table2[[#This Row],[Close Price]])-1</f>
        <v>2.1400778210116878E-2</v>
      </c>
      <c r="AG338" s="2">
        <f>(Table2[[#This Row],[Close Price]]/Table2[[#This Row],[Current Month Low]])-1</f>
        <v>1.8213833709349148E-2</v>
      </c>
      <c r="AH338" s="2">
        <f>(Table2[[#This Row],[Current Month High]]/Table2[[#This Row],[Close Price]])-1</f>
        <v>6.7336792044963234E-2</v>
      </c>
      <c r="AI338">
        <v>11.646130566364</v>
      </c>
      <c r="AJ338">
        <v>34.819672131147499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0.01</v>
      </c>
      <c r="AM338" t="s">
        <v>10442</v>
      </c>
      <c r="AN338">
        <v>-1.51</v>
      </c>
      <c r="AO338" t="s">
        <v>10443</v>
      </c>
      <c r="AP338">
        <v>0.112995964566161</v>
      </c>
      <c r="AQ338">
        <f>(Table2[[#This Row],[Sharpe Ratio]]-AVERAGE(Table2[Sharpe Ratio]))/_xlfn.STDEV.P(Table2[Sharpe Ratio])</f>
        <v>0.56172795670052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459</v>
      </c>
      <c r="AT338">
        <f>_xlfn.RANK.AVG(Table2[[#This Row],[6M Return vs Nifty Z-Score]],Table2[6M Return vs Nifty Z-Score])</f>
        <v>386</v>
      </c>
      <c r="AU338">
        <f>_xlfn.RANK.AVG(Table2[[#This Row],[Sharpe Ratio Z-Score]],Table2[Sharpe Ratio Z-Score])</f>
        <v>202</v>
      </c>
      <c r="AV338">
        <f>(Table2[[#This Row],[Rank 1Y]]+Table2[[#This Row],[Rank 6M]]+Table2[[#This Row],[Rank Sharpe]])/3</f>
        <v>349</v>
      </c>
    </row>
    <row r="339" spans="1:48" x14ac:dyDescent="0.3">
      <c r="A339" t="s">
        <v>623</v>
      </c>
      <c r="B339" t="s">
        <v>624</v>
      </c>
      <c r="C339" t="s">
        <v>10400</v>
      </c>
      <c r="D339" t="s">
        <v>625</v>
      </c>
      <c r="E339">
        <v>31810.510526400001</v>
      </c>
      <c r="F339">
        <v>807.2</v>
      </c>
      <c r="G339">
        <v>6.3672763469736999</v>
      </c>
      <c r="H339">
        <f>(Table2[[#This Row],[1Y Return vs Nifty]]-AVERAGE(Table2[1Y Return vs Nifty]))/_xlfn.STDEV.P(Table2[1Y Return vs Nifty])</f>
        <v>-0.29464553004768368</v>
      </c>
      <c r="I339">
        <v>-4.9806314157640204</v>
      </c>
      <c r="J339">
        <f>(Table2[[#This Row],[1M Return vs Nifty]]-AVERAGE(Table2[1M Return vs Nifty]))/_xlfn.STDEV.P(Table2[1M Return vs Nifty])</f>
        <v>-0.25497954943923268</v>
      </c>
      <c r="K339">
        <v>22.1531610293329</v>
      </c>
      <c r="L339">
        <f>(Table2[[#This Row],[6M Return vs Nifty]]-AVERAGE(Table2[6M Return vs Nifty]))/_xlfn.STDEV.P(Table2[6M Return vs Nifty])</f>
        <v>0.20450432608252966</v>
      </c>
      <c r="M339">
        <v>-1.78126861571277</v>
      </c>
      <c r="N339">
        <f>(Table2[[#This Row],[1W Return vs Nifty]]-AVERAGE(Table2[1W Return vs Nifty]))/_xlfn.STDEV.P(Table2[1W Return vs Nifty])</f>
        <v>0.21942796967077419</v>
      </c>
      <c r="O339">
        <v>815.28</v>
      </c>
      <c r="P339">
        <v>806.59157326204104</v>
      </c>
      <c r="Q339">
        <v>719.065048520304</v>
      </c>
      <c r="R339">
        <v>43.625992425750702</v>
      </c>
      <c r="S339" s="2">
        <f>(Table2[[#This Row],[Close Price]]-Table2[[#This Row],[20D EMA]])/Table2[[#This Row],[20D EMA]]</f>
        <v>-9.9107055244822967E-3</v>
      </c>
      <c r="T339" s="2">
        <f>(Table2[[#This Row],[Close Price]]-Table2[[#This Row],[50D EMA]])/Table2[[#This Row],[50D EMA]]</f>
        <v>7.5431824250083638E-4</v>
      </c>
      <c r="U339" s="2">
        <f>(Table2[[#This Row],[Close Price]]-Table2[[#This Row],[200D EMA]])/Table2[[#This Row],[200D EMA]]</f>
        <v>0.12256881579915563</v>
      </c>
      <c r="V339">
        <v>0.54196667396524301</v>
      </c>
      <c r="W339">
        <v>799</v>
      </c>
      <c r="X339">
        <v>815</v>
      </c>
      <c r="Y339">
        <v>799</v>
      </c>
      <c r="Z339">
        <v>847.3</v>
      </c>
      <c r="AA339">
        <v>782.35</v>
      </c>
      <c r="AB339">
        <v>847.3</v>
      </c>
      <c r="AC339" s="2">
        <f>(Table2[[#This Row],[Close Price]]/Table2[[#This Row],[Day Low]])-1</f>
        <v>1.0262828535669621E-2</v>
      </c>
      <c r="AD339" s="2">
        <f>(Table2[[#This Row],[Day High]]/Table2[[#This Row],[Close Price]])-1</f>
        <v>9.663032705649055E-3</v>
      </c>
      <c r="AE339" s="2">
        <f>(Table2[[#This Row],[Close Price]]/Table2[[#This Row],[Current Week Low]])-1</f>
        <v>1.0262828535669621E-2</v>
      </c>
      <c r="AF339" s="2">
        <f>(Table2[[#This Row],[Current Week High]]/Table2[[#This Row],[Close Price]])-1</f>
        <v>4.9677898909811669E-2</v>
      </c>
      <c r="AG339" s="2">
        <f>(Table2[[#This Row],[Close Price]]/Table2[[#This Row],[Current Month Low]])-1</f>
        <v>3.1763277305553839E-2</v>
      </c>
      <c r="AH339" s="2">
        <f>(Table2[[#This Row],[Current Month High]]/Table2[[#This Row],[Close Price]])-1</f>
        <v>4.9677898909811669E-2</v>
      </c>
      <c r="AI339">
        <v>14.0981169474727</v>
      </c>
      <c r="AJ339">
        <v>42.2128259337561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0.01</v>
      </c>
      <c r="AM339" t="s">
        <v>10442</v>
      </c>
      <c r="AN339">
        <v>0.08</v>
      </c>
      <c r="AO339" t="s">
        <v>10442</v>
      </c>
      <c r="AP339">
        <v>4.1065983368146E-2</v>
      </c>
      <c r="AQ339">
        <f>(Table2[[#This Row],[Sharpe Ratio]]-AVERAGE(Table2[Sharpe Ratio]))/_xlfn.STDEV.P(Table2[Sharpe Ratio])</f>
        <v>-0.27091902149185232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-0.3966118052254648</v>
      </c>
      <c r="AS339">
        <f>_xlfn.RANK.AVG(Table2[[#This Row],[1Y Return vs Nifty Z-Score]],Table2[1Y Return vs Nifty Z-Score])</f>
        <v>392</v>
      </c>
      <c r="AT339">
        <f>_xlfn.RANK.AVG(Table2[[#This Row],[6M Return vs Nifty Z-Score]],Table2[6M Return vs Nifty Z-Score])</f>
        <v>246</v>
      </c>
      <c r="AU339">
        <f>_xlfn.RANK.AVG(Table2[[#This Row],[Sharpe Ratio Z-Score]],Table2[Sharpe Ratio Z-Score])</f>
        <v>409</v>
      </c>
      <c r="AV339">
        <f>(Table2[[#This Row],[Rank 1Y]]+Table2[[#This Row],[Rank 6M]]+Table2[[#This Row],[Rank Sharpe]])/3</f>
        <v>349</v>
      </c>
    </row>
    <row r="340" spans="1:48" x14ac:dyDescent="0.3">
      <c r="A340" t="s">
        <v>400</v>
      </c>
      <c r="B340" t="s">
        <v>401</v>
      </c>
      <c r="C340" t="s">
        <v>10390</v>
      </c>
      <c r="D340" t="s">
        <v>197</v>
      </c>
      <c r="E340">
        <v>59719.724715249999</v>
      </c>
      <c r="F340">
        <v>3820.75</v>
      </c>
      <c r="G340">
        <v>-9.4272709331277795</v>
      </c>
      <c r="H340">
        <f>(Table2[[#This Row],[1Y Return vs Nifty]]-AVERAGE(Table2[1Y Return vs Nifty]))/_xlfn.STDEV.P(Table2[1Y Return vs Nifty])</f>
        <v>-0.55377003576770234</v>
      </c>
      <c r="I340">
        <v>-8.4417006119940705</v>
      </c>
      <c r="J340">
        <f>(Table2[[#This Row],[1M Return vs Nifty]]-AVERAGE(Table2[1M Return vs Nifty]))/_xlfn.STDEV.P(Table2[1M Return vs Nifty])</f>
        <v>-0.58796353041604776</v>
      </c>
      <c r="K340">
        <v>13.6796948414254</v>
      </c>
      <c r="L340">
        <f>(Table2[[#This Row],[6M Return vs Nifty]]-AVERAGE(Table2[6M Return vs Nifty]))/_xlfn.STDEV.P(Table2[6M Return vs Nifty])</f>
        <v>-4.2237434136586989E-2</v>
      </c>
      <c r="M340">
        <v>-2.8759621578929702</v>
      </c>
      <c r="N340">
        <f>(Table2[[#This Row],[1W Return vs Nifty]]-AVERAGE(Table2[1W Return vs Nifty]))/_xlfn.STDEV.P(Table2[1W Return vs Nifty])</f>
        <v>-2.3950929822990331E-2</v>
      </c>
      <c r="O340">
        <v>3891.74</v>
      </c>
      <c r="P340">
        <v>3975.8973606572399</v>
      </c>
      <c r="Q340">
        <v>3717.3972124291499</v>
      </c>
      <c r="R340">
        <v>41.1224511400602</v>
      </c>
      <c r="S340" s="2">
        <f>(Table2[[#This Row],[Close Price]]-Table2[[#This Row],[20D EMA]])/Table2[[#This Row],[20D EMA]]</f>
        <v>-1.8241198024533958E-2</v>
      </c>
      <c r="T340" s="2">
        <f>(Table2[[#This Row],[Close Price]]-Table2[[#This Row],[50D EMA]])/Table2[[#This Row],[50D EMA]]</f>
        <v>-3.9021973301542452E-2</v>
      </c>
      <c r="U340" s="2">
        <f>(Table2[[#This Row],[Close Price]]-Table2[[#This Row],[200D EMA]])/Table2[[#This Row],[200D EMA]]</f>
        <v>2.78024600721411E-2</v>
      </c>
      <c r="V340">
        <v>0.43761198636114701</v>
      </c>
      <c r="W340">
        <v>3799.4</v>
      </c>
      <c r="X340">
        <v>3858</v>
      </c>
      <c r="Y340">
        <v>3752.8</v>
      </c>
      <c r="Z340">
        <v>4040</v>
      </c>
      <c r="AA340">
        <v>3752.8</v>
      </c>
      <c r="AB340">
        <v>4049</v>
      </c>
      <c r="AC340" s="2">
        <f>(Table2[[#This Row],[Close Price]]/Table2[[#This Row],[Day Low]])-1</f>
        <v>5.6193083118387666E-3</v>
      </c>
      <c r="AD340" s="2">
        <f>(Table2[[#This Row],[Day High]]/Table2[[#This Row],[Close Price]])-1</f>
        <v>9.7493947523392688E-3</v>
      </c>
      <c r="AE340" s="2">
        <f>(Table2[[#This Row],[Close Price]]/Table2[[#This Row],[Current Week Low]])-1</f>
        <v>1.8106480494564092E-2</v>
      </c>
      <c r="AF340" s="2">
        <f>(Table2[[#This Row],[Current Week High]]/Table2[[#This Row],[Close Price]])-1</f>
        <v>5.7384021461754919E-2</v>
      </c>
      <c r="AG340" s="2">
        <f>(Table2[[#This Row],[Close Price]]/Table2[[#This Row],[Current Month Low]])-1</f>
        <v>1.8106480494564092E-2</v>
      </c>
      <c r="AH340" s="2">
        <f>(Table2[[#This Row],[Current Month High]]/Table2[[#This Row],[Close Price]])-1</f>
        <v>5.9739579925407238E-2</v>
      </c>
      <c r="AI340">
        <v>29.581888372701702</v>
      </c>
      <c r="AJ340">
        <v>46.265599877497898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-0.22</v>
      </c>
      <c r="AM340" t="s">
        <v>10443</v>
      </c>
      <c r="AN340">
        <v>-0.22</v>
      </c>
      <c r="AO340" t="s">
        <v>10443</v>
      </c>
      <c r="AP340">
        <v>0.10691236003347999</v>
      </c>
      <c r="AQ340">
        <f>(Table2[[#This Row],[Sharpe Ratio]]-AVERAGE(Table2[Sharpe Ratio]))/_xlfn.STDEV.P(Table2[Sharpe Ratio])</f>
        <v>0.4913053756531327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510</v>
      </c>
      <c r="AT340">
        <f>_xlfn.RANK.AVG(Table2[[#This Row],[6M Return vs Nifty Z-Score]],Table2[6M Return vs Nifty Z-Score])</f>
        <v>322</v>
      </c>
      <c r="AU340">
        <f>_xlfn.RANK.AVG(Table2[[#This Row],[Sharpe Ratio Z-Score]],Table2[Sharpe Ratio Z-Score])</f>
        <v>219</v>
      </c>
      <c r="AV340">
        <f>(Table2[[#This Row],[Rank 1Y]]+Table2[[#This Row],[Rank 6M]]+Table2[[#This Row],[Rank Sharpe]])/3</f>
        <v>350.33333333333331</v>
      </c>
    </row>
    <row r="341" spans="1:48" x14ac:dyDescent="0.3">
      <c r="A341" t="s">
        <v>2020</v>
      </c>
      <c r="B341" t="s">
        <v>2021</v>
      </c>
      <c r="C341" t="s">
        <v>10397</v>
      </c>
      <c r="D341" t="s">
        <v>278</v>
      </c>
      <c r="E341">
        <v>3418.7393268000001</v>
      </c>
      <c r="F341">
        <v>333.9</v>
      </c>
      <c r="G341">
        <v>23.290968706492201</v>
      </c>
      <c r="H341">
        <f>(Table2[[#This Row],[1Y Return vs Nifty]]-AVERAGE(Table2[1Y Return vs Nifty]))/_xlfn.STDEV.P(Table2[1Y Return vs Nifty])</f>
        <v>-1.6996329988452092E-2</v>
      </c>
      <c r="I341">
        <v>-4.2542866069481402</v>
      </c>
      <c r="J341">
        <f>(Table2[[#This Row],[1M Return vs Nifty]]-AVERAGE(Table2[1M Return vs Nifty]))/_xlfn.STDEV.P(Table2[1M Return vs Nifty])</f>
        <v>-0.18509906676503435</v>
      </c>
      <c r="K341">
        <v>23.868988746919801</v>
      </c>
      <c r="L341">
        <f>(Table2[[#This Row],[6M Return vs Nifty]]-AVERAGE(Table2[6M Return vs Nifty]))/_xlfn.STDEV.P(Table2[6M Return vs Nifty])</f>
        <v>0.25446810027854028</v>
      </c>
      <c r="M341">
        <v>-1.9407089998172</v>
      </c>
      <c r="N341">
        <f>(Table2[[#This Row],[1W Return vs Nifty]]-AVERAGE(Table2[1W Return vs Nifty]))/_xlfn.STDEV.P(Table2[1W Return vs Nifty])</f>
        <v>0.18398021765342321</v>
      </c>
      <c r="O341">
        <v>334.73</v>
      </c>
      <c r="P341">
        <v>326.117335396219</v>
      </c>
      <c r="Q341">
        <v>280.94882863310897</v>
      </c>
      <c r="R341">
        <v>48.198337386951998</v>
      </c>
      <c r="S341" s="2">
        <f>(Table2[[#This Row],[Close Price]]-Table2[[#This Row],[20D EMA]])/Table2[[#This Row],[20D EMA]]</f>
        <v>-2.4796104322888325E-3</v>
      </c>
      <c r="T341" s="2">
        <f>(Table2[[#This Row],[Close Price]]-Table2[[#This Row],[50D EMA]])/Table2[[#This Row],[50D EMA]]</f>
        <v>2.3864614845835651E-2</v>
      </c>
      <c r="U341" s="2">
        <f>(Table2[[#This Row],[Close Price]]-Table2[[#This Row],[200D EMA]])/Table2[[#This Row],[200D EMA]]</f>
        <v>0.18847265398653762</v>
      </c>
      <c r="V341">
        <v>0.68974325337131404</v>
      </c>
      <c r="W341">
        <v>329.15</v>
      </c>
      <c r="X341">
        <v>336.8</v>
      </c>
      <c r="Y341">
        <v>323.14999999999998</v>
      </c>
      <c r="Z341">
        <v>359.5</v>
      </c>
      <c r="AA341">
        <v>316.35000000000002</v>
      </c>
      <c r="AB341">
        <v>359.5</v>
      </c>
      <c r="AC341" s="2">
        <f>(Table2[[#This Row],[Close Price]]/Table2[[#This Row],[Day Low]])-1</f>
        <v>1.4431110435971339E-2</v>
      </c>
      <c r="AD341" s="2">
        <f>(Table2[[#This Row],[Day High]]/Table2[[#This Row],[Close Price]])-1</f>
        <v>8.6852351003294803E-3</v>
      </c>
      <c r="AE341" s="2">
        <f>(Table2[[#This Row],[Close Price]]/Table2[[#This Row],[Current Week Low]])-1</f>
        <v>3.3266285006962715E-2</v>
      </c>
      <c r="AF341" s="2">
        <f>(Table2[[#This Row],[Current Week High]]/Table2[[#This Row],[Close Price]])-1</f>
        <v>7.6669661575321957E-2</v>
      </c>
      <c r="AG341" s="2">
        <f>(Table2[[#This Row],[Close Price]]/Table2[[#This Row],[Current Month Low]])-1</f>
        <v>5.5476529160739529E-2</v>
      </c>
      <c r="AH341" s="2">
        <f>(Table2[[#This Row],[Current Month High]]/Table2[[#This Row],[Close Price]])-1</f>
        <v>7.6669661575321957E-2</v>
      </c>
      <c r="AI341">
        <v>8.6702605570530196</v>
      </c>
      <c r="AJ341">
        <v>76.994434137291194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0.05</v>
      </c>
      <c r="AM341" t="s">
        <v>10442</v>
      </c>
      <c r="AN341">
        <v>1.18</v>
      </c>
      <c r="AO341" t="s">
        <v>10442</v>
      </c>
      <c r="AP341">
        <v>3.6964981267069998E-3</v>
      </c>
      <c r="AQ341">
        <f>(Table2[[#This Row],[Sharpe Ratio]]-AVERAGE(Table2[Sharpe Ratio]))/_xlfn.STDEV.P(Table2[Sharpe Ratio])</f>
        <v>-0.70350065775324644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-0.46714773657476949</v>
      </c>
      <c r="AS341">
        <f>_xlfn.RANK.AVG(Table2[[#This Row],[1Y Return vs Nifty Z-Score]],Table2[1Y Return vs Nifty Z-Score])</f>
        <v>295</v>
      </c>
      <c r="AT341">
        <f>_xlfn.RANK.AVG(Table2[[#This Row],[6M Return vs Nifty Z-Score]],Table2[6M Return vs Nifty Z-Score])</f>
        <v>236</v>
      </c>
      <c r="AU341">
        <f>_xlfn.RANK.AVG(Table2[[#This Row],[Sharpe Ratio Z-Score]],Table2[Sharpe Ratio Z-Score])</f>
        <v>521</v>
      </c>
      <c r="AV341">
        <f>(Table2[[#This Row],[Rank 1Y]]+Table2[[#This Row],[Rank 6M]]+Table2[[#This Row],[Rank Sharpe]])/3</f>
        <v>350.66666666666669</v>
      </c>
    </row>
    <row r="342" spans="1:48" x14ac:dyDescent="0.3">
      <c r="A342" t="s">
        <v>87</v>
      </c>
      <c r="B342" t="s">
        <v>88</v>
      </c>
      <c r="C342" t="s">
        <v>10389</v>
      </c>
      <c r="D342" t="s">
        <v>89</v>
      </c>
      <c r="E342">
        <v>317432.18842880998</v>
      </c>
      <c r="F342">
        <v>2003.95</v>
      </c>
      <c r="G342">
        <v>69.0237278201176</v>
      </c>
      <c r="H342">
        <f>(Table2[[#This Row],[1Y Return vs Nifty]]-AVERAGE(Table2[1Y Return vs Nifty]))/_xlfn.STDEV.P(Table2[1Y Return vs Nifty])</f>
        <v>0.73329289263842912</v>
      </c>
      <c r="I342">
        <v>-1.3796686061398</v>
      </c>
      <c r="J342">
        <f>(Table2[[#This Row],[1M Return vs Nifty]]-AVERAGE(Table2[1M Return vs Nifty]))/_xlfn.STDEV.P(Table2[1M Return vs Nifty])</f>
        <v>9.1463374326695726E-2</v>
      </c>
      <c r="K342">
        <v>-9.6417724104723597</v>
      </c>
      <c r="L342">
        <f>(Table2[[#This Row],[6M Return vs Nifty]]-AVERAGE(Table2[6M Return vs Nifty]))/_xlfn.STDEV.P(Table2[6M Return vs Nifty])</f>
        <v>-0.72134321599924733</v>
      </c>
      <c r="M342">
        <v>6.9169591268794699</v>
      </c>
      <c r="N342">
        <f>(Table2[[#This Row],[1W Return vs Nifty]]-AVERAGE(Table2[1W Return vs Nifty]))/_xlfn.STDEV.P(Table2[1W Return vs Nifty])</f>
        <v>2.1532706516345925</v>
      </c>
      <c r="O342">
        <v>1895.14</v>
      </c>
      <c r="P342">
        <v>1859.3459442743001</v>
      </c>
      <c r="Q342">
        <v>1719.9783492429499</v>
      </c>
      <c r="R342">
        <v>72.7620799400744</v>
      </c>
      <c r="S342" s="2">
        <f>(Table2[[#This Row],[Close Price]]-Table2[[#This Row],[20D EMA]])/Table2[[#This Row],[20D EMA]]</f>
        <v>5.7415283303608143E-2</v>
      </c>
      <c r="T342" s="2">
        <f>(Table2[[#This Row],[Close Price]]-Table2[[#This Row],[50D EMA]])/Table2[[#This Row],[50D EMA]]</f>
        <v>7.7771463761757725E-2</v>
      </c>
      <c r="U342" s="2">
        <f>(Table2[[#This Row],[Close Price]]-Table2[[#This Row],[200D EMA]])/Table2[[#This Row],[200D EMA]]</f>
        <v>0.16510187519630148</v>
      </c>
      <c r="V342">
        <v>1.3789430969024901</v>
      </c>
      <c r="W342">
        <v>1947</v>
      </c>
      <c r="X342">
        <v>2019.95</v>
      </c>
      <c r="Y342">
        <v>1833.15</v>
      </c>
      <c r="Z342">
        <v>2019.95</v>
      </c>
      <c r="AA342">
        <v>1780.4</v>
      </c>
      <c r="AB342">
        <v>2019.95</v>
      </c>
      <c r="AC342" s="2">
        <f>(Table2[[#This Row],[Close Price]]/Table2[[#This Row],[Day Low]])-1</f>
        <v>2.9250128402670716E-2</v>
      </c>
      <c r="AD342" s="2">
        <f>(Table2[[#This Row],[Day High]]/Table2[[#This Row],[Close Price]])-1</f>
        <v>7.9842311434916713E-3</v>
      </c>
      <c r="AE342" s="2">
        <f>(Table2[[#This Row],[Close Price]]/Table2[[#This Row],[Current Week Low]])-1</f>
        <v>9.3172953659002244E-2</v>
      </c>
      <c r="AF342" s="2">
        <f>(Table2[[#This Row],[Current Week High]]/Table2[[#This Row],[Close Price]])-1</f>
        <v>7.9842311434916713E-3</v>
      </c>
      <c r="AG342" s="2">
        <f>(Table2[[#This Row],[Close Price]]/Table2[[#This Row],[Current Month Low]])-1</f>
        <v>0.1255616715344865</v>
      </c>
      <c r="AH342" s="2">
        <f>(Table2[[#This Row],[Current Month High]]/Table2[[#This Row],[Close Price]])-1</f>
        <v>7.9842311434916713E-3</v>
      </c>
      <c r="AI342">
        <v>8.4907308066568508</v>
      </c>
      <c r="AJ342">
        <v>145.717613880203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</v>
      </c>
      <c r="AM342" t="s">
        <v>10442</v>
      </c>
      <c r="AN342">
        <v>3.78</v>
      </c>
      <c r="AO342" t="s">
        <v>10442</v>
      </c>
      <c r="AP342">
        <v>5.9559432787446999E-2</v>
      </c>
      <c r="AQ342">
        <f>(Table2[[#This Row],[Sharpe Ratio]]-AVERAGE(Table2[Sharpe Ratio]))/_xlfn.STDEV.P(Table2[Sharpe Ratio])</f>
        <v>-5.6842574941086341E-2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2.1998411276593837</v>
      </c>
      <c r="AS342">
        <f>_xlfn.RANK.AVG(Table2[[#This Row],[1Y Return vs Nifty Z-Score]],Table2[1Y Return vs Nifty Z-Score])</f>
        <v>128</v>
      </c>
      <c r="AT342">
        <f>_xlfn.RANK.AVG(Table2[[#This Row],[6M Return vs Nifty Z-Score]],Table2[6M Return vs Nifty Z-Score])</f>
        <v>561</v>
      </c>
      <c r="AU342">
        <f>_xlfn.RANK.AVG(Table2[[#This Row],[Sharpe Ratio Z-Score]],Table2[Sharpe Ratio Z-Score])</f>
        <v>364</v>
      </c>
      <c r="AV342">
        <f>(Table2[[#This Row],[Rank 1Y]]+Table2[[#This Row],[Rank 6M]]+Table2[[#This Row],[Rank Sharpe]])/3</f>
        <v>351</v>
      </c>
    </row>
    <row r="343" spans="1:48" x14ac:dyDescent="0.3">
      <c r="A343" t="s">
        <v>1432</v>
      </c>
      <c r="B343" t="s">
        <v>1433</v>
      </c>
      <c r="C343" t="s">
        <v>605</v>
      </c>
      <c r="D343" t="s">
        <v>605</v>
      </c>
      <c r="E343">
        <v>7742.9344222999998</v>
      </c>
      <c r="F343">
        <v>390.95</v>
      </c>
      <c r="G343">
        <v>33.438046399441397</v>
      </c>
      <c r="H343">
        <f>(Table2[[#This Row],[1Y Return vs Nifty]]-AVERAGE(Table2[1Y Return vs Nifty]))/_xlfn.STDEV.P(Table2[1Y Return vs Nifty])</f>
        <v>0.14947608894568493</v>
      </c>
      <c r="I343">
        <v>-4.5375382119524099</v>
      </c>
      <c r="J343">
        <f>(Table2[[#This Row],[1M Return vs Nifty]]-AVERAGE(Table2[1M Return vs Nifty]))/_xlfn.STDEV.P(Table2[1M Return vs Nifty])</f>
        <v>-0.2123502546797775</v>
      </c>
      <c r="K343">
        <v>9.3537657873203308</v>
      </c>
      <c r="L343">
        <f>(Table2[[#This Row],[6M Return vs Nifty]]-AVERAGE(Table2[6M Return vs Nifty]))/_xlfn.STDEV.P(Table2[6M Return vs Nifty])</f>
        <v>-0.16820564191868373</v>
      </c>
      <c r="M343">
        <v>-8.1307377068384898</v>
      </c>
      <c r="N343">
        <f>(Table2[[#This Row],[1W Return vs Nifty]]-AVERAGE(Table2[1W Return vs Nifty]))/_xlfn.STDEV.P(Table2[1W Return vs Nifty])</f>
        <v>-1.1922244611000934</v>
      </c>
      <c r="O343">
        <v>404.7</v>
      </c>
      <c r="P343">
        <v>399.17277155276503</v>
      </c>
      <c r="Q343">
        <v>352.19469189030002</v>
      </c>
      <c r="R343">
        <v>35.546893067664101</v>
      </c>
      <c r="S343" s="2">
        <f>(Table2[[#This Row],[Close Price]]-Table2[[#This Row],[20D EMA]])/Table2[[#This Row],[20D EMA]]</f>
        <v>-3.3975784531751915E-2</v>
      </c>
      <c r="T343" s="2">
        <f>(Table2[[#This Row],[Close Price]]-Table2[[#This Row],[50D EMA]])/Table2[[#This Row],[50D EMA]]</f>
        <v>-2.0599530175314334E-2</v>
      </c>
      <c r="U343" s="2">
        <f>(Table2[[#This Row],[Close Price]]-Table2[[#This Row],[200D EMA]])/Table2[[#This Row],[200D EMA]]</f>
        <v>0.11003944409750302</v>
      </c>
      <c r="V343">
        <v>0.62648610440783004</v>
      </c>
      <c r="W343">
        <v>383.45</v>
      </c>
      <c r="X343">
        <v>398.75</v>
      </c>
      <c r="Y343">
        <v>383.45</v>
      </c>
      <c r="Z343">
        <v>415.9</v>
      </c>
      <c r="AA343">
        <v>383.45</v>
      </c>
      <c r="AB343">
        <v>438.9</v>
      </c>
      <c r="AC343" s="2">
        <f>(Table2[[#This Row],[Close Price]]/Table2[[#This Row],[Day Low]])-1</f>
        <v>1.9559264571652024E-2</v>
      </c>
      <c r="AD343" s="2">
        <f>(Table2[[#This Row],[Day High]]/Table2[[#This Row],[Close Price]])-1</f>
        <v>1.9951400434838229E-2</v>
      </c>
      <c r="AE343" s="2">
        <f>(Table2[[#This Row],[Close Price]]/Table2[[#This Row],[Current Week Low]])-1</f>
        <v>1.9559264571652024E-2</v>
      </c>
      <c r="AF343" s="2">
        <f>(Table2[[#This Row],[Current Week High]]/Table2[[#This Row],[Close Price]])-1</f>
        <v>6.3818902672976074E-2</v>
      </c>
      <c r="AG343" s="2">
        <f>(Table2[[#This Row],[Close Price]]/Table2[[#This Row],[Current Month Low]])-1</f>
        <v>1.9559264571652024E-2</v>
      </c>
      <c r="AH343" s="2">
        <f>(Table2[[#This Row],[Current Month High]]/Table2[[#This Row],[Close Price]])-1</f>
        <v>0.12264995523724265</v>
      </c>
      <c r="AI343">
        <v>15.270494948203</v>
      </c>
      <c r="AJ343">
        <v>81.668215613382898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-0.19</v>
      </c>
      <c r="AM343" t="s">
        <v>10443</v>
      </c>
      <c r="AN343">
        <v>-6.26</v>
      </c>
      <c r="AO343" t="s">
        <v>10443</v>
      </c>
      <c r="AP343">
        <v>3.3015323922641997E-2</v>
      </c>
      <c r="AQ343">
        <f>(Table2[[#This Row],[Sharpe Ratio]]-AVERAGE(Table2[Sharpe Ratio]))/_xlfn.STDEV.P(Table2[Sharpe Ratio])</f>
        <v>-0.36411183411474474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-1.7874161028676143</v>
      </c>
      <c r="AS343">
        <f>_xlfn.RANK.AVG(Table2[[#This Row],[1Y Return vs Nifty Z-Score]],Table2[1Y Return vs Nifty Z-Score])</f>
        <v>258</v>
      </c>
      <c r="AT343">
        <f>_xlfn.RANK.AVG(Table2[[#This Row],[6M Return vs Nifty Z-Score]],Table2[6M Return vs Nifty Z-Score])</f>
        <v>367</v>
      </c>
      <c r="AU343">
        <f>_xlfn.RANK.AVG(Table2[[#This Row],[Sharpe Ratio Z-Score]],Table2[Sharpe Ratio Z-Score])</f>
        <v>430</v>
      </c>
      <c r="AV343">
        <f>(Table2[[#This Row],[Rank 1Y]]+Table2[[#This Row],[Rank 6M]]+Table2[[#This Row],[Rank Sharpe]])/3</f>
        <v>351.66666666666669</v>
      </c>
    </row>
    <row r="344" spans="1:48" x14ac:dyDescent="0.3">
      <c r="A344" t="s">
        <v>348</v>
      </c>
      <c r="B344" t="s">
        <v>349</v>
      </c>
      <c r="C344" t="s">
        <v>10388</v>
      </c>
      <c r="D344" t="s">
        <v>54</v>
      </c>
      <c r="E344">
        <v>72776.226374999998</v>
      </c>
      <c r="F344">
        <v>6086.75</v>
      </c>
      <c r="G344">
        <v>35.571538858814598</v>
      </c>
      <c r="H344">
        <f>(Table2[[#This Row],[1Y Return vs Nifty]]-AVERAGE(Table2[1Y Return vs Nifty]))/_xlfn.STDEV.P(Table2[1Y Return vs Nifty])</f>
        <v>0.18447805317982002</v>
      </c>
      <c r="I344">
        <v>2.39905030725973</v>
      </c>
      <c r="J344">
        <f>(Table2[[#This Row],[1M Return vs Nifty]]-AVERAGE(Table2[1M Return vs Nifty]))/_xlfn.STDEV.P(Table2[1M Return vs Nifty])</f>
        <v>0.45500793106271986</v>
      </c>
      <c r="K344">
        <v>9.13211020005153</v>
      </c>
      <c r="L344">
        <f>(Table2[[#This Row],[6M Return vs Nifty]]-AVERAGE(Table2[6M Return vs Nifty]))/_xlfn.STDEV.P(Table2[6M Return vs Nifty])</f>
        <v>-0.17466010678020127</v>
      </c>
      <c r="M344">
        <v>-5.28190578889477</v>
      </c>
      <c r="N344">
        <f>(Table2[[#This Row],[1W Return vs Nifty]]-AVERAGE(Table2[1W Return vs Nifty]))/_xlfn.STDEV.P(Table2[1W Return vs Nifty])</f>
        <v>-0.55885489206894656</v>
      </c>
      <c r="O344">
        <v>6114.06</v>
      </c>
      <c r="P344">
        <v>5819.7549037379003</v>
      </c>
      <c r="Q344">
        <v>5148.1252858749504</v>
      </c>
      <c r="R344">
        <v>40.155601445739997</v>
      </c>
      <c r="S344" s="2">
        <f>(Table2[[#This Row],[Close Price]]-Table2[[#This Row],[20D EMA]])/Table2[[#This Row],[20D EMA]]</f>
        <v>-4.4667536792246717E-3</v>
      </c>
      <c r="T344" s="2">
        <f>(Table2[[#This Row],[Close Price]]-Table2[[#This Row],[50D EMA]])/Table2[[#This Row],[50D EMA]]</f>
        <v>4.5877378116149628E-2</v>
      </c>
      <c r="U344" s="2">
        <f>(Table2[[#This Row],[Close Price]]-Table2[[#This Row],[200D EMA]])/Table2[[#This Row],[200D EMA]]</f>
        <v>0.18232359587292474</v>
      </c>
      <c r="V344">
        <v>0.61868116388834604</v>
      </c>
      <c r="W344">
        <v>6042.5</v>
      </c>
      <c r="X344">
        <v>6168.6</v>
      </c>
      <c r="Y344">
        <v>6042.5</v>
      </c>
      <c r="Z344">
        <v>6411.25</v>
      </c>
      <c r="AA344">
        <v>6040.05</v>
      </c>
      <c r="AB344">
        <v>6439.9</v>
      </c>
      <c r="AC344" s="2">
        <f>(Table2[[#This Row],[Close Price]]/Table2[[#This Row],[Day Low]])-1</f>
        <v>7.3231278444352288E-3</v>
      </c>
      <c r="AD344" s="2">
        <f>(Table2[[#This Row],[Day High]]/Table2[[#This Row],[Close Price]])-1</f>
        <v>1.3447241959995138E-2</v>
      </c>
      <c r="AE344" s="2">
        <f>(Table2[[#This Row],[Close Price]]/Table2[[#This Row],[Current Week Low]])-1</f>
        <v>7.3231278444352288E-3</v>
      </c>
      <c r="AF344" s="2">
        <f>(Table2[[#This Row],[Current Week High]]/Table2[[#This Row],[Close Price]])-1</f>
        <v>5.331252310346235E-2</v>
      </c>
      <c r="AG344" s="2">
        <f>(Table2[[#This Row],[Close Price]]/Table2[[#This Row],[Current Month Low]])-1</f>
        <v>7.7317240751317851E-3</v>
      </c>
      <c r="AH344" s="2">
        <f>(Table2[[#This Row],[Current Month High]]/Table2[[#This Row],[Close Price]])-1</f>
        <v>5.8019468517681805E-2</v>
      </c>
      <c r="AI344">
        <v>5.8019468517681796</v>
      </c>
      <c r="AJ344">
        <v>76.581085001450504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0.06</v>
      </c>
      <c r="AM344" t="s">
        <v>10442</v>
      </c>
      <c r="AN344">
        <v>-1.95</v>
      </c>
      <c r="AO344" t="s">
        <v>10443</v>
      </c>
      <c r="AP344">
        <v>3.0823935648959001E-2</v>
      </c>
      <c r="AQ344">
        <f>(Table2[[#This Row],[Sharpe Ratio]]-AVERAGE(Table2[Sharpe Ratio]))/_xlfn.STDEV.P(Table2[Sharpe Ratio])</f>
        <v>-0.38947890350275538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-0.48350791810936333</v>
      </c>
      <c r="AS344">
        <f>_xlfn.RANK.AVG(Table2[[#This Row],[1Y Return vs Nifty Z-Score]],Table2[1Y Return vs Nifty Z-Score])</f>
        <v>250</v>
      </c>
      <c r="AT344">
        <f>_xlfn.RANK.AVG(Table2[[#This Row],[6M Return vs Nifty Z-Score]],Table2[6M Return vs Nifty Z-Score])</f>
        <v>368</v>
      </c>
      <c r="AU344">
        <f>_xlfn.RANK.AVG(Table2[[#This Row],[Sharpe Ratio Z-Score]],Table2[Sharpe Ratio Z-Score])</f>
        <v>438</v>
      </c>
      <c r="AV344">
        <f>(Table2[[#This Row],[Rank 1Y]]+Table2[[#This Row],[Rank 6M]]+Table2[[#This Row],[Rank Sharpe]])/3</f>
        <v>352</v>
      </c>
    </row>
    <row r="345" spans="1:48" x14ac:dyDescent="0.3">
      <c r="A345" t="s">
        <v>508</v>
      </c>
      <c r="B345" t="s">
        <v>509</v>
      </c>
      <c r="C345" t="s">
        <v>10392</v>
      </c>
      <c r="D345" t="s">
        <v>125</v>
      </c>
      <c r="E345">
        <v>42899.882688004996</v>
      </c>
      <c r="F345">
        <v>843.05</v>
      </c>
      <c r="G345">
        <v>22.815283991676999</v>
      </c>
      <c r="H345">
        <f>(Table2[[#This Row],[1Y Return vs Nifty]]-AVERAGE(Table2[1Y Return vs Nifty]))/_xlfn.STDEV.P(Table2[1Y Return vs Nifty])</f>
        <v>-2.4800388213048783E-2</v>
      </c>
      <c r="I345">
        <v>2.4815452705505798</v>
      </c>
      <c r="J345">
        <f>(Table2[[#This Row],[1M Return vs Nifty]]-AVERAGE(Table2[1M Return vs Nifty]))/_xlfn.STDEV.P(Table2[1M Return vs Nifty])</f>
        <v>0.46294464071216707</v>
      </c>
      <c r="K345">
        <v>28.0012284637059</v>
      </c>
      <c r="L345">
        <f>(Table2[[#This Row],[6M Return vs Nifty]]-AVERAGE(Table2[6M Return vs Nifty]))/_xlfn.STDEV.P(Table2[6M Return vs Nifty])</f>
        <v>0.37479620199708064</v>
      </c>
      <c r="M345">
        <v>4.0144619690427499</v>
      </c>
      <c r="N345">
        <f>(Table2[[#This Row],[1W Return vs Nifty]]-AVERAGE(Table2[1W Return vs Nifty]))/_xlfn.STDEV.P(Table2[1W Return vs Nifty])</f>
        <v>1.507969901388825</v>
      </c>
      <c r="O345">
        <v>783.23</v>
      </c>
      <c r="P345">
        <v>761.368492456642</v>
      </c>
      <c r="Q345">
        <v>673.25414308235702</v>
      </c>
      <c r="R345">
        <v>76.027211725536006</v>
      </c>
      <c r="S345" s="2">
        <f>(Table2[[#This Row],[Close Price]]-Table2[[#This Row],[20D EMA]])/Table2[[#This Row],[20D EMA]]</f>
        <v>7.6376032583021503E-2</v>
      </c>
      <c r="T345" s="2">
        <f>(Table2[[#This Row],[Close Price]]-Table2[[#This Row],[50D EMA]])/Table2[[#This Row],[50D EMA]]</f>
        <v>0.10728248982277068</v>
      </c>
      <c r="U345" s="2">
        <f>(Table2[[#This Row],[Close Price]]-Table2[[#This Row],[200D EMA]])/Table2[[#This Row],[200D EMA]]</f>
        <v>0.25220172599349655</v>
      </c>
      <c r="V345">
        <v>0.82464491969345199</v>
      </c>
      <c r="W345">
        <v>805</v>
      </c>
      <c r="X345">
        <v>850</v>
      </c>
      <c r="Y345">
        <v>778</v>
      </c>
      <c r="Z345">
        <v>850</v>
      </c>
      <c r="AA345">
        <v>732.75</v>
      </c>
      <c r="AB345">
        <v>850</v>
      </c>
      <c r="AC345" s="2">
        <f>(Table2[[#This Row],[Close Price]]/Table2[[#This Row],[Day Low]])-1</f>
        <v>4.7267080745341472E-2</v>
      </c>
      <c r="AD345" s="2">
        <f>(Table2[[#This Row],[Day High]]/Table2[[#This Row],[Close Price]])-1</f>
        <v>8.243876401162531E-3</v>
      </c>
      <c r="AE345" s="2">
        <f>(Table2[[#This Row],[Close Price]]/Table2[[#This Row],[Current Week Low]])-1</f>
        <v>8.361182519280197E-2</v>
      </c>
      <c r="AF345" s="2">
        <f>(Table2[[#This Row],[Current Week High]]/Table2[[#This Row],[Close Price]])-1</f>
        <v>8.243876401162531E-3</v>
      </c>
      <c r="AG345" s="2">
        <f>(Table2[[#This Row],[Close Price]]/Table2[[#This Row],[Current Month Low]])-1</f>
        <v>0.15052882975093818</v>
      </c>
      <c r="AH345" s="2">
        <f>(Table2[[#This Row],[Current Month High]]/Table2[[#This Row],[Close Price]])-1</f>
        <v>8.243876401162531E-3</v>
      </c>
      <c r="AI345">
        <v>0.82438764011625298</v>
      </c>
      <c r="AJ345">
        <v>71.351626016260099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0.21</v>
      </c>
      <c r="AM345" t="s">
        <v>10442</v>
      </c>
      <c r="AN345">
        <v>8.17</v>
      </c>
      <c r="AO345" t="s">
        <v>10442</v>
      </c>
      <c r="AQ345">
        <f>(Table2[[#This Row],[Sharpe Ratio]]-AVERAGE(Table2[Sharpe Ratio]))/_xlfn.STDEV.P(Table2[Sharpe Ratio])</f>
        <v>-0.74629057572393653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1.5746197801610875</v>
      </c>
      <c r="AS345">
        <f>_xlfn.RANK.AVG(Table2[[#This Row],[1Y Return vs Nifty Z-Score]],Table2[1Y Return vs Nifty Z-Score])</f>
        <v>298</v>
      </c>
      <c r="AT345">
        <f>_xlfn.RANK.AVG(Table2[[#This Row],[6M Return vs Nifty Z-Score]],Table2[6M Return vs Nifty Z-Score])</f>
        <v>202</v>
      </c>
      <c r="AU345">
        <f>_xlfn.RANK.AVG(Table2[[#This Row],[Sharpe Ratio Z-Score]],Table2[Sharpe Ratio Z-Score])</f>
        <v>558</v>
      </c>
      <c r="AV345">
        <f>(Table2[[#This Row],[Rank 1Y]]+Table2[[#This Row],[Rank 6M]]+Table2[[#This Row],[Rank Sharpe]])/3</f>
        <v>352.66666666666669</v>
      </c>
    </row>
    <row r="346" spans="1:48" x14ac:dyDescent="0.3">
      <c r="A346" t="s">
        <v>621</v>
      </c>
      <c r="B346" t="s">
        <v>622</v>
      </c>
      <c r="C346" t="s">
        <v>10382</v>
      </c>
      <c r="D346" t="s">
        <v>18</v>
      </c>
      <c r="E346">
        <v>31853.482771974999</v>
      </c>
      <c r="F346">
        <v>181.75</v>
      </c>
      <c r="G346">
        <v>60.521416083383102</v>
      </c>
      <c r="H346">
        <f>(Table2[[#This Row],[1Y Return vs Nifty]]-AVERAGE(Table2[1Y Return vs Nifty]))/_xlfn.STDEV.P(Table2[1Y Return vs Nifty])</f>
        <v>0.59380441682535823</v>
      </c>
      <c r="I346">
        <v>-18.304181493936099</v>
      </c>
      <c r="J346">
        <f>(Table2[[#This Row],[1M Return vs Nifty]]-AVERAGE(Table2[1M Return vs Nifty]))/_xlfn.STDEV.P(Table2[1M Return vs Nifty])</f>
        <v>-1.5368171823320276</v>
      </c>
      <c r="K346">
        <v>-35.028569362246998</v>
      </c>
      <c r="L346">
        <f>(Table2[[#This Row],[6M Return vs Nifty]]-AVERAGE(Table2[6M Return vs Nifty]))/_xlfn.STDEV.P(Table2[6M Return vs Nifty])</f>
        <v>-1.4605900398250768</v>
      </c>
      <c r="M346">
        <v>-4.7131564996602702</v>
      </c>
      <c r="N346">
        <f>(Table2[[#This Row],[1W Return vs Nifty]]-AVERAGE(Table2[1W Return vs Nifty]))/_xlfn.STDEV.P(Table2[1W Return vs Nifty])</f>
        <v>-0.43240710484068556</v>
      </c>
      <c r="O346">
        <v>194.73</v>
      </c>
      <c r="P346">
        <v>203.60941782216599</v>
      </c>
      <c r="Q346">
        <v>191.60558501983499</v>
      </c>
      <c r="R346">
        <v>27.434445688967902</v>
      </c>
      <c r="S346" s="2">
        <f>(Table2[[#This Row],[Close Price]]-Table2[[#This Row],[20D EMA]])/Table2[[#This Row],[20D EMA]]</f>
        <v>-6.6656396035536331E-2</v>
      </c>
      <c r="T346" s="2">
        <f>(Table2[[#This Row],[Close Price]]-Table2[[#This Row],[50D EMA]])/Table2[[#This Row],[50D EMA]]</f>
        <v>-0.10735956153687437</v>
      </c>
      <c r="U346" s="2">
        <f>(Table2[[#This Row],[Close Price]]-Table2[[#This Row],[200D EMA]])/Table2[[#This Row],[200D EMA]]</f>
        <v>-5.1436835825086943E-2</v>
      </c>
      <c r="V346">
        <v>0.348061570026026</v>
      </c>
      <c r="W346">
        <v>180.36</v>
      </c>
      <c r="X346">
        <v>186.34</v>
      </c>
      <c r="Y346">
        <v>180.36</v>
      </c>
      <c r="Z346">
        <v>195.86</v>
      </c>
      <c r="AA346">
        <v>180.36</v>
      </c>
      <c r="AB346">
        <v>210.35</v>
      </c>
      <c r="AC346" s="2">
        <f>(Table2[[#This Row],[Close Price]]/Table2[[#This Row],[Day Low]])-1</f>
        <v>7.7068086050120499E-3</v>
      </c>
      <c r="AD346" s="2">
        <f>(Table2[[#This Row],[Day High]]/Table2[[#This Row],[Close Price]])-1</f>
        <v>2.5254470426409936E-2</v>
      </c>
      <c r="AE346" s="2">
        <f>(Table2[[#This Row],[Close Price]]/Table2[[#This Row],[Current Week Low]])-1</f>
        <v>7.7068086050120499E-3</v>
      </c>
      <c r="AF346" s="2">
        <f>(Table2[[#This Row],[Current Week High]]/Table2[[#This Row],[Close Price]])-1</f>
        <v>7.7634112792297261E-2</v>
      </c>
      <c r="AG346" s="2">
        <f>(Table2[[#This Row],[Close Price]]/Table2[[#This Row],[Current Month Low]])-1</f>
        <v>7.7068086050120499E-3</v>
      </c>
      <c r="AH346" s="2">
        <f>(Table2[[#This Row],[Current Month High]]/Table2[[#This Row],[Close Price]])-1</f>
        <v>0.1573590096286106</v>
      </c>
      <c r="AI346">
        <v>59.1471801925722</v>
      </c>
      <c r="AJ346">
        <v>100.828729281767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-0.19</v>
      </c>
      <c r="AM346" t="s">
        <v>10443</v>
      </c>
      <c r="AN346">
        <v>-9.8800000000000008</v>
      </c>
      <c r="AO346" t="s">
        <v>10443</v>
      </c>
      <c r="AP346">
        <v>0.122199117083061</v>
      </c>
      <c r="AQ346">
        <f>(Table2[[#This Row],[Sharpe Ratio]]-AVERAGE(Table2[Sharpe Ratio]))/_xlfn.STDEV.P(Table2[Sharpe Ratio])</f>
        <v>0.66826179704652278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147</v>
      </c>
      <c r="AT346">
        <f>_xlfn.RANK.AVG(Table2[[#This Row],[6M Return vs Nifty Z-Score]],Table2[6M Return vs Nifty Z-Score])</f>
        <v>730</v>
      </c>
      <c r="AU346">
        <f>_xlfn.RANK.AVG(Table2[[#This Row],[Sharpe Ratio Z-Score]],Table2[Sharpe Ratio Z-Score])</f>
        <v>187</v>
      </c>
      <c r="AV346">
        <f>(Table2[[#This Row],[Rank 1Y]]+Table2[[#This Row],[Rank 6M]]+Table2[[#This Row],[Rank Sharpe]])/3</f>
        <v>354.66666666666669</v>
      </c>
    </row>
    <row r="347" spans="1:48" x14ac:dyDescent="0.3">
      <c r="A347" t="s">
        <v>1829</v>
      </c>
      <c r="B347" t="s">
        <v>1830</v>
      </c>
      <c r="C347" t="s">
        <v>10390</v>
      </c>
      <c r="D347" t="s">
        <v>259</v>
      </c>
      <c r="E347">
        <v>4262.3052823999997</v>
      </c>
      <c r="F347">
        <v>1357.75</v>
      </c>
      <c r="G347">
        <v>-2.4634968653890499</v>
      </c>
      <c r="H347">
        <f>(Table2[[#This Row],[1Y Return vs Nifty]]-AVERAGE(Table2[1Y Return vs Nifty]))/_xlfn.STDEV.P(Table2[1Y Return vs Nifty])</f>
        <v>-0.43952272742464937</v>
      </c>
      <c r="I347">
        <v>-1.63944519435401</v>
      </c>
      <c r="J347">
        <f>(Table2[[#This Row],[1M Return vs Nifty]]-AVERAGE(Table2[1M Return vs Nifty]))/_xlfn.STDEV.P(Table2[1M Return vs Nifty])</f>
        <v>6.6470680565367965E-2</v>
      </c>
      <c r="K347">
        <v>-0.50045892821811899</v>
      </c>
      <c r="L347">
        <f>(Table2[[#This Row],[6M Return vs Nifty]]-AVERAGE(Table2[6M Return vs Nifty]))/_xlfn.STDEV.P(Table2[6M Return vs Nifty])</f>
        <v>-0.45515418198326868</v>
      </c>
      <c r="M347">
        <v>-2.4375788361849402</v>
      </c>
      <c r="N347">
        <f>(Table2[[#This Row],[1W Return vs Nifty]]-AVERAGE(Table2[1W Return vs Nifty]))/_xlfn.STDEV.P(Table2[1W Return vs Nifty])</f>
        <v>7.3513105802204048E-2</v>
      </c>
      <c r="O347">
        <v>1377.55</v>
      </c>
      <c r="P347">
        <v>1366.40513324997</v>
      </c>
      <c r="Q347">
        <v>1272.299661476</v>
      </c>
      <c r="R347">
        <v>40.851582579952797</v>
      </c>
      <c r="S347" s="2">
        <f>(Table2[[#This Row],[Close Price]]-Table2[[#This Row],[20D EMA]])/Table2[[#This Row],[20D EMA]]</f>
        <v>-1.4373343980254768E-2</v>
      </c>
      <c r="T347" s="2">
        <f>(Table2[[#This Row],[Close Price]]-Table2[[#This Row],[50D EMA]])/Table2[[#This Row],[50D EMA]]</f>
        <v>-6.3342364862052081E-3</v>
      </c>
      <c r="U347" s="2">
        <f>(Table2[[#This Row],[Close Price]]-Table2[[#This Row],[200D EMA]])/Table2[[#This Row],[200D EMA]]</f>
        <v>6.7162116843502678E-2</v>
      </c>
      <c r="V347">
        <v>0.52988354703210205</v>
      </c>
      <c r="W347">
        <v>1342.05</v>
      </c>
      <c r="X347">
        <v>1370</v>
      </c>
      <c r="Y347">
        <v>1325</v>
      </c>
      <c r="Z347">
        <v>1418.05</v>
      </c>
      <c r="AA347">
        <v>1325</v>
      </c>
      <c r="AB347">
        <v>1574.8</v>
      </c>
      <c r="AC347" s="2">
        <f>(Table2[[#This Row],[Close Price]]/Table2[[#This Row],[Day Low]])-1</f>
        <v>1.1698520919488864E-2</v>
      </c>
      <c r="AD347" s="2">
        <f>(Table2[[#This Row],[Day High]]/Table2[[#This Row],[Close Price]])-1</f>
        <v>9.0222795065364458E-3</v>
      </c>
      <c r="AE347" s="2">
        <f>(Table2[[#This Row],[Close Price]]/Table2[[#This Row],[Current Week Low]])-1</f>
        <v>2.4716981132075544E-2</v>
      </c>
      <c r="AF347" s="2">
        <f>(Table2[[#This Row],[Current Week High]]/Table2[[#This Row],[Close Price]])-1</f>
        <v>4.4411710550543049E-2</v>
      </c>
      <c r="AG347" s="2">
        <f>(Table2[[#This Row],[Close Price]]/Table2[[#This Row],[Current Month Low]])-1</f>
        <v>2.4716981132075544E-2</v>
      </c>
      <c r="AH347" s="2">
        <f>(Table2[[#This Row],[Current Month High]]/Table2[[#This Row],[Close Price]])-1</f>
        <v>0.159860062603572</v>
      </c>
      <c r="AI347">
        <v>15.9860062603572</v>
      </c>
      <c r="AJ347">
        <v>40.8600477227928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-0.11</v>
      </c>
      <c r="AM347" t="s">
        <v>10443</v>
      </c>
      <c r="AN347">
        <v>-6.14</v>
      </c>
      <c r="AO347" t="s">
        <v>10443</v>
      </c>
      <c r="AP347">
        <v>0.13920147500642899</v>
      </c>
      <c r="AQ347">
        <f>(Table2[[#This Row],[Sharpe Ratio]]-AVERAGE(Table2[Sharpe Ratio]))/_xlfn.STDEV.P(Table2[Sharpe Ratio])</f>
        <v>0.8650776686934929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0.11038454565314687</v>
      </c>
      <c r="AS347">
        <f>_xlfn.RANK.AVG(Table2[[#This Row],[1Y Return vs Nifty Z-Score]],Table2[1Y Return vs Nifty Z-Score])</f>
        <v>454</v>
      </c>
      <c r="AT347">
        <f>_xlfn.RANK.AVG(Table2[[#This Row],[6M Return vs Nifty Z-Score]],Table2[6M Return vs Nifty Z-Score])</f>
        <v>476</v>
      </c>
      <c r="AU347">
        <f>_xlfn.RANK.AVG(Table2[[#This Row],[Sharpe Ratio Z-Score]],Table2[Sharpe Ratio Z-Score])</f>
        <v>138</v>
      </c>
      <c r="AV347">
        <f>(Table2[[#This Row],[Rank 1Y]]+Table2[[#This Row],[Rank 6M]]+Table2[[#This Row],[Rank Sharpe]])/3</f>
        <v>356</v>
      </c>
    </row>
    <row r="348" spans="1:48" x14ac:dyDescent="0.3">
      <c r="A348" t="s">
        <v>202</v>
      </c>
      <c r="B348" t="s">
        <v>203</v>
      </c>
      <c r="C348" t="s">
        <v>10390</v>
      </c>
      <c r="D348" t="s">
        <v>204</v>
      </c>
      <c r="E348">
        <v>136020.44128365</v>
      </c>
      <c r="F348">
        <v>4963.1499999999996</v>
      </c>
      <c r="G348">
        <v>14.633657750564501</v>
      </c>
      <c r="H348">
        <f>(Table2[[#This Row],[1Y Return vs Nifty]]-AVERAGE(Table2[1Y Return vs Nifty]))/_xlfn.STDEV.P(Table2[1Y Return vs Nifty])</f>
        <v>-0.15902771477815619</v>
      </c>
      <c r="I348">
        <v>-3.85421563123808</v>
      </c>
      <c r="J348">
        <f>(Table2[[#This Row],[1M Return vs Nifty]]-AVERAGE(Table2[1M Return vs Nifty]))/_xlfn.STDEV.P(Table2[1M Return vs Nifty])</f>
        <v>-0.14660887237356693</v>
      </c>
      <c r="K348">
        <v>10.0322846104945</v>
      </c>
      <c r="L348">
        <f>(Table2[[#This Row],[6M Return vs Nifty]]-AVERAGE(Table2[6M Return vs Nifty]))/_xlfn.STDEV.P(Table2[6M Return vs Nifty])</f>
        <v>-0.14844762022376956</v>
      </c>
      <c r="M348">
        <v>-1.60430490686717</v>
      </c>
      <c r="N348">
        <f>(Table2[[#This Row],[1W Return vs Nifty]]-AVERAGE(Table2[1W Return vs Nifty]))/_xlfn.STDEV.P(Table2[1W Return vs Nifty])</f>
        <v>0.25877161339356447</v>
      </c>
      <c r="O348">
        <v>4852.42</v>
      </c>
      <c r="P348">
        <v>4822.92527877461</v>
      </c>
      <c r="Q348">
        <v>4428.5260093647603</v>
      </c>
      <c r="R348">
        <v>68.866690482117903</v>
      </c>
      <c r="S348" s="2">
        <f>(Table2[[#This Row],[Close Price]]-Table2[[#This Row],[20D EMA]])/Table2[[#This Row],[20D EMA]]</f>
        <v>2.2819541589557284E-2</v>
      </c>
      <c r="T348" s="2">
        <f>(Table2[[#This Row],[Close Price]]-Table2[[#This Row],[50D EMA]])/Table2[[#This Row],[50D EMA]]</f>
        <v>2.907462030202081E-2</v>
      </c>
      <c r="U348" s="2">
        <f>(Table2[[#This Row],[Close Price]]-Table2[[#This Row],[200D EMA]])/Table2[[#This Row],[200D EMA]]</f>
        <v>0.12072278439930112</v>
      </c>
      <c r="V348">
        <v>0.82548501573544197</v>
      </c>
      <c r="W348">
        <v>4854.3999999999996</v>
      </c>
      <c r="X348">
        <v>5062.2</v>
      </c>
      <c r="Y348">
        <v>4812.25</v>
      </c>
      <c r="Z348">
        <v>5062.2</v>
      </c>
      <c r="AA348">
        <v>4689.3500000000004</v>
      </c>
      <c r="AB348">
        <v>5062.2</v>
      </c>
      <c r="AC348" s="2">
        <f>(Table2[[#This Row],[Close Price]]/Table2[[#This Row],[Day Low]])-1</f>
        <v>2.240235662491763E-2</v>
      </c>
      <c r="AD348" s="2">
        <f>(Table2[[#This Row],[Day High]]/Table2[[#This Row],[Close Price]])-1</f>
        <v>1.9957083706920065E-2</v>
      </c>
      <c r="AE348" s="2">
        <f>(Table2[[#This Row],[Close Price]]/Table2[[#This Row],[Current Week Low]])-1</f>
        <v>3.1357473115486423E-2</v>
      </c>
      <c r="AF348" s="2">
        <f>(Table2[[#This Row],[Current Week High]]/Table2[[#This Row],[Close Price]])-1</f>
        <v>1.9957083706920065E-2</v>
      </c>
      <c r="AG348" s="2">
        <f>(Table2[[#This Row],[Close Price]]/Table2[[#This Row],[Current Month Low]])-1</f>
        <v>5.8387623018115287E-2</v>
      </c>
      <c r="AH348" s="2">
        <f>(Table2[[#This Row],[Current Month High]]/Table2[[#This Row],[Close Price]])-1</f>
        <v>1.9957083706920065E-2</v>
      </c>
      <c r="AI348">
        <v>1.995708370692</v>
      </c>
      <c r="AJ348">
        <v>51.546564885496103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0.01</v>
      </c>
      <c r="AM348" t="s">
        <v>10442</v>
      </c>
      <c r="AN348">
        <v>2.68</v>
      </c>
      <c r="AO348" t="s">
        <v>10442</v>
      </c>
      <c r="AP348">
        <v>5.6309175667787002E-2</v>
      </c>
      <c r="AQ348">
        <f>(Table2[[#This Row],[Sharpe Ratio]]-AVERAGE(Table2[Sharpe Ratio]))/_xlfn.STDEV.P(Table2[Sharpe Ratio])</f>
        <v>-9.4466896871366848E-2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-0.28977949085329502</v>
      </c>
      <c r="AS348">
        <f>_xlfn.RANK.AVG(Table2[[#This Row],[1Y Return vs Nifty Z-Score]],Table2[1Y Return vs Nifty Z-Score])</f>
        <v>339</v>
      </c>
      <c r="AT348">
        <f>_xlfn.RANK.AVG(Table2[[#This Row],[6M Return vs Nifty Z-Score]],Table2[6M Return vs Nifty Z-Score])</f>
        <v>361</v>
      </c>
      <c r="AU348">
        <f>_xlfn.RANK.AVG(Table2[[#This Row],[Sharpe Ratio Z-Score]],Table2[Sharpe Ratio Z-Score])</f>
        <v>372</v>
      </c>
      <c r="AV348">
        <f>(Table2[[#This Row],[Rank 1Y]]+Table2[[#This Row],[Rank 6M]]+Table2[[#This Row],[Rank Sharpe]])/3</f>
        <v>357.33333333333331</v>
      </c>
    </row>
    <row r="349" spans="1:48" x14ac:dyDescent="0.3">
      <c r="A349" t="s">
        <v>1343</v>
      </c>
      <c r="B349" t="s">
        <v>1344</v>
      </c>
      <c r="C349" t="s">
        <v>10396</v>
      </c>
      <c r="D349" t="s">
        <v>132</v>
      </c>
      <c r="E349">
        <v>8573.1176719750001</v>
      </c>
      <c r="F349">
        <v>585.25</v>
      </c>
      <c r="G349">
        <v>5.61485511233544</v>
      </c>
      <c r="H349">
        <f>(Table2[[#This Row],[1Y Return vs Nifty]]-AVERAGE(Table2[1Y Return vs Nifty]))/_xlfn.STDEV.P(Table2[1Y Return vs Nifty])</f>
        <v>-0.30698971295215455</v>
      </c>
      <c r="I349">
        <v>-7.6384584130898796</v>
      </c>
      <c r="J349">
        <f>(Table2[[#This Row],[1M Return vs Nifty]]-AVERAGE(Table2[1M Return vs Nifty]))/_xlfn.STDEV.P(Table2[1M Return vs Nifty])</f>
        <v>-0.51068487173709831</v>
      </c>
      <c r="K349">
        <v>33.819044369428397</v>
      </c>
      <c r="L349">
        <f>(Table2[[#This Row],[6M Return vs Nifty]]-AVERAGE(Table2[6M Return vs Nifty]))/_xlfn.STDEV.P(Table2[6M Return vs Nifty])</f>
        <v>0.54420717330152102</v>
      </c>
      <c r="M349">
        <v>-1.56445357595916</v>
      </c>
      <c r="N349">
        <f>(Table2[[#This Row],[1W Return vs Nifty]]-AVERAGE(Table2[1W Return vs Nifty]))/_xlfn.STDEV.P(Table2[1W Return vs Nifty])</f>
        <v>0.26763160268375136</v>
      </c>
      <c r="O349">
        <v>578.04999999999995</v>
      </c>
      <c r="P349">
        <v>573.25526685408101</v>
      </c>
      <c r="Q349">
        <v>508.41142901204398</v>
      </c>
      <c r="R349">
        <v>56.663485616109298</v>
      </c>
      <c r="S349" s="2">
        <f>(Table2[[#This Row],[Close Price]]-Table2[[#This Row],[20D EMA]])/Table2[[#This Row],[20D EMA]]</f>
        <v>1.2455669924747073E-2</v>
      </c>
      <c r="T349" s="2">
        <f>(Table2[[#This Row],[Close Price]]-Table2[[#This Row],[50D EMA]])/Table2[[#This Row],[50D EMA]]</f>
        <v>2.0923895233870008E-2</v>
      </c>
      <c r="U349" s="2">
        <f>(Table2[[#This Row],[Close Price]]-Table2[[#This Row],[200D EMA]])/Table2[[#This Row],[200D EMA]]</f>
        <v>0.15113462562647417</v>
      </c>
      <c r="V349">
        <v>1.09241423576268</v>
      </c>
      <c r="W349">
        <v>568.6</v>
      </c>
      <c r="X349">
        <v>593.1</v>
      </c>
      <c r="Y349">
        <v>565.25</v>
      </c>
      <c r="Z349">
        <v>620</v>
      </c>
      <c r="AA349">
        <v>551.04999999999995</v>
      </c>
      <c r="AB349">
        <v>620</v>
      </c>
      <c r="AC349" s="2">
        <f>(Table2[[#This Row],[Close Price]]/Table2[[#This Row],[Day Low]])-1</f>
        <v>2.9282448118185034E-2</v>
      </c>
      <c r="AD349" s="2">
        <f>(Table2[[#This Row],[Day High]]/Table2[[#This Row],[Close Price]])-1</f>
        <v>1.3413071337035509E-2</v>
      </c>
      <c r="AE349" s="2">
        <f>(Table2[[#This Row],[Close Price]]/Table2[[#This Row],[Current Week Low]])-1</f>
        <v>3.5382574082264417E-2</v>
      </c>
      <c r="AF349" s="2">
        <f>(Table2[[#This Row],[Current Week High]]/Table2[[#This Row],[Close Price]])-1</f>
        <v>5.9376334899615468E-2</v>
      </c>
      <c r="AG349" s="2">
        <f>(Table2[[#This Row],[Close Price]]/Table2[[#This Row],[Current Month Low]])-1</f>
        <v>6.2063333635786311E-2</v>
      </c>
      <c r="AH349" s="2">
        <f>(Table2[[#This Row],[Current Month High]]/Table2[[#This Row],[Close Price]])-1</f>
        <v>5.9376334899615468E-2</v>
      </c>
      <c r="AI349">
        <v>19.4361384023921</v>
      </c>
      <c r="AJ349">
        <v>53.992895671622101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0.09</v>
      </c>
      <c r="AM349" t="s">
        <v>10442</v>
      </c>
      <c r="AN349">
        <v>2.62</v>
      </c>
      <c r="AO349" t="s">
        <v>10442</v>
      </c>
      <c r="AP349">
        <v>6.3581229424739998E-3</v>
      </c>
      <c r="AQ349">
        <f>(Table2[[#This Row],[Sharpe Ratio]]-AVERAGE(Table2[Sharpe Ratio]))/_xlfn.STDEV.P(Table2[Sharpe Ratio])</f>
        <v>-0.67269022484309038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-0.67852603354707108</v>
      </c>
      <c r="AS349">
        <f>_xlfn.RANK.AVG(Table2[[#This Row],[1Y Return vs Nifty Z-Score]],Table2[1Y Return vs Nifty Z-Score])</f>
        <v>396</v>
      </c>
      <c r="AT349">
        <f>_xlfn.RANK.AVG(Table2[[#This Row],[6M Return vs Nifty Z-Score]],Table2[6M Return vs Nifty Z-Score])</f>
        <v>170</v>
      </c>
      <c r="AU349">
        <f>_xlfn.RANK.AVG(Table2[[#This Row],[Sharpe Ratio Z-Score]],Table2[Sharpe Ratio Z-Score])</f>
        <v>508</v>
      </c>
      <c r="AV349">
        <f>(Table2[[#This Row],[Rank 1Y]]+Table2[[#This Row],[Rank 6M]]+Table2[[#This Row],[Rank Sharpe]])/3</f>
        <v>358</v>
      </c>
    </row>
    <row r="350" spans="1:48" x14ac:dyDescent="0.3">
      <c r="A350" t="s">
        <v>330</v>
      </c>
      <c r="B350" t="s">
        <v>331</v>
      </c>
      <c r="C350" t="s">
        <v>10390</v>
      </c>
      <c r="D350" t="s">
        <v>332</v>
      </c>
      <c r="E350">
        <v>83014.586162819993</v>
      </c>
      <c r="F350">
        <v>4291.95</v>
      </c>
      <c r="G350">
        <v>-1.9140393599615999</v>
      </c>
      <c r="H350">
        <f>(Table2[[#This Row],[1Y Return vs Nifty]]-AVERAGE(Table2[1Y Return vs Nifty]))/_xlfn.STDEV.P(Table2[1Y Return vs Nifty])</f>
        <v>-0.43050835670650822</v>
      </c>
      <c r="I350">
        <v>-5.2478212862921803</v>
      </c>
      <c r="J350">
        <f>(Table2[[#This Row],[1M Return vs Nifty]]-AVERAGE(Table2[1M Return vs Nifty]))/_xlfn.STDEV.P(Table2[1M Return vs Nifty])</f>
        <v>-0.28068546334065264</v>
      </c>
      <c r="K350">
        <v>2.7519387466181402</v>
      </c>
      <c r="L350">
        <f>(Table2[[#This Row],[6M Return vs Nifty]]-AVERAGE(Table2[6M Return vs Nifty]))/_xlfn.STDEV.P(Table2[6M Return vs Nifty])</f>
        <v>-0.36044650162845548</v>
      </c>
      <c r="M350">
        <v>-1.69954429155868</v>
      </c>
      <c r="N350">
        <f>(Table2[[#This Row],[1W Return vs Nifty]]-AVERAGE(Table2[1W Return vs Nifty]))/_xlfn.STDEV.P(Table2[1W Return vs Nifty])</f>
        <v>0.23759741646853372</v>
      </c>
      <c r="O350">
        <v>4054.48</v>
      </c>
      <c r="P350">
        <v>4050.0965231463802</v>
      </c>
      <c r="Q350">
        <v>3803.4229665141802</v>
      </c>
      <c r="R350">
        <v>68.060175079373096</v>
      </c>
      <c r="S350" s="2">
        <f>(Table2[[#This Row],[Close Price]]-Table2[[#This Row],[20D EMA]])/Table2[[#This Row],[20D EMA]]</f>
        <v>5.8569779601823121E-2</v>
      </c>
      <c r="T350" s="2">
        <f>(Table2[[#This Row],[Close Price]]-Table2[[#This Row],[50D EMA]])/Table2[[#This Row],[50D EMA]]</f>
        <v>5.9715484673370713E-2</v>
      </c>
      <c r="U350" s="2">
        <f>(Table2[[#This Row],[Close Price]]-Table2[[#This Row],[200D EMA]])/Table2[[#This Row],[200D EMA]]</f>
        <v>0.12844404574165794</v>
      </c>
      <c r="V350">
        <v>1.4147289241613701</v>
      </c>
      <c r="W350">
        <v>3981.15</v>
      </c>
      <c r="X350">
        <v>4450.6499999999996</v>
      </c>
      <c r="Y350">
        <v>3939.6</v>
      </c>
      <c r="Z350">
        <v>4450.6499999999996</v>
      </c>
      <c r="AA350">
        <v>3871.6</v>
      </c>
      <c r="AB350">
        <v>4450.6499999999996</v>
      </c>
      <c r="AC350" s="2">
        <f>(Table2[[#This Row],[Close Price]]/Table2[[#This Row],[Day Low]])-1</f>
        <v>7.8067894954975348E-2</v>
      </c>
      <c r="AD350" s="2">
        <f>(Table2[[#This Row],[Day High]]/Table2[[#This Row],[Close Price]])-1</f>
        <v>3.6976199629539019E-2</v>
      </c>
      <c r="AE350" s="2">
        <f>(Table2[[#This Row],[Close Price]]/Table2[[#This Row],[Current Week Low]])-1</f>
        <v>8.9438014011574696E-2</v>
      </c>
      <c r="AF350" s="2">
        <f>(Table2[[#This Row],[Current Week High]]/Table2[[#This Row],[Close Price]])-1</f>
        <v>3.6976199629539019E-2</v>
      </c>
      <c r="AG350" s="2">
        <f>(Table2[[#This Row],[Close Price]]/Table2[[#This Row],[Current Month Low]])-1</f>
        <v>0.10857268312842239</v>
      </c>
      <c r="AH350" s="2">
        <f>(Table2[[#This Row],[Current Month High]]/Table2[[#This Row],[Close Price]])-1</f>
        <v>3.6976199629539019E-2</v>
      </c>
      <c r="AI350">
        <v>9.0809538787730499</v>
      </c>
      <c r="AJ350">
        <v>49.0648606407918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-0.03</v>
      </c>
      <c r="AM350" t="s">
        <v>10443</v>
      </c>
      <c r="AN350">
        <v>4.13</v>
      </c>
      <c r="AO350" t="s">
        <v>10442</v>
      </c>
      <c r="AP350">
        <v>0.121183146179997</v>
      </c>
      <c r="AQ350">
        <f>(Table2[[#This Row],[Sharpe Ratio]]-AVERAGE(Table2[Sharpe Ratio]))/_xlfn.STDEV.P(Table2[Sharpe Ratio])</f>
        <v>0.65650112245328429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-0.17754178275379834</v>
      </c>
      <c r="AS350">
        <f>_xlfn.RANK.AVG(Table2[[#This Row],[1Y Return vs Nifty Z-Score]],Table2[1Y Return vs Nifty Z-Score])</f>
        <v>449</v>
      </c>
      <c r="AT350">
        <f>_xlfn.RANK.AVG(Table2[[#This Row],[6M Return vs Nifty Z-Score]],Table2[6M Return vs Nifty Z-Score])</f>
        <v>438</v>
      </c>
      <c r="AU350">
        <f>_xlfn.RANK.AVG(Table2[[#This Row],[Sharpe Ratio Z-Score]],Table2[Sharpe Ratio Z-Score])</f>
        <v>190</v>
      </c>
      <c r="AV350">
        <f>(Table2[[#This Row],[Rank 1Y]]+Table2[[#This Row],[Rank 6M]]+Table2[[#This Row],[Rank Sharpe]])/3</f>
        <v>359</v>
      </c>
    </row>
    <row r="351" spans="1:48" x14ac:dyDescent="0.3">
      <c r="A351" t="s">
        <v>1149</v>
      </c>
      <c r="B351" t="s">
        <v>1150</v>
      </c>
      <c r="C351" t="s">
        <v>10390</v>
      </c>
      <c r="D351" t="s">
        <v>404</v>
      </c>
      <c r="E351">
        <v>11166.793030069901</v>
      </c>
      <c r="F351">
        <v>428.3</v>
      </c>
      <c r="G351">
        <v>27.753891896454299</v>
      </c>
      <c r="H351">
        <f>(Table2[[#This Row],[1Y Return vs Nifty]]-AVERAGE(Table2[1Y Return vs Nifty]))/_xlfn.STDEV.P(Table2[1Y Return vs Nifty])</f>
        <v>5.622215137456088E-2</v>
      </c>
      <c r="I351">
        <v>-1.0299650587673199</v>
      </c>
      <c r="J351">
        <f>(Table2[[#This Row],[1M Return vs Nifty]]-AVERAGE(Table2[1M Return vs Nifty]))/_xlfn.STDEV.P(Table2[1M Return vs Nifty])</f>
        <v>0.12510779827887805</v>
      </c>
      <c r="K351">
        <v>-12.550693714531899</v>
      </c>
      <c r="L351">
        <f>(Table2[[#This Row],[6M Return vs Nifty]]-AVERAGE(Table2[6M Return vs Nifty]))/_xlfn.STDEV.P(Table2[6M Return vs Nifty])</f>
        <v>-0.80604909042957718</v>
      </c>
      <c r="M351">
        <v>-1.1296866187863299</v>
      </c>
      <c r="N351">
        <f>(Table2[[#This Row],[1W Return vs Nifty]]-AVERAGE(Table2[1W Return vs Nifty]))/_xlfn.STDEV.P(Table2[1W Return vs Nifty])</f>
        <v>0.36429162623905414</v>
      </c>
      <c r="O351">
        <v>422.52</v>
      </c>
      <c r="P351">
        <v>421.05594552311601</v>
      </c>
      <c r="Q351">
        <v>401.94694952155101</v>
      </c>
      <c r="R351">
        <v>54.744633187735197</v>
      </c>
      <c r="S351" s="2">
        <f>(Table2[[#This Row],[Close Price]]-Table2[[#This Row],[20D EMA]])/Table2[[#This Row],[20D EMA]]</f>
        <v>1.3679825807062458E-2</v>
      </c>
      <c r="T351" s="2">
        <f>(Table2[[#This Row],[Close Price]]-Table2[[#This Row],[50D EMA]])/Table2[[#This Row],[50D EMA]]</f>
        <v>1.7204493972609879E-2</v>
      </c>
      <c r="U351" s="2">
        <f>(Table2[[#This Row],[Close Price]]-Table2[[#This Row],[200D EMA]])/Table2[[#This Row],[200D EMA]]</f>
        <v>6.5563504113709037E-2</v>
      </c>
      <c r="V351">
        <v>0.77900922435643705</v>
      </c>
      <c r="W351">
        <v>423.1</v>
      </c>
      <c r="X351">
        <v>429.9</v>
      </c>
      <c r="Y351">
        <v>415</v>
      </c>
      <c r="Z351">
        <v>453</v>
      </c>
      <c r="AA351">
        <v>400.2</v>
      </c>
      <c r="AB351">
        <v>453</v>
      </c>
      <c r="AC351" s="2">
        <f>(Table2[[#This Row],[Close Price]]/Table2[[#This Row],[Day Low]])-1</f>
        <v>1.2290238714251833E-2</v>
      </c>
      <c r="AD351" s="2">
        <f>(Table2[[#This Row],[Day High]]/Table2[[#This Row],[Close Price]])-1</f>
        <v>3.7356992762080932E-3</v>
      </c>
      <c r="AE351" s="2">
        <f>(Table2[[#This Row],[Close Price]]/Table2[[#This Row],[Current Week Low]])-1</f>
        <v>3.2048192771084283E-2</v>
      </c>
      <c r="AF351" s="2">
        <f>(Table2[[#This Row],[Current Week High]]/Table2[[#This Row],[Close Price]])-1</f>
        <v>5.7669857576465144E-2</v>
      </c>
      <c r="AG351" s="2">
        <f>(Table2[[#This Row],[Close Price]]/Table2[[#This Row],[Current Month Low]])-1</f>
        <v>7.0214892553723152E-2</v>
      </c>
      <c r="AH351" s="2">
        <f>(Table2[[#This Row],[Current Month High]]/Table2[[#This Row],[Close Price]])-1</f>
        <v>5.7669857576465144E-2</v>
      </c>
      <c r="AI351">
        <v>29.336913378473</v>
      </c>
      <c r="AJ351">
        <v>67.960784313725497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-0.1</v>
      </c>
      <c r="AM351" t="s">
        <v>10443</v>
      </c>
      <c r="AN351">
        <v>3.2</v>
      </c>
      <c r="AO351" t="s">
        <v>10442</v>
      </c>
      <c r="AP351">
        <v>0.108951885308156</v>
      </c>
      <c r="AQ351">
        <f>(Table2[[#This Row],[Sharpe Ratio]]-AVERAGE(Table2[Sharpe Ratio]))/_xlfn.STDEV.P(Table2[Sharpe Ratio])</f>
        <v>0.51491450954447882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0.25448699500739475</v>
      </c>
      <c r="AS351">
        <f>_xlfn.RANK.AVG(Table2[[#This Row],[1Y Return vs Nifty Z-Score]],Table2[1Y Return vs Nifty Z-Score])</f>
        <v>278</v>
      </c>
      <c r="AT351">
        <f>_xlfn.RANK.AVG(Table2[[#This Row],[6M Return vs Nifty Z-Score]],Table2[6M Return vs Nifty Z-Score])</f>
        <v>591</v>
      </c>
      <c r="AU351">
        <f>_xlfn.RANK.AVG(Table2[[#This Row],[Sharpe Ratio Z-Score]],Table2[Sharpe Ratio Z-Score])</f>
        <v>212</v>
      </c>
      <c r="AV351">
        <f>(Table2[[#This Row],[Rank 1Y]]+Table2[[#This Row],[Rank 6M]]+Table2[[#This Row],[Rank Sharpe]])/3</f>
        <v>360.33333333333331</v>
      </c>
    </row>
    <row r="352" spans="1:48" x14ac:dyDescent="0.3">
      <c r="A352" t="s">
        <v>1552</v>
      </c>
      <c r="B352" t="s">
        <v>1553</v>
      </c>
      <c r="C352" t="s">
        <v>605</v>
      </c>
      <c r="D352" t="s">
        <v>467</v>
      </c>
      <c r="E352">
        <v>6556.5286084299996</v>
      </c>
      <c r="F352">
        <v>2180.3000000000002</v>
      </c>
      <c r="G352">
        <v>14.6919730690809</v>
      </c>
      <c r="H352">
        <f>(Table2[[#This Row],[1Y Return vs Nifty]]-AVERAGE(Table2[1Y Return vs Nifty]))/_xlfn.STDEV.P(Table2[1Y Return vs Nifty])</f>
        <v>-0.15807099675272063</v>
      </c>
      <c r="I352">
        <v>-7.2734727263841696</v>
      </c>
      <c r="J352">
        <f>(Table2[[#This Row],[1M Return vs Nifty]]-AVERAGE(Table2[1M Return vs Nifty]))/_xlfn.STDEV.P(Table2[1M Return vs Nifty])</f>
        <v>-0.47557017738449642</v>
      </c>
      <c r="K352">
        <v>77.666768128032501</v>
      </c>
      <c r="L352">
        <f>(Table2[[#This Row],[6M Return vs Nifty]]-AVERAGE(Table2[6M Return vs Nifty]))/_xlfn.STDEV.P(Table2[6M Return vs Nifty])</f>
        <v>1.8210240392541424</v>
      </c>
      <c r="M352">
        <v>-8.5383636062575707</v>
      </c>
      <c r="N352">
        <f>(Table2[[#This Row],[1W Return vs Nifty]]-AVERAGE(Table2[1W Return vs Nifty]))/_xlfn.STDEV.P(Table2[1W Return vs Nifty])</f>
        <v>-1.2828503202863908</v>
      </c>
      <c r="O352">
        <v>2260.0700000000002</v>
      </c>
      <c r="P352">
        <v>2137.7785099703301</v>
      </c>
      <c r="Q352">
        <v>1709.4817899657301</v>
      </c>
      <c r="R352">
        <v>32.322011314233798</v>
      </c>
      <c r="S352" s="2">
        <f>(Table2[[#This Row],[Close Price]]-Table2[[#This Row],[20D EMA]])/Table2[[#This Row],[20D EMA]]</f>
        <v>-3.5295366957660591E-2</v>
      </c>
      <c r="T352" s="2">
        <f>(Table2[[#This Row],[Close Price]]-Table2[[#This Row],[50D EMA]])/Table2[[#This Row],[50D EMA]]</f>
        <v>1.9890503076607419E-2</v>
      </c>
      <c r="U352" s="2">
        <f>(Table2[[#This Row],[Close Price]]-Table2[[#This Row],[200D EMA]])/Table2[[#This Row],[200D EMA]]</f>
        <v>0.27541575043259664</v>
      </c>
      <c r="V352">
        <v>0.40263544421962399</v>
      </c>
      <c r="W352">
        <v>2137.9499999999998</v>
      </c>
      <c r="X352">
        <v>2196</v>
      </c>
      <c r="Y352">
        <v>2117</v>
      </c>
      <c r="Z352">
        <v>2320.4499999999998</v>
      </c>
      <c r="AA352">
        <v>2117</v>
      </c>
      <c r="AB352">
        <v>2469.9499999999998</v>
      </c>
      <c r="AC352" s="2">
        <f>(Table2[[#This Row],[Close Price]]/Table2[[#This Row],[Day Low]])-1</f>
        <v>1.9808695245445485E-2</v>
      </c>
      <c r="AD352" s="2">
        <f>(Table2[[#This Row],[Day High]]/Table2[[#This Row],[Close Price]])-1</f>
        <v>7.2008439205613062E-3</v>
      </c>
      <c r="AE352" s="2">
        <f>(Table2[[#This Row],[Close Price]]/Table2[[#This Row],[Current Week Low]])-1</f>
        <v>2.9900803023146016E-2</v>
      </c>
      <c r="AF352" s="2">
        <f>(Table2[[#This Row],[Current Week High]]/Table2[[#This Row],[Close Price]])-1</f>
        <v>6.4280144934183214E-2</v>
      </c>
      <c r="AG352" s="2">
        <f>(Table2[[#This Row],[Close Price]]/Table2[[#This Row],[Current Month Low]])-1</f>
        <v>2.9900803023146016E-2</v>
      </c>
      <c r="AH352" s="2">
        <f>(Table2[[#This Row],[Current Month High]]/Table2[[#This Row],[Close Price]])-1</f>
        <v>0.13284869054717219</v>
      </c>
      <c r="AI352">
        <v>14.342063018850601</v>
      </c>
      <c r="AJ352">
        <v>103.433636575693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0.26</v>
      </c>
      <c r="AM352" t="s">
        <v>10442</v>
      </c>
      <c r="AN352">
        <v>-9.82</v>
      </c>
      <c r="AO352" t="s">
        <v>10443</v>
      </c>
      <c r="AP352">
        <v>-7.7454240992770998E-2</v>
      </c>
      <c r="AQ352">
        <f>(Table2[[#This Row],[Sharpe Ratio]]-AVERAGE(Table2[Sharpe Ratio]))/_xlfn.STDEV.P(Table2[Sharpe Ratio])</f>
        <v>-1.6428852729097367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-1.7383527280792022</v>
      </c>
      <c r="AS352">
        <f>_xlfn.RANK.AVG(Table2[[#This Row],[1Y Return vs Nifty Z-Score]],Table2[1Y Return vs Nifty Z-Score])</f>
        <v>337</v>
      </c>
      <c r="AT352">
        <f>_xlfn.RANK.AVG(Table2[[#This Row],[6M Return vs Nifty Z-Score]],Table2[6M Return vs Nifty Z-Score])</f>
        <v>39</v>
      </c>
      <c r="AU352">
        <f>_xlfn.RANK.AVG(Table2[[#This Row],[Sharpe Ratio Z-Score]],Table2[Sharpe Ratio Z-Score])</f>
        <v>705</v>
      </c>
      <c r="AV352">
        <f>(Table2[[#This Row],[Rank 1Y]]+Table2[[#This Row],[Rank 6M]]+Table2[[#This Row],[Rank Sharpe]])/3</f>
        <v>360.33333333333331</v>
      </c>
    </row>
    <row r="353" spans="1:48" x14ac:dyDescent="0.3">
      <c r="A353" t="s">
        <v>1008</v>
      </c>
      <c r="B353" t="s">
        <v>1009</v>
      </c>
      <c r="C353" t="s">
        <v>10393</v>
      </c>
      <c r="D353" t="s">
        <v>327</v>
      </c>
      <c r="E353">
        <v>14678.4182960299</v>
      </c>
      <c r="F353">
        <v>4347.55</v>
      </c>
      <c r="G353">
        <v>16.904424186028599</v>
      </c>
      <c r="H353">
        <f>(Table2[[#This Row],[1Y Return vs Nifty]]-AVERAGE(Table2[1Y Return vs Nifty]))/_xlfn.STDEV.P(Table2[1Y Return vs Nifty])</f>
        <v>-0.1217736409664589</v>
      </c>
      <c r="I353">
        <v>-0.39322733783862601</v>
      </c>
      <c r="J353">
        <f>(Table2[[#This Row],[1M Return vs Nifty]]-AVERAGE(Table2[1M Return vs Nifty]))/_xlfn.STDEV.P(Table2[1M Return vs Nifty])</f>
        <v>0.18636732507016157</v>
      </c>
      <c r="K353">
        <v>16.808665548536901</v>
      </c>
      <c r="L353">
        <f>(Table2[[#This Row],[6M Return vs Nifty]]-AVERAGE(Table2[6M Return vs Nifty]))/_xlfn.STDEV.P(Table2[6M Return vs Nifty])</f>
        <v>4.887613412766556E-2</v>
      </c>
      <c r="M353">
        <v>-6.0289733096540301</v>
      </c>
      <c r="N353">
        <f>(Table2[[#This Row],[1W Return vs Nifty]]-AVERAGE(Table2[1W Return vs Nifty]))/_xlfn.STDEV.P(Table2[1W Return vs Nifty])</f>
        <v>-0.72494746870716142</v>
      </c>
      <c r="O353">
        <v>4442.03</v>
      </c>
      <c r="P353">
        <v>4354.0121527165202</v>
      </c>
      <c r="Q353">
        <v>3886.18792394209</v>
      </c>
      <c r="R353">
        <v>38.042865548056497</v>
      </c>
      <c r="S353" s="2">
        <f>(Table2[[#This Row],[Close Price]]-Table2[[#This Row],[20D EMA]])/Table2[[#This Row],[20D EMA]]</f>
        <v>-2.1269554685582847E-2</v>
      </c>
      <c r="T353" s="2">
        <f>(Table2[[#This Row],[Close Price]]-Table2[[#This Row],[50D EMA]])/Table2[[#This Row],[50D EMA]]</f>
        <v>-1.4841834358427734E-3</v>
      </c>
      <c r="U353" s="2">
        <f>(Table2[[#This Row],[Close Price]]-Table2[[#This Row],[200D EMA]])/Table2[[#This Row],[200D EMA]]</f>
        <v>0.11871841637290444</v>
      </c>
      <c r="V353">
        <v>0.514551440084701</v>
      </c>
      <c r="W353">
        <v>4320.05</v>
      </c>
      <c r="X353">
        <v>4400</v>
      </c>
      <c r="Y353">
        <v>4266.1000000000004</v>
      </c>
      <c r="Z353">
        <v>4654</v>
      </c>
      <c r="AA353">
        <v>4266.1000000000004</v>
      </c>
      <c r="AB353">
        <v>4727</v>
      </c>
      <c r="AC353" s="2">
        <f>(Table2[[#This Row],[Close Price]]/Table2[[#This Row],[Day Low]])-1</f>
        <v>6.365667064038627E-3</v>
      </c>
      <c r="AD353" s="2">
        <f>(Table2[[#This Row],[Day High]]/Table2[[#This Row],[Close Price]])-1</f>
        <v>1.2064266080896058E-2</v>
      </c>
      <c r="AE353" s="2">
        <f>(Table2[[#This Row],[Close Price]]/Table2[[#This Row],[Current Week Low]])-1</f>
        <v>1.9092379456646436E-2</v>
      </c>
      <c r="AF353" s="2">
        <f>(Table2[[#This Row],[Current Week High]]/Table2[[#This Row],[Close Price]])-1</f>
        <v>7.048797598647516E-2</v>
      </c>
      <c r="AG353" s="2">
        <f>(Table2[[#This Row],[Close Price]]/Table2[[#This Row],[Current Month Low]])-1</f>
        <v>1.9092379456646436E-2</v>
      </c>
      <c r="AH353" s="2">
        <f>(Table2[[#This Row],[Current Month High]]/Table2[[#This Row],[Close Price]])-1</f>
        <v>8.7279042219180925E-2</v>
      </c>
      <c r="AI353">
        <v>12.4311393773504</v>
      </c>
      <c r="AJ353">
        <v>59.774719317910296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-0.15</v>
      </c>
      <c r="AM353" t="s">
        <v>10443</v>
      </c>
      <c r="AN353">
        <v>-3.62</v>
      </c>
      <c r="AO353" t="s">
        <v>10443</v>
      </c>
      <c r="AP353">
        <v>2.350311864844E-2</v>
      </c>
      <c r="AQ353">
        <f>(Table2[[#This Row],[Sharpe Ratio]]-AVERAGE(Table2[Sharpe Ratio]))/_xlfn.STDEV.P(Table2[Sharpe Ratio])</f>
        <v>-0.47422320694697362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-1.0857008574227669</v>
      </c>
      <c r="AS353">
        <f>_xlfn.RANK.AVG(Table2[[#This Row],[1Y Return vs Nifty Z-Score]],Table2[1Y Return vs Nifty Z-Score])</f>
        <v>324</v>
      </c>
      <c r="AT353">
        <f>_xlfn.RANK.AVG(Table2[[#This Row],[6M Return vs Nifty Z-Score]],Table2[6M Return vs Nifty Z-Score])</f>
        <v>295</v>
      </c>
      <c r="AU353">
        <f>_xlfn.RANK.AVG(Table2[[#This Row],[Sharpe Ratio Z-Score]],Table2[Sharpe Ratio Z-Score])</f>
        <v>464</v>
      </c>
      <c r="AV353">
        <f>(Table2[[#This Row],[Rank 1Y]]+Table2[[#This Row],[Rank 6M]]+Table2[[#This Row],[Rank Sharpe]])/3</f>
        <v>361</v>
      </c>
    </row>
    <row r="354" spans="1:48" x14ac:dyDescent="0.3">
      <c r="A354" t="s">
        <v>655</v>
      </c>
      <c r="B354" t="s">
        <v>656</v>
      </c>
      <c r="C354" t="s">
        <v>10386</v>
      </c>
      <c r="D354" t="s">
        <v>180</v>
      </c>
      <c r="E354">
        <v>29216.231414369999</v>
      </c>
      <c r="F354">
        <v>8966.1</v>
      </c>
      <c r="G354">
        <v>13.382409963109099</v>
      </c>
      <c r="H354">
        <f>(Table2[[#This Row],[1Y Return vs Nifty]]-AVERAGE(Table2[1Y Return vs Nifty]))/_xlfn.STDEV.P(Table2[1Y Return vs Nifty])</f>
        <v>-0.17955561967519132</v>
      </c>
      <c r="I354">
        <v>8.5358603666563493</v>
      </c>
      <c r="J354">
        <f>(Table2[[#This Row],[1M Return vs Nifty]]-AVERAGE(Table2[1M Return vs Nifty]))/_xlfn.STDEV.P(Table2[1M Return vs Nifty])</f>
        <v>1.0454206989733639</v>
      </c>
      <c r="K354">
        <v>18.115869003010101</v>
      </c>
      <c r="L354">
        <f>(Table2[[#This Row],[6M Return vs Nifty]]-AVERAGE(Table2[6M Return vs Nifty]))/_xlfn.STDEV.P(Table2[6M Return vs Nifty])</f>
        <v>8.6941038638823825E-2</v>
      </c>
      <c r="M354">
        <v>-0.79944435252731105</v>
      </c>
      <c r="N354">
        <f>(Table2[[#This Row],[1W Return vs Nifty]]-AVERAGE(Table2[1W Return vs Nifty]))/_xlfn.STDEV.P(Table2[1W Return vs Nifty])</f>
        <v>0.4377130873434773</v>
      </c>
      <c r="O354">
        <v>8825.52</v>
      </c>
      <c r="P354">
        <v>8391.3819970181594</v>
      </c>
      <c r="Q354">
        <v>7288.3764994110097</v>
      </c>
      <c r="R354">
        <v>58.189777113502501</v>
      </c>
      <c r="S354" s="2">
        <f>(Table2[[#This Row],[Close Price]]-Table2[[#This Row],[20D EMA]])/Table2[[#This Row],[20D EMA]]</f>
        <v>1.5928806461262331E-2</v>
      </c>
      <c r="T354" s="2">
        <f>(Table2[[#This Row],[Close Price]]-Table2[[#This Row],[50D EMA]])/Table2[[#This Row],[50D EMA]]</f>
        <v>6.8489076434139748E-2</v>
      </c>
      <c r="U354" s="2">
        <f>(Table2[[#This Row],[Close Price]]-Table2[[#This Row],[200D EMA]])/Table2[[#This Row],[200D EMA]]</f>
        <v>0.23019166212455838</v>
      </c>
      <c r="V354">
        <v>1.9270653822061301</v>
      </c>
      <c r="W354">
        <v>8513.75</v>
      </c>
      <c r="X354">
        <v>9236</v>
      </c>
      <c r="Y354">
        <v>8513.75</v>
      </c>
      <c r="Z354">
        <v>9560</v>
      </c>
      <c r="AA354">
        <v>8513.75</v>
      </c>
      <c r="AB354">
        <v>9560</v>
      </c>
      <c r="AC354" s="2">
        <f>(Table2[[#This Row],[Close Price]]/Table2[[#This Row],[Day Low]])-1</f>
        <v>5.3131698722654663E-2</v>
      </c>
      <c r="AD354" s="2">
        <f>(Table2[[#This Row],[Day High]]/Table2[[#This Row],[Close Price]])-1</f>
        <v>3.0102274121412753E-2</v>
      </c>
      <c r="AE354" s="2">
        <f>(Table2[[#This Row],[Close Price]]/Table2[[#This Row],[Current Week Low]])-1</f>
        <v>5.3131698722654663E-2</v>
      </c>
      <c r="AF354" s="2">
        <f>(Table2[[#This Row],[Current Week High]]/Table2[[#This Row],[Close Price]])-1</f>
        <v>6.6238386812549344E-2</v>
      </c>
      <c r="AG354" s="2">
        <f>(Table2[[#This Row],[Close Price]]/Table2[[#This Row],[Current Month Low]])-1</f>
        <v>5.3131698722654663E-2</v>
      </c>
      <c r="AH354" s="2">
        <f>(Table2[[#This Row],[Current Month High]]/Table2[[#This Row],[Close Price]])-1</f>
        <v>6.6238386812549344E-2</v>
      </c>
      <c r="AI354">
        <v>6.6238386812549299</v>
      </c>
      <c r="AJ354">
        <v>50.665434380776297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7.0000000000000007E-2</v>
      </c>
      <c r="AM354" t="s">
        <v>10442</v>
      </c>
      <c r="AN354">
        <v>-0.4</v>
      </c>
      <c r="AO354" t="s">
        <v>10443</v>
      </c>
      <c r="AP354">
        <v>2.6841640110092001E-2</v>
      </c>
      <c r="AQ354">
        <f>(Table2[[#This Row],[Sharpe Ratio]]-AVERAGE(Table2[Sharpe Ratio]))/_xlfn.STDEV.P(Table2[Sharpe Ratio])</f>
        <v>-0.4355771547671124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0.95494205051336123</v>
      </c>
      <c r="AS354">
        <f>_xlfn.RANK.AVG(Table2[[#This Row],[1Y Return vs Nifty Z-Score]],Table2[1Y Return vs Nifty Z-Score])</f>
        <v>349</v>
      </c>
      <c r="AT354">
        <f>_xlfn.RANK.AVG(Table2[[#This Row],[6M Return vs Nifty Z-Score]],Table2[6M Return vs Nifty Z-Score])</f>
        <v>283</v>
      </c>
      <c r="AU354">
        <f>_xlfn.RANK.AVG(Table2[[#This Row],[Sharpe Ratio Z-Score]],Table2[Sharpe Ratio Z-Score])</f>
        <v>455</v>
      </c>
      <c r="AV354">
        <f>(Table2[[#This Row],[Rank 1Y]]+Table2[[#This Row],[Rank 6M]]+Table2[[#This Row],[Rank Sharpe]])/3</f>
        <v>362.33333333333331</v>
      </c>
    </row>
    <row r="355" spans="1:48" x14ac:dyDescent="0.3">
      <c r="A355" t="s">
        <v>1966</v>
      </c>
      <c r="B355" t="s">
        <v>1967</v>
      </c>
      <c r="C355" t="s">
        <v>10392</v>
      </c>
      <c r="D355" t="s">
        <v>125</v>
      </c>
      <c r="E355">
        <v>3600.3574933800001</v>
      </c>
      <c r="F355">
        <v>667.3</v>
      </c>
      <c r="G355">
        <v>34.6243919585201</v>
      </c>
      <c r="H355">
        <f>(Table2[[#This Row],[1Y Return vs Nifty]]-AVERAGE(Table2[1Y Return vs Nifty]))/_xlfn.STDEV.P(Table2[1Y Return vs Nifty])</f>
        <v>0.16893921132315853</v>
      </c>
      <c r="I355">
        <v>-6.8256158676727399</v>
      </c>
      <c r="J355">
        <f>(Table2[[#This Row],[1M Return vs Nifty]]-AVERAGE(Table2[1M Return vs Nifty]))/_xlfn.STDEV.P(Table2[1M Return vs Nifty])</f>
        <v>-0.4324825789383453</v>
      </c>
      <c r="K355">
        <v>-1.35281971054294</v>
      </c>
      <c r="L355">
        <f>(Table2[[#This Row],[6M Return vs Nifty]]-AVERAGE(Table2[6M Return vs Nifty]))/_xlfn.STDEV.P(Table2[6M Return vs Nifty])</f>
        <v>-0.47997436714819064</v>
      </c>
      <c r="M355">
        <v>0.93127353711166905</v>
      </c>
      <c r="N355">
        <f>(Table2[[#This Row],[1W Return vs Nifty]]-AVERAGE(Table2[1W Return vs Nifty]))/_xlfn.STDEV.P(Table2[1W Return vs Nifty])</f>
        <v>0.82249677253412901</v>
      </c>
      <c r="O355">
        <v>660.71</v>
      </c>
      <c r="P355">
        <v>679.26211871347402</v>
      </c>
      <c r="Q355">
        <v>635.98938327424503</v>
      </c>
      <c r="R355">
        <v>58.2418441935448</v>
      </c>
      <c r="S355" s="2">
        <f>(Table2[[#This Row],[Close Price]]-Table2[[#This Row],[20D EMA]])/Table2[[#This Row],[20D EMA]]</f>
        <v>9.9741187510404231E-3</v>
      </c>
      <c r="T355" s="2">
        <f>(Table2[[#This Row],[Close Price]]-Table2[[#This Row],[50D EMA]])/Table2[[#This Row],[50D EMA]]</f>
        <v>-1.7610460504010418E-2</v>
      </c>
      <c r="U355" s="2">
        <f>(Table2[[#This Row],[Close Price]]-Table2[[#This Row],[200D EMA]])/Table2[[#This Row],[200D EMA]]</f>
        <v>4.9231351260235541E-2</v>
      </c>
      <c r="V355">
        <v>0.86105555900322095</v>
      </c>
      <c r="W355">
        <v>658.65</v>
      </c>
      <c r="X355">
        <v>678</v>
      </c>
      <c r="Y355">
        <v>638</v>
      </c>
      <c r="Z355">
        <v>678</v>
      </c>
      <c r="AA355">
        <v>618</v>
      </c>
      <c r="AB355">
        <v>678</v>
      </c>
      <c r="AC355" s="2">
        <f>(Table2[[#This Row],[Close Price]]/Table2[[#This Row],[Day Low]])-1</f>
        <v>1.3132923403932351E-2</v>
      </c>
      <c r="AD355" s="2">
        <f>(Table2[[#This Row],[Day High]]/Table2[[#This Row],[Close Price]])-1</f>
        <v>1.6034766971377179E-2</v>
      </c>
      <c r="AE355" s="2">
        <f>(Table2[[#This Row],[Close Price]]/Table2[[#This Row],[Current Week Low]])-1</f>
        <v>4.5924764890282077E-2</v>
      </c>
      <c r="AF355" s="2">
        <f>(Table2[[#This Row],[Current Week High]]/Table2[[#This Row],[Close Price]])-1</f>
        <v>1.6034766971377179E-2</v>
      </c>
      <c r="AG355" s="2">
        <f>(Table2[[#This Row],[Close Price]]/Table2[[#This Row],[Current Month Low]])-1</f>
        <v>7.9773462783171434E-2</v>
      </c>
      <c r="AH355" s="2">
        <f>(Table2[[#This Row],[Current Month High]]/Table2[[#This Row],[Close Price]])-1</f>
        <v>1.6034766971377179E-2</v>
      </c>
      <c r="AI355">
        <v>31.874719016933899</v>
      </c>
      <c r="AJ355">
        <v>76.324481437442103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-0.05</v>
      </c>
      <c r="AM355" t="s">
        <v>10443</v>
      </c>
      <c r="AN355">
        <v>3.21</v>
      </c>
      <c r="AO355" t="s">
        <v>10442</v>
      </c>
      <c r="AP355">
        <v>6.5924290244472994E-2</v>
      </c>
      <c r="AQ355">
        <f>(Table2[[#This Row],[Sharpe Ratio]]-AVERAGE(Table2[Sharpe Ratio]))/_xlfn.STDEV.P(Table2[Sharpe Ratio])</f>
        <v>1.6835733324120517E-2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253</v>
      </c>
      <c r="AT355">
        <f>_xlfn.RANK.AVG(Table2[[#This Row],[6M Return vs Nifty Z-Score]],Table2[6M Return vs Nifty Z-Score])</f>
        <v>488</v>
      </c>
      <c r="AU355">
        <f>_xlfn.RANK.AVG(Table2[[#This Row],[Sharpe Ratio Z-Score]],Table2[Sharpe Ratio Z-Score])</f>
        <v>346</v>
      </c>
      <c r="AV355">
        <f>(Table2[[#This Row],[Rank 1Y]]+Table2[[#This Row],[Rank 6M]]+Table2[[#This Row],[Rank Sharpe]])/3</f>
        <v>362.33333333333331</v>
      </c>
    </row>
    <row r="356" spans="1:48" x14ac:dyDescent="0.3">
      <c r="A356" t="s">
        <v>665</v>
      </c>
      <c r="B356" t="s">
        <v>666</v>
      </c>
      <c r="C356" t="s">
        <v>10393</v>
      </c>
      <c r="D356" t="s">
        <v>327</v>
      </c>
      <c r="E356">
        <v>28757.559658440001</v>
      </c>
      <c r="F356">
        <v>446.8</v>
      </c>
      <c r="G356">
        <v>16.514921013178299</v>
      </c>
      <c r="H356">
        <f>(Table2[[#This Row],[1Y Return vs Nifty]]-AVERAGE(Table2[1Y Return vs Nifty]))/_xlfn.STDEV.P(Table2[1Y Return vs Nifty])</f>
        <v>-0.12816380938036262</v>
      </c>
      <c r="I356">
        <v>-5.5422961847458696</v>
      </c>
      <c r="J356">
        <f>(Table2[[#This Row],[1M Return vs Nifty]]-AVERAGE(Table2[1M Return vs Nifty]))/_xlfn.STDEV.P(Table2[1M Return vs Nifty])</f>
        <v>-0.30901642652730582</v>
      </c>
      <c r="K356">
        <v>50.572124701188301</v>
      </c>
      <c r="L356">
        <f>(Table2[[#This Row],[6M Return vs Nifty]]-AVERAGE(Table2[6M Return vs Nifty]))/_xlfn.STDEV.P(Table2[6M Return vs Nifty])</f>
        <v>1.032045849763096</v>
      </c>
      <c r="M356">
        <v>-3.86600925981414</v>
      </c>
      <c r="N356">
        <f>(Table2[[#This Row],[1W Return vs Nifty]]-AVERAGE(Table2[1W Return vs Nifty]))/_xlfn.STDEV.P(Table2[1W Return vs Nifty])</f>
        <v>-0.24406419881393937</v>
      </c>
      <c r="O356">
        <v>454.99</v>
      </c>
      <c r="P356">
        <v>444.29869365578998</v>
      </c>
      <c r="Q356">
        <v>379.969027718132</v>
      </c>
      <c r="R356">
        <v>35.630939005257503</v>
      </c>
      <c r="S356" s="2">
        <f>(Table2[[#This Row],[Close Price]]-Table2[[#This Row],[20D EMA]])/Table2[[#This Row],[20D EMA]]</f>
        <v>-1.8000395613090393E-2</v>
      </c>
      <c r="T356" s="2">
        <f>(Table2[[#This Row],[Close Price]]-Table2[[#This Row],[50D EMA]])/Table2[[#This Row],[50D EMA]]</f>
        <v>5.6297855022456236E-3</v>
      </c>
      <c r="U356" s="2">
        <f>(Table2[[#This Row],[Close Price]]-Table2[[#This Row],[200D EMA]])/Table2[[#This Row],[200D EMA]]</f>
        <v>0.17588531539850785</v>
      </c>
      <c r="V356">
        <v>0.64363989073024297</v>
      </c>
      <c r="W356">
        <v>441.55</v>
      </c>
      <c r="X356">
        <v>454.35</v>
      </c>
      <c r="Y356">
        <v>441.55</v>
      </c>
      <c r="Z356">
        <v>460.25</v>
      </c>
      <c r="AA356">
        <v>441.55</v>
      </c>
      <c r="AB356">
        <v>484</v>
      </c>
      <c r="AC356" s="2">
        <f>(Table2[[#This Row],[Close Price]]/Table2[[#This Row],[Day Low]])-1</f>
        <v>1.1889933189899171E-2</v>
      </c>
      <c r="AD356" s="2">
        <f>(Table2[[#This Row],[Day High]]/Table2[[#This Row],[Close Price]])-1</f>
        <v>1.6897940913160214E-2</v>
      </c>
      <c r="AE356" s="2">
        <f>(Table2[[#This Row],[Close Price]]/Table2[[#This Row],[Current Week Low]])-1</f>
        <v>1.1889933189899171E-2</v>
      </c>
      <c r="AF356" s="2">
        <f>(Table2[[#This Row],[Current Week High]]/Table2[[#This Row],[Close Price]])-1</f>
        <v>3.0102954341987509E-2</v>
      </c>
      <c r="AG356" s="2">
        <f>(Table2[[#This Row],[Close Price]]/Table2[[#This Row],[Current Month Low]])-1</f>
        <v>1.1889933189899171E-2</v>
      </c>
      <c r="AH356" s="2">
        <f>(Table2[[#This Row],[Current Month High]]/Table2[[#This Row],[Close Price]])-1</f>
        <v>8.3258728737690246E-2</v>
      </c>
      <c r="AI356">
        <v>8.3258728737690202</v>
      </c>
      <c r="AJ356">
        <v>71.023923444976006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-0.05</v>
      </c>
      <c r="AM356" t="s">
        <v>10443</v>
      </c>
      <c r="AN356">
        <v>-4.2300000000000004</v>
      </c>
      <c r="AO356" t="s">
        <v>10443</v>
      </c>
      <c r="AP356">
        <v>-4.8180551775844002E-2</v>
      </c>
      <c r="AQ356">
        <f>(Table2[[#This Row],[Sharpe Ratio]]-AVERAGE(Table2[Sharpe Ratio]))/_xlfn.STDEV.P(Table2[Sharpe Ratio])</f>
        <v>-1.30401894122092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-0.95321752617943178</v>
      </c>
      <c r="AS356">
        <f>_xlfn.RANK.AVG(Table2[[#This Row],[1Y Return vs Nifty Z-Score]],Table2[1Y Return vs Nifty Z-Score])</f>
        <v>326</v>
      </c>
      <c r="AT356">
        <f>_xlfn.RANK.AVG(Table2[[#This Row],[6M Return vs Nifty Z-Score]],Table2[6M Return vs Nifty Z-Score])</f>
        <v>101</v>
      </c>
      <c r="AU356">
        <f>_xlfn.RANK.AVG(Table2[[#This Row],[Sharpe Ratio Z-Score]],Table2[Sharpe Ratio Z-Score])</f>
        <v>668</v>
      </c>
      <c r="AV356">
        <f>(Table2[[#This Row],[Rank 1Y]]+Table2[[#This Row],[Rank 6M]]+Table2[[#This Row],[Rank Sharpe]])/3</f>
        <v>365</v>
      </c>
    </row>
    <row r="357" spans="1:48" x14ac:dyDescent="0.3">
      <c r="A357" t="s">
        <v>169</v>
      </c>
      <c r="B357" t="s">
        <v>170</v>
      </c>
      <c r="C357" t="s">
        <v>10392</v>
      </c>
      <c r="D357" t="s">
        <v>171</v>
      </c>
      <c r="E357">
        <v>155362.65358431899</v>
      </c>
      <c r="F357">
        <v>694.4</v>
      </c>
      <c r="G357">
        <v>15.587202161517199</v>
      </c>
      <c r="H357">
        <f>(Table2[[#This Row],[1Y Return vs Nifty]]-AVERAGE(Table2[1Y Return vs Nifty]))/_xlfn.STDEV.P(Table2[1Y Return vs Nifty])</f>
        <v>-0.1433839157006421</v>
      </c>
      <c r="I357">
        <v>-1.2551977355655699</v>
      </c>
      <c r="J357">
        <f>(Table2[[#This Row],[1M Return vs Nifty]]-AVERAGE(Table2[1M Return vs Nifty]))/_xlfn.STDEV.P(Table2[1M Return vs Nifty])</f>
        <v>0.10343851947681372</v>
      </c>
      <c r="K357">
        <v>13.4572274240331</v>
      </c>
      <c r="L357">
        <f>(Table2[[#This Row],[6M Return vs Nifty]]-AVERAGE(Table2[6M Return vs Nifty]))/_xlfn.STDEV.P(Table2[6M Return vs Nifty])</f>
        <v>-4.8715538957151867E-2</v>
      </c>
      <c r="M357">
        <v>-1.80827867558891</v>
      </c>
      <c r="N357">
        <f>(Table2[[#This Row],[1W Return vs Nifty]]-AVERAGE(Table2[1W Return vs Nifty]))/_xlfn.STDEV.P(Table2[1W Return vs Nifty])</f>
        <v>0.21342292954344919</v>
      </c>
      <c r="O357">
        <v>676.73</v>
      </c>
      <c r="P357">
        <v>670.64181382751804</v>
      </c>
      <c r="Q357">
        <v>617.19602696872198</v>
      </c>
      <c r="R357">
        <v>66.254328958820196</v>
      </c>
      <c r="S357" s="2">
        <f>(Table2[[#This Row],[Close Price]]-Table2[[#This Row],[20D EMA]])/Table2[[#This Row],[20D EMA]]</f>
        <v>2.6110856619331133E-2</v>
      </c>
      <c r="T357" s="2">
        <f>(Table2[[#This Row],[Close Price]]-Table2[[#This Row],[50D EMA]])/Table2[[#This Row],[50D EMA]]</f>
        <v>3.5426043653449105E-2</v>
      </c>
      <c r="U357" s="2">
        <f>(Table2[[#This Row],[Close Price]]-Table2[[#This Row],[200D EMA]])/Table2[[#This Row],[200D EMA]]</f>
        <v>0.12508825341999572</v>
      </c>
      <c r="V357">
        <v>0.86553090597695304</v>
      </c>
      <c r="W357">
        <v>688.75</v>
      </c>
      <c r="X357">
        <v>698.8</v>
      </c>
      <c r="Y357">
        <v>668.2</v>
      </c>
      <c r="Z357">
        <v>698.8</v>
      </c>
      <c r="AA357">
        <v>645.4</v>
      </c>
      <c r="AB357">
        <v>706.7</v>
      </c>
      <c r="AC357" s="2">
        <f>(Table2[[#This Row],[Close Price]]/Table2[[#This Row],[Day Low]])-1</f>
        <v>8.2032667876588139E-3</v>
      </c>
      <c r="AD357" s="2">
        <f>(Table2[[#This Row],[Day High]]/Table2[[#This Row],[Close Price]])-1</f>
        <v>6.336405529953959E-3</v>
      </c>
      <c r="AE357" s="2">
        <f>(Table2[[#This Row],[Close Price]]/Table2[[#This Row],[Current Week Low]])-1</f>
        <v>3.9209817419934012E-2</v>
      </c>
      <c r="AF357" s="2">
        <f>(Table2[[#This Row],[Current Week High]]/Table2[[#This Row],[Close Price]])-1</f>
        <v>6.336405529953959E-3</v>
      </c>
      <c r="AG357" s="2">
        <f>(Table2[[#This Row],[Close Price]]/Table2[[#This Row],[Current Month Low]])-1</f>
        <v>7.5921908893709311E-2</v>
      </c>
      <c r="AH357" s="2">
        <f>(Table2[[#This Row],[Current Month High]]/Table2[[#This Row],[Close Price]])-1</f>
        <v>1.7713133640553158E-2</v>
      </c>
      <c r="AI357">
        <v>3.0025921658986201</v>
      </c>
      <c r="AJ357">
        <v>54.740947075208901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0.06</v>
      </c>
      <c r="AM357" t="s">
        <v>10442</v>
      </c>
      <c r="AN357">
        <v>4.1399999999999997</v>
      </c>
      <c r="AO357" t="s">
        <v>10442</v>
      </c>
      <c r="AP357">
        <v>2.8541870193815998E-2</v>
      </c>
      <c r="AQ357">
        <f>(Table2[[#This Row],[Sharpe Ratio]]-AVERAGE(Table2[Sharpe Ratio]))/_xlfn.STDEV.P(Table2[Sharpe Ratio])</f>
        <v>-0.41589563368416765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-0.29113363932169867</v>
      </c>
      <c r="AS357">
        <f>_xlfn.RANK.AVG(Table2[[#This Row],[1Y Return vs Nifty Z-Score]],Table2[1Y Return vs Nifty Z-Score])</f>
        <v>330</v>
      </c>
      <c r="AT357">
        <f>_xlfn.RANK.AVG(Table2[[#This Row],[6M Return vs Nifty Z-Score]],Table2[6M Return vs Nifty Z-Score])</f>
        <v>324</v>
      </c>
      <c r="AU357">
        <f>_xlfn.RANK.AVG(Table2[[#This Row],[Sharpe Ratio Z-Score]],Table2[Sharpe Ratio Z-Score])</f>
        <v>447</v>
      </c>
      <c r="AV357">
        <f>(Table2[[#This Row],[Rank 1Y]]+Table2[[#This Row],[Rank 6M]]+Table2[[#This Row],[Rank Sharpe]])/3</f>
        <v>367</v>
      </c>
    </row>
    <row r="358" spans="1:48" x14ac:dyDescent="0.3">
      <c r="A358" t="s">
        <v>773</v>
      </c>
      <c r="B358" t="s">
        <v>774</v>
      </c>
      <c r="C358" t="s">
        <v>10390</v>
      </c>
      <c r="D358" t="s">
        <v>197</v>
      </c>
      <c r="E358">
        <v>22397.189272119998</v>
      </c>
      <c r="F358">
        <v>1894.1</v>
      </c>
      <c r="G358">
        <v>-0.47540815601946501</v>
      </c>
      <c r="H358">
        <f>(Table2[[#This Row],[1Y Return vs Nifty]]-AVERAGE(Table2[1Y Return vs Nifty]))/_xlfn.STDEV.P(Table2[1Y Return vs Nifty])</f>
        <v>-0.40690624940808967</v>
      </c>
      <c r="I358">
        <v>-4.2857659208985304</v>
      </c>
      <c r="J358">
        <f>(Table2[[#This Row],[1M Return vs Nifty]]-AVERAGE(Table2[1M Return vs Nifty]))/_xlfn.STDEV.P(Table2[1M Return vs Nifty])</f>
        <v>-0.18812764166005164</v>
      </c>
      <c r="K358">
        <v>-16.047993481562301</v>
      </c>
      <c r="L358">
        <f>(Table2[[#This Row],[6M Return vs Nifty]]-AVERAGE(Table2[6M Return vs Nifty]))/_xlfn.STDEV.P(Table2[6M Return vs Nifty])</f>
        <v>-0.90788815857414329</v>
      </c>
      <c r="M358">
        <v>-5.8542608519352504</v>
      </c>
      <c r="N358">
        <f>(Table2[[#This Row],[1W Return vs Nifty]]-AVERAGE(Table2[1W Return vs Nifty]))/_xlfn.STDEV.P(Table2[1W Return vs Nifty])</f>
        <v>-0.68610433677202487</v>
      </c>
      <c r="O358">
        <v>1947.57</v>
      </c>
      <c r="P358">
        <v>1957.9828540998101</v>
      </c>
      <c r="Q358">
        <v>1827.8459231684401</v>
      </c>
      <c r="R358">
        <v>35.942043712299203</v>
      </c>
      <c r="S358" s="2">
        <f>(Table2[[#This Row],[Close Price]]-Table2[[#This Row],[20D EMA]])/Table2[[#This Row],[20D EMA]]</f>
        <v>-2.7454725632454817E-2</v>
      </c>
      <c r="T358" s="2">
        <f>(Table2[[#This Row],[Close Price]]-Table2[[#This Row],[50D EMA]])/Table2[[#This Row],[50D EMA]]</f>
        <v>-3.2626871050502916E-2</v>
      </c>
      <c r="U358" s="2">
        <f>(Table2[[#This Row],[Close Price]]-Table2[[#This Row],[200D EMA]])/Table2[[#This Row],[200D EMA]]</f>
        <v>3.6247079686406565E-2</v>
      </c>
      <c r="V358">
        <v>1.2258305319840801</v>
      </c>
      <c r="W358">
        <v>1885</v>
      </c>
      <c r="X358">
        <v>1965.75</v>
      </c>
      <c r="Y358">
        <v>1885</v>
      </c>
      <c r="Z358">
        <v>2065</v>
      </c>
      <c r="AA358">
        <v>1878.05</v>
      </c>
      <c r="AB358">
        <v>2095</v>
      </c>
      <c r="AC358" s="2">
        <f>(Table2[[#This Row],[Close Price]]/Table2[[#This Row],[Day Low]])-1</f>
        <v>4.8275862068964948E-3</v>
      </c>
      <c r="AD358" s="2">
        <f>(Table2[[#This Row],[Day High]]/Table2[[#This Row],[Close Price]])-1</f>
        <v>3.782799218626276E-2</v>
      </c>
      <c r="AE358" s="2">
        <f>(Table2[[#This Row],[Close Price]]/Table2[[#This Row],[Current Week Low]])-1</f>
        <v>4.8275862068964948E-3</v>
      </c>
      <c r="AF358" s="2">
        <f>(Table2[[#This Row],[Current Week High]]/Table2[[#This Row],[Close Price]])-1</f>
        <v>9.0227548703869953E-2</v>
      </c>
      <c r="AG358" s="2">
        <f>(Table2[[#This Row],[Close Price]]/Table2[[#This Row],[Current Month Low]])-1</f>
        <v>8.5460983466894014E-3</v>
      </c>
      <c r="AH358" s="2">
        <f>(Table2[[#This Row],[Current Month High]]/Table2[[#This Row],[Close Price]])-1</f>
        <v>0.1060662055857664</v>
      </c>
      <c r="AI358">
        <v>28.206008130510501</v>
      </c>
      <c r="AJ358">
        <v>70.126195715633003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-0.16</v>
      </c>
      <c r="AM358" t="s">
        <v>10443</v>
      </c>
      <c r="AN358">
        <v>-1.34</v>
      </c>
      <c r="AO358" t="s">
        <v>10443</v>
      </c>
      <c r="AP358">
        <v>0.21164859599632499</v>
      </c>
      <c r="AQ358">
        <f>(Table2[[#This Row],[Sharpe Ratio]]-AVERAGE(Table2[Sharpe Ratio]))/_xlfn.STDEV.P(Table2[Sharpe Ratio])</f>
        <v>1.7037109529830039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437</v>
      </c>
      <c r="AT358">
        <f>_xlfn.RANK.AVG(Table2[[#This Row],[6M Return vs Nifty Z-Score]],Table2[6M Return vs Nifty Z-Score])</f>
        <v>636</v>
      </c>
      <c r="AU358">
        <f>_xlfn.RANK.AVG(Table2[[#This Row],[Sharpe Ratio Z-Score]],Table2[Sharpe Ratio Z-Score])</f>
        <v>29</v>
      </c>
      <c r="AV358">
        <f>(Table2[[#This Row],[Rank 1Y]]+Table2[[#This Row],[Rank 6M]]+Table2[[#This Row],[Rank Sharpe]])/3</f>
        <v>367.33333333333331</v>
      </c>
    </row>
    <row r="359" spans="1:48" x14ac:dyDescent="0.3">
      <c r="A359" t="s">
        <v>1221</v>
      </c>
      <c r="B359" t="s">
        <v>1222</v>
      </c>
      <c r="C359" t="s">
        <v>10400</v>
      </c>
      <c r="D359" t="s">
        <v>1223</v>
      </c>
      <c r="E359">
        <v>9943.2639409500007</v>
      </c>
      <c r="F359">
        <v>517.04999999999995</v>
      </c>
      <c r="G359">
        <v>2.7626825168083702</v>
      </c>
      <c r="H359">
        <f>(Table2[[#This Row],[1Y Return vs Nifty]]-AVERAGE(Table2[1Y Return vs Nifty]))/_xlfn.STDEV.P(Table2[1Y Return vs Nifty])</f>
        <v>-0.35378230541697553</v>
      </c>
      <c r="I359">
        <v>-6.9065461988216796</v>
      </c>
      <c r="J359">
        <f>(Table2[[#This Row],[1M Return vs Nifty]]-AVERAGE(Table2[1M Return vs Nifty]))/_xlfn.STDEV.P(Table2[1M Return vs Nifty])</f>
        <v>-0.44026875780963154</v>
      </c>
      <c r="K359">
        <v>20.449719109804501</v>
      </c>
      <c r="L359">
        <f>(Table2[[#This Row],[6M Return vs Nifty]]-AVERAGE(Table2[6M Return vs Nifty]))/_xlfn.STDEV.P(Table2[6M Return vs Nifty])</f>
        <v>0.15490121817666541</v>
      </c>
      <c r="M359">
        <v>-3.02336929355643</v>
      </c>
      <c r="N359">
        <f>(Table2[[#This Row],[1W Return vs Nifty]]-AVERAGE(Table2[1W Return vs Nifty]))/_xlfn.STDEV.P(Table2[1W Return vs Nifty])</f>
        <v>-5.6723377154551648E-2</v>
      </c>
      <c r="O359">
        <v>515.4</v>
      </c>
      <c r="P359">
        <v>514.77853047306405</v>
      </c>
      <c r="Q359">
        <v>461.491466936569</v>
      </c>
      <c r="R359">
        <v>52.879991702372699</v>
      </c>
      <c r="S359" s="2">
        <f>(Table2[[#This Row],[Close Price]]-Table2[[#This Row],[20D EMA]])/Table2[[#This Row],[20D EMA]]</f>
        <v>3.2013969732246359E-3</v>
      </c>
      <c r="T359" s="2">
        <f>(Table2[[#This Row],[Close Price]]-Table2[[#This Row],[50D EMA]])/Table2[[#This Row],[50D EMA]]</f>
        <v>4.4125179906949483E-3</v>
      </c>
      <c r="U359" s="2">
        <f>(Table2[[#This Row],[Close Price]]-Table2[[#This Row],[200D EMA]])/Table2[[#This Row],[200D EMA]]</f>
        <v>0.12038907985067329</v>
      </c>
      <c r="V359">
        <v>0.45674343728334499</v>
      </c>
      <c r="W359">
        <v>506.05</v>
      </c>
      <c r="X359">
        <v>520</v>
      </c>
      <c r="Y359">
        <v>505</v>
      </c>
      <c r="Z359">
        <v>540</v>
      </c>
      <c r="AA359">
        <v>488.3</v>
      </c>
      <c r="AB359">
        <v>540</v>
      </c>
      <c r="AC359" s="2">
        <f>(Table2[[#This Row],[Close Price]]/Table2[[#This Row],[Day Low]])-1</f>
        <v>2.1736982511609382E-2</v>
      </c>
      <c r="AD359" s="2">
        <f>(Table2[[#This Row],[Day High]]/Table2[[#This Row],[Close Price]])-1</f>
        <v>5.7054443477420058E-3</v>
      </c>
      <c r="AE359" s="2">
        <f>(Table2[[#This Row],[Close Price]]/Table2[[#This Row],[Current Week Low]])-1</f>
        <v>2.3861386138613661E-2</v>
      </c>
      <c r="AF359" s="2">
        <f>(Table2[[#This Row],[Current Week High]]/Table2[[#This Row],[Close Price]])-1</f>
        <v>4.4386422976501416E-2</v>
      </c>
      <c r="AG359" s="2">
        <f>(Table2[[#This Row],[Close Price]]/Table2[[#This Row],[Current Month Low]])-1</f>
        <v>5.8877739094818748E-2</v>
      </c>
      <c r="AH359" s="2">
        <f>(Table2[[#This Row],[Current Month High]]/Table2[[#This Row],[Close Price]])-1</f>
        <v>4.4386422976501416E-2</v>
      </c>
      <c r="AI359">
        <v>12.445604873803299</v>
      </c>
      <c r="AJ359">
        <v>67.0058139534883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-0.06</v>
      </c>
      <c r="AM359" t="s">
        <v>10443</v>
      </c>
      <c r="AN359">
        <v>3.96</v>
      </c>
      <c r="AO359" t="s">
        <v>10442</v>
      </c>
      <c r="AP359">
        <v>3.2110304298030003E-2</v>
      </c>
      <c r="AQ359">
        <f>(Table2[[#This Row],[Sharpe Ratio]]-AVERAGE(Table2[Sharpe Ratio]))/_xlfn.STDEV.P(Table2[Sharpe Ratio])</f>
        <v>-0.37458815905028869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-1.0704613812547821</v>
      </c>
      <c r="AS359">
        <f>_xlfn.RANK.AVG(Table2[[#This Row],[1Y Return vs Nifty Z-Score]],Table2[1Y Return vs Nifty Z-Score])</f>
        <v>411</v>
      </c>
      <c r="AT359">
        <f>_xlfn.RANK.AVG(Table2[[#This Row],[6M Return vs Nifty Z-Score]],Table2[6M Return vs Nifty Z-Score])</f>
        <v>258</v>
      </c>
      <c r="AU359">
        <f>_xlfn.RANK.AVG(Table2[[#This Row],[Sharpe Ratio Z-Score]],Table2[Sharpe Ratio Z-Score])</f>
        <v>434</v>
      </c>
      <c r="AV359">
        <f>(Table2[[#This Row],[Rank 1Y]]+Table2[[#This Row],[Rank 6M]]+Table2[[#This Row],[Rank Sharpe]])/3</f>
        <v>367.66666666666669</v>
      </c>
    </row>
    <row r="360" spans="1:48" x14ac:dyDescent="0.3">
      <c r="A360" t="s">
        <v>181</v>
      </c>
      <c r="B360" t="s">
        <v>182</v>
      </c>
      <c r="C360" t="s">
        <v>10388</v>
      </c>
      <c r="D360" t="s">
        <v>183</v>
      </c>
      <c r="E360">
        <v>144700.28624350001</v>
      </c>
      <c r="F360">
        <v>5450.75</v>
      </c>
      <c r="G360">
        <v>14.6213496177811</v>
      </c>
      <c r="H360">
        <f>(Table2[[#This Row],[1Y Return vs Nifty]]-AVERAGE(Table2[1Y Return vs Nifty]))/_xlfn.STDEV.P(Table2[1Y Return vs Nifty])</f>
        <v>-0.1592296413523894</v>
      </c>
      <c r="I360">
        <v>11.6054777448763</v>
      </c>
      <c r="J360">
        <f>(Table2[[#This Row],[1M Return vs Nifty]]-AVERAGE(Table2[1M Return vs Nifty]))/_xlfn.STDEV.P(Table2[1M Return vs Nifty])</f>
        <v>1.3407437210581712</v>
      </c>
      <c r="K360">
        <v>40.897498295592399</v>
      </c>
      <c r="L360">
        <f>(Table2[[#This Row],[6M Return vs Nifty]]-AVERAGE(Table2[6M Return vs Nifty]))/_xlfn.STDEV.P(Table2[6M Return vs Nifty])</f>
        <v>0.75032709431615008</v>
      </c>
      <c r="M360">
        <v>-2.0035418531375302</v>
      </c>
      <c r="N360">
        <f>(Table2[[#This Row],[1W Return vs Nifty]]-AVERAGE(Table2[1W Return vs Nifty]))/_xlfn.STDEV.P(Table2[1W Return vs Nifty])</f>
        <v>0.17001083708806511</v>
      </c>
      <c r="O360">
        <v>5263.91</v>
      </c>
      <c r="P360">
        <v>4992.5125305485899</v>
      </c>
      <c r="Q360">
        <v>4332.1972411509896</v>
      </c>
      <c r="R360">
        <v>71.208796576093306</v>
      </c>
      <c r="S360" s="2">
        <f>(Table2[[#This Row],[Close Price]]-Table2[[#This Row],[20D EMA]])/Table2[[#This Row],[20D EMA]]</f>
        <v>3.5494527831972843E-2</v>
      </c>
      <c r="T360" s="2">
        <f>(Table2[[#This Row],[Close Price]]-Table2[[#This Row],[50D EMA]])/Table2[[#This Row],[50D EMA]]</f>
        <v>9.178494127906732E-2</v>
      </c>
      <c r="U360" s="2">
        <f>(Table2[[#This Row],[Close Price]]-Table2[[#This Row],[200D EMA]])/Table2[[#This Row],[200D EMA]]</f>
        <v>0.25819525210533356</v>
      </c>
      <c r="V360">
        <v>1.0118407582759401</v>
      </c>
      <c r="W360">
        <v>5427.35</v>
      </c>
      <c r="X360">
        <v>5505</v>
      </c>
      <c r="Y360">
        <v>5392.05</v>
      </c>
      <c r="Z360">
        <v>5560</v>
      </c>
      <c r="AA360">
        <v>5015.25</v>
      </c>
      <c r="AB360">
        <v>5560</v>
      </c>
      <c r="AC360" s="2">
        <f>(Table2[[#This Row],[Close Price]]/Table2[[#This Row],[Day Low]])-1</f>
        <v>4.311496402479964E-3</v>
      </c>
      <c r="AD360" s="2">
        <f>(Table2[[#This Row],[Day High]]/Table2[[#This Row],[Close Price]])-1</f>
        <v>9.9527587946612872E-3</v>
      </c>
      <c r="AE360" s="2">
        <f>(Table2[[#This Row],[Close Price]]/Table2[[#This Row],[Current Week Low]])-1</f>
        <v>1.0886397566788109E-2</v>
      </c>
      <c r="AF360" s="2">
        <f>(Table2[[#This Row],[Current Week High]]/Table2[[#This Row],[Close Price]])-1</f>
        <v>2.0043113333027662E-2</v>
      </c>
      <c r="AG360" s="2">
        <f>(Table2[[#This Row],[Close Price]]/Table2[[#This Row],[Current Month Low]])-1</f>
        <v>8.6835152784008773E-2</v>
      </c>
      <c r="AH360" s="2">
        <f>(Table2[[#This Row],[Current Month High]]/Table2[[#This Row],[Close Price]])-1</f>
        <v>2.0043113333027662E-2</v>
      </c>
      <c r="AI360">
        <v>2.00431133330276</v>
      </c>
      <c r="AJ360">
        <v>65.409826115983293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0.03</v>
      </c>
      <c r="AM360" t="s">
        <v>10442</v>
      </c>
      <c r="AN360">
        <v>6.95</v>
      </c>
      <c r="AO360" t="s">
        <v>10442</v>
      </c>
      <c r="AP360">
        <v>-2.3206343725696001E-2</v>
      </c>
      <c r="AQ360">
        <f>(Table2[[#This Row],[Sharpe Ratio]]-AVERAGE(Table2[Sharpe Ratio]))/_xlfn.STDEV.P(Table2[Sharpe Ratio])</f>
        <v>-1.0149225377551949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1.0869294733548021</v>
      </c>
      <c r="AS360">
        <f>_xlfn.RANK.AVG(Table2[[#This Row],[1Y Return vs Nifty Z-Score]],Table2[1Y Return vs Nifty Z-Score])</f>
        <v>340</v>
      </c>
      <c r="AT360">
        <f>_xlfn.RANK.AVG(Table2[[#This Row],[6M Return vs Nifty Z-Score]],Table2[6M Return vs Nifty Z-Score])</f>
        <v>134</v>
      </c>
      <c r="AU360">
        <f>_xlfn.RANK.AVG(Table2[[#This Row],[Sharpe Ratio Z-Score]],Table2[Sharpe Ratio Z-Score])</f>
        <v>632</v>
      </c>
      <c r="AV360">
        <f>(Table2[[#This Row],[Rank 1Y]]+Table2[[#This Row],[Rank 6M]]+Table2[[#This Row],[Rank Sharpe]])/3</f>
        <v>368.66666666666669</v>
      </c>
    </row>
    <row r="361" spans="1:48" x14ac:dyDescent="0.3">
      <c r="A361" t="s">
        <v>1283</v>
      </c>
      <c r="B361" t="s">
        <v>1284</v>
      </c>
      <c r="C361" t="s">
        <v>10386</v>
      </c>
      <c r="D361" t="s">
        <v>390</v>
      </c>
      <c r="E361">
        <v>9159.1124767500005</v>
      </c>
      <c r="F361">
        <v>672.25</v>
      </c>
      <c r="G361">
        <v>21.848119485427201</v>
      </c>
      <c r="H361">
        <f>(Table2[[#This Row],[1Y Return vs Nifty]]-AVERAGE(Table2[1Y Return vs Nifty]))/_xlfn.STDEV.P(Table2[1Y Return vs Nifty])</f>
        <v>-4.066763785227457E-2</v>
      </c>
      <c r="I361">
        <v>-9.2239831813945994</v>
      </c>
      <c r="J361">
        <f>(Table2[[#This Row],[1M Return vs Nifty]]-AVERAGE(Table2[1M Return vs Nifty]))/_xlfn.STDEV.P(Table2[1M Return vs Nifty])</f>
        <v>-0.663225696365083</v>
      </c>
      <c r="K361">
        <v>18.513115956836501</v>
      </c>
      <c r="L361">
        <f>(Table2[[#This Row],[6M Return vs Nifty]]-AVERAGE(Table2[6M Return vs Nifty]))/_xlfn.STDEV.P(Table2[6M Return vs Nifty])</f>
        <v>9.8508608563005376E-2</v>
      </c>
      <c r="M361">
        <v>-2.4727863887390602</v>
      </c>
      <c r="N361">
        <f>(Table2[[#This Row],[1W Return vs Nifty]]-AVERAGE(Table2[1W Return vs Nifty]))/_xlfn.STDEV.P(Table2[1W Return vs Nifty])</f>
        <v>6.5685549445723718E-2</v>
      </c>
      <c r="O361">
        <v>679.2</v>
      </c>
      <c r="P361">
        <v>665.76615337690203</v>
      </c>
      <c r="Q361">
        <v>573.88357031100395</v>
      </c>
      <c r="R361">
        <v>43.469059895639802</v>
      </c>
      <c r="S361" s="2">
        <f>(Table2[[#This Row],[Close Price]]-Table2[[#This Row],[20D EMA]])/Table2[[#This Row],[20D EMA]]</f>
        <v>-1.023262661955248E-2</v>
      </c>
      <c r="T361" s="2">
        <f>(Table2[[#This Row],[Close Price]]-Table2[[#This Row],[50D EMA]])/Table2[[#This Row],[50D EMA]]</f>
        <v>9.7389249817080355E-3</v>
      </c>
      <c r="U361" s="2">
        <f>(Table2[[#This Row],[Close Price]]-Table2[[#This Row],[200D EMA]])/Table2[[#This Row],[200D EMA]]</f>
        <v>0.1714048541861696</v>
      </c>
      <c r="V361">
        <v>0.23418563521390001</v>
      </c>
      <c r="W361">
        <v>670</v>
      </c>
      <c r="X361">
        <v>686.55</v>
      </c>
      <c r="Y361">
        <v>658.5</v>
      </c>
      <c r="Z361">
        <v>705</v>
      </c>
      <c r="AA361">
        <v>646.79999999999995</v>
      </c>
      <c r="AB361">
        <v>705</v>
      </c>
      <c r="AC361" s="2">
        <f>(Table2[[#This Row],[Close Price]]/Table2[[#This Row],[Day Low]])-1</f>
        <v>3.3582089552239847E-3</v>
      </c>
      <c r="AD361" s="2">
        <f>(Table2[[#This Row],[Day High]]/Table2[[#This Row],[Close Price]])-1</f>
        <v>2.1271848270732585E-2</v>
      </c>
      <c r="AE361" s="2">
        <f>(Table2[[#This Row],[Close Price]]/Table2[[#This Row],[Current Week Low]])-1</f>
        <v>2.0880789673500377E-2</v>
      </c>
      <c r="AF361" s="2">
        <f>(Table2[[#This Row],[Current Week High]]/Table2[[#This Row],[Close Price]])-1</f>
        <v>4.8716995165489108E-2</v>
      </c>
      <c r="AG361" s="2">
        <f>(Table2[[#This Row],[Close Price]]/Table2[[#This Row],[Current Month Low]])-1</f>
        <v>3.9347557204700179E-2</v>
      </c>
      <c r="AH361" s="2">
        <f>(Table2[[#This Row],[Current Month High]]/Table2[[#This Row],[Close Price]])-1</f>
        <v>4.8716995165489108E-2</v>
      </c>
      <c r="AI361">
        <v>17.962067683153499</v>
      </c>
      <c r="AJ361">
        <v>74.203161440787696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-0.06</v>
      </c>
      <c r="AM361" t="s">
        <v>10443</v>
      </c>
      <c r="AN361">
        <v>-0.55000000000000004</v>
      </c>
      <c r="AO361" t="s">
        <v>10443</v>
      </c>
      <c r="AP361">
        <v>2.2605951011479999E-3</v>
      </c>
      <c r="AQ361">
        <f>(Table2[[#This Row],[Sharpe Ratio]]-AVERAGE(Table2[Sharpe Ratio]))/_xlfn.STDEV.P(Table2[Sharpe Ratio])</f>
        <v>-0.72012238203700007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-1.2598215582456285</v>
      </c>
      <c r="AS361">
        <f>_xlfn.RANK.AVG(Table2[[#This Row],[1Y Return vs Nifty Z-Score]],Table2[1Y Return vs Nifty Z-Score])</f>
        <v>307</v>
      </c>
      <c r="AT361">
        <f>_xlfn.RANK.AVG(Table2[[#This Row],[6M Return vs Nifty Z-Score]],Table2[6M Return vs Nifty Z-Score])</f>
        <v>278</v>
      </c>
      <c r="AU361">
        <f>_xlfn.RANK.AVG(Table2[[#This Row],[Sharpe Ratio Z-Score]],Table2[Sharpe Ratio Z-Score])</f>
        <v>525</v>
      </c>
      <c r="AV361">
        <f>(Table2[[#This Row],[Rank 1Y]]+Table2[[#This Row],[Rank 6M]]+Table2[[#This Row],[Rank Sharpe]])/3</f>
        <v>370</v>
      </c>
    </row>
    <row r="362" spans="1:48" x14ac:dyDescent="0.3">
      <c r="A362" t="s">
        <v>874</v>
      </c>
      <c r="B362" t="s">
        <v>875</v>
      </c>
      <c r="C362" t="s">
        <v>10395</v>
      </c>
      <c r="D362" t="s">
        <v>443</v>
      </c>
      <c r="E362">
        <v>18308.27472705</v>
      </c>
      <c r="F362">
        <v>296.10000000000002</v>
      </c>
      <c r="G362">
        <v>0.90437006934271102</v>
      </c>
      <c r="H362">
        <f>(Table2[[#This Row],[1Y Return vs Nifty]]-AVERAGE(Table2[1Y Return vs Nifty]))/_xlfn.STDEV.P(Table2[1Y Return vs Nifty])</f>
        <v>-0.3842696809576186</v>
      </c>
      <c r="I362">
        <v>-0.172467487488387</v>
      </c>
      <c r="J362">
        <f>(Table2[[#This Row],[1M Return vs Nifty]]-AVERAGE(Table2[1M Return vs Nifty]))/_xlfn.STDEV.P(Table2[1M Return vs Nifty])</f>
        <v>0.20760628032986522</v>
      </c>
      <c r="K362">
        <v>18.419225854210801</v>
      </c>
      <c r="L362">
        <f>(Table2[[#This Row],[6M Return vs Nifty]]-AVERAGE(Table2[6M Return vs Nifty]))/_xlfn.STDEV.P(Table2[6M Return vs Nifty])</f>
        <v>9.5774590550154887E-2</v>
      </c>
      <c r="M362">
        <v>-2.1981766894835899</v>
      </c>
      <c r="N362">
        <f>(Table2[[#This Row],[1W Return vs Nifty]]-AVERAGE(Table2[1W Return vs Nifty]))/_xlfn.STDEV.P(Table2[1W Return vs Nifty])</f>
        <v>0.12673844125506287</v>
      </c>
      <c r="O362">
        <v>304.11</v>
      </c>
      <c r="P362">
        <v>304.73734918230201</v>
      </c>
      <c r="Q362">
        <v>275.62309812361701</v>
      </c>
      <c r="R362">
        <v>34.680573842591997</v>
      </c>
      <c r="S362" s="2">
        <f>(Table2[[#This Row],[Close Price]]-Table2[[#This Row],[20D EMA]])/Table2[[#This Row],[20D EMA]]</f>
        <v>-2.6339153595738352E-2</v>
      </c>
      <c r="T362" s="2">
        <f>(Table2[[#This Row],[Close Price]]-Table2[[#This Row],[50D EMA]])/Table2[[#This Row],[50D EMA]]</f>
        <v>-2.8343585732036068E-2</v>
      </c>
      <c r="U362" s="2">
        <f>(Table2[[#This Row],[Close Price]]-Table2[[#This Row],[200D EMA]])/Table2[[#This Row],[200D EMA]]</f>
        <v>7.429312715728606E-2</v>
      </c>
      <c r="V362">
        <v>0.60761311055474698</v>
      </c>
      <c r="W362">
        <v>295.05</v>
      </c>
      <c r="X362">
        <v>311.95</v>
      </c>
      <c r="Y362">
        <v>295.05</v>
      </c>
      <c r="Z362">
        <v>311.95</v>
      </c>
      <c r="AA362">
        <v>295.05</v>
      </c>
      <c r="AB362">
        <v>316.2</v>
      </c>
      <c r="AC362" s="2">
        <f>(Table2[[#This Row],[Close Price]]/Table2[[#This Row],[Day Low]])-1</f>
        <v>3.558718861210064E-3</v>
      </c>
      <c r="AD362" s="2">
        <f>(Table2[[#This Row],[Day High]]/Table2[[#This Row],[Close Price]])-1</f>
        <v>5.3529213103681084E-2</v>
      </c>
      <c r="AE362" s="2">
        <f>(Table2[[#This Row],[Close Price]]/Table2[[#This Row],[Current Week Low]])-1</f>
        <v>3.558718861210064E-3</v>
      </c>
      <c r="AF362" s="2">
        <f>(Table2[[#This Row],[Current Week High]]/Table2[[#This Row],[Close Price]])-1</f>
        <v>5.3529213103681084E-2</v>
      </c>
      <c r="AG362" s="2">
        <f>(Table2[[#This Row],[Close Price]]/Table2[[#This Row],[Current Month Low]])-1</f>
        <v>3.558718861210064E-3</v>
      </c>
      <c r="AH362" s="2">
        <f>(Table2[[#This Row],[Current Month High]]/Table2[[#This Row],[Close Price]])-1</f>
        <v>6.7882472137791083E-2</v>
      </c>
      <c r="AI362">
        <v>20.195879770347801</v>
      </c>
      <c r="AJ362">
        <v>59.364908503767502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-0.22</v>
      </c>
      <c r="AM362" t="s">
        <v>10443</v>
      </c>
      <c r="AN362">
        <v>-3.61</v>
      </c>
      <c r="AO362" t="s">
        <v>10443</v>
      </c>
      <c r="AP362">
        <v>4.2121173276249001E-2</v>
      </c>
      <c r="AQ362">
        <f>(Table2[[#This Row],[Sharpe Ratio]]-AVERAGE(Table2[Sharpe Ratio]))/_xlfn.STDEV.P(Table2[Sharpe Ratio])</f>
        <v>-0.25870435559360383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427</v>
      </c>
      <c r="AT362">
        <f>_xlfn.RANK.AVG(Table2[[#This Row],[6M Return vs Nifty Z-Score]],Table2[6M Return vs Nifty Z-Score])</f>
        <v>281</v>
      </c>
      <c r="AU362">
        <f>_xlfn.RANK.AVG(Table2[[#This Row],[Sharpe Ratio Z-Score]],Table2[Sharpe Ratio Z-Score])</f>
        <v>403</v>
      </c>
      <c r="AV362">
        <f>(Table2[[#This Row],[Rank 1Y]]+Table2[[#This Row],[Rank 6M]]+Table2[[#This Row],[Rank Sharpe]])/3</f>
        <v>370.33333333333331</v>
      </c>
    </row>
    <row r="363" spans="1:48" x14ac:dyDescent="0.3">
      <c r="A363" t="s">
        <v>1487</v>
      </c>
      <c r="B363" t="s">
        <v>1488</v>
      </c>
      <c r="C363" t="s">
        <v>10395</v>
      </c>
      <c r="D363" t="s">
        <v>125</v>
      </c>
      <c r="E363">
        <v>7125.6308437999996</v>
      </c>
      <c r="F363">
        <v>656.75</v>
      </c>
      <c r="G363">
        <v>0.38507777885573802</v>
      </c>
      <c r="H363">
        <f>(Table2[[#This Row],[1Y Return vs Nifty]]-AVERAGE(Table2[1Y Return vs Nifty]))/_xlfn.STDEV.P(Table2[1Y Return vs Nifty])</f>
        <v>-0.39278916275790915</v>
      </c>
      <c r="I363">
        <v>-9.30078423591684</v>
      </c>
      <c r="J363">
        <f>(Table2[[#This Row],[1M Return vs Nifty]]-AVERAGE(Table2[1M Return vs Nifty]))/_xlfn.STDEV.P(Table2[1M Return vs Nifty])</f>
        <v>-0.6706146040777311</v>
      </c>
      <c r="K363">
        <v>15.8396474600838</v>
      </c>
      <c r="L363">
        <f>(Table2[[#This Row],[6M Return vs Nifty]]-AVERAGE(Table2[6M Return vs Nifty]))/_xlfn.STDEV.P(Table2[6M Return vs Nifty])</f>
        <v>2.0658964963729088E-2</v>
      </c>
      <c r="M363">
        <v>-2.9832327906194198</v>
      </c>
      <c r="N363">
        <f>(Table2[[#This Row],[1W Return vs Nifty]]-AVERAGE(Table2[1W Return vs Nifty]))/_xlfn.STDEV.P(Table2[1W Return vs Nifty])</f>
        <v>-4.7799986691424393E-2</v>
      </c>
      <c r="O363">
        <v>657.9</v>
      </c>
      <c r="P363">
        <v>644.71751641781202</v>
      </c>
      <c r="Q363">
        <v>599.61934344696101</v>
      </c>
      <c r="R363">
        <v>48.520566311795299</v>
      </c>
      <c r="S363" s="2">
        <f>(Table2[[#This Row],[Close Price]]-Table2[[#This Row],[20D EMA]])/Table2[[#This Row],[20D EMA]]</f>
        <v>-1.7479860161118367E-3</v>
      </c>
      <c r="T363" s="2">
        <f>(Table2[[#This Row],[Close Price]]-Table2[[#This Row],[50D EMA]])/Table2[[#This Row],[50D EMA]]</f>
        <v>1.8663187017227363E-2</v>
      </c>
      <c r="U363" s="2">
        <f>(Table2[[#This Row],[Close Price]]-Table2[[#This Row],[200D EMA]])/Table2[[#This Row],[200D EMA]]</f>
        <v>9.5278208045488866E-2</v>
      </c>
      <c r="V363">
        <v>0.86983663732862104</v>
      </c>
      <c r="W363">
        <v>643.79999999999995</v>
      </c>
      <c r="X363">
        <v>661.5</v>
      </c>
      <c r="Y363">
        <v>636.15</v>
      </c>
      <c r="Z363">
        <v>698.5</v>
      </c>
      <c r="AA363">
        <v>630.1</v>
      </c>
      <c r="AB363">
        <v>698.5</v>
      </c>
      <c r="AC363" s="2">
        <f>(Table2[[#This Row],[Close Price]]/Table2[[#This Row],[Day Low]])-1</f>
        <v>2.0114942528735691E-2</v>
      </c>
      <c r="AD363" s="2">
        <f>(Table2[[#This Row],[Day High]]/Table2[[#This Row],[Close Price]])-1</f>
        <v>7.2325846973735342E-3</v>
      </c>
      <c r="AE363" s="2">
        <f>(Table2[[#This Row],[Close Price]]/Table2[[#This Row],[Current Week Low]])-1</f>
        <v>3.2382299772066414E-2</v>
      </c>
      <c r="AF363" s="2">
        <f>(Table2[[#This Row],[Current Week High]]/Table2[[#This Row],[Close Price]])-1</f>
        <v>6.3570612866387544E-2</v>
      </c>
      <c r="AG363" s="2">
        <f>(Table2[[#This Row],[Close Price]]/Table2[[#This Row],[Current Month Low]])-1</f>
        <v>4.2294873829550772E-2</v>
      </c>
      <c r="AH363" s="2">
        <f>(Table2[[#This Row],[Current Month High]]/Table2[[#This Row],[Close Price]])-1</f>
        <v>6.3570612866387544E-2</v>
      </c>
      <c r="AI363">
        <v>28.153787590407202</v>
      </c>
      <c r="AJ363">
        <v>45.685448092280303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</v>
      </c>
      <c r="AM363">
        <v>0</v>
      </c>
      <c r="AN363">
        <v>-0.71</v>
      </c>
      <c r="AO363" t="s">
        <v>10443</v>
      </c>
      <c r="AP363">
        <v>5.4373586265351E-2</v>
      </c>
      <c r="AQ363">
        <f>(Table2[[#This Row],[Sharpe Ratio]]-AVERAGE(Table2[Sharpe Ratio]))/_xlfn.STDEV.P(Table2[Sharpe Ratio])</f>
        <v>-0.11687289003467373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-1.2074176785980095</v>
      </c>
      <c r="AS363">
        <f>_xlfn.RANK.AVG(Table2[[#This Row],[1Y Return vs Nifty Z-Score]],Table2[1Y Return vs Nifty Z-Score])</f>
        <v>434</v>
      </c>
      <c r="AT363">
        <f>_xlfn.RANK.AVG(Table2[[#This Row],[6M Return vs Nifty Z-Score]],Table2[6M Return vs Nifty Z-Score])</f>
        <v>302</v>
      </c>
      <c r="AU363">
        <f>_xlfn.RANK.AVG(Table2[[#This Row],[Sharpe Ratio Z-Score]],Table2[Sharpe Ratio Z-Score])</f>
        <v>375</v>
      </c>
      <c r="AV363">
        <f>(Table2[[#This Row],[Rank 1Y]]+Table2[[#This Row],[Rank 6M]]+Table2[[#This Row],[Rank Sharpe]])/3</f>
        <v>370.33333333333331</v>
      </c>
    </row>
    <row r="364" spans="1:48" x14ac:dyDescent="0.3">
      <c r="A364" t="s">
        <v>606</v>
      </c>
      <c r="B364" t="s">
        <v>607</v>
      </c>
      <c r="C364" t="s">
        <v>10390</v>
      </c>
      <c r="D364" t="s">
        <v>404</v>
      </c>
      <c r="E364">
        <v>32745.804775759902</v>
      </c>
      <c r="F364">
        <v>515.6</v>
      </c>
      <c r="G364">
        <v>6.4665195707223599</v>
      </c>
      <c r="H364">
        <f>(Table2[[#This Row],[1Y Return vs Nifty]]-AVERAGE(Table2[1Y Return vs Nifty]))/_xlfn.STDEV.P(Table2[1Y Return vs Nifty])</f>
        <v>-0.29301735097778836</v>
      </c>
      <c r="I364">
        <v>2.4752438596988799</v>
      </c>
      <c r="J364">
        <f>(Table2[[#This Row],[1M Return vs Nifty]]-AVERAGE(Table2[1M Return vs Nifty]))/_xlfn.STDEV.P(Table2[1M Return vs Nifty])</f>
        <v>0.46233839196294962</v>
      </c>
      <c r="K364">
        <v>-4.0371175624327904</v>
      </c>
      <c r="L364">
        <f>(Table2[[#This Row],[6M Return vs Nifty]]-AVERAGE(Table2[6M Return vs Nifty]))/_xlfn.STDEV.P(Table2[6M Return vs Nifty])</f>
        <v>-0.55813935444381535</v>
      </c>
      <c r="M364">
        <v>-2.1359161183003401</v>
      </c>
      <c r="N364">
        <f>(Table2[[#This Row],[1W Return vs Nifty]]-AVERAGE(Table2[1W Return vs Nifty]))/_xlfn.STDEV.P(Table2[1W Return vs Nifty])</f>
        <v>0.14058058858905906</v>
      </c>
      <c r="O364">
        <v>513.75</v>
      </c>
      <c r="P364">
        <v>511.93556928071598</v>
      </c>
      <c r="Q364">
        <v>485.71069427331702</v>
      </c>
      <c r="R364">
        <v>50.830455749193199</v>
      </c>
      <c r="S364" s="2">
        <f>(Table2[[#This Row],[Close Price]]-Table2[[#This Row],[20D EMA]])/Table2[[#This Row],[20D EMA]]</f>
        <v>3.6009732360097768E-3</v>
      </c>
      <c r="T364" s="2">
        <f>(Table2[[#This Row],[Close Price]]-Table2[[#This Row],[50D EMA]])/Table2[[#This Row],[50D EMA]]</f>
        <v>7.1579920192548271E-3</v>
      </c>
      <c r="U364" s="2">
        <f>(Table2[[#This Row],[Close Price]]-Table2[[#This Row],[200D EMA]])/Table2[[#This Row],[200D EMA]]</f>
        <v>6.1537260923194385E-2</v>
      </c>
      <c r="V364">
        <v>0.60011152299565296</v>
      </c>
      <c r="W364">
        <v>512.79999999999995</v>
      </c>
      <c r="X364">
        <v>521.6</v>
      </c>
      <c r="Y364">
        <v>505.65</v>
      </c>
      <c r="Z364">
        <v>534.1</v>
      </c>
      <c r="AA364">
        <v>492.8</v>
      </c>
      <c r="AB364">
        <v>534.1</v>
      </c>
      <c r="AC364" s="2">
        <f>(Table2[[#This Row],[Close Price]]/Table2[[#This Row],[Day Low]])-1</f>
        <v>5.4602184087364503E-3</v>
      </c>
      <c r="AD364" s="2">
        <f>(Table2[[#This Row],[Day High]]/Table2[[#This Row],[Close Price]])-1</f>
        <v>1.1636927851047307E-2</v>
      </c>
      <c r="AE364" s="2">
        <f>(Table2[[#This Row],[Close Price]]/Table2[[#This Row],[Current Week Low]])-1</f>
        <v>1.9677642638188608E-2</v>
      </c>
      <c r="AF364" s="2">
        <f>(Table2[[#This Row],[Current Week High]]/Table2[[#This Row],[Close Price]])-1</f>
        <v>3.5880527540729235E-2</v>
      </c>
      <c r="AG364" s="2">
        <f>(Table2[[#This Row],[Close Price]]/Table2[[#This Row],[Current Month Low]])-1</f>
        <v>4.6266233766233844E-2</v>
      </c>
      <c r="AH364" s="2">
        <f>(Table2[[#This Row],[Current Month High]]/Table2[[#This Row],[Close Price]])-1</f>
        <v>3.5880527540729235E-2</v>
      </c>
      <c r="AI364">
        <v>10.172614429790499</v>
      </c>
      <c r="AJ364">
        <v>41.260273972602697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-0.08</v>
      </c>
      <c r="AM364" t="s">
        <v>10443</v>
      </c>
      <c r="AN364">
        <v>1.36</v>
      </c>
      <c r="AO364" t="s">
        <v>10442</v>
      </c>
      <c r="AP364">
        <v>0.1093562063297</v>
      </c>
      <c r="AQ364">
        <f>(Table2[[#This Row],[Sharpe Ratio]]-AVERAGE(Table2[Sharpe Ratio]))/_xlfn.STDEV.P(Table2[Sharpe Ratio])</f>
        <v>0.51959484827390912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0.27135712340431406</v>
      </c>
      <c r="AS364">
        <f>_xlfn.RANK.AVG(Table2[[#This Row],[1Y Return vs Nifty Z-Score]],Table2[1Y Return vs Nifty Z-Score])</f>
        <v>391</v>
      </c>
      <c r="AT364">
        <f>_xlfn.RANK.AVG(Table2[[#This Row],[6M Return vs Nifty Z-Score]],Table2[6M Return vs Nifty Z-Score])</f>
        <v>511</v>
      </c>
      <c r="AU364">
        <f>_xlfn.RANK.AVG(Table2[[#This Row],[Sharpe Ratio Z-Score]],Table2[Sharpe Ratio Z-Score])</f>
        <v>211</v>
      </c>
      <c r="AV364">
        <f>(Table2[[#This Row],[Rank 1Y]]+Table2[[#This Row],[Rank 6M]]+Table2[[#This Row],[Rank Sharpe]])/3</f>
        <v>371</v>
      </c>
    </row>
    <row r="365" spans="1:48" x14ac:dyDescent="0.3">
      <c r="A365" t="s">
        <v>669</v>
      </c>
      <c r="B365" t="s">
        <v>670</v>
      </c>
      <c r="C365" t="s">
        <v>10395</v>
      </c>
      <c r="D365" t="s">
        <v>259</v>
      </c>
      <c r="E365">
        <v>28549.079822520001</v>
      </c>
      <c r="F365">
        <v>1500.15</v>
      </c>
      <c r="G365">
        <v>-0.42070139892219399</v>
      </c>
      <c r="H365">
        <f>(Table2[[#This Row],[1Y Return vs Nifty]]-AVERAGE(Table2[1Y Return vs Nifty]))/_xlfn.STDEV.P(Table2[1Y Return vs Nifty])</f>
        <v>-0.40600873325007764</v>
      </c>
      <c r="I365">
        <v>-9.0049433465540094</v>
      </c>
      <c r="J365">
        <f>(Table2[[#This Row],[1M Return vs Nifty]]-AVERAGE(Table2[1M Return vs Nifty]))/_xlfn.STDEV.P(Table2[1M Return vs Nifty])</f>
        <v>-0.64215222107104097</v>
      </c>
      <c r="K365">
        <v>15.763005879069301</v>
      </c>
      <c r="L365">
        <f>(Table2[[#This Row],[6M Return vs Nifty]]-AVERAGE(Table2[6M Return vs Nifty]))/_xlfn.STDEV.P(Table2[6M Return vs Nifty])</f>
        <v>1.8427212551418642E-2</v>
      </c>
      <c r="M365">
        <v>-3.9017593887566799</v>
      </c>
      <c r="N365">
        <f>(Table2[[#This Row],[1W Return vs Nifty]]-AVERAGE(Table2[1W Return vs Nifty]))/_xlfn.STDEV.P(Table2[1W Return vs Nifty])</f>
        <v>-0.25201238403979437</v>
      </c>
      <c r="O365">
        <v>1521.33</v>
      </c>
      <c r="P365">
        <v>1559.9056825447899</v>
      </c>
      <c r="Q365">
        <v>1436.4963348199401</v>
      </c>
      <c r="R365">
        <v>45.543686636844598</v>
      </c>
      <c r="S365" s="2">
        <f>(Table2[[#This Row],[Close Price]]-Table2[[#This Row],[20D EMA]])/Table2[[#This Row],[20D EMA]]</f>
        <v>-1.392202875115842E-2</v>
      </c>
      <c r="T365" s="2">
        <f>(Table2[[#This Row],[Close Price]]-Table2[[#This Row],[50D EMA]])/Table2[[#This Row],[50D EMA]]</f>
        <v>-3.8307240760419518E-2</v>
      </c>
      <c r="U365" s="2">
        <f>(Table2[[#This Row],[Close Price]]-Table2[[#This Row],[200D EMA]])/Table2[[#This Row],[200D EMA]]</f>
        <v>4.4311749105881815E-2</v>
      </c>
      <c r="V365">
        <v>0.67763567412664905</v>
      </c>
      <c r="W365">
        <v>1480.5</v>
      </c>
      <c r="X365">
        <v>1517.55</v>
      </c>
      <c r="Y365">
        <v>1471</v>
      </c>
      <c r="Z365">
        <v>1560.5</v>
      </c>
      <c r="AA365">
        <v>1467.8</v>
      </c>
      <c r="AB365">
        <v>1576.8</v>
      </c>
      <c r="AC365" s="2">
        <f>(Table2[[#This Row],[Close Price]]/Table2[[#This Row],[Day Low]])-1</f>
        <v>1.3272543059777098E-2</v>
      </c>
      <c r="AD365" s="2">
        <f>(Table2[[#This Row],[Day High]]/Table2[[#This Row],[Close Price]])-1</f>
        <v>1.1598840115988329E-2</v>
      </c>
      <c r="AE365" s="2">
        <f>(Table2[[#This Row],[Close Price]]/Table2[[#This Row],[Current Week Low]])-1</f>
        <v>1.981645139360988E-2</v>
      </c>
      <c r="AF365" s="2">
        <f>(Table2[[#This Row],[Current Week High]]/Table2[[#This Row],[Close Price]])-1</f>
        <v>4.022931040229305E-2</v>
      </c>
      <c r="AG365" s="2">
        <f>(Table2[[#This Row],[Close Price]]/Table2[[#This Row],[Current Month Low]])-1</f>
        <v>2.2039787436980651E-2</v>
      </c>
      <c r="AH365" s="2">
        <f>(Table2[[#This Row],[Current Month High]]/Table2[[#This Row],[Close Price]])-1</f>
        <v>5.1094890510948732E-2</v>
      </c>
      <c r="AI365">
        <v>22.7310602273105</v>
      </c>
      <c r="AJ365">
        <v>46.270475819032697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-0.15</v>
      </c>
      <c r="AM365" t="s">
        <v>10443</v>
      </c>
      <c r="AN365">
        <v>-0.85</v>
      </c>
      <c r="AO365" t="s">
        <v>10443</v>
      </c>
      <c r="AP365">
        <v>5.1937748839677E-2</v>
      </c>
      <c r="AQ365">
        <f>(Table2[[#This Row],[Sharpe Ratio]]-AVERAGE(Table2[Sharpe Ratio]))/_xlfn.STDEV.P(Table2[Sharpe Ratio])</f>
        <v>-0.14506965358271307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436</v>
      </c>
      <c r="AT365">
        <f>_xlfn.RANK.AVG(Table2[[#This Row],[6M Return vs Nifty Z-Score]],Table2[6M Return vs Nifty Z-Score])</f>
        <v>303</v>
      </c>
      <c r="AU365">
        <f>_xlfn.RANK.AVG(Table2[[#This Row],[Sharpe Ratio Z-Score]],Table2[Sharpe Ratio Z-Score])</f>
        <v>376</v>
      </c>
      <c r="AV365">
        <f>(Table2[[#This Row],[Rank 1Y]]+Table2[[#This Row],[Rank 6M]]+Table2[[#This Row],[Rank Sharpe]])/3</f>
        <v>371.66666666666669</v>
      </c>
    </row>
    <row r="366" spans="1:48" x14ac:dyDescent="0.3">
      <c r="A366" t="s">
        <v>1434</v>
      </c>
      <c r="B366" t="s">
        <v>1435</v>
      </c>
      <c r="C366" t="s">
        <v>10401</v>
      </c>
      <c r="D366" t="s">
        <v>642</v>
      </c>
      <c r="E366">
        <v>7742.5341325199997</v>
      </c>
      <c r="F366">
        <v>457.05</v>
      </c>
      <c r="G366">
        <v>-12.2810183413674</v>
      </c>
      <c r="H366">
        <f>(Table2[[#This Row],[1Y Return vs Nifty]]-AVERAGE(Table2[1Y Return vs Nifty]))/_xlfn.STDEV.P(Table2[1Y Return vs Nifty])</f>
        <v>-0.60058846452643566</v>
      </c>
      <c r="I366">
        <v>-12.0942188210523</v>
      </c>
      <c r="J366">
        <f>(Table2[[#This Row],[1M Return vs Nifty]]-AVERAGE(Table2[1M Return vs Nifty]))/_xlfn.STDEV.P(Table2[1M Return vs Nifty])</f>
        <v>-0.93936651743730937</v>
      </c>
      <c r="K366">
        <v>20.446685451548898</v>
      </c>
      <c r="L366">
        <f>(Table2[[#This Row],[6M Return vs Nifty]]-AVERAGE(Table2[6M Return vs Nifty]))/_xlfn.STDEV.P(Table2[6M Return vs Nifty])</f>
        <v>0.15481288004427762</v>
      </c>
      <c r="M366">
        <v>-2.1343267253345299</v>
      </c>
      <c r="N366">
        <f>(Table2[[#This Row],[1W Return vs Nifty]]-AVERAGE(Table2[1W Return vs Nifty]))/_xlfn.STDEV.P(Table2[1W Return vs Nifty])</f>
        <v>0.14093395206109674</v>
      </c>
      <c r="O366">
        <v>461.74</v>
      </c>
      <c r="P366">
        <v>473.39680516588402</v>
      </c>
      <c r="Q366">
        <v>436.33776038093902</v>
      </c>
      <c r="R366">
        <v>48.871827928381997</v>
      </c>
      <c r="S366" s="2">
        <f>(Table2[[#This Row],[Close Price]]-Table2[[#This Row],[20D EMA]])/Table2[[#This Row],[20D EMA]]</f>
        <v>-1.0157231342313852E-2</v>
      </c>
      <c r="T366" s="2">
        <f>(Table2[[#This Row],[Close Price]]-Table2[[#This Row],[50D EMA]])/Table2[[#This Row],[50D EMA]]</f>
        <v>-3.4530873439578634E-2</v>
      </c>
      <c r="U366" s="2">
        <f>(Table2[[#This Row],[Close Price]]-Table2[[#This Row],[200D EMA]])/Table2[[#This Row],[200D EMA]]</f>
        <v>4.7468363959558398E-2</v>
      </c>
      <c r="V366">
        <v>0.40990295427937201</v>
      </c>
      <c r="W366">
        <v>450</v>
      </c>
      <c r="X366">
        <v>466.8</v>
      </c>
      <c r="Y366">
        <v>444.1</v>
      </c>
      <c r="Z366">
        <v>474</v>
      </c>
      <c r="AA366">
        <v>429.1</v>
      </c>
      <c r="AB366">
        <v>478.45</v>
      </c>
      <c r="AC366" s="2">
        <f>(Table2[[#This Row],[Close Price]]/Table2[[#This Row],[Day Low]])-1</f>
        <v>1.5666666666666718E-2</v>
      </c>
      <c r="AD366" s="2">
        <f>(Table2[[#This Row],[Day High]]/Table2[[#This Row],[Close Price]])-1</f>
        <v>2.133245815556295E-2</v>
      </c>
      <c r="AE366" s="2">
        <f>(Table2[[#This Row],[Close Price]]/Table2[[#This Row],[Current Week Low]])-1</f>
        <v>2.9160099076784407E-2</v>
      </c>
      <c r="AF366" s="2">
        <f>(Table2[[#This Row],[Current Week High]]/Table2[[#This Row],[Close Price]])-1</f>
        <v>3.7085658024286206E-2</v>
      </c>
      <c r="AG366" s="2">
        <f>(Table2[[#This Row],[Close Price]]/Table2[[#This Row],[Current Month Low]])-1</f>
        <v>6.5136331857375884E-2</v>
      </c>
      <c r="AH366" s="2">
        <f>(Table2[[#This Row],[Current Month High]]/Table2[[#This Row],[Close Price]])-1</f>
        <v>4.682201072092762E-2</v>
      </c>
      <c r="AI366">
        <v>39.754950224264299</v>
      </c>
      <c r="AJ366">
        <v>43.2309620808524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-0.34</v>
      </c>
      <c r="AM366" t="s">
        <v>10443</v>
      </c>
      <c r="AN366">
        <v>-3.44</v>
      </c>
      <c r="AO366" t="s">
        <v>10443</v>
      </c>
      <c r="AP366">
        <v>7.1624926309372006E-2</v>
      </c>
      <c r="AQ366">
        <f>(Table2[[#This Row],[Sharpe Ratio]]-AVERAGE(Table2[Sharpe Ratio]))/_xlfn.STDEV.P(Table2[Sharpe Ratio])</f>
        <v>8.2825148504776888E-2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533</v>
      </c>
      <c r="AT366">
        <f>_xlfn.RANK.AVG(Table2[[#This Row],[6M Return vs Nifty Z-Score]],Table2[6M Return vs Nifty Z-Score])</f>
        <v>259</v>
      </c>
      <c r="AU366">
        <f>_xlfn.RANK.AVG(Table2[[#This Row],[Sharpe Ratio Z-Score]],Table2[Sharpe Ratio Z-Score])</f>
        <v>329</v>
      </c>
      <c r="AV366">
        <f>(Table2[[#This Row],[Rank 1Y]]+Table2[[#This Row],[Rank 6M]]+Table2[[#This Row],[Rank Sharpe]])/3</f>
        <v>373.66666666666669</v>
      </c>
    </row>
    <row r="367" spans="1:48" x14ac:dyDescent="0.3">
      <c r="A367" t="s">
        <v>1909</v>
      </c>
      <c r="B367" t="s">
        <v>1910</v>
      </c>
      <c r="C367" t="s">
        <v>10395</v>
      </c>
      <c r="D367" t="s">
        <v>500</v>
      </c>
      <c r="E367">
        <v>3830.5075293599998</v>
      </c>
      <c r="F367">
        <v>4433.7</v>
      </c>
      <c r="G367">
        <v>-8.2968817509635695</v>
      </c>
      <c r="H367">
        <f>(Table2[[#This Row],[1Y Return vs Nifty]]-AVERAGE(Table2[1Y Return vs Nifty]))/_xlfn.STDEV.P(Table2[1Y Return vs Nifty])</f>
        <v>-0.53522493074474442</v>
      </c>
      <c r="I367">
        <v>11.1381990013102</v>
      </c>
      <c r="J367">
        <f>(Table2[[#This Row],[1M Return vs Nifty]]-AVERAGE(Table2[1M Return vs Nifty]))/_xlfn.STDEV.P(Table2[1M Return vs Nifty])</f>
        <v>1.2957875738571945</v>
      </c>
      <c r="K367">
        <v>24.7038720746168</v>
      </c>
      <c r="L367">
        <f>(Table2[[#This Row],[6M Return vs Nifty]]-AVERAGE(Table2[6M Return vs Nifty]))/_xlfn.STDEV.P(Table2[6M Return vs Nifty])</f>
        <v>0.27877935346410621</v>
      </c>
      <c r="M367">
        <v>0.409458237235865</v>
      </c>
      <c r="N367">
        <f>(Table2[[#This Row],[1W Return vs Nifty]]-AVERAGE(Table2[1W Return vs Nifty]))/_xlfn.STDEV.P(Table2[1W Return vs Nifty])</f>
        <v>0.70648363412659809</v>
      </c>
      <c r="O367">
        <v>4289.8500000000004</v>
      </c>
      <c r="P367">
        <v>4143.6096273565399</v>
      </c>
      <c r="Q367">
        <v>3733.4146879864702</v>
      </c>
      <c r="R367">
        <v>64.530247903477601</v>
      </c>
      <c r="S367" s="2">
        <f>(Table2[[#This Row],[Close Price]]-Table2[[#This Row],[20D EMA]])/Table2[[#This Row],[20D EMA]]</f>
        <v>3.3532641001433487E-2</v>
      </c>
      <c r="T367" s="2">
        <f>(Table2[[#This Row],[Close Price]]-Table2[[#This Row],[50D EMA]])/Table2[[#This Row],[50D EMA]]</f>
        <v>7.0009098040571482E-2</v>
      </c>
      <c r="U367" s="2">
        <f>(Table2[[#This Row],[Close Price]]-Table2[[#This Row],[200D EMA]])/Table2[[#This Row],[200D EMA]]</f>
        <v>0.18757233539229795</v>
      </c>
      <c r="V367">
        <v>0.87101693992047502</v>
      </c>
      <c r="W367">
        <v>4319.6000000000004</v>
      </c>
      <c r="X367">
        <v>4450</v>
      </c>
      <c r="Y367">
        <v>4315</v>
      </c>
      <c r="Z367">
        <v>4545</v>
      </c>
      <c r="AA367">
        <v>4142.1000000000004</v>
      </c>
      <c r="AB367">
        <v>4545</v>
      </c>
      <c r="AC367" s="2">
        <f>(Table2[[#This Row],[Close Price]]/Table2[[#This Row],[Day Low]])-1</f>
        <v>2.6414482822483487E-2</v>
      </c>
      <c r="AD367" s="2">
        <f>(Table2[[#This Row],[Day High]]/Table2[[#This Row],[Close Price]])-1</f>
        <v>3.6763876671854767E-3</v>
      </c>
      <c r="AE367" s="2">
        <f>(Table2[[#This Row],[Close Price]]/Table2[[#This Row],[Current Week Low]])-1</f>
        <v>2.7508690614136633E-2</v>
      </c>
      <c r="AF367" s="2">
        <f>(Table2[[#This Row],[Current Week High]]/Table2[[#This Row],[Close Price]])-1</f>
        <v>2.5103186954462453E-2</v>
      </c>
      <c r="AG367" s="2">
        <f>(Table2[[#This Row],[Close Price]]/Table2[[#This Row],[Current Month Low]])-1</f>
        <v>7.0399072934018925E-2</v>
      </c>
      <c r="AH367" s="2">
        <f>(Table2[[#This Row],[Current Month High]]/Table2[[#This Row],[Close Price]])-1</f>
        <v>2.5103186954462453E-2</v>
      </c>
      <c r="AI367">
        <v>2.51031869544624</v>
      </c>
      <c r="AJ367">
        <v>47.967561073287897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0.01</v>
      </c>
      <c r="AM367" t="s">
        <v>10442</v>
      </c>
      <c r="AN367">
        <v>3.09</v>
      </c>
      <c r="AO367" t="s">
        <v>10442</v>
      </c>
      <c r="AP367">
        <v>4.3772127110421E-2</v>
      </c>
      <c r="AQ367">
        <f>(Table2[[#This Row],[Sharpe Ratio]]-AVERAGE(Table2[Sharpe Ratio]))/_xlfn.STDEV.P(Table2[Sharpe Ratio])</f>
        <v>-0.23959324645297803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1.5062323842501764</v>
      </c>
      <c r="AS367">
        <f>_xlfn.RANK.AVG(Table2[[#This Row],[1Y Return vs Nifty Z-Score]],Table2[1Y Return vs Nifty Z-Score])</f>
        <v>495</v>
      </c>
      <c r="AT367">
        <f>_xlfn.RANK.AVG(Table2[[#This Row],[6M Return vs Nifty Z-Score]],Table2[6M Return vs Nifty Z-Score])</f>
        <v>229</v>
      </c>
      <c r="AU367">
        <f>_xlfn.RANK.AVG(Table2[[#This Row],[Sharpe Ratio Z-Score]],Table2[Sharpe Ratio Z-Score])</f>
        <v>399</v>
      </c>
      <c r="AV367">
        <f>(Table2[[#This Row],[Rank 1Y]]+Table2[[#This Row],[Rank 6M]]+Table2[[#This Row],[Rank Sharpe]])/3</f>
        <v>374.33333333333331</v>
      </c>
    </row>
    <row r="368" spans="1:48" x14ac:dyDescent="0.3">
      <c r="A368" t="s">
        <v>683</v>
      </c>
      <c r="B368" t="s">
        <v>684</v>
      </c>
      <c r="C368" t="s">
        <v>10385</v>
      </c>
      <c r="D368" t="s">
        <v>685</v>
      </c>
      <c r="E368">
        <v>26900.029829309999</v>
      </c>
      <c r="F368">
        <v>279.95</v>
      </c>
      <c r="G368">
        <v>24.309596862283598</v>
      </c>
      <c r="H368">
        <f>(Table2[[#This Row],[1Y Return vs Nifty]]-AVERAGE(Table2[1Y Return vs Nifty]))/_xlfn.STDEV.P(Table2[1Y Return vs Nifty])</f>
        <v>-2.8477044191951942E-4</v>
      </c>
      <c r="I368">
        <v>-6.9928933776437896</v>
      </c>
      <c r="J368">
        <f>(Table2[[#This Row],[1M Return vs Nifty]]-AVERAGE(Table2[1M Return vs Nifty]))/_xlfn.STDEV.P(Table2[1M Return vs Nifty])</f>
        <v>-0.44857608300891433</v>
      </c>
      <c r="K368">
        <v>-5.4620239840627303</v>
      </c>
      <c r="L368">
        <f>(Table2[[#This Row],[6M Return vs Nifty]]-AVERAGE(Table2[6M Return vs Nifty]))/_xlfn.STDEV.P(Table2[6M Return vs Nifty])</f>
        <v>-0.59963169191513743</v>
      </c>
      <c r="M368">
        <v>-5.8501195178970198</v>
      </c>
      <c r="N368">
        <f>(Table2[[#This Row],[1W Return vs Nifty]]-AVERAGE(Table2[1W Return vs Nifty]))/_xlfn.STDEV.P(Table2[1W Return vs Nifty])</f>
        <v>-0.68518361030217356</v>
      </c>
      <c r="O368">
        <v>290.83999999999997</v>
      </c>
      <c r="P368">
        <v>294.83471995211102</v>
      </c>
      <c r="Q368">
        <v>279.82491631795398</v>
      </c>
      <c r="R368">
        <v>31.1426072043819</v>
      </c>
      <c r="S368" s="2">
        <f>(Table2[[#This Row],[Close Price]]-Table2[[#This Row],[20D EMA]])/Table2[[#This Row],[20D EMA]]</f>
        <v>-3.7443267776096779E-2</v>
      </c>
      <c r="T368" s="2">
        <f>(Table2[[#This Row],[Close Price]]-Table2[[#This Row],[50D EMA]])/Table2[[#This Row],[50D EMA]]</f>
        <v>-5.0484963082125134E-2</v>
      </c>
      <c r="U368" s="2">
        <f>(Table2[[#This Row],[Close Price]]-Table2[[#This Row],[200D EMA]])/Table2[[#This Row],[200D EMA]]</f>
        <v>4.4700694881610615E-4</v>
      </c>
      <c r="V368">
        <v>0.50594512186761098</v>
      </c>
      <c r="W368">
        <v>276</v>
      </c>
      <c r="X368">
        <v>282.85000000000002</v>
      </c>
      <c r="Y368">
        <v>276</v>
      </c>
      <c r="Z368">
        <v>294</v>
      </c>
      <c r="AA368">
        <v>276</v>
      </c>
      <c r="AB368">
        <v>308</v>
      </c>
      <c r="AC368" s="2">
        <f>(Table2[[#This Row],[Close Price]]/Table2[[#This Row],[Day Low]])-1</f>
        <v>1.4311594202898403E-2</v>
      </c>
      <c r="AD368" s="2">
        <f>(Table2[[#This Row],[Day High]]/Table2[[#This Row],[Close Price]])-1</f>
        <v>1.0358992677263812E-2</v>
      </c>
      <c r="AE368" s="2">
        <f>(Table2[[#This Row],[Close Price]]/Table2[[#This Row],[Current Week Low]])-1</f>
        <v>1.4311594202898403E-2</v>
      </c>
      <c r="AF368" s="2">
        <f>(Table2[[#This Row],[Current Week High]]/Table2[[#This Row],[Close Price]])-1</f>
        <v>5.0187533488122993E-2</v>
      </c>
      <c r="AG368" s="2">
        <f>(Table2[[#This Row],[Close Price]]/Table2[[#This Row],[Current Month Low]])-1</f>
        <v>1.4311594202898403E-2</v>
      </c>
      <c r="AH368" s="2">
        <f>(Table2[[#This Row],[Current Month High]]/Table2[[#This Row],[Close Price]])-1</f>
        <v>0.10019646365422408</v>
      </c>
      <c r="AI368">
        <v>37.274513305947501</v>
      </c>
      <c r="AJ368">
        <v>62.242828165749003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-0.16</v>
      </c>
      <c r="AM368" t="s">
        <v>10443</v>
      </c>
      <c r="AN368">
        <v>-5.9</v>
      </c>
      <c r="AO368" t="s">
        <v>10443</v>
      </c>
      <c r="AP368">
        <v>7.8438295819851997E-2</v>
      </c>
      <c r="AQ368">
        <f>(Table2[[#This Row],[Sharpe Ratio]]-AVERAGE(Table2[Sharpe Ratio]))/_xlfn.STDEV.P(Table2[Sharpe Ratio])</f>
        <v>0.16169534198629229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292</v>
      </c>
      <c r="AT368">
        <f>_xlfn.RANK.AVG(Table2[[#This Row],[6M Return vs Nifty Z-Score]],Table2[6M Return vs Nifty Z-Score])</f>
        <v>525</v>
      </c>
      <c r="AU368">
        <f>_xlfn.RANK.AVG(Table2[[#This Row],[Sharpe Ratio Z-Score]],Table2[Sharpe Ratio Z-Score])</f>
        <v>307</v>
      </c>
      <c r="AV368">
        <f>(Table2[[#This Row],[Rank 1Y]]+Table2[[#This Row],[Rank 6M]]+Table2[[#This Row],[Rank Sharpe]])/3</f>
        <v>374.66666666666669</v>
      </c>
    </row>
    <row r="369" spans="1:48" x14ac:dyDescent="0.3">
      <c r="A369" t="s">
        <v>255</v>
      </c>
      <c r="B369" t="s">
        <v>256</v>
      </c>
      <c r="C369" t="s">
        <v>10388</v>
      </c>
      <c r="D369" t="s">
        <v>54</v>
      </c>
      <c r="E369">
        <v>106117.43658540001</v>
      </c>
      <c r="F369">
        <v>1054.5999999999999</v>
      </c>
      <c r="G369">
        <v>39.185865126598699</v>
      </c>
      <c r="H369">
        <f>(Table2[[#This Row],[1Y Return vs Nifty]]-AVERAGE(Table2[1Y Return vs Nifty]))/_xlfn.STDEV.P(Table2[1Y Return vs Nifty])</f>
        <v>0.24377449840496088</v>
      </c>
      <c r="I369">
        <v>-15.696853730812499</v>
      </c>
      <c r="J369">
        <f>(Table2[[#This Row],[1M Return vs Nifty]]-AVERAGE(Table2[1M Return vs Nifty]))/_xlfn.STDEV.P(Table2[1M Return vs Nifty])</f>
        <v>-1.2859703113067529</v>
      </c>
      <c r="K369">
        <v>-9.5303391744896295</v>
      </c>
      <c r="L369">
        <f>(Table2[[#This Row],[6M Return vs Nifty]]-AVERAGE(Table2[6M Return vs Nifty]))/_xlfn.STDEV.P(Table2[6M Return vs Nifty])</f>
        <v>-0.71809835348565998</v>
      </c>
      <c r="M369">
        <v>-7.7799123011929696</v>
      </c>
      <c r="N369">
        <f>(Table2[[#This Row],[1W Return vs Nifty]]-AVERAGE(Table2[1W Return vs Nifty]))/_xlfn.STDEV.P(Table2[1W Return vs Nifty])</f>
        <v>-1.1142268317632018</v>
      </c>
      <c r="O369">
        <v>1113.6099999999999</v>
      </c>
      <c r="P369">
        <v>1131.51120071679</v>
      </c>
      <c r="Q369">
        <v>986.58459153287799</v>
      </c>
      <c r="R369">
        <v>18.496346514974299</v>
      </c>
      <c r="S369" s="2">
        <f>(Table2[[#This Row],[Close Price]]-Table2[[#This Row],[20D EMA]])/Table2[[#This Row],[20D EMA]]</f>
        <v>-5.2989825881592297E-2</v>
      </c>
      <c r="T369" s="2">
        <f>(Table2[[#This Row],[Close Price]]-Table2[[#This Row],[50D EMA]])/Table2[[#This Row],[50D EMA]]</f>
        <v>-6.7972107273943316E-2</v>
      </c>
      <c r="U369" s="2">
        <f>(Table2[[#This Row],[Close Price]]-Table2[[#This Row],[200D EMA]])/Table2[[#This Row],[200D EMA]]</f>
        <v>6.8940270353751304E-2</v>
      </c>
      <c r="V369">
        <v>0.56935977929355397</v>
      </c>
      <c r="W369">
        <v>1046.8499999999999</v>
      </c>
      <c r="X369">
        <v>1067.75</v>
      </c>
      <c r="Y369">
        <v>1042.0999999999999</v>
      </c>
      <c r="Z369">
        <v>1133</v>
      </c>
      <c r="AA369">
        <v>1042.0999999999999</v>
      </c>
      <c r="AB369">
        <v>1139.95</v>
      </c>
      <c r="AC369" s="2">
        <f>(Table2[[#This Row],[Close Price]]/Table2[[#This Row],[Day Low]])-1</f>
        <v>7.4031618665519883E-3</v>
      </c>
      <c r="AD369" s="2">
        <f>(Table2[[#This Row],[Day High]]/Table2[[#This Row],[Close Price]])-1</f>
        <v>1.2469182628484843E-2</v>
      </c>
      <c r="AE369" s="2">
        <f>(Table2[[#This Row],[Close Price]]/Table2[[#This Row],[Current Week Low]])-1</f>
        <v>1.1995010075808388E-2</v>
      </c>
      <c r="AF369" s="2">
        <f>(Table2[[#This Row],[Current Week High]]/Table2[[#This Row],[Close Price]])-1</f>
        <v>7.4340982362981256E-2</v>
      </c>
      <c r="AG369" s="2">
        <f>(Table2[[#This Row],[Close Price]]/Table2[[#This Row],[Current Month Low]])-1</f>
        <v>1.1995010075808388E-2</v>
      </c>
      <c r="AH369" s="2">
        <f>(Table2[[#This Row],[Current Month High]]/Table2[[#This Row],[Close Price]])-1</f>
        <v>8.093115873316914E-2</v>
      </c>
      <c r="AI369">
        <v>25.573677223591801</v>
      </c>
      <c r="AJ369">
        <v>85.750770585645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-0.17</v>
      </c>
      <c r="AM369" t="s">
        <v>10443</v>
      </c>
      <c r="AN369">
        <v>-6.5</v>
      </c>
      <c r="AO369" t="s">
        <v>10443</v>
      </c>
      <c r="AP369">
        <v>6.7300391528629003E-2</v>
      </c>
      <c r="AQ369">
        <f>(Table2[[#This Row],[Sharpe Ratio]]-AVERAGE(Table2[Sharpe Ratio]))/_xlfn.STDEV.P(Table2[Sharpe Ratio])</f>
        <v>3.2765204691350122E-2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226</v>
      </c>
      <c r="AT369">
        <f>_xlfn.RANK.AVG(Table2[[#This Row],[6M Return vs Nifty Z-Score]],Table2[6M Return vs Nifty Z-Score])</f>
        <v>558</v>
      </c>
      <c r="AU369">
        <f>_xlfn.RANK.AVG(Table2[[#This Row],[Sharpe Ratio Z-Score]],Table2[Sharpe Ratio Z-Score])</f>
        <v>345</v>
      </c>
      <c r="AV369">
        <f>(Table2[[#This Row],[Rank 1Y]]+Table2[[#This Row],[Rank 6M]]+Table2[[#This Row],[Rank Sharpe]])/3</f>
        <v>376.33333333333331</v>
      </c>
    </row>
    <row r="370" spans="1:48" x14ac:dyDescent="0.3">
      <c r="A370" t="s">
        <v>1022</v>
      </c>
      <c r="B370" t="s">
        <v>1023</v>
      </c>
      <c r="C370" t="s">
        <v>10388</v>
      </c>
      <c r="D370" t="s">
        <v>266</v>
      </c>
      <c r="E370">
        <v>14008.037773620001</v>
      </c>
      <c r="F370">
        <v>1379.4</v>
      </c>
      <c r="G370">
        <v>3.6624031697249899</v>
      </c>
      <c r="H370">
        <f>(Table2[[#This Row],[1Y Return vs Nifty]]-AVERAGE(Table2[1Y Return vs Nifty]))/_xlfn.STDEV.P(Table2[1Y Return vs Nifty])</f>
        <v>-0.33902153606166585</v>
      </c>
      <c r="I370">
        <v>11.094356809030399</v>
      </c>
      <c r="J370">
        <f>(Table2[[#This Row],[1M Return vs Nifty]]-AVERAGE(Table2[1M Return vs Nifty]))/_xlfn.STDEV.P(Table2[1M Return vs Nifty])</f>
        <v>1.2915695860354022</v>
      </c>
      <c r="K370">
        <v>-10.0638132378753</v>
      </c>
      <c r="L370">
        <f>(Table2[[#This Row],[6M Return vs Nifty]]-AVERAGE(Table2[6M Return vs Nifty]))/_xlfn.STDEV.P(Table2[6M Return vs Nifty])</f>
        <v>-0.73363276720868575</v>
      </c>
      <c r="M370">
        <v>3.8614393665037299</v>
      </c>
      <c r="N370">
        <f>(Table2[[#This Row],[1W Return vs Nifty]]-AVERAGE(Table2[1W Return vs Nifty]))/_xlfn.STDEV.P(Table2[1W Return vs Nifty])</f>
        <v>1.4739489894453361</v>
      </c>
      <c r="O370">
        <v>1297.45</v>
      </c>
      <c r="P370">
        <v>1265.9551783767399</v>
      </c>
      <c r="Q370">
        <v>1219.8796299211599</v>
      </c>
      <c r="R370">
        <v>73.8901709181022</v>
      </c>
      <c r="S370" s="2">
        <f>(Table2[[#This Row],[Close Price]]-Table2[[#This Row],[20D EMA]])/Table2[[#This Row],[20D EMA]]</f>
        <v>6.3162356930902955E-2</v>
      </c>
      <c r="T370" s="2">
        <f>(Table2[[#This Row],[Close Price]]-Table2[[#This Row],[50D EMA]])/Table2[[#This Row],[50D EMA]]</f>
        <v>8.9612036477250176E-2</v>
      </c>
      <c r="U370" s="2">
        <f>(Table2[[#This Row],[Close Price]]-Table2[[#This Row],[200D EMA]])/Table2[[#This Row],[200D EMA]]</f>
        <v>0.13076730372909817</v>
      </c>
      <c r="V370">
        <v>1.9739159822772401</v>
      </c>
      <c r="W370">
        <v>1327.35</v>
      </c>
      <c r="X370">
        <v>1389.4</v>
      </c>
      <c r="Y370">
        <v>1282</v>
      </c>
      <c r="Z370">
        <v>1409.55</v>
      </c>
      <c r="AA370">
        <v>1250.05</v>
      </c>
      <c r="AB370">
        <v>1409.55</v>
      </c>
      <c r="AC370" s="2">
        <f>(Table2[[#This Row],[Close Price]]/Table2[[#This Row],[Day Low]])-1</f>
        <v>3.9213470448638432E-2</v>
      </c>
      <c r="AD370" s="2">
        <f>(Table2[[#This Row],[Day High]]/Table2[[#This Row],[Close Price]])-1</f>
        <v>7.249528780629344E-3</v>
      </c>
      <c r="AE370" s="2">
        <f>(Table2[[#This Row],[Close Price]]/Table2[[#This Row],[Current Week Low]])-1</f>
        <v>7.5975039001560107E-2</v>
      </c>
      <c r="AF370" s="2">
        <f>(Table2[[#This Row],[Current Week High]]/Table2[[#This Row],[Close Price]])-1</f>
        <v>2.185732927359707E-2</v>
      </c>
      <c r="AG370" s="2">
        <f>(Table2[[#This Row],[Close Price]]/Table2[[#This Row],[Current Month Low]])-1</f>
        <v>0.10347586096556149</v>
      </c>
      <c r="AH370" s="2">
        <f>(Table2[[#This Row],[Current Month High]]/Table2[[#This Row],[Close Price]])-1</f>
        <v>2.185732927359707E-2</v>
      </c>
      <c r="AI370">
        <v>19.544729592576399</v>
      </c>
      <c r="AJ370">
        <v>38.919381640565902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-0.08</v>
      </c>
      <c r="AM370" t="s">
        <v>10443</v>
      </c>
      <c r="AN370">
        <v>9.16</v>
      </c>
      <c r="AO370" t="s">
        <v>10442</v>
      </c>
      <c r="AP370">
        <v>0.13023752246803799</v>
      </c>
      <c r="AQ370">
        <f>(Table2[[#This Row],[Sharpe Ratio]]-AVERAGE(Table2[Sharpe Ratio]))/_xlfn.STDEV.P(Table2[Sharpe Ratio])</f>
        <v>0.76131275913228924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2.4541770313426761</v>
      </c>
      <c r="AS370">
        <f>_xlfn.RANK.AVG(Table2[[#This Row],[1Y Return vs Nifty Z-Score]],Table2[1Y Return vs Nifty Z-Score])</f>
        <v>406</v>
      </c>
      <c r="AT370">
        <f>_xlfn.RANK.AVG(Table2[[#This Row],[6M Return vs Nifty Z-Score]],Table2[6M Return vs Nifty Z-Score])</f>
        <v>567</v>
      </c>
      <c r="AU370">
        <f>_xlfn.RANK.AVG(Table2[[#This Row],[Sharpe Ratio Z-Score]],Table2[Sharpe Ratio Z-Score])</f>
        <v>157</v>
      </c>
      <c r="AV370">
        <f>(Table2[[#This Row],[Rank 1Y]]+Table2[[#This Row],[Rank 6M]]+Table2[[#This Row],[Rank Sharpe]])/3</f>
        <v>376.66666666666669</v>
      </c>
    </row>
    <row r="371" spans="1:48" x14ac:dyDescent="0.3">
      <c r="A371" t="s">
        <v>65</v>
      </c>
      <c r="B371" t="s">
        <v>66</v>
      </c>
      <c r="C371" t="s">
        <v>10382</v>
      </c>
      <c r="D371" t="s">
        <v>67</v>
      </c>
      <c r="E371">
        <v>360110.49227175</v>
      </c>
      <c r="F371">
        <v>286.25</v>
      </c>
      <c r="G371">
        <v>22.5051843526951</v>
      </c>
      <c r="H371">
        <f>(Table2[[#This Row],[1Y Return vs Nifty]]-AVERAGE(Table2[1Y Return vs Nifty]))/_xlfn.STDEV.P(Table2[1Y Return vs Nifty])</f>
        <v>-2.9887866457922203E-2</v>
      </c>
      <c r="I371">
        <v>-18.940692424821101</v>
      </c>
      <c r="J371">
        <f>(Table2[[#This Row],[1M Return vs Nifty]]-AVERAGE(Table2[1M Return vs Nifty]))/_xlfn.STDEV.P(Table2[1M Return vs Nifty])</f>
        <v>-1.598054890012709</v>
      </c>
      <c r="K371">
        <v>-9.6056248051525106</v>
      </c>
      <c r="L371">
        <f>(Table2[[#This Row],[6M Return vs Nifty]]-AVERAGE(Table2[6M Return vs Nifty]))/_xlfn.STDEV.P(Table2[6M Return vs Nifty])</f>
        <v>-0.72029062151588763</v>
      </c>
      <c r="M371">
        <v>-4.9200182124987899</v>
      </c>
      <c r="N371">
        <f>(Table2[[#This Row],[1W Return vs Nifty]]-AVERAGE(Table2[1W Return vs Nifty]))/_xlfn.STDEV.P(Table2[1W Return vs Nifty])</f>
        <v>-0.47839785392080258</v>
      </c>
      <c r="O371">
        <v>302.3</v>
      </c>
      <c r="P371">
        <v>306.87687156230101</v>
      </c>
      <c r="Q371">
        <v>272.82114168024901</v>
      </c>
      <c r="R371">
        <v>28.326610825933301</v>
      </c>
      <c r="S371" s="2">
        <f>(Table2[[#This Row],[Close Price]]-Table2[[#This Row],[20D EMA]])/Table2[[#This Row],[20D EMA]]</f>
        <v>-5.3092954019186275E-2</v>
      </c>
      <c r="T371" s="2">
        <f>(Table2[[#This Row],[Close Price]]-Table2[[#This Row],[50D EMA]])/Table2[[#This Row],[50D EMA]]</f>
        <v>-6.7215464812614312E-2</v>
      </c>
      <c r="U371" s="2">
        <f>(Table2[[#This Row],[Close Price]]-Table2[[#This Row],[200D EMA]])/Table2[[#This Row],[200D EMA]]</f>
        <v>4.9222205570453315E-2</v>
      </c>
      <c r="V371">
        <v>0.86194415406354297</v>
      </c>
      <c r="W371">
        <v>285.2</v>
      </c>
      <c r="X371">
        <v>289.05</v>
      </c>
      <c r="Y371">
        <v>282.5</v>
      </c>
      <c r="Z371">
        <v>297.8</v>
      </c>
      <c r="AA371">
        <v>282.5</v>
      </c>
      <c r="AB371">
        <v>331.95</v>
      </c>
      <c r="AC371" s="2">
        <f>(Table2[[#This Row],[Close Price]]/Table2[[#This Row],[Day Low]])-1</f>
        <v>3.6816269284711822E-3</v>
      </c>
      <c r="AD371" s="2">
        <f>(Table2[[#This Row],[Day High]]/Table2[[#This Row],[Close Price]])-1</f>
        <v>9.781659388646391E-3</v>
      </c>
      <c r="AE371" s="2">
        <f>(Table2[[#This Row],[Close Price]]/Table2[[#This Row],[Current Week Low]])-1</f>
        <v>1.327433628318575E-2</v>
      </c>
      <c r="AF371" s="2">
        <f>(Table2[[#This Row],[Current Week High]]/Table2[[#This Row],[Close Price]])-1</f>
        <v>4.0349344978166002E-2</v>
      </c>
      <c r="AG371" s="2">
        <f>(Table2[[#This Row],[Close Price]]/Table2[[#This Row],[Current Month Low]])-1</f>
        <v>1.327433628318575E-2</v>
      </c>
      <c r="AH371" s="2">
        <f>(Table2[[#This Row],[Current Month High]]/Table2[[#This Row],[Close Price]])-1</f>
        <v>0.15965065502183395</v>
      </c>
      <c r="AI371">
        <v>20.5240174672489</v>
      </c>
      <c r="AJ371">
        <v>59.116175653140601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0.02</v>
      </c>
      <c r="AM371" t="s">
        <v>10442</v>
      </c>
      <c r="AN371">
        <v>-8.9499999999999993</v>
      </c>
      <c r="AO371" t="s">
        <v>10443</v>
      </c>
      <c r="AP371">
        <v>8.6685142165199999E-2</v>
      </c>
      <c r="AQ371">
        <f>(Table2[[#This Row],[Sharpe Ratio]]-AVERAGE(Table2[Sharpe Ratio]))/_xlfn.STDEV.P(Table2[Sharpe Ratio])</f>
        <v>0.25715917465667149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301</v>
      </c>
      <c r="AT371">
        <f>_xlfn.RANK.AVG(Table2[[#This Row],[6M Return vs Nifty Z-Score]],Table2[6M Return vs Nifty Z-Score])</f>
        <v>559</v>
      </c>
      <c r="AU371">
        <f>_xlfn.RANK.AVG(Table2[[#This Row],[Sharpe Ratio Z-Score]],Table2[Sharpe Ratio Z-Score])</f>
        <v>271</v>
      </c>
      <c r="AV371">
        <f>(Table2[[#This Row],[Rank 1Y]]+Table2[[#This Row],[Rank 6M]]+Table2[[#This Row],[Rank Sharpe]])/3</f>
        <v>377</v>
      </c>
    </row>
    <row r="372" spans="1:48" x14ac:dyDescent="0.3">
      <c r="A372" t="s">
        <v>768</v>
      </c>
      <c r="B372" t="s">
        <v>769</v>
      </c>
      <c r="C372" t="s">
        <v>10384</v>
      </c>
      <c r="D372" t="s">
        <v>533</v>
      </c>
      <c r="E372">
        <v>22499.685978595</v>
      </c>
      <c r="F372">
        <v>530.35</v>
      </c>
      <c r="G372">
        <v>-37.300120039606497</v>
      </c>
      <c r="H372">
        <f>(Table2[[#This Row],[1Y Return vs Nifty]]-AVERAGE(Table2[1Y Return vs Nifty]))/_xlfn.STDEV.P(Table2[1Y Return vs Nifty])</f>
        <v>-1.0110505212187901</v>
      </c>
      <c r="I372">
        <v>3.7226890200029699</v>
      </c>
      <c r="J372">
        <f>(Table2[[#This Row],[1M Return vs Nifty]]-AVERAGE(Table2[1M Return vs Nifty]))/_xlfn.STDEV.P(Table2[1M Return vs Nifty])</f>
        <v>0.58235311341976603</v>
      </c>
      <c r="K372">
        <v>44.135898162792202</v>
      </c>
      <c r="L372">
        <f>(Table2[[#This Row],[6M Return vs Nifty]]-AVERAGE(Table2[6M Return vs Nifty]))/_xlfn.STDEV.P(Table2[6M Return vs Nifty])</f>
        <v>0.8446271677225391</v>
      </c>
      <c r="M372">
        <v>1.05289867770302</v>
      </c>
      <c r="N372">
        <f>(Table2[[#This Row],[1W Return vs Nifty]]-AVERAGE(Table2[1W Return vs Nifty]))/_xlfn.STDEV.P(Table2[1W Return vs Nifty])</f>
        <v>0.84953721054470122</v>
      </c>
      <c r="O372">
        <v>486.65</v>
      </c>
      <c r="P372">
        <v>469.65608692981499</v>
      </c>
      <c r="Q372">
        <v>476.184812420225</v>
      </c>
      <c r="R372">
        <v>66.152643678274899</v>
      </c>
      <c r="S372" s="2">
        <f>(Table2[[#This Row],[Close Price]]-Table2[[#This Row],[20D EMA]])/Table2[[#This Row],[20D EMA]]</f>
        <v>8.9797595808075711E-2</v>
      </c>
      <c r="T372" s="2">
        <f>(Table2[[#This Row],[Close Price]]-Table2[[#This Row],[50D EMA]])/Table2[[#This Row],[50D EMA]]</f>
        <v>0.12923054711575596</v>
      </c>
      <c r="U372" s="2">
        <f>(Table2[[#This Row],[Close Price]]-Table2[[#This Row],[200D EMA]])/Table2[[#This Row],[200D EMA]]</f>
        <v>0.11374824682979424</v>
      </c>
      <c r="V372">
        <v>2.75837685088384</v>
      </c>
      <c r="W372">
        <v>525.1</v>
      </c>
      <c r="X372">
        <v>560.6</v>
      </c>
      <c r="Y372">
        <v>482</v>
      </c>
      <c r="Z372">
        <v>560.6</v>
      </c>
      <c r="AA372">
        <v>444.45</v>
      </c>
      <c r="AB372">
        <v>560.6</v>
      </c>
      <c r="AC372" s="2">
        <f>(Table2[[#This Row],[Close Price]]/Table2[[#This Row],[Day Low]])-1</f>
        <v>9.9980956008378641E-3</v>
      </c>
      <c r="AD372" s="2">
        <f>(Table2[[#This Row],[Day High]]/Table2[[#This Row],[Close Price]])-1</f>
        <v>5.7037805222965865E-2</v>
      </c>
      <c r="AE372" s="2">
        <f>(Table2[[#This Row],[Close Price]]/Table2[[#This Row],[Current Week Low]])-1</f>
        <v>0.10031120331950216</v>
      </c>
      <c r="AF372" s="2">
        <f>(Table2[[#This Row],[Current Week High]]/Table2[[#This Row],[Close Price]])-1</f>
        <v>5.7037805222965865E-2</v>
      </c>
      <c r="AG372" s="2">
        <f>(Table2[[#This Row],[Close Price]]/Table2[[#This Row],[Current Month Low]])-1</f>
        <v>0.19327258409269898</v>
      </c>
      <c r="AH372" s="2">
        <f>(Table2[[#This Row],[Current Month High]]/Table2[[#This Row],[Close Price]])-1</f>
        <v>5.7037805222965865E-2</v>
      </c>
      <c r="AI372">
        <v>29.1642445168983</v>
      </c>
      <c r="AJ372">
        <v>74.296700407519396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-0.02</v>
      </c>
      <c r="AM372" t="s">
        <v>10443</v>
      </c>
      <c r="AN372">
        <v>15.09</v>
      </c>
      <c r="AO372" t="s">
        <v>10442</v>
      </c>
      <c r="AP372">
        <v>6.9803098836120001E-2</v>
      </c>
      <c r="AQ372">
        <f>(Table2[[#This Row],[Sharpe Ratio]]-AVERAGE(Table2[Sharpe Ratio]))/_xlfn.STDEV.P(Table2[Sharpe Ratio])</f>
        <v>6.1736040526072337E-2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677</v>
      </c>
      <c r="AT372">
        <f>_xlfn.RANK.AVG(Table2[[#This Row],[6M Return vs Nifty Z-Score]],Table2[6M Return vs Nifty Z-Score])</f>
        <v>122</v>
      </c>
      <c r="AU372">
        <f>_xlfn.RANK.AVG(Table2[[#This Row],[Sharpe Ratio Z-Score]],Table2[Sharpe Ratio Z-Score])</f>
        <v>332</v>
      </c>
      <c r="AV372">
        <f>(Table2[[#This Row],[Rank 1Y]]+Table2[[#This Row],[Rank 6M]]+Table2[[#This Row],[Rank Sharpe]])/3</f>
        <v>377</v>
      </c>
    </row>
    <row r="373" spans="1:48" x14ac:dyDescent="0.3">
      <c r="A373" t="s">
        <v>1184</v>
      </c>
      <c r="B373" t="s">
        <v>1185</v>
      </c>
      <c r="C373" t="s">
        <v>10395</v>
      </c>
      <c r="D373" t="s">
        <v>125</v>
      </c>
      <c r="E373">
        <v>10515.12305505</v>
      </c>
      <c r="F373">
        <v>345.05</v>
      </c>
      <c r="G373">
        <v>-26.6397454398716</v>
      </c>
      <c r="H373">
        <f>(Table2[[#This Row],[1Y Return vs Nifty]]-AVERAGE(Table2[1Y Return vs Nifty]))/_xlfn.STDEV.P(Table2[1Y Return vs Nifty])</f>
        <v>-0.83615698043166864</v>
      </c>
      <c r="I373">
        <v>0.49764142284400897</v>
      </c>
      <c r="J373">
        <f>(Table2[[#This Row],[1M Return vs Nifty]]-AVERAGE(Table2[1M Return vs Nifty]))/_xlfn.STDEV.P(Table2[1M Return vs Nifty])</f>
        <v>0.27207639635457981</v>
      </c>
      <c r="K373">
        <v>3.6154614100591602</v>
      </c>
      <c r="L373">
        <f>(Table2[[#This Row],[6M Return vs Nifty]]-AVERAGE(Table2[6M Return vs Nifty]))/_xlfn.STDEV.P(Table2[6M Return vs Nifty])</f>
        <v>-0.33530128982946283</v>
      </c>
      <c r="M373">
        <v>-7.7453340246472999</v>
      </c>
      <c r="N373">
        <f>(Table2[[#This Row],[1W Return vs Nifty]]-AVERAGE(Table2[1W Return vs Nifty]))/_xlfn.STDEV.P(Table2[1W Return vs Nifty])</f>
        <v>-1.1065391798608113</v>
      </c>
      <c r="O373">
        <v>348.82</v>
      </c>
      <c r="P373">
        <v>352.66886528708199</v>
      </c>
      <c r="Q373">
        <v>340.620379469542</v>
      </c>
      <c r="R373">
        <v>44.653391459952303</v>
      </c>
      <c r="S373" s="2">
        <f>(Table2[[#This Row],[Close Price]]-Table2[[#This Row],[20D EMA]])/Table2[[#This Row],[20D EMA]]</f>
        <v>-1.0807866521415004E-2</v>
      </c>
      <c r="T373" s="2">
        <f>(Table2[[#This Row],[Close Price]]-Table2[[#This Row],[50D EMA]])/Table2[[#This Row],[50D EMA]]</f>
        <v>-2.1603453088721091E-2</v>
      </c>
      <c r="U373" s="2">
        <f>(Table2[[#This Row],[Close Price]]-Table2[[#This Row],[200D EMA]])/Table2[[#This Row],[200D EMA]]</f>
        <v>1.3004566953264471E-2</v>
      </c>
      <c r="V373">
        <v>1.0983086670228599</v>
      </c>
      <c r="W373">
        <v>340.55</v>
      </c>
      <c r="X373">
        <v>356.95</v>
      </c>
      <c r="Y373">
        <v>334.7</v>
      </c>
      <c r="Z373">
        <v>365.1</v>
      </c>
      <c r="AA373">
        <v>326.95</v>
      </c>
      <c r="AB373">
        <v>371.7</v>
      </c>
      <c r="AC373" s="2">
        <f>(Table2[[#This Row],[Close Price]]/Table2[[#This Row],[Day Low]])-1</f>
        <v>1.3213918660989643E-2</v>
      </c>
      <c r="AD373" s="2">
        <f>(Table2[[#This Row],[Day High]]/Table2[[#This Row],[Close Price]])-1</f>
        <v>3.4487755397768272E-2</v>
      </c>
      <c r="AE373" s="2">
        <f>(Table2[[#This Row],[Close Price]]/Table2[[#This Row],[Current Week Low]])-1</f>
        <v>3.0923214819241096E-2</v>
      </c>
      <c r="AF373" s="2">
        <f>(Table2[[#This Row],[Current Week High]]/Table2[[#This Row],[Close Price]])-1</f>
        <v>5.8107520649181232E-2</v>
      </c>
      <c r="AG373" s="2">
        <f>(Table2[[#This Row],[Close Price]]/Table2[[#This Row],[Current Month Low]])-1</f>
        <v>5.5360146811439082E-2</v>
      </c>
      <c r="AH373" s="2">
        <f>(Table2[[#This Row],[Current Month High]]/Table2[[#This Row],[Close Price]])-1</f>
        <v>7.7235183306767041E-2</v>
      </c>
      <c r="AI373">
        <v>23.982031589624601</v>
      </c>
      <c r="AJ373">
        <v>36.491297468354396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</v>
      </c>
      <c r="AM373" t="s">
        <v>10443</v>
      </c>
      <c r="AN373">
        <v>1.1299999999999999</v>
      </c>
      <c r="AO373" t="s">
        <v>10442</v>
      </c>
      <c r="AP373">
        <v>0.16344788384299999</v>
      </c>
      <c r="AQ373">
        <f>(Table2[[#This Row],[Sharpe Ratio]]-AVERAGE(Table2[Sharpe Ratio]))/_xlfn.STDEV.P(Table2[Sharpe Ratio])</f>
        <v>1.1457492150158881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615</v>
      </c>
      <c r="AT373">
        <f>_xlfn.RANK.AVG(Table2[[#This Row],[6M Return vs Nifty Z-Score]],Table2[6M Return vs Nifty Z-Score])</f>
        <v>425</v>
      </c>
      <c r="AU373">
        <f>_xlfn.RANK.AVG(Table2[[#This Row],[Sharpe Ratio Z-Score]],Table2[Sharpe Ratio Z-Score])</f>
        <v>94</v>
      </c>
      <c r="AV373">
        <f>(Table2[[#This Row],[Rank 1Y]]+Table2[[#This Row],[Rank 6M]]+Table2[[#This Row],[Rank Sharpe]])/3</f>
        <v>378</v>
      </c>
    </row>
    <row r="374" spans="1:48" x14ac:dyDescent="0.3">
      <c r="A374" t="s">
        <v>373</v>
      </c>
      <c r="B374" t="s">
        <v>374</v>
      </c>
      <c r="C374" t="s">
        <v>10384</v>
      </c>
      <c r="D374" t="s">
        <v>37</v>
      </c>
      <c r="E374">
        <v>68627.814831950003</v>
      </c>
      <c r="F374">
        <v>509.5</v>
      </c>
      <c r="G374">
        <v>-6.8669213981038597</v>
      </c>
      <c r="H374">
        <f>(Table2[[#This Row],[1Y Return vs Nifty]]-AVERAGE(Table2[1Y Return vs Nifty]))/_xlfn.STDEV.P(Table2[1Y Return vs Nifty])</f>
        <v>-0.5117650769697133</v>
      </c>
      <c r="I374">
        <v>-12.274024493036199</v>
      </c>
      <c r="J374">
        <f>(Table2[[#This Row],[1M Return vs Nifty]]-AVERAGE(Table2[1M Return vs Nifty]))/_xlfn.STDEV.P(Table2[1M Return vs Nifty])</f>
        <v>-0.95666533611583393</v>
      </c>
      <c r="K374">
        <v>-9.6218032479705204</v>
      </c>
      <c r="L374">
        <f>(Table2[[#This Row],[6M Return vs Nifty]]-AVERAGE(Table2[6M Return vs Nifty]))/_xlfn.STDEV.P(Table2[6M Return vs Nifty])</f>
        <v>-0.72076172712603537</v>
      </c>
      <c r="M374">
        <v>-4.53725595202829</v>
      </c>
      <c r="N374">
        <f>(Table2[[#This Row],[1W Return vs Nifty]]-AVERAGE(Table2[1W Return vs Nifty]))/_xlfn.STDEV.P(Table2[1W Return vs Nifty])</f>
        <v>-0.39329982955909382</v>
      </c>
      <c r="O374">
        <v>528.61</v>
      </c>
      <c r="P374">
        <v>542.07275410827401</v>
      </c>
      <c r="Q374">
        <v>510.17586550003801</v>
      </c>
      <c r="R374">
        <v>33.087628714788103</v>
      </c>
      <c r="S374" s="2">
        <f>(Table2[[#This Row],[Close Price]]-Table2[[#This Row],[20D EMA]])/Table2[[#This Row],[20D EMA]]</f>
        <v>-3.6151415977753003E-2</v>
      </c>
      <c r="T374" s="2">
        <f>(Table2[[#This Row],[Close Price]]-Table2[[#This Row],[50D EMA]])/Table2[[#This Row],[50D EMA]]</f>
        <v>-6.0089266360300972E-2</v>
      </c>
      <c r="U374" s="2">
        <f>(Table2[[#This Row],[Close Price]]-Table2[[#This Row],[200D EMA]])/Table2[[#This Row],[200D EMA]]</f>
        <v>-1.3247696446314239E-3</v>
      </c>
      <c r="V374">
        <v>1.2549108642019999</v>
      </c>
      <c r="W374">
        <v>505</v>
      </c>
      <c r="X374">
        <v>514.75</v>
      </c>
      <c r="Y374">
        <v>504.15</v>
      </c>
      <c r="Z374">
        <v>525.65</v>
      </c>
      <c r="AA374">
        <v>504.15</v>
      </c>
      <c r="AB374">
        <v>574.29999999999995</v>
      </c>
      <c r="AC374" s="2">
        <f>(Table2[[#This Row],[Close Price]]/Table2[[#This Row],[Day Low]])-1</f>
        <v>8.9108910891089188E-3</v>
      </c>
      <c r="AD374" s="2">
        <f>(Table2[[#This Row],[Day High]]/Table2[[#This Row],[Close Price]])-1</f>
        <v>1.0304219823356275E-2</v>
      </c>
      <c r="AE374" s="2">
        <f>(Table2[[#This Row],[Close Price]]/Table2[[#This Row],[Current Week Low]])-1</f>
        <v>1.0611921055241558E-2</v>
      </c>
      <c r="AF374" s="2">
        <f>(Table2[[#This Row],[Current Week High]]/Table2[[#This Row],[Close Price]])-1</f>
        <v>3.1697742885181457E-2</v>
      </c>
      <c r="AG374" s="2">
        <f>(Table2[[#This Row],[Close Price]]/Table2[[#This Row],[Current Month Low]])-1</f>
        <v>1.0611921055241558E-2</v>
      </c>
      <c r="AH374" s="2">
        <f>(Table2[[#This Row],[Current Month High]]/Table2[[#This Row],[Close Price]])-1</f>
        <v>0.12718351324828259</v>
      </c>
      <c r="AI374">
        <v>24.1805691854759</v>
      </c>
      <c r="AJ374">
        <v>30.340240470708601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-0.06</v>
      </c>
      <c r="AM374" t="s">
        <v>10443</v>
      </c>
      <c r="AN374">
        <v>-4.95</v>
      </c>
      <c r="AO374" t="s">
        <v>10443</v>
      </c>
      <c r="AP374">
        <v>0.166467397885392</v>
      </c>
      <c r="AQ374">
        <f>(Table2[[#This Row],[Sharpe Ratio]]-AVERAGE(Table2[Sharpe Ratio]))/_xlfn.STDEV.P(Table2[Sharpe Ratio])</f>
        <v>1.1807025015472146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487</v>
      </c>
      <c r="AT374">
        <f>_xlfn.RANK.AVG(Table2[[#This Row],[6M Return vs Nifty Z-Score]],Table2[6M Return vs Nifty Z-Score])</f>
        <v>560</v>
      </c>
      <c r="AU374">
        <f>_xlfn.RANK.AVG(Table2[[#This Row],[Sharpe Ratio Z-Score]],Table2[Sharpe Ratio Z-Score])</f>
        <v>90</v>
      </c>
      <c r="AV374">
        <f>(Table2[[#This Row],[Rank 1Y]]+Table2[[#This Row],[Rank 6M]]+Table2[[#This Row],[Rank Sharpe]])/3</f>
        <v>379</v>
      </c>
    </row>
    <row r="375" spans="1:48" x14ac:dyDescent="0.3">
      <c r="A375" t="s">
        <v>1463</v>
      </c>
      <c r="B375" t="s">
        <v>1464</v>
      </c>
      <c r="C375" t="s">
        <v>10390</v>
      </c>
      <c r="D375" t="s">
        <v>197</v>
      </c>
      <c r="E375">
        <v>7346.2559457750003</v>
      </c>
      <c r="F375">
        <v>530.15</v>
      </c>
      <c r="G375">
        <v>-1.8004684209217501</v>
      </c>
      <c r="H375">
        <f>(Table2[[#This Row],[1Y Return vs Nifty]]-AVERAGE(Table2[1Y Return vs Nifty]))/_xlfn.STDEV.P(Table2[1Y Return vs Nifty])</f>
        <v>-0.42864511789877519</v>
      </c>
      <c r="I375">
        <v>-15.3093784701031</v>
      </c>
      <c r="J375">
        <f>(Table2[[#This Row],[1M Return vs Nifty]]-AVERAGE(Table2[1M Return vs Nifty]))/_xlfn.STDEV.P(Table2[1M Return vs Nifty])</f>
        <v>-1.2486919306891151</v>
      </c>
      <c r="K375">
        <v>14.8410119594144</v>
      </c>
      <c r="L375">
        <f>(Table2[[#This Row],[6M Return vs Nifty]]-AVERAGE(Table2[6M Return vs Nifty]))/_xlfn.STDEV.P(Table2[6M Return vs Nifty])</f>
        <v>-8.4206437569750367E-3</v>
      </c>
      <c r="M375">
        <v>-4.0476344212942701</v>
      </c>
      <c r="N375">
        <f>(Table2[[#This Row],[1W Return vs Nifty]]-AVERAGE(Table2[1W Return vs Nifty]))/_xlfn.STDEV.P(Table2[1W Return vs Nifty])</f>
        <v>-0.28444420492357153</v>
      </c>
      <c r="O375">
        <v>532.13</v>
      </c>
      <c r="P375">
        <v>525.44598331491295</v>
      </c>
      <c r="Q375">
        <v>467.43932905621301</v>
      </c>
      <c r="R375">
        <v>48.905833730736397</v>
      </c>
      <c r="S375" s="2">
        <f>(Table2[[#This Row],[Close Price]]-Table2[[#This Row],[20D EMA]])/Table2[[#This Row],[20D EMA]]</f>
        <v>-3.7208952699528653E-3</v>
      </c>
      <c r="T375" s="2">
        <f>(Table2[[#This Row],[Close Price]]-Table2[[#This Row],[50D EMA]])/Table2[[#This Row],[50D EMA]]</f>
        <v>8.9524267659455894E-3</v>
      </c>
      <c r="U375" s="2">
        <f>(Table2[[#This Row],[Close Price]]-Table2[[#This Row],[200D EMA]])/Table2[[#This Row],[200D EMA]]</f>
        <v>0.13415788327097644</v>
      </c>
      <c r="V375">
        <v>1.2276416718504399</v>
      </c>
      <c r="W375">
        <v>505.15</v>
      </c>
      <c r="X375">
        <v>544</v>
      </c>
      <c r="Y375">
        <v>505.15</v>
      </c>
      <c r="Z375">
        <v>544</v>
      </c>
      <c r="AA375">
        <v>504.45</v>
      </c>
      <c r="AB375">
        <v>559.70000000000005</v>
      </c>
      <c r="AC375" s="2">
        <f>(Table2[[#This Row],[Close Price]]/Table2[[#This Row],[Day Low]])-1</f>
        <v>4.9490250420667126E-2</v>
      </c>
      <c r="AD375" s="2">
        <f>(Table2[[#This Row],[Day High]]/Table2[[#This Row],[Close Price]])-1</f>
        <v>2.6124681693860285E-2</v>
      </c>
      <c r="AE375" s="2">
        <f>(Table2[[#This Row],[Close Price]]/Table2[[#This Row],[Current Week Low]])-1</f>
        <v>4.9490250420667126E-2</v>
      </c>
      <c r="AF375" s="2">
        <f>(Table2[[#This Row],[Current Week High]]/Table2[[#This Row],[Close Price]])-1</f>
        <v>2.6124681693860285E-2</v>
      </c>
      <c r="AG375" s="2">
        <f>(Table2[[#This Row],[Close Price]]/Table2[[#This Row],[Current Month Low]])-1</f>
        <v>5.0946575478243661E-2</v>
      </c>
      <c r="AH375" s="2">
        <f>(Table2[[#This Row],[Current Month High]]/Table2[[#This Row],[Close Price]])-1</f>
        <v>5.5738941808922027E-2</v>
      </c>
      <c r="AI375">
        <v>20.645100443270699</v>
      </c>
      <c r="AJ375">
        <v>49.865724381625398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-0.03</v>
      </c>
      <c r="AM375" t="s">
        <v>10443</v>
      </c>
      <c r="AN375">
        <v>1.39</v>
      </c>
      <c r="AO375" t="s">
        <v>10442</v>
      </c>
      <c r="AP375">
        <v>5.0206802954552002E-2</v>
      </c>
      <c r="AQ375">
        <f>(Table2[[#This Row],[Sharpe Ratio]]-AVERAGE(Table2[Sharpe Ratio]))/_xlfn.STDEV.P(Table2[Sharpe Ratio])</f>
        <v>-0.16510673459759903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-2.1353086318660357</v>
      </c>
      <c r="AS375">
        <f>_xlfn.RANK.AVG(Table2[[#This Row],[1Y Return vs Nifty Z-Score]],Table2[1Y Return vs Nifty Z-Score])</f>
        <v>448</v>
      </c>
      <c r="AT375">
        <f>_xlfn.RANK.AVG(Table2[[#This Row],[6M Return vs Nifty Z-Score]],Table2[6M Return vs Nifty Z-Score])</f>
        <v>312</v>
      </c>
      <c r="AU375">
        <f>_xlfn.RANK.AVG(Table2[[#This Row],[Sharpe Ratio Z-Score]],Table2[Sharpe Ratio Z-Score])</f>
        <v>380</v>
      </c>
      <c r="AV375">
        <f>(Table2[[#This Row],[Rank 1Y]]+Table2[[#This Row],[Rank 6M]]+Table2[[#This Row],[Rank Sharpe]])/3</f>
        <v>380</v>
      </c>
    </row>
    <row r="376" spans="1:48" x14ac:dyDescent="0.3">
      <c r="A376" t="s">
        <v>1703</v>
      </c>
      <c r="B376" t="s">
        <v>1704</v>
      </c>
      <c r="C376" t="s">
        <v>10391</v>
      </c>
      <c r="D376" t="s">
        <v>1409</v>
      </c>
      <c r="E376">
        <v>4980.7150047599998</v>
      </c>
      <c r="F376">
        <v>880.4</v>
      </c>
      <c r="G376">
        <v>9.6089844786232099</v>
      </c>
      <c r="H376">
        <f>(Table2[[#This Row],[1Y Return vs Nifty]]-AVERAGE(Table2[1Y Return vs Nifty]))/_xlfn.STDEV.P(Table2[1Y Return vs Nifty])</f>
        <v>-0.24146223821883125</v>
      </c>
      <c r="I376">
        <v>-1.2344123607800399</v>
      </c>
      <c r="J376">
        <f>(Table2[[#This Row],[1M Return vs Nifty]]-AVERAGE(Table2[1M Return vs Nifty]))/_xlfn.STDEV.P(Table2[1M Return vs Nifty])</f>
        <v>0.10543824743652044</v>
      </c>
      <c r="K376">
        <v>-18.502536786370399</v>
      </c>
      <c r="L376">
        <f>(Table2[[#This Row],[6M Return vs Nifty]]-AVERAGE(Table2[6M Return vs Nifty]))/_xlfn.STDEV.P(Table2[6M Return vs Nifty])</f>
        <v>-0.97936284462726109</v>
      </c>
      <c r="M376">
        <v>-1.89743410533239</v>
      </c>
      <c r="N376">
        <f>(Table2[[#This Row],[1W Return vs Nifty]]-AVERAGE(Table2[1W Return vs Nifty]))/_xlfn.STDEV.P(Table2[1W Return vs Nifty])</f>
        <v>0.19360135433652251</v>
      </c>
      <c r="O376">
        <v>854.13</v>
      </c>
      <c r="P376">
        <v>857.25874164034303</v>
      </c>
      <c r="Q376">
        <v>851.086671864599</v>
      </c>
      <c r="R376">
        <v>72.919188595365895</v>
      </c>
      <c r="S376" s="2">
        <f>(Table2[[#This Row],[Close Price]]-Table2[[#This Row],[20D EMA]])/Table2[[#This Row],[20D EMA]]</f>
        <v>3.0756442227763903E-2</v>
      </c>
      <c r="T376" s="2">
        <f>(Table2[[#This Row],[Close Price]]-Table2[[#This Row],[50D EMA]])/Table2[[#This Row],[50D EMA]]</f>
        <v>2.6994485136863963E-2</v>
      </c>
      <c r="U376" s="2">
        <f>(Table2[[#This Row],[Close Price]]-Table2[[#This Row],[200D EMA]])/Table2[[#This Row],[200D EMA]]</f>
        <v>3.4442236148734443E-2</v>
      </c>
      <c r="V376">
        <v>0.84649059149156602</v>
      </c>
      <c r="W376">
        <v>860</v>
      </c>
      <c r="X376">
        <v>894.95</v>
      </c>
      <c r="Y376">
        <v>838.05</v>
      </c>
      <c r="Z376">
        <v>894.95</v>
      </c>
      <c r="AA376">
        <v>822.05</v>
      </c>
      <c r="AB376">
        <v>894.95</v>
      </c>
      <c r="AC376" s="2">
        <f>(Table2[[#This Row],[Close Price]]/Table2[[#This Row],[Day Low]])-1</f>
        <v>2.3720930232558057E-2</v>
      </c>
      <c r="AD376" s="2">
        <f>(Table2[[#This Row],[Day High]]/Table2[[#This Row],[Close Price]])-1</f>
        <v>1.6526578827805727E-2</v>
      </c>
      <c r="AE376" s="2">
        <f>(Table2[[#This Row],[Close Price]]/Table2[[#This Row],[Current Week Low]])-1</f>
        <v>5.0533977686295639E-2</v>
      </c>
      <c r="AF376" s="2">
        <f>(Table2[[#This Row],[Current Week High]]/Table2[[#This Row],[Close Price]])-1</f>
        <v>1.6526578827805727E-2</v>
      </c>
      <c r="AG376" s="2">
        <f>(Table2[[#This Row],[Close Price]]/Table2[[#This Row],[Current Month Low]])-1</f>
        <v>7.0981083875676587E-2</v>
      </c>
      <c r="AH376" s="2">
        <f>(Table2[[#This Row],[Current Month High]]/Table2[[#This Row],[Close Price]])-1</f>
        <v>1.6526578827805727E-2</v>
      </c>
      <c r="AI376">
        <v>25.6133575647433</v>
      </c>
      <c r="AJ376">
        <v>44.316039668879597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-0.11</v>
      </c>
      <c r="AM376" t="s">
        <v>10443</v>
      </c>
      <c r="AN376">
        <v>5.05</v>
      </c>
      <c r="AO376" t="s">
        <v>10442</v>
      </c>
      <c r="AP376">
        <v>0.15509726801683199</v>
      </c>
      <c r="AQ376">
        <f>(Table2[[#This Row],[Sharpe Ratio]]-AVERAGE(Table2[Sharpe Ratio]))/_xlfn.STDEV.P(Table2[Sharpe Ratio])</f>
        <v>1.0490841677310423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375</v>
      </c>
      <c r="AT376">
        <f>_xlfn.RANK.AVG(Table2[[#This Row],[6M Return vs Nifty Z-Score]],Table2[6M Return vs Nifty Z-Score])</f>
        <v>658</v>
      </c>
      <c r="AU376">
        <f>_xlfn.RANK.AVG(Table2[[#This Row],[Sharpe Ratio Z-Score]],Table2[Sharpe Ratio Z-Score])</f>
        <v>107</v>
      </c>
      <c r="AV376">
        <f>(Table2[[#This Row],[Rank 1Y]]+Table2[[#This Row],[Rank 6M]]+Table2[[#This Row],[Rank Sharpe]])/3</f>
        <v>380</v>
      </c>
    </row>
    <row r="377" spans="1:48" x14ac:dyDescent="0.3">
      <c r="A377" t="s">
        <v>154</v>
      </c>
      <c r="B377" t="s">
        <v>155</v>
      </c>
      <c r="C377" t="s">
        <v>5658</v>
      </c>
      <c r="D377" t="s">
        <v>80</v>
      </c>
      <c r="E377">
        <v>179657.24688382499</v>
      </c>
      <c r="F377">
        <v>2678.25</v>
      </c>
      <c r="G377">
        <v>8.6744300104235208</v>
      </c>
      <c r="H377">
        <f>(Table2[[#This Row],[1Y Return vs Nifty]]-AVERAGE(Table2[1Y Return vs Nifty]))/_xlfn.STDEV.P(Table2[1Y Return vs Nifty])</f>
        <v>-0.25679448930182169</v>
      </c>
      <c r="I377">
        <v>1.21102591004809</v>
      </c>
      <c r="J377">
        <f>(Table2[[#This Row],[1M Return vs Nifty]]-AVERAGE(Table2[1M Return vs Nifty]))/_xlfn.STDEV.P(Table2[1M Return vs Nifty])</f>
        <v>0.3407099870308552</v>
      </c>
      <c r="K377">
        <v>5.4687168734645599</v>
      </c>
      <c r="L377">
        <f>(Table2[[#This Row],[6M Return vs Nifty]]-AVERAGE(Table2[6M Return vs Nifty]))/_xlfn.STDEV.P(Table2[6M Return vs Nifty])</f>
        <v>-0.28133571009670577</v>
      </c>
      <c r="M377">
        <v>-2.1513899184040599</v>
      </c>
      <c r="N377">
        <f>(Table2[[#This Row],[1W Return vs Nifty]]-AVERAGE(Table2[1W Return vs Nifty]))/_xlfn.STDEV.P(Table2[1W Return vs Nifty])</f>
        <v>0.13714035961618193</v>
      </c>
      <c r="O377">
        <v>2716.83</v>
      </c>
      <c r="P377">
        <v>2682.5942270146502</v>
      </c>
      <c r="Q377">
        <v>2416.62551174687</v>
      </c>
      <c r="R377">
        <v>39.1032398714962</v>
      </c>
      <c r="S377" s="2">
        <f>(Table2[[#This Row],[Close Price]]-Table2[[#This Row],[20D EMA]])/Table2[[#This Row],[20D EMA]]</f>
        <v>-1.4200373229094175E-2</v>
      </c>
      <c r="T377" s="2">
        <f>(Table2[[#This Row],[Close Price]]-Table2[[#This Row],[50D EMA]])/Table2[[#This Row],[50D EMA]]</f>
        <v>-1.6194126457525035E-3</v>
      </c>
      <c r="U377" s="2">
        <f>(Table2[[#This Row],[Close Price]]-Table2[[#This Row],[200D EMA]])/Table2[[#This Row],[200D EMA]]</f>
        <v>0.10826025256350681</v>
      </c>
      <c r="V377">
        <v>0.67422392187230895</v>
      </c>
      <c r="W377">
        <v>2664.2</v>
      </c>
      <c r="X377">
        <v>2755.7</v>
      </c>
      <c r="Y377">
        <v>2664.2</v>
      </c>
      <c r="Z377">
        <v>2819.05</v>
      </c>
      <c r="AA377">
        <v>2664.2</v>
      </c>
      <c r="AB377">
        <v>2819.05</v>
      </c>
      <c r="AC377" s="2">
        <f>(Table2[[#This Row],[Close Price]]/Table2[[#This Row],[Day Low]])-1</f>
        <v>5.2736281059981849E-3</v>
      </c>
      <c r="AD377" s="2">
        <f>(Table2[[#This Row],[Day High]]/Table2[[#This Row],[Close Price]])-1</f>
        <v>2.8918136843087749E-2</v>
      </c>
      <c r="AE377" s="2">
        <f>(Table2[[#This Row],[Close Price]]/Table2[[#This Row],[Current Week Low]])-1</f>
        <v>5.2736281059981849E-3</v>
      </c>
      <c r="AF377" s="2">
        <f>(Table2[[#This Row],[Current Week High]]/Table2[[#This Row],[Close Price]])-1</f>
        <v>5.257164193036501E-2</v>
      </c>
      <c r="AG377" s="2">
        <f>(Table2[[#This Row],[Close Price]]/Table2[[#This Row],[Current Month Low]])-1</f>
        <v>5.2736281059981849E-3</v>
      </c>
      <c r="AH377" s="2">
        <f>(Table2[[#This Row],[Current Month High]]/Table2[[#This Row],[Close Price]])-1</f>
        <v>5.257164193036501E-2</v>
      </c>
      <c r="AI377">
        <v>7.4488938672640597</v>
      </c>
      <c r="AJ377">
        <v>47.091123730869803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-0.06</v>
      </c>
      <c r="AM377" t="s">
        <v>10443</v>
      </c>
      <c r="AN377">
        <v>-2.88</v>
      </c>
      <c r="AO377" t="s">
        <v>10443</v>
      </c>
      <c r="AP377">
        <v>6.0023242362401003E-2</v>
      </c>
      <c r="AQ377">
        <f>(Table2[[#This Row],[Sharpe Ratio]]-AVERAGE(Table2[Sharpe Ratio]))/_xlfn.STDEV.P(Table2[Sharpe Ratio])</f>
        <v>-5.1473608696273848E-2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-0.11175346144776416</v>
      </c>
      <c r="AS377">
        <f>_xlfn.RANK.AVG(Table2[[#This Row],[1Y Return vs Nifty Z-Score]],Table2[1Y Return vs Nifty Z-Score])</f>
        <v>379</v>
      </c>
      <c r="AT377">
        <f>_xlfn.RANK.AVG(Table2[[#This Row],[6M Return vs Nifty Z-Score]],Table2[6M Return vs Nifty Z-Score])</f>
        <v>403</v>
      </c>
      <c r="AU377">
        <f>_xlfn.RANK.AVG(Table2[[#This Row],[Sharpe Ratio Z-Score]],Table2[Sharpe Ratio Z-Score])</f>
        <v>361</v>
      </c>
      <c r="AV377">
        <f>(Table2[[#This Row],[Rank 1Y]]+Table2[[#This Row],[Rank 6M]]+Table2[[#This Row],[Rank Sharpe]])/3</f>
        <v>381</v>
      </c>
    </row>
    <row r="378" spans="1:48" x14ac:dyDescent="0.3">
      <c r="A378" t="s">
        <v>1204</v>
      </c>
      <c r="B378" t="s">
        <v>1205</v>
      </c>
      <c r="C378" t="s">
        <v>10386</v>
      </c>
      <c r="D378" t="s">
        <v>226</v>
      </c>
      <c r="E378">
        <v>10114.072300399999</v>
      </c>
      <c r="F378">
        <v>757.45</v>
      </c>
      <c r="G378">
        <v>-8.6628571834316705</v>
      </c>
      <c r="H378">
        <f>(Table2[[#This Row],[1Y Return vs Nifty]]-AVERAGE(Table2[1Y Return vs Nifty]))/_xlfn.STDEV.P(Table2[1Y Return vs Nifty])</f>
        <v>-0.54122910429667903</v>
      </c>
      <c r="I378">
        <v>2.4858592676383999</v>
      </c>
      <c r="J378">
        <f>(Table2[[#This Row],[1M Return vs Nifty]]-AVERAGE(Table2[1M Return vs Nifty]))/_xlfn.STDEV.P(Table2[1M Return vs Nifty])</f>
        <v>0.46335968353355572</v>
      </c>
      <c r="K378">
        <v>13.9566556128293</v>
      </c>
      <c r="L378">
        <f>(Table2[[#This Row],[6M Return vs Nifty]]-AVERAGE(Table2[6M Return vs Nifty]))/_xlfn.STDEV.P(Table2[6M Return vs Nifty])</f>
        <v>-3.4172518701464628E-2</v>
      </c>
      <c r="M378">
        <v>0.19389774892655801</v>
      </c>
      <c r="N378">
        <f>(Table2[[#This Row],[1W Return vs Nifty]]-AVERAGE(Table2[1W Return vs Nifty]))/_xlfn.STDEV.P(Table2[1W Return vs Nifty])</f>
        <v>0.65855892059026699</v>
      </c>
      <c r="O378">
        <v>734.86</v>
      </c>
      <c r="P378">
        <v>695.58653644299</v>
      </c>
      <c r="Q378">
        <v>637.28326345410903</v>
      </c>
      <c r="R378">
        <v>58.288972330937398</v>
      </c>
      <c r="S378" s="2">
        <f>(Table2[[#This Row],[Close Price]]-Table2[[#This Row],[20D EMA]])/Table2[[#This Row],[20D EMA]]</f>
        <v>3.0740549220259684E-2</v>
      </c>
      <c r="T378" s="2">
        <f>(Table2[[#This Row],[Close Price]]-Table2[[#This Row],[50D EMA]])/Table2[[#This Row],[50D EMA]]</f>
        <v>8.8937120424096017E-2</v>
      </c>
      <c r="U378" s="2">
        <f>(Table2[[#This Row],[Close Price]]-Table2[[#This Row],[200D EMA]])/Table2[[#This Row],[200D EMA]]</f>
        <v>0.18856094838358212</v>
      </c>
      <c r="V378">
        <v>0.83925113349429903</v>
      </c>
      <c r="W378">
        <v>748.15</v>
      </c>
      <c r="X378">
        <v>766.8</v>
      </c>
      <c r="Y378">
        <v>710</v>
      </c>
      <c r="Z378">
        <v>766.8</v>
      </c>
      <c r="AA378">
        <v>710</v>
      </c>
      <c r="AB378">
        <v>855</v>
      </c>
      <c r="AC378" s="2">
        <f>(Table2[[#This Row],[Close Price]]/Table2[[#This Row],[Day Low]])-1</f>
        <v>1.2430662300340956E-2</v>
      </c>
      <c r="AD378" s="2">
        <f>(Table2[[#This Row],[Day High]]/Table2[[#This Row],[Close Price]])-1</f>
        <v>1.2344049112152478E-2</v>
      </c>
      <c r="AE378" s="2">
        <f>(Table2[[#This Row],[Close Price]]/Table2[[#This Row],[Current Week Low]])-1</f>
        <v>6.6830985915492969E-2</v>
      </c>
      <c r="AF378" s="2">
        <f>(Table2[[#This Row],[Current Week High]]/Table2[[#This Row],[Close Price]])-1</f>
        <v>1.2344049112152478E-2</v>
      </c>
      <c r="AG378" s="2">
        <f>(Table2[[#This Row],[Close Price]]/Table2[[#This Row],[Current Month Low]])-1</f>
        <v>6.6830985915492969E-2</v>
      </c>
      <c r="AH378" s="2">
        <f>(Table2[[#This Row],[Current Month High]]/Table2[[#This Row],[Close Price]])-1</f>
        <v>0.12878737870486501</v>
      </c>
      <c r="AI378">
        <v>12.8787378704865</v>
      </c>
      <c r="AJ378">
        <v>37.318709209572098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0.12</v>
      </c>
      <c r="AM378" t="s">
        <v>10442</v>
      </c>
      <c r="AN378">
        <v>-8.9600000000000009</v>
      </c>
      <c r="AO378" t="s">
        <v>10443</v>
      </c>
      <c r="AP378">
        <v>7.3246729514955006E-2</v>
      </c>
      <c r="AQ378">
        <f>(Table2[[#This Row],[Sharpe Ratio]]-AVERAGE(Table2[Sharpe Ratio]))/_xlfn.STDEV.P(Table2[Sharpe Ratio])</f>
        <v>0.10159881583876271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0.64811579696444177</v>
      </c>
      <c r="AS378">
        <f>_xlfn.RANK.AVG(Table2[[#This Row],[1Y Return vs Nifty Z-Score]],Table2[1Y Return vs Nifty Z-Score])</f>
        <v>497</v>
      </c>
      <c r="AT378">
        <f>_xlfn.RANK.AVG(Table2[[#This Row],[6M Return vs Nifty Z-Score]],Table2[6M Return vs Nifty Z-Score])</f>
        <v>320</v>
      </c>
      <c r="AU378">
        <f>_xlfn.RANK.AVG(Table2[[#This Row],[Sharpe Ratio Z-Score]],Table2[Sharpe Ratio Z-Score])</f>
        <v>326</v>
      </c>
      <c r="AV378">
        <f>(Table2[[#This Row],[Rank 1Y]]+Table2[[#This Row],[Rank 6M]]+Table2[[#This Row],[Rank Sharpe]])/3</f>
        <v>381</v>
      </c>
    </row>
    <row r="379" spans="1:48" x14ac:dyDescent="0.3">
      <c r="A379" t="s">
        <v>1927</v>
      </c>
      <c r="B379" t="s">
        <v>1928</v>
      </c>
      <c r="C379" t="s">
        <v>10395</v>
      </c>
      <c r="D379" t="s">
        <v>125</v>
      </c>
      <c r="E379">
        <v>3728.5179729000001</v>
      </c>
      <c r="F379">
        <v>852.05</v>
      </c>
      <c r="G379">
        <v>32.408444775436998</v>
      </c>
      <c r="H379">
        <f>(Table2[[#This Row],[1Y Return vs Nifty]]-AVERAGE(Table2[1Y Return vs Nifty]))/_xlfn.STDEV.P(Table2[1Y Return vs Nifty])</f>
        <v>0.13258449926113686</v>
      </c>
      <c r="I379">
        <v>0.41028296924751401</v>
      </c>
      <c r="J379">
        <f>(Table2[[#This Row],[1M Return vs Nifty]]-AVERAGE(Table2[1M Return vs Nifty]))/_xlfn.STDEV.P(Table2[1M Return vs Nifty])</f>
        <v>0.26367177801229863</v>
      </c>
      <c r="K379">
        <v>-13.9008610150577</v>
      </c>
      <c r="L379">
        <f>(Table2[[#This Row],[6M Return vs Nifty]]-AVERAGE(Table2[6M Return vs Nifty]))/_xlfn.STDEV.P(Table2[6M Return vs Nifty])</f>
        <v>-0.84536507386944248</v>
      </c>
      <c r="M379">
        <v>-1.6517910264650699</v>
      </c>
      <c r="N379">
        <f>(Table2[[#This Row],[1W Return vs Nifty]]-AVERAGE(Table2[1W Return vs Nifty]))/_xlfn.STDEV.P(Table2[1W Return vs Nifty])</f>
        <v>0.24821421163348015</v>
      </c>
      <c r="O379">
        <v>806.14</v>
      </c>
      <c r="P379">
        <v>823.85194784494604</v>
      </c>
      <c r="Q379">
        <v>770.79277126530201</v>
      </c>
      <c r="R379">
        <v>70.650281630447395</v>
      </c>
      <c r="S379" s="2">
        <f>(Table2[[#This Row],[Close Price]]-Table2[[#This Row],[20D EMA]])/Table2[[#This Row],[20D EMA]]</f>
        <v>5.6950405636737998E-2</v>
      </c>
      <c r="T379" s="2">
        <f>(Table2[[#This Row],[Close Price]]-Table2[[#This Row],[50D EMA]])/Table2[[#This Row],[50D EMA]]</f>
        <v>3.4227086831335574E-2</v>
      </c>
      <c r="U379" s="2">
        <f>(Table2[[#This Row],[Close Price]]-Table2[[#This Row],[200D EMA]])/Table2[[#This Row],[200D EMA]]</f>
        <v>0.10542033055306083</v>
      </c>
      <c r="V379">
        <v>0.61928112139621005</v>
      </c>
      <c r="W379">
        <v>817</v>
      </c>
      <c r="X379">
        <v>855.8</v>
      </c>
      <c r="Y379">
        <v>797.65</v>
      </c>
      <c r="Z379">
        <v>855.8</v>
      </c>
      <c r="AA379">
        <v>733.1</v>
      </c>
      <c r="AB379">
        <v>855.8</v>
      </c>
      <c r="AC379" s="2">
        <f>(Table2[[#This Row],[Close Price]]/Table2[[#This Row],[Day Low]])-1</f>
        <v>4.2900856793145703E-2</v>
      </c>
      <c r="AD379" s="2">
        <f>(Table2[[#This Row],[Day High]]/Table2[[#This Row],[Close Price]])-1</f>
        <v>4.4011501672436282E-3</v>
      </c>
      <c r="AE379" s="2">
        <f>(Table2[[#This Row],[Close Price]]/Table2[[#This Row],[Current Week Low]])-1</f>
        <v>6.8200338494327051E-2</v>
      </c>
      <c r="AF379" s="2">
        <f>(Table2[[#This Row],[Current Week High]]/Table2[[#This Row],[Close Price]])-1</f>
        <v>4.4011501672436282E-3</v>
      </c>
      <c r="AG379" s="2">
        <f>(Table2[[#This Row],[Close Price]]/Table2[[#This Row],[Current Month Low]])-1</f>
        <v>0.16225617241849677</v>
      </c>
      <c r="AH379" s="2">
        <f>(Table2[[#This Row],[Current Month High]]/Table2[[#This Row],[Close Price]])-1</f>
        <v>4.4011501672436282E-3</v>
      </c>
      <c r="AI379">
        <v>27.105216829998199</v>
      </c>
      <c r="AJ379">
        <v>101.192443919716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-0.09</v>
      </c>
      <c r="AM379" t="s">
        <v>10443</v>
      </c>
      <c r="AN379">
        <v>13.74</v>
      </c>
      <c r="AO379" t="s">
        <v>10442</v>
      </c>
      <c r="AP379">
        <v>8.5634469762591994E-2</v>
      </c>
      <c r="AQ379">
        <f>(Table2[[#This Row],[Sharpe Ratio]]-AVERAGE(Table2[Sharpe Ratio]))/_xlfn.STDEV.P(Table2[Sharpe Ratio])</f>
        <v>0.24499680249236708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263</v>
      </c>
      <c r="AT379">
        <f>_xlfn.RANK.AVG(Table2[[#This Row],[6M Return vs Nifty Z-Score]],Table2[6M Return vs Nifty Z-Score])</f>
        <v>607</v>
      </c>
      <c r="AU379">
        <f>_xlfn.RANK.AVG(Table2[[#This Row],[Sharpe Ratio Z-Score]],Table2[Sharpe Ratio Z-Score])</f>
        <v>277</v>
      </c>
      <c r="AV379">
        <f>(Table2[[#This Row],[Rank 1Y]]+Table2[[#This Row],[Rank 6M]]+Table2[[#This Row],[Rank Sharpe]])/3</f>
        <v>382.33333333333331</v>
      </c>
    </row>
    <row r="380" spans="1:48" x14ac:dyDescent="0.3">
      <c r="A380" t="s">
        <v>1535</v>
      </c>
      <c r="B380" t="s">
        <v>1536</v>
      </c>
      <c r="C380" t="s">
        <v>10388</v>
      </c>
      <c r="D380" t="s">
        <v>54</v>
      </c>
      <c r="E380">
        <v>6676.5048694300003</v>
      </c>
      <c r="F380">
        <v>1631.3</v>
      </c>
      <c r="G380">
        <v>-1.77386215314763</v>
      </c>
      <c r="H380">
        <f>(Table2[[#This Row],[1Y Return vs Nifty]]-AVERAGE(Table2[1Y Return vs Nifty]))/_xlfn.STDEV.P(Table2[1Y Return vs Nifty])</f>
        <v>-0.42820861687954631</v>
      </c>
      <c r="I380">
        <v>15.529940733438901</v>
      </c>
      <c r="J380">
        <f>(Table2[[#This Row],[1M Return vs Nifty]]-AVERAGE(Table2[1M Return vs Nifty]))/_xlfn.STDEV.P(Table2[1M Return vs Nifty])</f>
        <v>1.7183100842361019</v>
      </c>
      <c r="K380">
        <v>27.823572391728799</v>
      </c>
      <c r="L380">
        <f>(Table2[[#This Row],[6M Return vs Nifty]]-AVERAGE(Table2[6M Return vs Nifty]))/_xlfn.STDEV.P(Table2[6M Return vs Nifty])</f>
        <v>0.36962297407108724</v>
      </c>
      <c r="M380">
        <v>3.1808305710735501</v>
      </c>
      <c r="N380">
        <f>(Table2[[#This Row],[1W Return vs Nifty]]-AVERAGE(Table2[1W Return vs Nifty]))/_xlfn.STDEV.P(Table2[1W Return vs Nifty])</f>
        <v>1.3226319192014828</v>
      </c>
      <c r="O380">
        <v>1461.78</v>
      </c>
      <c r="P380">
        <v>1385.70372396371</v>
      </c>
      <c r="Q380">
        <v>1262.8316543924</v>
      </c>
      <c r="R380">
        <v>77.151616907489597</v>
      </c>
      <c r="S380" s="2">
        <f>(Table2[[#This Row],[Close Price]]-Table2[[#This Row],[20D EMA]])/Table2[[#This Row],[20D EMA]]</f>
        <v>0.11596820314958474</v>
      </c>
      <c r="T380" s="2">
        <f>(Table2[[#This Row],[Close Price]]-Table2[[#This Row],[50D EMA]])/Table2[[#This Row],[50D EMA]]</f>
        <v>0.17723577687572256</v>
      </c>
      <c r="U380" s="2">
        <f>(Table2[[#This Row],[Close Price]]-Table2[[#This Row],[200D EMA]])/Table2[[#This Row],[200D EMA]]</f>
        <v>0.29177946587416292</v>
      </c>
      <c r="V380">
        <v>1.76216822616619</v>
      </c>
      <c r="W380">
        <v>1537.15</v>
      </c>
      <c r="X380">
        <v>1645</v>
      </c>
      <c r="Y380">
        <v>1505.05</v>
      </c>
      <c r="Z380">
        <v>1645</v>
      </c>
      <c r="AA380">
        <v>1352.05</v>
      </c>
      <c r="AB380">
        <v>1645</v>
      </c>
      <c r="AC380" s="2">
        <f>(Table2[[#This Row],[Close Price]]/Table2[[#This Row],[Day Low]])-1</f>
        <v>6.1249715382363457E-2</v>
      </c>
      <c r="AD380" s="2">
        <f>(Table2[[#This Row],[Day High]]/Table2[[#This Row],[Close Price]])-1</f>
        <v>8.3982100165511664E-3</v>
      </c>
      <c r="AE380" s="2">
        <f>(Table2[[#This Row],[Close Price]]/Table2[[#This Row],[Current Week Low]])-1</f>
        <v>8.3884256336998808E-2</v>
      </c>
      <c r="AF380" s="2">
        <f>(Table2[[#This Row],[Current Week High]]/Table2[[#This Row],[Close Price]])-1</f>
        <v>8.3982100165511664E-3</v>
      </c>
      <c r="AG380" s="2">
        <f>(Table2[[#This Row],[Close Price]]/Table2[[#This Row],[Current Month Low]])-1</f>
        <v>0.20653821974039421</v>
      </c>
      <c r="AH380" s="2">
        <f>(Table2[[#This Row],[Current Month High]]/Table2[[#This Row],[Close Price]])-1</f>
        <v>8.3982100165511664E-3</v>
      </c>
      <c r="AI380">
        <v>0.83982100165511597</v>
      </c>
      <c r="AJ380">
        <v>62.4072875703121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0.02</v>
      </c>
      <c r="AM380" t="s">
        <v>10442</v>
      </c>
      <c r="AN380">
        <v>16.75</v>
      </c>
      <c r="AO380" t="s">
        <v>10442</v>
      </c>
      <c r="AP380">
        <v>1.2098175768301E-2</v>
      </c>
      <c r="AQ380">
        <f>(Table2[[#This Row],[Sharpe Ratio]]-AVERAGE(Table2[Sharpe Ratio]))/_xlfn.STDEV.P(Table2[Sharpe Ratio])</f>
        <v>-0.6062445291750741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2.3761118314540512</v>
      </c>
      <c r="AS380">
        <f>_xlfn.RANK.AVG(Table2[[#This Row],[1Y Return vs Nifty Z-Score]],Table2[1Y Return vs Nifty Z-Score])</f>
        <v>447</v>
      </c>
      <c r="AT380">
        <f>_xlfn.RANK.AVG(Table2[[#This Row],[6M Return vs Nifty Z-Score]],Table2[6M Return vs Nifty Z-Score])</f>
        <v>203</v>
      </c>
      <c r="AU380">
        <f>_xlfn.RANK.AVG(Table2[[#This Row],[Sharpe Ratio Z-Score]],Table2[Sharpe Ratio Z-Score])</f>
        <v>498</v>
      </c>
      <c r="AV380">
        <f>(Table2[[#This Row],[Rank 1Y]]+Table2[[#This Row],[Rank 6M]]+Table2[[#This Row],[Rank Sharpe]])/3</f>
        <v>382.66666666666669</v>
      </c>
    </row>
    <row r="381" spans="1:48" x14ac:dyDescent="0.3">
      <c r="A381" t="s">
        <v>1732</v>
      </c>
      <c r="B381" t="s">
        <v>1733</v>
      </c>
      <c r="C381" t="s">
        <v>10388</v>
      </c>
      <c r="D381" t="s">
        <v>266</v>
      </c>
      <c r="E381">
        <v>4807.1837968350001</v>
      </c>
      <c r="F381">
        <v>559.95000000000005</v>
      </c>
      <c r="G381">
        <v>14.966429007780301</v>
      </c>
      <c r="H381">
        <f>(Table2[[#This Row],[1Y Return vs Nifty]]-AVERAGE(Table2[1Y Return vs Nifty]))/_xlfn.STDEV.P(Table2[1Y Return vs Nifty])</f>
        <v>-0.15356828716591259</v>
      </c>
      <c r="I381">
        <v>7.8133838625114604</v>
      </c>
      <c r="J381">
        <f>(Table2[[#This Row],[1M Return vs Nifty]]-AVERAGE(Table2[1M Return vs Nifty]))/_xlfn.STDEV.P(Table2[1M Return vs Nifty])</f>
        <v>0.97591237975963052</v>
      </c>
      <c r="K381">
        <v>20.540503973461</v>
      </c>
      <c r="L381">
        <f>(Table2[[#This Row],[6M Return vs Nifty]]-AVERAGE(Table2[6M Return vs Nifty]))/_xlfn.STDEV.P(Table2[6M Return vs Nifty])</f>
        <v>0.15754481367384515</v>
      </c>
      <c r="M381">
        <v>-9.2593955598984508</v>
      </c>
      <c r="N381">
        <f>(Table2[[#This Row],[1W Return vs Nifty]]-AVERAGE(Table2[1W Return vs Nifty]))/_xlfn.STDEV.P(Table2[1W Return vs Nifty])</f>
        <v>-1.443154511930256</v>
      </c>
      <c r="O381">
        <v>530.44000000000005</v>
      </c>
      <c r="P381">
        <v>497.34694189919901</v>
      </c>
      <c r="Q381">
        <v>439.49736742859</v>
      </c>
      <c r="R381">
        <v>62.047913462637403</v>
      </c>
      <c r="S381" s="2">
        <f>(Table2[[#This Row],[Close Price]]-Table2[[#This Row],[20D EMA]])/Table2[[#This Row],[20D EMA]]</f>
        <v>5.5633059346957218E-2</v>
      </c>
      <c r="T381" s="2">
        <f>(Table2[[#This Row],[Close Price]]-Table2[[#This Row],[50D EMA]])/Table2[[#This Row],[50D EMA]]</f>
        <v>0.125874018369835</v>
      </c>
      <c r="U381" s="2">
        <f>(Table2[[#This Row],[Close Price]]-Table2[[#This Row],[200D EMA]])/Table2[[#This Row],[200D EMA]]</f>
        <v>0.27406906502342432</v>
      </c>
      <c r="V381">
        <v>1.7120341453538299</v>
      </c>
      <c r="W381">
        <v>533.6</v>
      </c>
      <c r="X381">
        <v>568</v>
      </c>
      <c r="Y381">
        <v>531.20000000000005</v>
      </c>
      <c r="Z381">
        <v>582.1</v>
      </c>
      <c r="AA381">
        <v>508.1</v>
      </c>
      <c r="AB381">
        <v>597</v>
      </c>
      <c r="AC381" s="2">
        <f>(Table2[[#This Row],[Close Price]]/Table2[[#This Row],[Day Low]])-1</f>
        <v>4.9381559220389892E-2</v>
      </c>
      <c r="AD381" s="2">
        <f>(Table2[[#This Row],[Day High]]/Table2[[#This Row],[Close Price]])-1</f>
        <v>1.4376283596749584E-2</v>
      </c>
      <c r="AE381" s="2">
        <f>(Table2[[#This Row],[Close Price]]/Table2[[#This Row],[Current Week Low]])-1</f>
        <v>5.4122740963855387E-2</v>
      </c>
      <c r="AF381" s="2">
        <f>(Table2[[#This Row],[Current Week High]]/Table2[[#This Row],[Close Price]])-1</f>
        <v>3.9557103312795716E-2</v>
      </c>
      <c r="AG381" s="2">
        <f>(Table2[[#This Row],[Close Price]]/Table2[[#This Row],[Current Month Low]])-1</f>
        <v>0.10204684117299756</v>
      </c>
      <c r="AH381" s="2">
        <f>(Table2[[#This Row],[Current Month High]]/Table2[[#This Row],[Close Price]])-1</f>
        <v>6.6166622019823151E-2</v>
      </c>
      <c r="AI381">
        <v>6.6166622019823098</v>
      </c>
      <c r="AJ381">
        <v>62.728857890148198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0.17</v>
      </c>
      <c r="AM381" t="s">
        <v>10442</v>
      </c>
      <c r="AN381">
        <v>8.09</v>
      </c>
      <c r="AO381" t="s">
        <v>10442</v>
      </c>
      <c r="AQ381">
        <f>(Table2[[#This Row],[Sharpe Ratio]]-AVERAGE(Table2[Sharpe Ratio]))/_xlfn.STDEV.P(Table2[Sharpe Ratio])</f>
        <v>-0.74629057572393653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-1.2095561813866296</v>
      </c>
      <c r="AS381">
        <f>_xlfn.RANK.AVG(Table2[[#This Row],[1Y Return vs Nifty Z-Score]],Table2[1Y Return vs Nifty Z-Score])</f>
        <v>334</v>
      </c>
      <c r="AT381">
        <f>_xlfn.RANK.AVG(Table2[[#This Row],[6M Return vs Nifty Z-Score]],Table2[6M Return vs Nifty Z-Score])</f>
        <v>257</v>
      </c>
      <c r="AU381">
        <f>_xlfn.RANK.AVG(Table2[[#This Row],[Sharpe Ratio Z-Score]],Table2[Sharpe Ratio Z-Score])</f>
        <v>558</v>
      </c>
      <c r="AV381">
        <f>(Table2[[#This Row],[Rank 1Y]]+Table2[[#This Row],[Rank 6M]]+Table2[[#This Row],[Rank Sharpe]])/3</f>
        <v>383</v>
      </c>
    </row>
    <row r="382" spans="1:48" x14ac:dyDescent="0.3">
      <c r="A382" t="s">
        <v>388</v>
      </c>
      <c r="B382" t="s">
        <v>389</v>
      </c>
      <c r="C382" t="s">
        <v>10386</v>
      </c>
      <c r="D382" t="s">
        <v>390</v>
      </c>
      <c r="E382">
        <v>62645.019285914997</v>
      </c>
      <c r="F382">
        <v>1730.55</v>
      </c>
      <c r="G382">
        <v>3.6024279803336499</v>
      </c>
      <c r="H382">
        <f>(Table2[[#This Row],[1Y Return vs Nifty]]-AVERAGE(Table2[1Y Return vs Nifty]))/_xlfn.STDEV.P(Table2[1Y Return vs Nifty])</f>
        <v>-0.34000548584071866</v>
      </c>
      <c r="I382">
        <v>-7.6423822079622399</v>
      </c>
      <c r="J382">
        <f>(Table2[[#This Row],[1M Return vs Nifty]]-AVERAGE(Table2[1M Return vs Nifty]))/_xlfn.STDEV.P(Table2[1M Return vs Nifty])</f>
        <v>-0.51106237382187558</v>
      </c>
      <c r="K382">
        <v>9.8755674857880003</v>
      </c>
      <c r="L382">
        <f>(Table2[[#This Row],[6M Return vs Nifty]]-AVERAGE(Table2[6M Return vs Nifty]))/_xlfn.STDEV.P(Table2[6M Return vs Nifty])</f>
        <v>-0.15301111978216098</v>
      </c>
      <c r="M382">
        <v>-8.9411006578941201</v>
      </c>
      <c r="N382">
        <f>(Table2[[#This Row],[1W Return vs Nifty]]-AVERAGE(Table2[1W Return vs Nifty]))/_xlfn.STDEV.P(Table2[1W Return vs Nifty])</f>
        <v>-1.3723892612190778</v>
      </c>
      <c r="O382">
        <v>1851.67</v>
      </c>
      <c r="P382">
        <v>1790.58104557978</v>
      </c>
      <c r="Q382">
        <v>1580.7258014843301</v>
      </c>
      <c r="R382">
        <v>15.852495768455601</v>
      </c>
      <c r="S382" s="2">
        <f>(Table2[[#This Row],[Close Price]]-Table2[[#This Row],[20D EMA]])/Table2[[#This Row],[20D EMA]]</f>
        <v>-6.5411223382136188E-2</v>
      </c>
      <c r="T382" s="2">
        <f>(Table2[[#This Row],[Close Price]]-Table2[[#This Row],[50D EMA]])/Table2[[#This Row],[50D EMA]]</f>
        <v>-3.35260142108465E-2</v>
      </c>
      <c r="U382" s="2">
        <f>(Table2[[#This Row],[Close Price]]-Table2[[#This Row],[200D EMA]])/Table2[[#This Row],[200D EMA]]</f>
        <v>9.4781902322959646E-2</v>
      </c>
      <c r="V382">
        <v>1.76701899492547</v>
      </c>
      <c r="W382">
        <v>1724.1</v>
      </c>
      <c r="X382">
        <v>1770</v>
      </c>
      <c r="Y382">
        <v>1724.1</v>
      </c>
      <c r="Z382">
        <v>1874.4</v>
      </c>
      <c r="AA382">
        <v>1724.1</v>
      </c>
      <c r="AB382">
        <v>1992.2</v>
      </c>
      <c r="AC382" s="2">
        <f>(Table2[[#This Row],[Close Price]]/Table2[[#This Row],[Day Low]])-1</f>
        <v>3.74108230381065E-3</v>
      </c>
      <c r="AD382" s="2">
        <f>(Table2[[#This Row],[Day High]]/Table2[[#This Row],[Close Price]])-1</f>
        <v>2.2796220854641724E-2</v>
      </c>
      <c r="AE382" s="2">
        <f>(Table2[[#This Row],[Close Price]]/Table2[[#This Row],[Current Week Low]])-1</f>
        <v>3.74108230381065E-3</v>
      </c>
      <c r="AF382" s="2">
        <f>(Table2[[#This Row],[Current Week High]]/Table2[[#This Row],[Close Price]])-1</f>
        <v>8.3123862355898526E-2</v>
      </c>
      <c r="AG382" s="2">
        <f>(Table2[[#This Row],[Close Price]]/Table2[[#This Row],[Current Month Low]])-1</f>
        <v>3.74108230381065E-3</v>
      </c>
      <c r="AH382" s="2">
        <f>(Table2[[#This Row],[Current Month High]]/Table2[[#This Row],[Close Price]])-1</f>
        <v>0.15119470688509429</v>
      </c>
      <c r="AI382">
        <v>15.1194706885094</v>
      </c>
      <c r="AJ382">
        <v>47.916577631522699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-0.08</v>
      </c>
      <c r="AM382" t="s">
        <v>10443</v>
      </c>
      <c r="AN382">
        <v>-10.24</v>
      </c>
      <c r="AO382" t="s">
        <v>10443</v>
      </c>
      <c r="AP382">
        <v>4.9644343499972002E-2</v>
      </c>
      <c r="AQ382">
        <f>(Table2[[#This Row],[Sharpe Ratio]]-AVERAGE(Table2[Sharpe Ratio]))/_xlfn.STDEV.P(Table2[Sharpe Ratio])</f>
        <v>-0.17161765198436307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-2.5480858926481957</v>
      </c>
      <c r="AS382">
        <f>_xlfn.RANK.AVG(Table2[[#This Row],[1Y Return vs Nifty Z-Score]],Table2[1Y Return vs Nifty Z-Score])</f>
        <v>407</v>
      </c>
      <c r="AT382">
        <f>_xlfn.RANK.AVG(Table2[[#This Row],[6M Return vs Nifty Z-Score]],Table2[6M Return vs Nifty Z-Score])</f>
        <v>363</v>
      </c>
      <c r="AU382">
        <f>_xlfn.RANK.AVG(Table2[[#This Row],[Sharpe Ratio Z-Score]],Table2[Sharpe Ratio Z-Score])</f>
        <v>382</v>
      </c>
      <c r="AV382">
        <f>(Table2[[#This Row],[Rank 1Y]]+Table2[[#This Row],[Rank 6M]]+Table2[[#This Row],[Rank Sharpe]])/3</f>
        <v>384</v>
      </c>
    </row>
    <row r="383" spans="1:48" x14ac:dyDescent="0.3">
      <c r="A383" t="s">
        <v>44</v>
      </c>
      <c r="B383" t="s">
        <v>45</v>
      </c>
      <c r="C383" t="s">
        <v>10387</v>
      </c>
      <c r="D383" t="s">
        <v>46</v>
      </c>
      <c r="E383">
        <v>521659.31511099997</v>
      </c>
      <c r="F383">
        <v>3793.9</v>
      </c>
      <c r="G383">
        <v>1.6831699308734001</v>
      </c>
      <c r="H383">
        <f>(Table2[[#This Row],[1Y Return vs Nifty]]-AVERAGE(Table2[1Y Return vs Nifty]))/_xlfn.STDEV.P(Table2[1Y Return vs Nifty])</f>
        <v>-0.3714927316981611</v>
      </c>
      <c r="I383">
        <v>-1.1094578373883</v>
      </c>
      <c r="J383">
        <f>(Table2[[#This Row],[1M Return vs Nifty]]-AVERAGE(Table2[1M Return vs Nifty]))/_xlfn.STDEV.P(Table2[1M Return vs Nifty])</f>
        <v>0.1174599240575378</v>
      </c>
      <c r="K383">
        <v>-9.9977387715086792</v>
      </c>
      <c r="L383">
        <f>(Table2[[#This Row],[6M Return vs Nifty]]-AVERAGE(Table2[6M Return vs Nifty]))/_xlfn.STDEV.P(Table2[6M Return vs Nifty])</f>
        <v>-0.73170872222221894</v>
      </c>
      <c r="M383">
        <v>-0.20326790196386499</v>
      </c>
      <c r="N383">
        <f>(Table2[[#This Row],[1W Return vs Nifty]]-AVERAGE(Table2[1W Return vs Nifty]))/_xlfn.STDEV.P(Table2[1W Return vs Nifty])</f>
        <v>0.57025864722067765</v>
      </c>
      <c r="O383">
        <v>3657.83</v>
      </c>
      <c r="P383">
        <v>3635.0507940211201</v>
      </c>
      <c r="Q383">
        <v>3461.6533127252601</v>
      </c>
      <c r="R383">
        <v>70.754950798102598</v>
      </c>
      <c r="S383" s="2">
        <f>(Table2[[#This Row],[Close Price]]-Table2[[#This Row],[20D EMA]])/Table2[[#This Row],[20D EMA]]</f>
        <v>3.7199651159293946E-2</v>
      </c>
      <c r="T383" s="2">
        <f>(Table2[[#This Row],[Close Price]]-Table2[[#This Row],[50D EMA]])/Table2[[#This Row],[50D EMA]]</f>
        <v>4.3699308477381654E-2</v>
      </c>
      <c r="U383" s="2">
        <f>(Table2[[#This Row],[Close Price]]-Table2[[#This Row],[200D EMA]])/Table2[[#This Row],[200D EMA]]</f>
        <v>9.5979191807966394E-2</v>
      </c>
      <c r="V383">
        <v>0.91916925656152504</v>
      </c>
      <c r="W383">
        <v>3680.25</v>
      </c>
      <c r="X383">
        <v>3809.9</v>
      </c>
      <c r="Y383">
        <v>3613</v>
      </c>
      <c r="Z383">
        <v>3809.9</v>
      </c>
      <c r="AA383">
        <v>3516.4</v>
      </c>
      <c r="AB383">
        <v>3809.9</v>
      </c>
      <c r="AC383" s="2">
        <f>(Table2[[#This Row],[Close Price]]/Table2[[#This Row],[Day Low]])-1</f>
        <v>3.0881054276204134E-2</v>
      </c>
      <c r="AD383" s="2">
        <f>(Table2[[#This Row],[Day High]]/Table2[[#This Row],[Close Price]])-1</f>
        <v>4.2172961859827662E-3</v>
      </c>
      <c r="AE383" s="2">
        <f>(Table2[[#This Row],[Close Price]]/Table2[[#This Row],[Current Week Low]])-1</f>
        <v>5.0069194575145248E-2</v>
      </c>
      <c r="AF383" s="2">
        <f>(Table2[[#This Row],[Current Week High]]/Table2[[#This Row],[Close Price]])-1</f>
        <v>4.2172961859827662E-3</v>
      </c>
      <c r="AG383" s="2">
        <f>(Table2[[#This Row],[Close Price]]/Table2[[#This Row],[Current Month Low]])-1</f>
        <v>7.8915936753497951E-2</v>
      </c>
      <c r="AH383" s="2">
        <f>(Table2[[#This Row],[Current Month High]]/Table2[[#This Row],[Close Price]])-1</f>
        <v>4.2172961859827662E-3</v>
      </c>
      <c r="AI383">
        <v>3.3211207464614199</v>
      </c>
      <c r="AJ383">
        <v>33.304052985717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0.01</v>
      </c>
      <c r="AM383" t="s">
        <v>10442</v>
      </c>
      <c r="AN383">
        <v>3.92</v>
      </c>
      <c r="AO383" t="s">
        <v>10442</v>
      </c>
      <c r="AP383">
        <v>0.12662682484005</v>
      </c>
      <c r="AQ383">
        <f>(Table2[[#This Row],[Sharpe Ratio]]-AVERAGE(Table2[Sharpe Ratio]))/_xlfn.STDEV.P(Table2[Sharpe Ratio])</f>
        <v>0.71951605045758249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0.30403316781541789</v>
      </c>
      <c r="AS383">
        <f>_xlfn.RANK.AVG(Table2[[#This Row],[1Y Return vs Nifty Z-Score]],Table2[1Y Return vs Nifty Z-Score])</f>
        <v>422</v>
      </c>
      <c r="AT383">
        <f>_xlfn.RANK.AVG(Table2[[#This Row],[6M Return vs Nifty Z-Score]],Table2[6M Return vs Nifty Z-Score])</f>
        <v>566</v>
      </c>
      <c r="AU383">
        <f>_xlfn.RANK.AVG(Table2[[#This Row],[Sharpe Ratio Z-Score]],Table2[Sharpe Ratio Z-Score])</f>
        <v>168</v>
      </c>
      <c r="AV383">
        <f>(Table2[[#This Row],[Rank 1Y]]+Table2[[#This Row],[Rank 6M]]+Table2[[#This Row],[Rank Sharpe]])/3</f>
        <v>385.33333333333331</v>
      </c>
    </row>
    <row r="384" spans="1:48" x14ac:dyDescent="0.3">
      <c r="A384" t="s">
        <v>38</v>
      </c>
      <c r="B384" t="s">
        <v>39</v>
      </c>
      <c r="C384" t="s">
        <v>10386</v>
      </c>
      <c r="D384" t="s">
        <v>40</v>
      </c>
      <c r="E384">
        <v>643390.87717943999</v>
      </c>
      <c r="F384">
        <v>514.4</v>
      </c>
      <c r="G384">
        <v>-16.027027846022399</v>
      </c>
      <c r="H384">
        <f>(Table2[[#This Row],[1Y Return vs Nifty]]-AVERAGE(Table2[1Y Return vs Nifty]))/_xlfn.STDEV.P(Table2[1Y Return vs Nifty])</f>
        <v>-0.66204529795775013</v>
      </c>
      <c r="I384">
        <v>-3.03526798476326</v>
      </c>
      <c r="J384">
        <f>(Table2[[#This Row],[1M Return vs Nifty]]-AVERAGE(Table2[1M Return vs Nifty]))/_xlfn.STDEV.P(Table2[1M Return vs Nifty])</f>
        <v>-6.7819217479694216E-2</v>
      </c>
      <c r="K384">
        <v>5.6477869874091899</v>
      </c>
      <c r="L384">
        <f>(Table2[[#This Row],[6M Return vs Nifty]]-AVERAGE(Table2[6M Return vs Nifty]))/_xlfn.STDEV.P(Table2[6M Return vs Nifty])</f>
        <v>-0.27612130619899611</v>
      </c>
      <c r="M384">
        <v>-3.9635837481032401</v>
      </c>
      <c r="N384">
        <f>(Table2[[#This Row],[1W Return vs Nifty]]-AVERAGE(Table2[1W Return vs Nifty]))/_xlfn.STDEV.P(Table2[1W Return vs Nifty])</f>
        <v>-0.26575755011586866</v>
      </c>
      <c r="O384">
        <v>507.77</v>
      </c>
      <c r="P384">
        <v>493.30265925584598</v>
      </c>
      <c r="Q384">
        <v>456.91344938530801</v>
      </c>
      <c r="R384">
        <v>59.719149148696303</v>
      </c>
      <c r="S384" s="2">
        <f>(Table2[[#This Row],[Close Price]]-Table2[[#This Row],[20D EMA]])/Table2[[#This Row],[20D EMA]]</f>
        <v>1.3057092778226354E-2</v>
      </c>
      <c r="T384" s="2">
        <f>(Table2[[#This Row],[Close Price]]-Table2[[#This Row],[50D EMA]])/Table2[[#This Row],[50D EMA]]</f>
        <v>4.2767539051947606E-2</v>
      </c>
      <c r="U384" s="2">
        <f>(Table2[[#This Row],[Close Price]]-Table2[[#This Row],[200D EMA]])/Table2[[#This Row],[200D EMA]]</f>
        <v>0.12581496712786505</v>
      </c>
      <c r="V384">
        <v>0.85576098685485402</v>
      </c>
      <c r="W384">
        <v>508</v>
      </c>
      <c r="X384">
        <v>517.35</v>
      </c>
      <c r="Y384">
        <v>505.1</v>
      </c>
      <c r="Z384">
        <v>517.35</v>
      </c>
      <c r="AA384">
        <v>497.15</v>
      </c>
      <c r="AB384">
        <v>520.5</v>
      </c>
      <c r="AC384" s="2">
        <f>(Table2[[#This Row],[Close Price]]/Table2[[#This Row],[Day Low]])-1</f>
        <v>1.2598425196850283E-2</v>
      </c>
      <c r="AD384" s="2">
        <f>(Table2[[#This Row],[Day High]]/Table2[[#This Row],[Close Price]])-1</f>
        <v>5.7348367029550484E-3</v>
      </c>
      <c r="AE384" s="2">
        <f>(Table2[[#This Row],[Close Price]]/Table2[[#This Row],[Current Week Low]])-1</f>
        <v>1.841219560483065E-2</v>
      </c>
      <c r="AF384" s="2">
        <f>(Table2[[#This Row],[Current Week High]]/Table2[[#This Row],[Close Price]])-1</f>
        <v>5.7348367029550484E-3</v>
      </c>
      <c r="AG384" s="2">
        <f>(Table2[[#This Row],[Close Price]]/Table2[[#This Row],[Current Month Low]])-1</f>
        <v>3.4697777330785495E-2</v>
      </c>
      <c r="AH384" s="2">
        <f>(Table2[[#This Row],[Current Month High]]/Table2[[#This Row],[Close Price]])-1</f>
        <v>1.1858475894245712E-2</v>
      </c>
      <c r="AI384">
        <v>1.1858475894245699</v>
      </c>
      <c r="AJ384">
        <v>28.809315137097698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0.04</v>
      </c>
      <c r="AM384" t="s">
        <v>10442</v>
      </c>
      <c r="AN384">
        <v>1.59</v>
      </c>
      <c r="AO384" t="s">
        <v>10442</v>
      </c>
      <c r="AP384">
        <v>0.116393025952387</v>
      </c>
      <c r="AQ384">
        <f>(Table2[[#This Row],[Sharpe Ratio]]-AVERAGE(Table2[Sharpe Ratio]))/_xlfn.STDEV.P(Table2[Sharpe Ratio])</f>
        <v>0.60105165525937809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-0.67069171649293102</v>
      </c>
      <c r="AS384">
        <f>_xlfn.RANK.AVG(Table2[[#This Row],[1Y Return vs Nifty Z-Score]],Table2[1Y Return vs Nifty Z-Score])</f>
        <v>559</v>
      </c>
      <c r="AT384">
        <f>_xlfn.RANK.AVG(Table2[[#This Row],[6M Return vs Nifty Z-Score]],Table2[6M Return vs Nifty Z-Score])</f>
        <v>401</v>
      </c>
      <c r="AU384">
        <f>_xlfn.RANK.AVG(Table2[[#This Row],[Sharpe Ratio Z-Score]],Table2[Sharpe Ratio Z-Score])</f>
        <v>198</v>
      </c>
      <c r="AV384">
        <f>(Table2[[#This Row],[Rank 1Y]]+Table2[[#This Row],[Rank 6M]]+Table2[[#This Row],[Rank Sharpe]])/3</f>
        <v>386</v>
      </c>
    </row>
    <row r="385" spans="1:48" x14ac:dyDescent="0.3">
      <c r="A385" t="s">
        <v>152</v>
      </c>
      <c r="B385" t="s">
        <v>153</v>
      </c>
      <c r="C385" t="s">
        <v>10384</v>
      </c>
      <c r="D385" t="s">
        <v>43</v>
      </c>
      <c r="E385">
        <v>187384.82749684999</v>
      </c>
      <c r="F385">
        <v>1870.25</v>
      </c>
      <c r="G385">
        <v>9.4377241217579098</v>
      </c>
      <c r="H385">
        <f>(Table2[[#This Row],[1Y Return vs Nifty]]-AVERAGE(Table2[1Y Return vs Nifty]))/_xlfn.STDEV.P(Table2[1Y Return vs Nifty])</f>
        <v>-0.2442719265584308</v>
      </c>
      <c r="I385">
        <v>5.40056416811007</v>
      </c>
      <c r="J385">
        <f>(Table2[[#This Row],[1M Return vs Nifty]]-AVERAGE(Table2[1M Return vs Nifty]))/_xlfn.STDEV.P(Table2[1M Return vs Nifty])</f>
        <v>0.74377882169723486</v>
      </c>
      <c r="K385">
        <v>10.144554925118999</v>
      </c>
      <c r="L385">
        <f>(Table2[[#This Row],[6M Return vs Nifty]]-AVERAGE(Table2[6M Return vs Nifty]))/_xlfn.STDEV.P(Table2[6M Return vs Nifty])</f>
        <v>-0.14517838253089527</v>
      </c>
      <c r="M385">
        <v>-2.8518363551802599</v>
      </c>
      <c r="N385">
        <f>(Table2[[#This Row],[1W Return vs Nifty]]-AVERAGE(Table2[1W Return vs Nifty]))/_xlfn.STDEV.P(Table2[1W Return vs Nifty])</f>
        <v>-1.8587135219864277E-2</v>
      </c>
      <c r="O385">
        <v>1839.03</v>
      </c>
      <c r="P385">
        <v>1759.6157023761</v>
      </c>
      <c r="Q385">
        <v>1559.3857807216</v>
      </c>
      <c r="R385">
        <v>58.816485225354498</v>
      </c>
      <c r="S385" s="2">
        <f>(Table2[[#This Row],[Close Price]]-Table2[[#This Row],[20D EMA]])/Table2[[#This Row],[20D EMA]]</f>
        <v>1.6976340788350395E-2</v>
      </c>
      <c r="T385" s="2">
        <f>(Table2[[#This Row],[Close Price]]-Table2[[#This Row],[50D EMA]])/Table2[[#This Row],[50D EMA]]</f>
        <v>6.287412500042186E-2</v>
      </c>
      <c r="U385" s="2">
        <f>(Table2[[#This Row],[Close Price]]-Table2[[#This Row],[200D EMA]])/Table2[[#This Row],[200D EMA]]</f>
        <v>0.1993504257391322</v>
      </c>
      <c r="V385">
        <v>0.83609550591010395</v>
      </c>
      <c r="W385">
        <v>1845</v>
      </c>
      <c r="X385">
        <v>1885</v>
      </c>
      <c r="Y385">
        <v>1808.45</v>
      </c>
      <c r="Z385">
        <v>1885</v>
      </c>
      <c r="AA385">
        <v>1808.45</v>
      </c>
      <c r="AB385">
        <v>1936</v>
      </c>
      <c r="AC385" s="2">
        <f>(Table2[[#This Row],[Close Price]]/Table2[[#This Row],[Day Low]])-1</f>
        <v>1.3685636856368477E-2</v>
      </c>
      <c r="AD385" s="2">
        <f>(Table2[[#This Row],[Day High]]/Table2[[#This Row],[Close Price]])-1</f>
        <v>7.8866461702979951E-3</v>
      </c>
      <c r="AE385" s="2">
        <f>(Table2[[#This Row],[Close Price]]/Table2[[#This Row],[Current Week Low]])-1</f>
        <v>3.4172910503469822E-2</v>
      </c>
      <c r="AF385" s="2">
        <f>(Table2[[#This Row],[Current Week High]]/Table2[[#This Row],[Close Price]])-1</f>
        <v>7.8866461702979951E-3</v>
      </c>
      <c r="AG385" s="2">
        <f>(Table2[[#This Row],[Close Price]]/Table2[[#This Row],[Current Month Low]])-1</f>
        <v>3.4172910503469822E-2</v>
      </c>
      <c r="AH385" s="2">
        <f>(Table2[[#This Row],[Current Month High]]/Table2[[#This Row],[Close Price]])-1</f>
        <v>3.5155727843871221E-2</v>
      </c>
      <c r="AI385">
        <v>3.5155727843871198</v>
      </c>
      <c r="AJ385">
        <v>47.921857080713401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0.21</v>
      </c>
      <c r="AM385" t="s">
        <v>10442</v>
      </c>
      <c r="AN385">
        <v>-2.19</v>
      </c>
      <c r="AO385" t="s">
        <v>10443</v>
      </c>
      <c r="AP385">
        <v>3.5470906622908999E-2</v>
      </c>
      <c r="AQ385">
        <f>(Table2[[#This Row],[Sharpe Ratio]]-AVERAGE(Table2[Sharpe Ratio]))/_xlfn.STDEV.P(Table2[Sharpe Ratio])</f>
        <v>-0.33568650324401728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5.4874144027265703E-5</v>
      </c>
      <c r="AS385">
        <f>_xlfn.RANK.AVG(Table2[[#This Row],[1Y Return vs Nifty Z-Score]],Table2[1Y Return vs Nifty Z-Score])</f>
        <v>376</v>
      </c>
      <c r="AT385">
        <f>_xlfn.RANK.AVG(Table2[[#This Row],[6M Return vs Nifty Z-Score]],Table2[6M Return vs Nifty Z-Score])</f>
        <v>359</v>
      </c>
      <c r="AU385">
        <f>_xlfn.RANK.AVG(Table2[[#This Row],[Sharpe Ratio Z-Score]],Table2[Sharpe Ratio Z-Score])</f>
        <v>423</v>
      </c>
      <c r="AV385">
        <f>(Table2[[#This Row],[Rank 1Y]]+Table2[[#This Row],[Rank 6M]]+Table2[[#This Row],[Rank Sharpe]])/3</f>
        <v>386</v>
      </c>
    </row>
    <row r="386" spans="1:48" x14ac:dyDescent="0.3">
      <c r="A386" t="s">
        <v>176</v>
      </c>
      <c r="B386" t="s">
        <v>177</v>
      </c>
      <c r="C386" t="s">
        <v>10386</v>
      </c>
      <c r="D386" t="s">
        <v>114</v>
      </c>
      <c r="E386">
        <v>149592.45957228</v>
      </c>
      <c r="F386">
        <v>6210.55</v>
      </c>
      <c r="G386">
        <v>7.5833202344536303</v>
      </c>
      <c r="H386">
        <f>(Table2[[#This Row],[1Y Return vs Nifty]]-AVERAGE(Table2[1Y Return vs Nifty]))/_xlfn.STDEV.P(Table2[1Y Return vs Nifty])</f>
        <v>-0.27469517846818198</v>
      </c>
      <c r="I386">
        <v>2.4418502744208199</v>
      </c>
      <c r="J386">
        <f>(Table2[[#This Row],[1M Return vs Nifty]]-AVERAGE(Table2[1M Return vs Nifty]))/_xlfn.STDEV.P(Table2[1M Return vs Nifty])</f>
        <v>0.45912564805794781</v>
      </c>
      <c r="K386">
        <v>11.213037580511401</v>
      </c>
      <c r="L386">
        <f>(Table2[[#This Row],[6M Return vs Nifty]]-AVERAGE(Table2[6M Return vs Nifty]))/_xlfn.STDEV.P(Table2[6M Return vs Nifty])</f>
        <v>-0.11406487062105168</v>
      </c>
      <c r="M386">
        <v>-1.3985805776617799</v>
      </c>
      <c r="N386">
        <f>(Table2[[#This Row],[1W Return vs Nifty]]-AVERAGE(Table2[1W Return vs Nifty]))/_xlfn.STDEV.P(Table2[1W Return vs Nifty])</f>
        <v>0.3045094924545691</v>
      </c>
      <c r="O386">
        <v>5996.19</v>
      </c>
      <c r="P386">
        <v>5834.17156521179</v>
      </c>
      <c r="Q386">
        <v>5345.1719925643401</v>
      </c>
      <c r="R386">
        <v>78.456082843158597</v>
      </c>
      <c r="S386" s="2">
        <f>(Table2[[#This Row],[Close Price]]-Table2[[#This Row],[20D EMA]])/Table2[[#This Row],[20D EMA]]</f>
        <v>3.5749367515038814E-2</v>
      </c>
      <c r="T386" s="2">
        <f>(Table2[[#This Row],[Close Price]]-Table2[[#This Row],[50D EMA]])/Table2[[#This Row],[50D EMA]]</f>
        <v>6.4512747110916854E-2</v>
      </c>
      <c r="U386" s="2">
        <f>(Table2[[#This Row],[Close Price]]-Table2[[#This Row],[200D EMA]])/Table2[[#This Row],[200D EMA]]</f>
        <v>0.16189900131174187</v>
      </c>
      <c r="V386">
        <v>1.27360918131068</v>
      </c>
      <c r="W386">
        <v>6125.85</v>
      </c>
      <c r="X386">
        <v>6258.65</v>
      </c>
      <c r="Y386">
        <v>5936.8</v>
      </c>
      <c r="Z386">
        <v>6258.65</v>
      </c>
      <c r="AA386">
        <v>5827.1</v>
      </c>
      <c r="AB386">
        <v>6258.65</v>
      </c>
      <c r="AC386" s="2">
        <f>(Table2[[#This Row],[Close Price]]/Table2[[#This Row],[Day Low]])-1</f>
        <v>1.3826652627798586E-2</v>
      </c>
      <c r="AD386" s="2">
        <f>(Table2[[#This Row],[Day High]]/Table2[[#This Row],[Close Price]])-1</f>
        <v>7.7448857186561693E-3</v>
      </c>
      <c r="AE386" s="2">
        <f>(Table2[[#This Row],[Close Price]]/Table2[[#This Row],[Current Week Low]])-1</f>
        <v>4.6110699366662233E-2</v>
      </c>
      <c r="AF386" s="2">
        <f>(Table2[[#This Row],[Current Week High]]/Table2[[#This Row],[Close Price]])-1</f>
        <v>7.7448857186561693E-3</v>
      </c>
      <c r="AG386" s="2">
        <f>(Table2[[#This Row],[Close Price]]/Table2[[#This Row],[Current Month Low]])-1</f>
        <v>6.5804602632527187E-2</v>
      </c>
      <c r="AH386" s="2">
        <f>(Table2[[#This Row],[Current Month High]]/Table2[[#This Row],[Close Price]])-1</f>
        <v>7.7448857186561693E-3</v>
      </c>
      <c r="AI386">
        <v>0.77448857186561604</v>
      </c>
      <c r="AJ386">
        <v>42.846792556984099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-0.01</v>
      </c>
      <c r="AM386" t="s">
        <v>10443</v>
      </c>
      <c r="AN386">
        <v>4.79</v>
      </c>
      <c r="AO386" t="s">
        <v>10442</v>
      </c>
      <c r="AP386">
        <v>3.3214752250625E-2</v>
      </c>
      <c r="AQ386">
        <f>(Table2[[#This Row],[Sharpe Ratio]]-AVERAGE(Table2[Sharpe Ratio]))/_xlfn.STDEV.P(Table2[Sharpe Ratio])</f>
        <v>-0.36180329194783001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1.3071799475453283E-2</v>
      </c>
      <c r="AS386">
        <f>_xlfn.RANK.AVG(Table2[[#This Row],[1Y Return vs Nifty Z-Score]],Table2[1Y Return vs Nifty Z-Score])</f>
        <v>384</v>
      </c>
      <c r="AT386">
        <f>_xlfn.RANK.AVG(Table2[[#This Row],[6M Return vs Nifty Z-Score]],Table2[6M Return vs Nifty Z-Score])</f>
        <v>346</v>
      </c>
      <c r="AU386">
        <f>_xlfn.RANK.AVG(Table2[[#This Row],[Sharpe Ratio Z-Score]],Table2[Sharpe Ratio Z-Score])</f>
        <v>428</v>
      </c>
      <c r="AV386">
        <f>(Table2[[#This Row],[Rank 1Y]]+Table2[[#This Row],[Rank 6M]]+Table2[[#This Row],[Rank Sharpe]])/3</f>
        <v>386</v>
      </c>
    </row>
    <row r="387" spans="1:48" x14ac:dyDescent="0.3">
      <c r="A387" t="s">
        <v>603</v>
      </c>
      <c r="B387" t="s">
        <v>604</v>
      </c>
      <c r="C387" t="s">
        <v>605</v>
      </c>
      <c r="D387" t="s">
        <v>605</v>
      </c>
      <c r="E387">
        <v>32846.616329999997</v>
      </c>
      <c r="F387">
        <v>960.95</v>
      </c>
      <c r="G387">
        <v>2.16968802638804</v>
      </c>
      <c r="H387">
        <f>(Table2[[#This Row],[1Y Return vs Nifty]]-AVERAGE(Table2[1Y Return vs Nifty]))/_xlfn.STDEV.P(Table2[1Y Return vs Nifty])</f>
        <v>-0.36351094160387321</v>
      </c>
      <c r="I387">
        <v>3.6213250294061399</v>
      </c>
      <c r="J387">
        <f>(Table2[[#This Row],[1M Return vs Nifty]]-AVERAGE(Table2[1M Return vs Nifty]))/_xlfn.STDEV.P(Table2[1M Return vs Nifty])</f>
        <v>0.57260104456387795</v>
      </c>
      <c r="K387">
        <v>3.5131565886958702</v>
      </c>
      <c r="L387">
        <f>(Table2[[#This Row],[6M Return vs Nifty]]-AVERAGE(Table2[6M Return vs Nifty]))/_xlfn.STDEV.P(Table2[6M Return vs Nifty])</f>
        <v>-0.33828033891543247</v>
      </c>
      <c r="M387">
        <v>8.0096698210614292</v>
      </c>
      <c r="N387">
        <f>(Table2[[#This Row],[1W Return vs Nifty]]-AVERAGE(Table2[1W Return vs Nifty]))/_xlfn.STDEV.P(Table2[1W Return vs Nifty])</f>
        <v>2.3962087123501234</v>
      </c>
      <c r="O387">
        <v>873.32</v>
      </c>
      <c r="P387">
        <v>866.16981953124605</v>
      </c>
      <c r="Q387">
        <v>822.95174942666404</v>
      </c>
      <c r="R387">
        <v>83.075341962260595</v>
      </c>
      <c r="S387" s="2">
        <f>(Table2[[#This Row],[Close Price]]-Table2[[#This Row],[20D EMA]])/Table2[[#This Row],[20D EMA]]</f>
        <v>0.10034122658361196</v>
      </c>
      <c r="T387" s="2">
        <f>(Table2[[#This Row],[Close Price]]-Table2[[#This Row],[50D EMA]])/Table2[[#This Row],[50D EMA]]</f>
        <v>0.1094244781237554</v>
      </c>
      <c r="U387" s="2">
        <f>(Table2[[#This Row],[Close Price]]-Table2[[#This Row],[200D EMA]])/Table2[[#This Row],[200D EMA]]</f>
        <v>0.16768692778097496</v>
      </c>
      <c r="V387">
        <v>1.34526428649688</v>
      </c>
      <c r="W387">
        <v>916.4</v>
      </c>
      <c r="X387">
        <v>972.15</v>
      </c>
      <c r="Y387">
        <v>846.75</v>
      </c>
      <c r="Z387">
        <v>972.15</v>
      </c>
      <c r="AA387">
        <v>812</v>
      </c>
      <c r="AB387">
        <v>972.15</v>
      </c>
      <c r="AC387" s="2">
        <f>(Table2[[#This Row],[Close Price]]/Table2[[#This Row],[Day Low]])-1</f>
        <v>4.8614142295940743E-2</v>
      </c>
      <c r="AD387" s="2">
        <f>(Table2[[#This Row],[Day High]]/Table2[[#This Row],[Close Price]])-1</f>
        <v>1.1655132941360113E-2</v>
      </c>
      <c r="AE387" s="2">
        <f>(Table2[[#This Row],[Close Price]]/Table2[[#This Row],[Current Week Low]])-1</f>
        <v>0.13486861529377037</v>
      </c>
      <c r="AF387" s="2">
        <f>(Table2[[#This Row],[Current Week High]]/Table2[[#This Row],[Close Price]])-1</f>
        <v>1.1655132941360113E-2</v>
      </c>
      <c r="AG387" s="2">
        <f>(Table2[[#This Row],[Close Price]]/Table2[[#This Row],[Current Month Low]])-1</f>
        <v>0.1834359605911331</v>
      </c>
      <c r="AH387" s="2">
        <f>(Table2[[#This Row],[Current Month High]]/Table2[[#This Row],[Close Price]])-1</f>
        <v>1.1655132941360113E-2</v>
      </c>
      <c r="AI387">
        <v>5.0262760809615301</v>
      </c>
      <c r="AJ387">
        <v>35.345070422535201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-0.05</v>
      </c>
      <c r="AM387" t="s">
        <v>10443</v>
      </c>
      <c r="AN387">
        <v>14.54</v>
      </c>
      <c r="AO387" t="s">
        <v>10442</v>
      </c>
      <c r="AP387">
        <v>7.6558318482942006E-2</v>
      </c>
      <c r="AQ387">
        <f>(Table2[[#This Row],[Sharpe Ratio]]-AVERAGE(Table2[Sharpe Ratio]))/_xlfn.STDEV.P(Table2[Sharpe Ratio])</f>
        <v>0.13993310289521013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2.4069515792899057</v>
      </c>
      <c r="AS387">
        <f>_xlfn.RANK.AVG(Table2[[#This Row],[1Y Return vs Nifty Z-Score]],Table2[1Y Return vs Nifty Z-Score])</f>
        <v>416</v>
      </c>
      <c r="AT387">
        <f>_xlfn.RANK.AVG(Table2[[#This Row],[6M Return vs Nifty Z-Score]],Table2[6M Return vs Nifty Z-Score])</f>
        <v>429</v>
      </c>
      <c r="AU387">
        <f>_xlfn.RANK.AVG(Table2[[#This Row],[Sharpe Ratio Z-Score]],Table2[Sharpe Ratio Z-Score])</f>
        <v>316</v>
      </c>
      <c r="AV387">
        <f>(Table2[[#This Row],[Rank 1Y]]+Table2[[#This Row],[Rank 6M]]+Table2[[#This Row],[Rank Sharpe]])/3</f>
        <v>387</v>
      </c>
    </row>
    <row r="388" spans="1:48" x14ac:dyDescent="0.3">
      <c r="A388" t="s">
        <v>1124</v>
      </c>
      <c r="B388" t="s">
        <v>1125</v>
      </c>
      <c r="C388" t="s">
        <v>10392</v>
      </c>
      <c r="D388" t="s">
        <v>138</v>
      </c>
      <c r="E388">
        <v>11567.25</v>
      </c>
      <c r="F388">
        <v>363.75</v>
      </c>
      <c r="G388">
        <v>-3.2696320922575302</v>
      </c>
      <c r="H388">
        <f>(Table2[[#This Row],[1Y Return vs Nifty]]-AVERAGE(Table2[1Y Return vs Nifty]))/_xlfn.STDEV.P(Table2[1Y Return vs Nifty])</f>
        <v>-0.45274813923933027</v>
      </c>
      <c r="I388">
        <v>-3.7559024872307498</v>
      </c>
      <c r="J388">
        <f>(Table2[[#This Row],[1M Return vs Nifty]]-AVERAGE(Table2[1M Return vs Nifty]))/_xlfn.STDEV.P(Table2[1M Return vs Nifty])</f>
        <v>-0.13715032063193575</v>
      </c>
      <c r="K388">
        <v>-12.3386462913955</v>
      </c>
      <c r="L388">
        <f>(Table2[[#This Row],[6M Return vs Nifty]]-AVERAGE(Table2[6M Return vs Nifty]))/_xlfn.STDEV.P(Table2[6M Return vs Nifty])</f>
        <v>-0.7998744089858405</v>
      </c>
      <c r="M388">
        <v>-0.91064629270950503</v>
      </c>
      <c r="N388">
        <f>(Table2[[#This Row],[1W Return vs Nifty]]-AVERAGE(Table2[1W Return vs Nifty]))/_xlfn.STDEV.P(Table2[1W Return vs Nifty])</f>
        <v>0.41298999838726363</v>
      </c>
      <c r="O388">
        <v>369.85</v>
      </c>
      <c r="P388">
        <v>376.96976093719201</v>
      </c>
      <c r="Q388">
        <v>373.29050455762899</v>
      </c>
      <c r="R388">
        <v>39.384441497258202</v>
      </c>
      <c r="S388" s="2">
        <f>(Table2[[#This Row],[Close Price]]-Table2[[#This Row],[20D EMA]])/Table2[[#This Row],[20D EMA]]</f>
        <v>-1.649317290793571E-2</v>
      </c>
      <c r="T388" s="2">
        <f>(Table2[[#This Row],[Close Price]]-Table2[[#This Row],[50D EMA]])/Table2[[#This Row],[50D EMA]]</f>
        <v>-3.506849171224264E-2</v>
      </c>
      <c r="U388" s="2">
        <f>(Table2[[#This Row],[Close Price]]-Table2[[#This Row],[200D EMA]])/Table2[[#This Row],[200D EMA]]</f>
        <v>-2.5557854917673425E-2</v>
      </c>
      <c r="V388">
        <v>0.73868827636595502</v>
      </c>
      <c r="W388">
        <v>362.15</v>
      </c>
      <c r="X388">
        <v>367.95</v>
      </c>
      <c r="Y388">
        <v>362.15</v>
      </c>
      <c r="Z388">
        <v>378</v>
      </c>
      <c r="AA388">
        <v>359.05</v>
      </c>
      <c r="AB388">
        <v>379.5</v>
      </c>
      <c r="AC388" s="2">
        <f>(Table2[[#This Row],[Close Price]]/Table2[[#This Row],[Day Low]])-1</f>
        <v>4.4180588154081324E-3</v>
      </c>
      <c r="AD388" s="2">
        <f>(Table2[[#This Row],[Day High]]/Table2[[#This Row],[Close Price]])-1</f>
        <v>1.1546391752577323E-2</v>
      </c>
      <c r="AE388" s="2">
        <f>(Table2[[#This Row],[Close Price]]/Table2[[#This Row],[Current Week Low]])-1</f>
        <v>4.4180588154081324E-3</v>
      </c>
      <c r="AF388" s="2">
        <f>(Table2[[#This Row],[Current Week High]]/Table2[[#This Row],[Close Price]])-1</f>
        <v>3.9175257731958846E-2</v>
      </c>
      <c r="AG388" s="2">
        <f>(Table2[[#This Row],[Close Price]]/Table2[[#This Row],[Current Month Low]])-1</f>
        <v>1.3090098872023281E-2</v>
      </c>
      <c r="AH388" s="2">
        <f>(Table2[[#This Row],[Current Month High]]/Table2[[#This Row],[Close Price]])-1</f>
        <v>4.3298969072165017E-2</v>
      </c>
      <c r="AI388">
        <v>39.106529209621897</v>
      </c>
      <c r="AJ388">
        <v>38.150398784656197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-0.02</v>
      </c>
      <c r="AM388" t="s">
        <v>10443</v>
      </c>
      <c r="AN388">
        <v>-0.19</v>
      </c>
      <c r="AO388" t="s">
        <v>10443</v>
      </c>
      <c r="AP388">
        <v>0.150026376452044</v>
      </c>
      <c r="AQ388">
        <f>(Table2[[#This Row],[Sharpe Ratio]]-AVERAGE(Table2[Sharpe Ratio]))/_xlfn.STDEV.P(Table2[Sharpe Ratio])</f>
        <v>0.99038454807538712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458</v>
      </c>
      <c r="AT388">
        <f>_xlfn.RANK.AVG(Table2[[#This Row],[6M Return vs Nifty Z-Score]],Table2[6M Return vs Nifty Z-Score])</f>
        <v>588</v>
      </c>
      <c r="AU388">
        <f>_xlfn.RANK.AVG(Table2[[#This Row],[Sharpe Ratio Z-Score]],Table2[Sharpe Ratio Z-Score])</f>
        <v>117</v>
      </c>
      <c r="AV388">
        <f>(Table2[[#This Row],[Rank 1Y]]+Table2[[#This Row],[Rank 6M]]+Table2[[#This Row],[Rank Sharpe]])/3</f>
        <v>387.66666666666669</v>
      </c>
    </row>
    <row r="389" spans="1:48" x14ac:dyDescent="0.3">
      <c r="A389" t="s">
        <v>296</v>
      </c>
      <c r="B389" t="s">
        <v>297</v>
      </c>
      <c r="C389" t="s">
        <v>10384</v>
      </c>
      <c r="D389" t="s">
        <v>37</v>
      </c>
      <c r="E389">
        <v>95205.555624959903</v>
      </c>
      <c r="F389">
        <v>104.96</v>
      </c>
      <c r="G389">
        <v>11.861878928345799</v>
      </c>
      <c r="H389">
        <f>(Table2[[#This Row],[1Y Return vs Nifty]]-AVERAGE(Table2[1Y Return vs Nifty]))/_xlfn.STDEV.P(Table2[1Y Return vs Nifty])</f>
        <v>-0.20450137125816781</v>
      </c>
      <c r="I389">
        <v>-9.3948914174185294</v>
      </c>
      <c r="J389">
        <f>(Table2[[#This Row],[1M Return vs Nifty]]-AVERAGE(Table2[1M Return vs Nifty]))/_xlfn.STDEV.P(Table2[1M Return vs Nifty])</f>
        <v>-0.67966850683387159</v>
      </c>
      <c r="K389">
        <v>-22.858930031516099</v>
      </c>
      <c r="L389">
        <f>(Table2[[#This Row],[6M Return vs Nifty]]-AVERAGE(Table2[6M Return vs Nifty]))/_xlfn.STDEV.P(Table2[6M Return vs Nifty])</f>
        <v>-1.1062181496083463</v>
      </c>
      <c r="M389">
        <v>-1.30101601942643</v>
      </c>
      <c r="N389">
        <f>(Table2[[#This Row],[1W Return vs Nifty]]-AVERAGE(Table2[1W Return vs Nifty]))/_xlfn.STDEV.P(Table2[1W Return vs Nifty])</f>
        <v>0.3262006360467965</v>
      </c>
      <c r="O389">
        <v>106.72</v>
      </c>
      <c r="P389">
        <v>109.51000263394801</v>
      </c>
      <c r="Q389">
        <v>105.478456642688</v>
      </c>
      <c r="R389">
        <v>42.375091828007001</v>
      </c>
      <c r="S389" s="2">
        <f>(Table2[[#This Row],[Close Price]]-Table2[[#This Row],[20D EMA]])/Table2[[#This Row],[20D EMA]]</f>
        <v>-1.649175412293858E-2</v>
      </c>
      <c r="T389" s="2">
        <f>(Table2[[#This Row],[Close Price]]-Table2[[#This Row],[50D EMA]])/Table2[[#This Row],[50D EMA]]</f>
        <v>-4.1548740064932796E-2</v>
      </c>
      <c r="U389" s="2">
        <f>(Table2[[#This Row],[Close Price]]-Table2[[#This Row],[200D EMA]])/Table2[[#This Row],[200D EMA]]</f>
        <v>-4.9152846864672882E-3</v>
      </c>
      <c r="V389">
        <v>0.98582882733271104</v>
      </c>
      <c r="W389">
        <v>104.7</v>
      </c>
      <c r="X389">
        <v>106.3</v>
      </c>
      <c r="Y389">
        <v>102.72</v>
      </c>
      <c r="Z389">
        <v>108.18</v>
      </c>
      <c r="AA389">
        <v>100.69</v>
      </c>
      <c r="AB389">
        <v>113.46</v>
      </c>
      <c r="AC389" s="2">
        <f>(Table2[[#This Row],[Close Price]]/Table2[[#This Row],[Day Low]])-1</f>
        <v>2.4832855778413876E-3</v>
      </c>
      <c r="AD389" s="2">
        <f>(Table2[[#This Row],[Day High]]/Table2[[#This Row],[Close Price]])-1</f>
        <v>1.2766768292682862E-2</v>
      </c>
      <c r="AE389" s="2">
        <f>(Table2[[#This Row],[Close Price]]/Table2[[#This Row],[Current Week Low]])-1</f>
        <v>2.1806853582554409E-2</v>
      </c>
      <c r="AF389" s="2">
        <f>(Table2[[#This Row],[Current Week High]]/Table2[[#This Row],[Close Price]])-1</f>
        <v>3.0678353658536661E-2</v>
      </c>
      <c r="AG389" s="2">
        <f>(Table2[[#This Row],[Close Price]]/Table2[[#This Row],[Current Month Low]])-1</f>
        <v>4.2407389015790997E-2</v>
      </c>
      <c r="AH389" s="2">
        <f>(Table2[[#This Row],[Current Month High]]/Table2[[#This Row],[Close Price]])-1</f>
        <v>8.0983231707317138E-2</v>
      </c>
      <c r="AI389">
        <v>22.808689024390201</v>
      </c>
      <c r="AJ389">
        <v>53.405437006723098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-0.12</v>
      </c>
      <c r="AM389" t="s">
        <v>10443</v>
      </c>
      <c r="AN389">
        <v>-3.35</v>
      </c>
      <c r="AO389" t="s">
        <v>10443</v>
      </c>
      <c r="AP389">
        <v>0.15246069328077499</v>
      </c>
      <c r="AQ389">
        <f>(Table2[[#This Row],[Sharpe Ratio]]-AVERAGE(Table2[Sharpe Ratio]))/_xlfn.STDEV.P(Table2[Sharpe Ratio])</f>
        <v>1.0185637094994087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364</v>
      </c>
      <c r="AT389">
        <f>_xlfn.RANK.AVG(Table2[[#This Row],[6M Return vs Nifty Z-Score]],Table2[6M Return vs Nifty Z-Score])</f>
        <v>687</v>
      </c>
      <c r="AU389">
        <f>_xlfn.RANK.AVG(Table2[[#This Row],[Sharpe Ratio Z-Score]],Table2[Sharpe Ratio Z-Score])</f>
        <v>114</v>
      </c>
      <c r="AV389">
        <f>(Table2[[#This Row],[Rank 1Y]]+Table2[[#This Row],[Rank 6M]]+Table2[[#This Row],[Rank Sharpe]])/3</f>
        <v>388.33333333333331</v>
      </c>
    </row>
    <row r="390" spans="1:48" x14ac:dyDescent="0.3">
      <c r="A390" t="s">
        <v>78</v>
      </c>
      <c r="B390" t="s">
        <v>79</v>
      </c>
      <c r="C390" t="s">
        <v>5658</v>
      </c>
      <c r="D390" t="s">
        <v>80</v>
      </c>
      <c r="E390">
        <v>340026.53170833999</v>
      </c>
      <c r="F390">
        <v>11798.3</v>
      </c>
      <c r="G390">
        <v>9.8966673976499209</v>
      </c>
      <c r="H390">
        <f>(Table2[[#This Row],[1Y Return vs Nifty]]-AVERAGE(Table2[1Y Return vs Nifty]))/_xlfn.STDEV.P(Table2[1Y Return vs Nifty])</f>
        <v>-0.23674252749367461</v>
      </c>
      <c r="I390">
        <v>-2.5917462482313902</v>
      </c>
      <c r="J390">
        <f>(Table2[[#This Row],[1M Return vs Nifty]]-AVERAGE(Table2[1M Return vs Nifty]))/_xlfn.STDEV.P(Table2[1M Return vs Nifty])</f>
        <v>-2.514869426652128E-2</v>
      </c>
      <c r="K390">
        <v>6.2996400618025996</v>
      </c>
      <c r="L390">
        <f>(Table2[[#This Row],[6M Return vs Nifty]]-AVERAGE(Table2[6M Return vs Nifty]))/_xlfn.STDEV.P(Table2[6M Return vs Nifty])</f>
        <v>-0.25713977356367312</v>
      </c>
      <c r="M390">
        <v>-1.9758458296056001</v>
      </c>
      <c r="N390">
        <f>(Table2[[#This Row],[1W Return vs Nifty]]-AVERAGE(Table2[1W Return vs Nifty]))/_xlfn.STDEV.P(Table2[1W Return vs Nifty])</f>
        <v>0.17616838481062669</v>
      </c>
      <c r="O390">
        <v>11555.63</v>
      </c>
      <c r="P390">
        <v>11400.175372064599</v>
      </c>
      <c r="Q390">
        <v>10417.061459668899</v>
      </c>
      <c r="R390">
        <v>72.3316301845731</v>
      </c>
      <c r="S390" s="2">
        <f>(Table2[[#This Row],[Close Price]]-Table2[[#This Row],[20D EMA]])/Table2[[#This Row],[20D EMA]]</f>
        <v>2.1000153172090148E-2</v>
      </c>
      <c r="T390" s="2">
        <f>(Table2[[#This Row],[Close Price]]-Table2[[#This Row],[50D EMA]])/Table2[[#This Row],[50D EMA]]</f>
        <v>3.492267574330294E-2</v>
      </c>
      <c r="U390" s="2">
        <f>(Table2[[#This Row],[Close Price]]-Table2[[#This Row],[200D EMA]])/Table2[[#This Row],[200D EMA]]</f>
        <v>0.13259387454693983</v>
      </c>
      <c r="V390">
        <v>0.71538078890410595</v>
      </c>
      <c r="W390">
        <v>11579.6</v>
      </c>
      <c r="X390">
        <v>11843.9</v>
      </c>
      <c r="Y390">
        <v>11535.85</v>
      </c>
      <c r="Z390">
        <v>11843.9</v>
      </c>
      <c r="AA390">
        <v>11308</v>
      </c>
      <c r="AB390">
        <v>11843.9</v>
      </c>
      <c r="AC390" s="2">
        <f>(Table2[[#This Row],[Close Price]]/Table2[[#This Row],[Day Low]])-1</f>
        <v>1.8886662751735672E-2</v>
      </c>
      <c r="AD390" s="2">
        <f>(Table2[[#This Row],[Day High]]/Table2[[#This Row],[Close Price]])-1</f>
        <v>3.8649635964502771E-3</v>
      </c>
      <c r="AE390" s="2">
        <f>(Table2[[#This Row],[Close Price]]/Table2[[#This Row],[Current Week Low]])-1</f>
        <v>2.2750815934673208E-2</v>
      </c>
      <c r="AF390" s="2">
        <f>(Table2[[#This Row],[Current Week High]]/Table2[[#This Row],[Close Price]])-1</f>
        <v>3.8649635964502771E-3</v>
      </c>
      <c r="AG390" s="2">
        <f>(Table2[[#This Row],[Close Price]]/Table2[[#This Row],[Current Month Low]])-1</f>
        <v>4.3358684117438928E-2</v>
      </c>
      <c r="AH390" s="2">
        <f>(Table2[[#This Row],[Current Month High]]/Table2[[#This Row],[Close Price]])-1</f>
        <v>3.8649635964502771E-3</v>
      </c>
      <c r="AI390">
        <v>2.3706805217700899</v>
      </c>
      <c r="AJ390">
        <v>46.652910796079503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-0.04</v>
      </c>
      <c r="AM390" t="s">
        <v>10443</v>
      </c>
      <c r="AN390">
        <v>1.88</v>
      </c>
      <c r="AO390" t="s">
        <v>10442</v>
      </c>
      <c r="AP390">
        <v>4.5642284756286997E-2</v>
      </c>
      <c r="AQ390">
        <f>(Table2[[#This Row],[Sharpe Ratio]]-AVERAGE(Table2[Sharpe Ratio]))/_xlfn.STDEV.P(Table2[Sharpe Ratio])</f>
        <v>-0.21794467812808241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-0.56080728864132479</v>
      </c>
      <c r="AS390">
        <f>_xlfn.RANK.AVG(Table2[[#This Row],[1Y Return vs Nifty Z-Score]],Table2[1Y Return vs Nifty Z-Score])</f>
        <v>374</v>
      </c>
      <c r="AT390">
        <f>_xlfn.RANK.AVG(Table2[[#This Row],[6M Return vs Nifty Z-Score]],Table2[6M Return vs Nifty Z-Score])</f>
        <v>396</v>
      </c>
      <c r="AU390">
        <f>_xlfn.RANK.AVG(Table2[[#This Row],[Sharpe Ratio Z-Score]],Table2[Sharpe Ratio Z-Score])</f>
        <v>395</v>
      </c>
      <c r="AV390">
        <f>(Table2[[#This Row],[Rank 1Y]]+Table2[[#This Row],[Rank 6M]]+Table2[[#This Row],[Rank Sharpe]])/3</f>
        <v>388.33333333333331</v>
      </c>
    </row>
    <row r="391" spans="1:48" x14ac:dyDescent="0.3">
      <c r="A391" t="s">
        <v>1442</v>
      </c>
      <c r="B391" t="s">
        <v>1443</v>
      </c>
      <c r="C391" t="s">
        <v>10387</v>
      </c>
      <c r="D391" t="s">
        <v>46</v>
      </c>
      <c r="E391">
        <v>7633.8836359099996</v>
      </c>
      <c r="F391">
        <v>522.1</v>
      </c>
      <c r="G391">
        <v>41.306516987997902</v>
      </c>
      <c r="H391">
        <f>(Table2[[#This Row],[1Y Return vs Nifty]]-AVERAGE(Table2[1Y Return vs Nifty]))/_xlfn.STDEV.P(Table2[1Y Return vs Nifty])</f>
        <v>0.2785658004691613</v>
      </c>
      <c r="I391">
        <v>-3.1522835118347401</v>
      </c>
      <c r="J391">
        <f>(Table2[[#This Row],[1M Return vs Nifty]]-AVERAGE(Table2[1M Return vs Nifty]))/_xlfn.STDEV.P(Table2[1M Return vs Nifty])</f>
        <v>-7.9077095849419785E-2</v>
      </c>
      <c r="K391">
        <v>12.6748971465978</v>
      </c>
      <c r="L391">
        <f>(Table2[[#This Row],[6M Return vs Nifty]]-AVERAGE(Table2[6M Return vs Nifty]))/_xlfn.STDEV.P(Table2[6M Return vs Nifty])</f>
        <v>-7.1496481896721781E-2</v>
      </c>
      <c r="M391">
        <v>-7.5771757039696004</v>
      </c>
      <c r="N391">
        <f>(Table2[[#This Row],[1W Return vs Nifty]]-AVERAGE(Table2[1W Return vs Nifty]))/_xlfn.STDEV.P(Table2[1W Return vs Nifty])</f>
        <v>-1.0691532033748725</v>
      </c>
      <c r="O391">
        <v>542.08000000000004</v>
      </c>
      <c r="P391">
        <v>531.825187302882</v>
      </c>
      <c r="Q391">
        <v>462.63918547670301</v>
      </c>
      <c r="R391">
        <v>34.286721804727897</v>
      </c>
      <c r="S391" s="2">
        <f>(Table2[[#This Row],[Close Price]]-Table2[[#This Row],[20D EMA]])/Table2[[#This Row],[20D EMA]]</f>
        <v>-3.6858028335301093E-2</v>
      </c>
      <c r="T391" s="2">
        <f>(Table2[[#This Row],[Close Price]]-Table2[[#This Row],[50D EMA]])/Table2[[#This Row],[50D EMA]]</f>
        <v>-1.8286436097926562E-2</v>
      </c>
      <c r="U391" s="2">
        <f>(Table2[[#This Row],[Close Price]]-Table2[[#This Row],[200D EMA]])/Table2[[#This Row],[200D EMA]]</f>
        <v>0.12852524470452853</v>
      </c>
      <c r="V391">
        <v>0.67401664803783801</v>
      </c>
      <c r="W391">
        <v>517.65</v>
      </c>
      <c r="X391">
        <v>527.04999999999995</v>
      </c>
      <c r="Y391">
        <v>515</v>
      </c>
      <c r="Z391">
        <v>564</v>
      </c>
      <c r="AA391">
        <v>515</v>
      </c>
      <c r="AB391">
        <v>582.45000000000005</v>
      </c>
      <c r="AC391" s="2">
        <f>(Table2[[#This Row],[Close Price]]/Table2[[#This Row],[Day Low]])-1</f>
        <v>8.5965420651019642E-3</v>
      </c>
      <c r="AD391" s="2">
        <f>(Table2[[#This Row],[Day High]]/Table2[[#This Row],[Close Price]])-1</f>
        <v>9.4809423482089539E-3</v>
      </c>
      <c r="AE391" s="2">
        <f>(Table2[[#This Row],[Close Price]]/Table2[[#This Row],[Current Week Low]])-1</f>
        <v>1.378640776699025E-2</v>
      </c>
      <c r="AF391" s="2">
        <f>(Table2[[#This Row],[Current Week High]]/Table2[[#This Row],[Close Price]])-1</f>
        <v>8.0252825129285554E-2</v>
      </c>
      <c r="AG391" s="2">
        <f>(Table2[[#This Row],[Close Price]]/Table2[[#This Row],[Current Month Low]])-1</f>
        <v>1.378640776699025E-2</v>
      </c>
      <c r="AH391" s="2">
        <f>(Table2[[#This Row],[Current Month High]]/Table2[[#This Row],[Close Price]])-1</f>
        <v>0.11559088297261066</v>
      </c>
      <c r="AI391">
        <v>12.6221030453935</v>
      </c>
      <c r="AJ391">
        <v>82.393013100436605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-0.05</v>
      </c>
      <c r="AM391" t="s">
        <v>10443</v>
      </c>
      <c r="AN391">
        <v>-5.35</v>
      </c>
      <c r="AO391" t="s">
        <v>10443</v>
      </c>
      <c r="AP391">
        <v>-1.7410594129772E-2</v>
      </c>
      <c r="AQ391">
        <f>(Table2[[#This Row],[Sharpe Ratio]]-AVERAGE(Table2[Sharpe Ratio]))/_xlfn.STDEV.P(Table2[Sharpe Ratio])</f>
        <v>-0.94783210749189672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-1.8889930881437493</v>
      </c>
      <c r="AS391">
        <f>_xlfn.RANK.AVG(Table2[[#This Row],[1Y Return vs Nifty Z-Score]],Table2[1Y Return vs Nifty Z-Score])</f>
        <v>216</v>
      </c>
      <c r="AT391">
        <f>_xlfn.RANK.AVG(Table2[[#This Row],[6M Return vs Nifty Z-Score]],Table2[6M Return vs Nifty Z-Score])</f>
        <v>328</v>
      </c>
      <c r="AU391">
        <f>_xlfn.RANK.AVG(Table2[[#This Row],[Sharpe Ratio Z-Score]],Table2[Sharpe Ratio Z-Score])</f>
        <v>621</v>
      </c>
      <c r="AV391">
        <f>(Table2[[#This Row],[Rank 1Y]]+Table2[[#This Row],[Rank 6M]]+Table2[[#This Row],[Rank Sharpe]])/3</f>
        <v>388.33333333333331</v>
      </c>
    </row>
    <row r="392" spans="1:48" x14ac:dyDescent="0.3">
      <c r="A392" t="s">
        <v>1151</v>
      </c>
      <c r="B392" t="s">
        <v>1152</v>
      </c>
      <c r="C392" t="s">
        <v>10391</v>
      </c>
      <c r="D392" t="s">
        <v>813</v>
      </c>
      <c r="E392">
        <v>11118.906987408</v>
      </c>
      <c r="F392">
        <v>80.52</v>
      </c>
      <c r="G392">
        <v>11.298741773320399</v>
      </c>
      <c r="H392">
        <f>(Table2[[#This Row],[1Y Return vs Nifty]]-AVERAGE(Table2[1Y Return vs Nifty]))/_xlfn.STDEV.P(Table2[1Y Return vs Nifty])</f>
        <v>-0.21374016958272457</v>
      </c>
      <c r="I392">
        <v>-8.3241023811862203</v>
      </c>
      <c r="J392">
        <f>(Table2[[#This Row],[1M Return vs Nifty]]-AVERAGE(Table2[1M Return vs Nifty]))/_xlfn.STDEV.P(Table2[1M Return vs Nifty])</f>
        <v>-0.57664959104353219</v>
      </c>
      <c r="K392">
        <v>2.1735603888700998</v>
      </c>
      <c r="L392">
        <f>(Table2[[#This Row],[6M Return vs Nifty]]-AVERAGE(Table2[6M Return vs Nifty]))/_xlfn.STDEV.P(Table2[6M Return vs Nifty])</f>
        <v>-0.37728849885823795</v>
      </c>
      <c r="M392">
        <v>-3.3977092401592301</v>
      </c>
      <c r="N392">
        <f>(Table2[[#This Row],[1W Return vs Nifty]]-AVERAGE(Table2[1W Return vs Nifty]))/_xlfn.STDEV.P(Table2[1W Return vs Nifty])</f>
        <v>-0.13994890167833368</v>
      </c>
      <c r="O392">
        <v>80.02</v>
      </c>
      <c r="P392">
        <v>79.340557666215403</v>
      </c>
      <c r="Q392">
        <v>74.678212818689104</v>
      </c>
      <c r="R392">
        <v>51.835816734030601</v>
      </c>
      <c r="S392" s="2">
        <f>(Table2[[#This Row],[Close Price]]-Table2[[#This Row],[20D EMA]])/Table2[[#This Row],[20D EMA]]</f>
        <v>6.2484378905273688E-3</v>
      </c>
      <c r="T392" s="2">
        <f>(Table2[[#This Row],[Close Price]]-Table2[[#This Row],[50D EMA]])/Table2[[#This Row],[50D EMA]]</f>
        <v>1.4865566470385673E-2</v>
      </c>
      <c r="U392" s="2">
        <f>(Table2[[#This Row],[Close Price]]-Table2[[#This Row],[200D EMA]])/Table2[[#This Row],[200D EMA]]</f>
        <v>7.8226124606036576E-2</v>
      </c>
      <c r="V392">
        <v>0.75902396322491505</v>
      </c>
      <c r="W392">
        <v>79.16</v>
      </c>
      <c r="X392">
        <v>80.989999999999995</v>
      </c>
      <c r="Y392">
        <v>78.28</v>
      </c>
      <c r="Z392">
        <v>84.7</v>
      </c>
      <c r="AA392">
        <v>76.83</v>
      </c>
      <c r="AB392">
        <v>84.7</v>
      </c>
      <c r="AC392" s="2">
        <f>(Table2[[#This Row],[Close Price]]/Table2[[#This Row],[Day Low]])-1</f>
        <v>1.7180394138453847E-2</v>
      </c>
      <c r="AD392" s="2">
        <f>(Table2[[#This Row],[Day High]]/Table2[[#This Row],[Close Price]])-1</f>
        <v>5.8370591157477225E-3</v>
      </c>
      <c r="AE392" s="2">
        <f>(Table2[[#This Row],[Close Price]]/Table2[[#This Row],[Current Week Low]])-1</f>
        <v>2.8615227388860465E-2</v>
      </c>
      <c r="AF392" s="2">
        <f>(Table2[[#This Row],[Current Week High]]/Table2[[#This Row],[Close Price]])-1</f>
        <v>5.1912568306011098E-2</v>
      </c>
      <c r="AG392" s="2">
        <f>(Table2[[#This Row],[Close Price]]/Table2[[#This Row],[Current Month Low]])-1</f>
        <v>4.8028114017961698E-2</v>
      </c>
      <c r="AH392" s="2">
        <f>(Table2[[#This Row],[Current Month High]]/Table2[[#This Row],[Close Price]])-1</f>
        <v>5.1912568306011098E-2</v>
      </c>
      <c r="AI392">
        <v>17.796820665673099</v>
      </c>
      <c r="AJ392">
        <v>66.708074534161497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</v>
      </c>
      <c r="AM392">
        <v>0</v>
      </c>
      <c r="AN392">
        <v>-2.2200000000000002</v>
      </c>
      <c r="AO392" t="s">
        <v>10443</v>
      </c>
      <c r="AP392">
        <v>6.2753214021567999E-2</v>
      </c>
      <c r="AQ392">
        <f>(Table2[[#This Row],[Sharpe Ratio]]-AVERAGE(Table2[Sharpe Ratio]))/_xlfn.STDEV.P(Table2[Sharpe Ratio])</f>
        <v>-1.9872006489558048E-2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-1.3274991676523864</v>
      </c>
      <c r="AS392">
        <f>_xlfn.RANK.AVG(Table2[[#This Row],[1Y Return vs Nifty Z-Score]],Table2[1Y Return vs Nifty Z-Score])</f>
        <v>368</v>
      </c>
      <c r="AT392">
        <f>_xlfn.RANK.AVG(Table2[[#This Row],[6M Return vs Nifty Z-Score]],Table2[6M Return vs Nifty Z-Score])</f>
        <v>445</v>
      </c>
      <c r="AU392">
        <f>_xlfn.RANK.AVG(Table2[[#This Row],[Sharpe Ratio Z-Score]],Table2[Sharpe Ratio Z-Score])</f>
        <v>353</v>
      </c>
      <c r="AV392">
        <f>(Table2[[#This Row],[Rank 1Y]]+Table2[[#This Row],[Rank 6M]]+Table2[[#This Row],[Rank Sharpe]])/3</f>
        <v>388.66666666666669</v>
      </c>
    </row>
    <row r="393" spans="1:48" x14ac:dyDescent="0.3">
      <c r="A393" t="s">
        <v>754</v>
      </c>
      <c r="B393" t="s">
        <v>755</v>
      </c>
      <c r="C393" t="s">
        <v>10391</v>
      </c>
      <c r="D393" t="s">
        <v>281</v>
      </c>
      <c r="E393">
        <v>22947.7386584899</v>
      </c>
      <c r="F393">
        <v>366.95</v>
      </c>
      <c r="G393">
        <v>30.926913251885601</v>
      </c>
      <c r="H393">
        <f>(Table2[[#This Row],[1Y Return vs Nifty]]-AVERAGE(Table2[1Y Return vs Nifty]))/_xlfn.STDEV.P(Table2[1Y Return vs Nifty])</f>
        <v>0.10827857159250823</v>
      </c>
      <c r="I393">
        <v>-3.38532419125087</v>
      </c>
      <c r="J393">
        <f>(Table2[[#This Row],[1M Return vs Nifty]]-AVERAGE(Table2[1M Return vs Nifty]))/_xlfn.STDEV.P(Table2[1M Return vs Nifty])</f>
        <v>-0.10149757020631758</v>
      </c>
      <c r="K393">
        <v>-29.9391408112097</v>
      </c>
      <c r="L393">
        <f>(Table2[[#This Row],[6M Return vs Nifty]]-AVERAGE(Table2[6M Return vs Nifty]))/_xlfn.STDEV.P(Table2[6M Return vs Nifty])</f>
        <v>-1.3123892290418238</v>
      </c>
      <c r="M393">
        <v>-4.1311497807288999</v>
      </c>
      <c r="N393">
        <f>(Table2[[#This Row],[1W Return vs Nifty]]-AVERAGE(Table2[1W Return vs Nifty]))/_xlfn.STDEV.P(Table2[1W Return vs Nifty])</f>
        <v>-0.30301184553424437</v>
      </c>
      <c r="O393">
        <v>380.87</v>
      </c>
      <c r="P393">
        <v>393.22379614308898</v>
      </c>
      <c r="Q393">
        <v>378.37047685983202</v>
      </c>
      <c r="R393">
        <v>34.400285873167903</v>
      </c>
      <c r="S393" s="2">
        <f>(Table2[[#This Row],[Close Price]]-Table2[[#This Row],[20D EMA]])/Table2[[#This Row],[20D EMA]]</f>
        <v>-3.6547903484128487E-2</v>
      </c>
      <c r="T393" s="2">
        <f>(Table2[[#This Row],[Close Price]]-Table2[[#This Row],[50D EMA]])/Table2[[#This Row],[50D EMA]]</f>
        <v>-6.6816394126687842E-2</v>
      </c>
      <c r="U393" s="2">
        <f>(Table2[[#This Row],[Close Price]]-Table2[[#This Row],[200D EMA]])/Table2[[#This Row],[200D EMA]]</f>
        <v>-3.018331914956137E-2</v>
      </c>
      <c r="V393">
        <v>0.92324538912926501</v>
      </c>
      <c r="W393">
        <v>364.7</v>
      </c>
      <c r="X393">
        <v>376.7</v>
      </c>
      <c r="Y393">
        <v>364.7</v>
      </c>
      <c r="Z393">
        <v>386.3</v>
      </c>
      <c r="AA393">
        <v>364.7</v>
      </c>
      <c r="AB393">
        <v>406.4</v>
      </c>
      <c r="AC393" s="2">
        <f>(Table2[[#This Row],[Close Price]]/Table2[[#This Row],[Day Low]])-1</f>
        <v>6.1694543460377727E-3</v>
      </c>
      <c r="AD393" s="2">
        <f>(Table2[[#This Row],[Day High]]/Table2[[#This Row],[Close Price]])-1</f>
        <v>2.6570377435617853E-2</v>
      </c>
      <c r="AE393" s="2">
        <f>(Table2[[#This Row],[Close Price]]/Table2[[#This Row],[Current Week Low]])-1</f>
        <v>6.1694543460377727E-3</v>
      </c>
      <c r="AF393" s="2">
        <f>(Table2[[#This Row],[Current Week High]]/Table2[[#This Row],[Close Price]])-1</f>
        <v>5.2731979833764875E-2</v>
      </c>
      <c r="AG393" s="2">
        <f>(Table2[[#This Row],[Close Price]]/Table2[[#This Row],[Current Month Low]])-1</f>
        <v>6.1694543460377727E-3</v>
      </c>
      <c r="AH393" s="2">
        <f>(Table2[[#This Row],[Current Month High]]/Table2[[#This Row],[Close Price]])-1</f>
        <v>0.1075078348548848</v>
      </c>
      <c r="AI393">
        <v>36.857882545305898</v>
      </c>
      <c r="AJ393">
        <v>78.521041109219098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-0.2</v>
      </c>
      <c r="AM393" t="s">
        <v>10443</v>
      </c>
      <c r="AN393">
        <v>-1.74</v>
      </c>
      <c r="AO393" t="s">
        <v>10443</v>
      </c>
      <c r="AP393">
        <v>0.123637395137464</v>
      </c>
      <c r="AQ393">
        <f>(Table2[[#This Row],[Sharpe Ratio]]-AVERAGE(Table2[Sharpe Ratio]))/_xlfn.STDEV.P(Table2[Sharpe Ratio])</f>
        <v>0.6849110141859277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273</v>
      </c>
      <c r="AT393">
        <f>_xlfn.RANK.AVG(Table2[[#This Row],[6M Return vs Nifty Z-Score]],Table2[6M Return vs Nifty Z-Score])</f>
        <v>717</v>
      </c>
      <c r="AU393">
        <f>_xlfn.RANK.AVG(Table2[[#This Row],[Sharpe Ratio Z-Score]],Table2[Sharpe Ratio Z-Score])</f>
        <v>183</v>
      </c>
      <c r="AV393">
        <f>(Table2[[#This Row],[Rank 1Y]]+Table2[[#This Row],[Rank 6M]]+Table2[[#This Row],[Rank Sharpe]])/3</f>
        <v>391</v>
      </c>
    </row>
    <row r="394" spans="1:48" x14ac:dyDescent="0.3">
      <c r="A394" t="s">
        <v>1273</v>
      </c>
      <c r="B394" t="s">
        <v>1274</v>
      </c>
      <c r="C394" t="s">
        <v>10391</v>
      </c>
      <c r="D394" t="s">
        <v>74</v>
      </c>
      <c r="E394">
        <v>9305.2549097299998</v>
      </c>
      <c r="F394">
        <v>846.1</v>
      </c>
      <c r="G394">
        <v>-9.2294671489958908</v>
      </c>
      <c r="H394">
        <f>(Table2[[#This Row],[1Y Return vs Nifty]]-AVERAGE(Table2[1Y Return vs Nifty]))/_xlfn.STDEV.P(Table2[1Y Return vs Nifty])</f>
        <v>-0.55052487736691058</v>
      </c>
      <c r="I394">
        <v>5.08990476659734</v>
      </c>
      <c r="J394">
        <f>(Table2[[#This Row],[1M Return vs Nifty]]-AVERAGE(Table2[1M Return vs Nifty]))/_xlfn.STDEV.P(Table2[1M Return vs Nifty])</f>
        <v>0.71389077312650417</v>
      </c>
      <c r="K394">
        <v>-9.4886606795794606</v>
      </c>
      <c r="L394">
        <f>(Table2[[#This Row],[6M Return vs Nifty]]-AVERAGE(Table2[6M Return vs Nifty]))/_xlfn.STDEV.P(Table2[6M Return vs Nifty])</f>
        <v>-0.71688470313651542</v>
      </c>
      <c r="M394">
        <v>-5.9830303024931899</v>
      </c>
      <c r="N394">
        <f>(Table2[[#This Row],[1W Return vs Nifty]]-AVERAGE(Table2[1W Return vs Nifty]))/_xlfn.STDEV.P(Table2[1W Return vs Nifty])</f>
        <v>-0.7147331410516149</v>
      </c>
      <c r="O394">
        <v>838.11</v>
      </c>
      <c r="P394">
        <v>806.12806082971895</v>
      </c>
      <c r="Q394">
        <v>757.39509531518695</v>
      </c>
      <c r="R394">
        <v>48.710016990556902</v>
      </c>
      <c r="S394" s="2">
        <f>(Table2[[#This Row],[Close Price]]-Table2[[#This Row],[20D EMA]])/Table2[[#This Row],[20D EMA]]</f>
        <v>9.533354810227785E-3</v>
      </c>
      <c r="T394" s="2">
        <f>(Table2[[#This Row],[Close Price]]-Table2[[#This Row],[50D EMA]])/Table2[[#This Row],[50D EMA]]</f>
        <v>4.9585098339263091E-2</v>
      </c>
      <c r="U394" s="2">
        <f>(Table2[[#This Row],[Close Price]]-Table2[[#This Row],[200D EMA]])/Table2[[#This Row],[200D EMA]]</f>
        <v>0.11711840389974916</v>
      </c>
      <c r="V394">
        <v>2.0669737085304698</v>
      </c>
      <c r="W394">
        <v>838.5</v>
      </c>
      <c r="X394">
        <v>854.85</v>
      </c>
      <c r="Y394">
        <v>836.15</v>
      </c>
      <c r="Z394">
        <v>932.05</v>
      </c>
      <c r="AA394">
        <v>782</v>
      </c>
      <c r="AB394">
        <v>943.4</v>
      </c>
      <c r="AC394" s="2">
        <f>(Table2[[#This Row],[Close Price]]/Table2[[#This Row],[Day Low]])-1</f>
        <v>9.0638044126416517E-3</v>
      </c>
      <c r="AD394" s="2">
        <f>(Table2[[#This Row],[Day High]]/Table2[[#This Row],[Close Price]])-1</f>
        <v>1.03415671906395E-2</v>
      </c>
      <c r="AE394" s="2">
        <f>(Table2[[#This Row],[Close Price]]/Table2[[#This Row],[Current Week Low]])-1</f>
        <v>1.1899778747832324E-2</v>
      </c>
      <c r="AF394" s="2">
        <f>(Table2[[#This Row],[Current Week High]]/Table2[[#This Row],[Close Price]])-1</f>
        <v>0.10158373714690927</v>
      </c>
      <c r="AG394" s="2">
        <f>(Table2[[#This Row],[Close Price]]/Table2[[#This Row],[Current Month Low]])-1</f>
        <v>8.1969309462915696E-2</v>
      </c>
      <c r="AH394" s="2">
        <f>(Table2[[#This Row],[Current Month High]]/Table2[[#This Row],[Close Price]])-1</f>
        <v>0.11499822715991015</v>
      </c>
      <c r="AI394">
        <v>11.499822715991</v>
      </c>
      <c r="AJ394">
        <v>37.353896103896098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-0.04</v>
      </c>
      <c r="AM394" t="s">
        <v>10443</v>
      </c>
      <c r="AN394">
        <v>3.8</v>
      </c>
      <c r="AO394" t="s">
        <v>10442</v>
      </c>
      <c r="AP394">
        <v>0.15426257446099401</v>
      </c>
      <c r="AQ394">
        <f>(Table2[[#This Row],[Sharpe Ratio]]-AVERAGE(Table2[Sharpe Ratio]))/_xlfn.STDEV.P(Table2[Sharpe Ratio])</f>
        <v>1.0394219232064417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-0.22883002522209506</v>
      </c>
      <c r="AS394">
        <f>_xlfn.RANK.AVG(Table2[[#This Row],[1Y Return vs Nifty Z-Score]],Table2[1Y Return vs Nifty Z-Score])</f>
        <v>507</v>
      </c>
      <c r="AT394">
        <f>_xlfn.RANK.AVG(Table2[[#This Row],[6M Return vs Nifty Z-Score]],Table2[6M Return vs Nifty Z-Score])</f>
        <v>557</v>
      </c>
      <c r="AU394">
        <f>_xlfn.RANK.AVG(Table2[[#This Row],[Sharpe Ratio Z-Score]],Table2[Sharpe Ratio Z-Score])</f>
        <v>110</v>
      </c>
      <c r="AV394">
        <f>(Table2[[#This Row],[Rank 1Y]]+Table2[[#This Row],[Rank 6M]]+Table2[[#This Row],[Rank Sharpe]])/3</f>
        <v>391.33333333333331</v>
      </c>
    </row>
    <row r="395" spans="1:48" x14ac:dyDescent="0.3">
      <c r="A395" t="s">
        <v>1858</v>
      </c>
      <c r="B395" t="s">
        <v>1859</v>
      </c>
      <c r="C395" t="s">
        <v>10395</v>
      </c>
      <c r="D395" t="s">
        <v>259</v>
      </c>
      <c r="E395">
        <v>4099.3478059379904</v>
      </c>
      <c r="F395">
        <v>176.33</v>
      </c>
      <c r="G395">
        <v>-5.4175903400949599</v>
      </c>
      <c r="H395">
        <f>(Table2[[#This Row],[1Y Return vs Nifty]]-AVERAGE(Table2[1Y Return vs Nifty]))/_xlfn.STDEV.P(Table2[1Y Return vs Nifty])</f>
        <v>-0.48798742843246351</v>
      </c>
      <c r="I395">
        <v>8.5562419086510702E-2</v>
      </c>
      <c r="J395">
        <f>(Table2[[#This Row],[1M Return vs Nifty]]-AVERAGE(Table2[1M Return vs Nifty]))/_xlfn.STDEV.P(Table2[1M Return vs Nifty])</f>
        <v>0.23243092861946685</v>
      </c>
      <c r="K395">
        <v>24.1636784259378</v>
      </c>
      <c r="L395">
        <f>(Table2[[#This Row],[6M Return vs Nifty]]-AVERAGE(Table2[6M Return vs Nifty]))/_xlfn.STDEV.P(Table2[6M Return vs Nifty])</f>
        <v>0.26304926983853399</v>
      </c>
      <c r="M395">
        <v>-2.46148302969927</v>
      </c>
      <c r="N395">
        <f>(Table2[[#This Row],[1W Return vs Nifty]]-AVERAGE(Table2[1W Return vs Nifty]))/_xlfn.STDEV.P(Table2[1W Return vs Nifty])</f>
        <v>6.8198580698477909E-2</v>
      </c>
      <c r="O395">
        <v>175.23</v>
      </c>
      <c r="P395">
        <v>167.48597348748299</v>
      </c>
      <c r="Q395">
        <v>151.541662748585</v>
      </c>
      <c r="R395">
        <v>48.670680359728401</v>
      </c>
      <c r="S395" s="2">
        <f>(Table2[[#This Row],[Close Price]]-Table2[[#This Row],[20D EMA]])/Table2[[#This Row],[20D EMA]]</f>
        <v>6.2774639045826783E-3</v>
      </c>
      <c r="T395" s="2">
        <f>(Table2[[#This Row],[Close Price]]-Table2[[#This Row],[50D EMA]])/Table2[[#This Row],[50D EMA]]</f>
        <v>5.2804580158934765E-2</v>
      </c>
      <c r="U395" s="2">
        <f>(Table2[[#This Row],[Close Price]]-Table2[[#This Row],[200D EMA]])/Table2[[#This Row],[200D EMA]]</f>
        <v>0.16357440456846561</v>
      </c>
      <c r="V395">
        <v>1.3144591708318101</v>
      </c>
      <c r="W395">
        <v>175.46</v>
      </c>
      <c r="X395">
        <v>180</v>
      </c>
      <c r="Y395">
        <v>174</v>
      </c>
      <c r="Z395">
        <v>192.7</v>
      </c>
      <c r="AA395">
        <v>161.05000000000001</v>
      </c>
      <c r="AB395">
        <v>192.7</v>
      </c>
      <c r="AC395" s="2">
        <f>(Table2[[#This Row],[Close Price]]/Table2[[#This Row],[Day Low]])-1</f>
        <v>4.9583950758007589E-3</v>
      </c>
      <c r="AD395" s="2">
        <f>(Table2[[#This Row],[Day High]]/Table2[[#This Row],[Close Price]])-1</f>
        <v>2.0813247887483621E-2</v>
      </c>
      <c r="AE395" s="2">
        <f>(Table2[[#This Row],[Close Price]]/Table2[[#This Row],[Current Week Low]])-1</f>
        <v>1.3390804597701145E-2</v>
      </c>
      <c r="AF395" s="2">
        <f>(Table2[[#This Row],[Current Week High]]/Table2[[#This Row],[Close Price]])-1</f>
        <v>9.2837293710656077E-2</v>
      </c>
      <c r="AG395" s="2">
        <f>(Table2[[#This Row],[Close Price]]/Table2[[#This Row],[Current Month Low]])-1</f>
        <v>9.4877367277243163E-2</v>
      </c>
      <c r="AH395" s="2">
        <f>(Table2[[#This Row],[Current Month High]]/Table2[[#This Row],[Close Price]])-1</f>
        <v>9.2837293710656077E-2</v>
      </c>
      <c r="AI395">
        <v>9.2837293710656006</v>
      </c>
      <c r="AJ395">
        <v>57.367246764837098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0.14000000000000001</v>
      </c>
      <c r="AM395" t="s">
        <v>10442</v>
      </c>
      <c r="AN395">
        <v>8.48</v>
      </c>
      <c r="AO395" t="s">
        <v>10442</v>
      </c>
      <c r="AP395">
        <v>2.0877731192080001E-2</v>
      </c>
      <c r="AQ395">
        <f>(Table2[[#This Row],[Sharpe Ratio]]-AVERAGE(Table2[Sharpe Ratio]))/_xlfn.STDEV.P(Table2[Sharpe Ratio])</f>
        <v>-0.50461416348155752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-0.42892281275754229</v>
      </c>
      <c r="AS395">
        <f>_xlfn.RANK.AVG(Table2[[#This Row],[1Y Return vs Nifty Z-Score]],Table2[1Y Return vs Nifty Z-Score])</f>
        <v>473</v>
      </c>
      <c r="AT395">
        <f>_xlfn.RANK.AVG(Table2[[#This Row],[6M Return vs Nifty Z-Score]],Table2[6M Return vs Nifty Z-Score])</f>
        <v>232</v>
      </c>
      <c r="AU395">
        <f>_xlfn.RANK.AVG(Table2[[#This Row],[Sharpe Ratio Z-Score]],Table2[Sharpe Ratio Z-Score])</f>
        <v>471</v>
      </c>
      <c r="AV395">
        <f>(Table2[[#This Row],[Rank 1Y]]+Table2[[#This Row],[Rank 6M]]+Table2[[#This Row],[Rank Sharpe]])/3</f>
        <v>392</v>
      </c>
    </row>
    <row r="396" spans="1:48" x14ac:dyDescent="0.3">
      <c r="A396" t="s">
        <v>1628</v>
      </c>
      <c r="B396" t="s">
        <v>1629</v>
      </c>
      <c r="C396" t="s">
        <v>10388</v>
      </c>
      <c r="D396" t="s">
        <v>183</v>
      </c>
      <c r="E396">
        <v>5749.3139475199996</v>
      </c>
      <c r="F396">
        <v>634.4</v>
      </c>
      <c r="G396">
        <v>12.648505788244499</v>
      </c>
      <c r="H396">
        <f>(Table2[[#This Row],[1Y Return vs Nifty]]-AVERAGE(Table2[1Y Return vs Nifty]))/_xlfn.STDEV.P(Table2[1Y Return vs Nifty])</f>
        <v>-0.1915960126782395</v>
      </c>
      <c r="I396">
        <v>5.6346723028357504</v>
      </c>
      <c r="J396">
        <f>(Table2[[#This Row],[1M Return vs Nifty]]-AVERAGE(Table2[1M Return vs Nifty]))/_xlfn.STDEV.P(Table2[1M Return vs Nifty])</f>
        <v>0.76630199423736345</v>
      </c>
      <c r="K396">
        <v>20.223682646718899</v>
      </c>
      <c r="L396">
        <f>(Table2[[#This Row],[6M Return vs Nifty]]-AVERAGE(Table2[6M Return vs Nifty]))/_xlfn.STDEV.P(Table2[6M Return vs Nifty])</f>
        <v>0.14831918509378864</v>
      </c>
      <c r="M396">
        <v>-4.0342629035329303</v>
      </c>
      <c r="N396">
        <f>(Table2[[#This Row],[1W Return vs Nifty]]-AVERAGE(Table2[1W Return vs Nifty]))/_xlfn.STDEV.P(Table2[1W Return vs Nifty])</f>
        <v>-0.2814713680958007</v>
      </c>
      <c r="O396">
        <v>659.97</v>
      </c>
      <c r="P396">
        <v>640.325862161651</v>
      </c>
      <c r="Q396">
        <v>555.89866647138797</v>
      </c>
      <c r="R396">
        <v>29.99165693946</v>
      </c>
      <c r="S396" s="2">
        <f>(Table2[[#This Row],[Close Price]]-Table2[[#This Row],[20D EMA]])/Table2[[#This Row],[20D EMA]]</f>
        <v>-3.8744185341758032E-2</v>
      </c>
      <c r="T396" s="2">
        <f>(Table2[[#This Row],[Close Price]]-Table2[[#This Row],[50D EMA]])/Table2[[#This Row],[50D EMA]]</f>
        <v>-9.2544476364676883E-3</v>
      </c>
      <c r="U396" s="2">
        <f>(Table2[[#This Row],[Close Price]]-Table2[[#This Row],[200D EMA]])/Table2[[#This Row],[200D EMA]]</f>
        <v>0.14121518590232571</v>
      </c>
      <c r="V396">
        <v>0.76849011442558501</v>
      </c>
      <c r="W396">
        <v>629.5</v>
      </c>
      <c r="X396">
        <v>663.2</v>
      </c>
      <c r="Y396">
        <v>629.5</v>
      </c>
      <c r="Z396">
        <v>680</v>
      </c>
      <c r="AA396">
        <v>629.5</v>
      </c>
      <c r="AB396">
        <v>715.5</v>
      </c>
      <c r="AC396" s="2">
        <f>(Table2[[#This Row],[Close Price]]/Table2[[#This Row],[Day Low]])-1</f>
        <v>7.7839555202541266E-3</v>
      </c>
      <c r="AD396" s="2">
        <f>(Table2[[#This Row],[Day High]]/Table2[[#This Row],[Close Price]])-1</f>
        <v>4.5397225725094748E-2</v>
      </c>
      <c r="AE396" s="2">
        <f>(Table2[[#This Row],[Close Price]]/Table2[[#This Row],[Current Week Low]])-1</f>
        <v>7.7839555202541266E-3</v>
      </c>
      <c r="AF396" s="2">
        <f>(Table2[[#This Row],[Current Week High]]/Table2[[#This Row],[Close Price]])-1</f>
        <v>7.1878940731399776E-2</v>
      </c>
      <c r="AG396" s="2">
        <f>(Table2[[#This Row],[Close Price]]/Table2[[#This Row],[Current Month Low]])-1</f>
        <v>7.7839555202541266E-3</v>
      </c>
      <c r="AH396" s="2">
        <f>(Table2[[#This Row],[Current Month High]]/Table2[[#This Row],[Close Price]])-1</f>
        <v>0.12783732660781855</v>
      </c>
      <c r="AI396">
        <v>13.761034047919299</v>
      </c>
      <c r="AJ396">
        <v>70.951226084613296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-0.12</v>
      </c>
      <c r="AM396" t="s">
        <v>10443</v>
      </c>
      <c r="AN396">
        <v>-6.57</v>
      </c>
      <c r="AO396" t="s">
        <v>10443</v>
      </c>
      <c r="AQ396">
        <f>(Table2[[#This Row],[Sharpe Ratio]]-AVERAGE(Table2[Sharpe Ratio]))/_xlfn.STDEV.P(Table2[Sharpe Ratio])</f>
        <v>-0.74629057572393653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-0.30473677716682468</v>
      </c>
      <c r="AS396">
        <f>_xlfn.RANK.AVG(Table2[[#This Row],[1Y Return vs Nifty Z-Score]],Table2[1Y Return vs Nifty Z-Score])</f>
        <v>356</v>
      </c>
      <c r="AT396">
        <f>_xlfn.RANK.AVG(Table2[[#This Row],[6M Return vs Nifty Z-Score]],Table2[6M Return vs Nifty Z-Score])</f>
        <v>262</v>
      </c>
      <c r="AU396">
        <f>_xlfn.RANK.AVG(Table2[[#This Row],[Sharpe Ratio Z-Score]],Table2[Sharpe Ratio Z-Score])</f>
        <v>558</v>
      </c>
      <c r="AV396">
        <f>(Table2[[#This Row],[Rank 1Y]]+Table2[[#This Row],[Rank 6M]]+Table2[[#This Row],[Rank Sharpe]])/3</f>
        <v>392</v>
      </c>
    </row>
    <row r="397" spans="1:48" x14ac:dyDescent="0.3">
      <c r="A397" t="s">
        <v>302</v>
      </c>
      <c r="B397" t="s">
        <v>303</v>
      </c>
      <c r="C397" t="s">
        <v>10384</v>
      </c>
      <c r="D397" t="s">
        <v>218</v>
      </c>
      <c r="E397">
        <v>93527.629007299998</v>
      </c>
      <c r="F397">
        <v>4378.3</v>
      </c>
      <c r="G397">
        <v>33.529245965456496</v>
      </c>
      <c r="H397">
        <f>(Table2[[#This Row],[1Y Return vs Nifty]]-AVERAGE(Table2[1Y Return vs Nifty]))/_xlfn.STDEV.P(Table2[1Y Return vs Nifty])</f>
        <v>0.150972304193039</v>
      </c>
      <c r="I397">
        <v>-0.26715651170615901</v>
      </c>
      <c r="J397">
        <f>(Table2[[#This Row],[1M Return vs Nifty]]-AVERAGE(Table2[1M Return vs Nifty]))/_xlfn.STDEV.P(Table2[1M Return vs Nifty])</f>
        <v>0.19849639940833161</v>
      </c>
      <c r="K397">
        <v>3.1402349593107499</v>
      </c>
      <c r="L397">
        <f>(Table2[[#This Row],[6M Return vs Nifty]]-AVERAGE(Table2[6M Return vs Nifty]))/_xlfn.STDEV.P(Table2[6M Return vs Nifty])</f>
        <v>-0.349139571396891</v>
      </c>
      <c r="M397">
        <v>-1.9451855629630499</v>
      </c>
      <c r="N397">
        <f>(Table2[[#This Row],[1W Return vs Nifty]]-AVERAGE(Table2[1W Return vs Nifty]))/_xlfn.STDEV.P(Table2[1W Return vs Nifty])</f>
        <v>0.18298496101768802</v>
      </c>
      <c r="O397">
        <v>4390.55</v>
      </c>
      <c r="P397">
        <v>4280.4500533725204</v>
      </c>
      <c r="Q397">
        <v>3784.5450668820999</v>
      </c>
      <c r="R397">
        <v>42.347306015894901</v>
      </c>
      <c r="S397" s="2">
        <f>(Table2[[#This Row],[Close Price]]-Table2[[#This Row],[20D EMA]])/Table2[[#This Row],[20D EMA]]</f>
        <v>-2.7900832469736135E-3</v>
      </c>
      <c r="T397" s="2">
        <f>(Table2[[#This Row],[Close Price]]-Table2[[#This Row],[50D EMA]])/Table2[[#This Row],[50D EMA]]</f>
        <v>2.2859733300797391E-2</v>
      </c>
      <c r="U397" s="2">
        <f>(Table2[[#This Row],[Close Price]]-Table2[[#This Row],[200D EMA]])/Table2[[#This Row],[200D EMA]]</f>
        <v>0.15688938105500369</v>
      </c>
      <c r="V397">
        <v>0.67085883895634701</v>
      </c>
      <c r="W397">
        <v>4360</v>
      </c>
      <c r="X397">
        <v>4414.95</v>
      </c>
      <c r="Y397">
        <v>4299.8999999999996</v>
      </c>
      <c r="Z397">
        <v>4486</v>
      </c>
      <c r="AA397">
        <v>4299.8999999999996</v>
      </c>
      <c r="AB397">
        <v>4546.2</v>
      </c>
      <c r="AC397" s="2">
        <f>(Table2[[#This Row],[Close Price]]/Table2[[#This Row],[Day Low]])-1</f>
        <v>4.197247706422047E-3</v>
      </c>
      <c r="AD397" s="2">
        <f>(Table2[[#This Row],[Day High]]/Table2[[#This Row],[Close Price]])-1</f>
        <v>8.3708288605166548E-3</v>
      </c>
      <c r="AE397" s="2">
        <f>(Table2[[#This Row],[Close Price]]/Table2[[#This Row],[Current Week Low]])-1</f>
        <v>1.8232982162375899E-2</v>
      </c>
      <c r="AF397" s="2">
        <f>(Table2[[#This Row],[Current Week High]]/Table2[[#This Row],[Close Price]])-1</f>
        <v>2.4598588493250695E-2</v>
      </c>
      <c r="AG397" s="2">
        <f>(Table2[[#This Row],[Close Price]]/Table2[[#This Row],[Current Month Low]])-1</f>
        <v>1.8232982162375899E-2</v>
      </c>
      <c r="AH397" s="2">
        <f>(Table2[[#This Row],[Current Month High]]/Table2[[#This Row],[Close Price]])-1</f>
        <v>3.8348217344631452E-2</v>
      </c>
      <c r="AI397">
        <v>3.8348217344631399</v>
      </c>
      <c r="AJ397">
        <v>70.8504868007726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0.02</v>
      </c>
      <c r="AM397" t="s">
        <v>10442</v>
      </c>
      <c r="AN397">
        <v>-2.8</v>
      </c>
      <c r="AO397" t="s">
        <v>10443</v>
      </c>
      <c r="AP397">
        <v>1.4349171561771E-2</v>
      </c>
      <c r="AQ397">
        <f>(Table2[[#This Row],[Sharpe Ratio]]-AVERAGE(Table2[Sharpe Ratio]))/_xlfn.STDEV.P(Table2[Sharpe Ratio])</f>
        <v>-0.58018745514085679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-0.39687336191868916</v>
      </c>
      <c r="AS397">
        <f>_xlfn.RANK.AVG(Table2[[#This Row],[1Y Return vs Nifty Z-Score]],Table2[1Y Return vs Nifty Z-Score])</f>
        <v>257</v>
      </c>
      <c r="AT397">
        <f>_xlfn.RANK.AVG(Table2[[#This Row],[6M Return vs Nifty Z-Score]],Table2[6M Return vs Nifty Z-Score])</f>
        <v>432</v>
      </c>
      <c r="AU397">
        <f>_xlfn.RANK.AVG(Table2[[#This Row],[Sharpe Ratio Z-Score]],Table2[Sharpe Ratio Z-Score])</f>
        <v>490</v>
      </c>
      <c r="AV397">
        <f>(Table2[[#This Row],[Rank 1Y]]+Table2[[#This Row],[Rank 6M]]+Table2[[#This Row],[Rank Sharpe]])/3</f>
        <v>393</v>
      </c>
    </row>
    <row r="398" spans="1:48" x14ac:dyDescent="0.3">
      <c r="A398" t="s">
        <v>677</v>
      </c>
      <c r="B398" t="s">
        <v>678</v>
      </c>
      <c r="C398" t="s">
        <v>10388</v>
      </c>
      <c r="D398" t="s">
        <v>266</v>
      </c>
      <c r="E398">
        <v>27398.072212499999</v>
      </c>
      <c r="F398">
        <v>3291.9</v>
      </c>
      <c r="G398">
        <v>6.69433874872127</v>
      </c>
      <c r="H398">
        <f>(Table2[[#This Row],[1Y Return vs Nifty]]-AVERAGE(Table2[1Y Return vs Nifty]))/_xlfn.STDEV.P(Table2[1Y Return vs Nifty])</f>
        <v>-0.28927976161573804</v>
      </c>
      <c r="I398">
        <v>-5.7489303318023603</v>
      </c>
      <c r="J398">
        <f>(Table2[[#This Row],[1M Return vs Nifty]]-AVERAGE(Table2[1M Return vs Nifty]))/_xlfn.STDEV.P(Table2[1M Return vs Nifty])</f>
        <v>-0.32889637026479751</v>
      </c>
      <c r="K398">
        <v>42.846328142636999</v>
      </c>
      <c r="L398">
        <f>(Table2[[#This Row],[6M Return vs Nifty]]-AVERAGE(Table2[6M Return vs Nifty]))/_xlfn.STDEV.P(Table2[6M Return vs Nifty])</f>
        <v>0.80707573721668691</v>
      </c>
      <c r="M398">
        <v>-6.2214445958179896</v>
      </c>
      <c r="N398">
        <f>(Table2[[#This Row],[1W Return vs Nifty]]-AVERAGE(Table2[1W Return vs Nifty]))/_xlfn.STDEV.P(Table2[1W Return vs Nifty])</f>
        <v>-0.76773885095779582</v>
      </c>
      <c r="O398">
        <v>3321.42</v>
      </c>
      <c r="P398">
        <v>3204.38571073003</v>
      </c>
      <c r="Q398">
        <v>2780.1553573278902</v>
      </c>
      <c r="R398">
        <v>41.142449973418003</v>
      </c>
      <c r="S398" s="2">
        <f>(Table2[[#This Row],[Close Price]]-Table2[[#This Row],[20D EMA]])/Table2[[#This Row],[20D EMA]]</f>
        <v>-8.8877648716512766E-3</v>
      </c>
      <c r="T398" s="2">
        <f>(Table2[[#This Row],[Close Price]]-Table2[[#This Row],[50D EMA]])/Table2[[#This Row],[50D EMA]]</f>
        <v>2.7310785020955658E-2</v>
      </c>
      <c r="U398" s="2">
        <f>(Table2[[#This Row],[Close Price]]-Table2[[#This Row],[200D EMA]])/Table2[[#This Row],[200D EMA]]</f>
        <v>0.18407052013235925</v>
      </c>
      <c r="V398">
        <v>0.53512506354928002</v>
      </c>
      <c r="W398">
        <v>3262.45</v>
      </c>
      <c r="X398">
        <v>3315.95</v>
      </c>
      <c r="Y398">
        <v>3210</v>
      </c>
      <c r="Z398">
        <v>3406.2</v>
      </c>
      <c r="AA398">
        <v>3210</v>
      </c>
      <c r="AB398">
        <v>3452.9</v>
      </c>
      <c r="AC398" s="2">
        <f>(Table2[[#This Row],[Close Price]]/Table2[[#This Row],[Day Low]])-1</f>
        <v>9.026958267559726E-3</v>
      </c>
      <c r="AD398" s="2">
        <f>(Table2[[#This Row],[Day High]]/Table2[[#This Row],[Close Price]])-1</f>
        <v>7.3058112336339409E-3</v>
      </c>
      <c r="AE398" s="2">
        <f>(Table2[[#This Row],[Close Price]]/Table2[[#This Row],[Current Week Low]])-1</f>
        <v>2.5514018691588758E-2</v>
      </c>
      <c r="AF398" s="2">
        <f>(Table2[[#This Row],[Current Week High]]/Table2[[#This Row],[Close Price]])-1</f>
        <v>3.472158935569114E-2</v>
      </c>
      <c r="AG398" s="2">
        <f>(Table2[[#This Row],[Close Price]]/Table2[[#This Row],[Current Month Low]])-1</f>
        <v>2.5514018691588758E-2</v>
      </c>
      <c r="AH398" s="2">
        <f>(Table2[[#This Row],[Current Month High]]/Table2[[#This Row],[Close Price]])-1</f>
        <v>4.8907925514140693E-2</v>
      </c>
      <c r="AI398">
        <v>5.0882469090798503</v>
      </c>
      <c r="AJ398">
        <v>69.362555949992199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0.01</v>
      </c>
      <c r="AM398" t="s">
        <v>10442</v>
      </c>
      <c r="AN398">
        <v>-3.27</v>
      </c>
      <c r="AO398" t="s">
        <v>10443</v>
      </c>
      <c r="AP398">
        <v>-4.5722182352850999E-2</v>
      </c>
      <c r="AQ398">
        <f>(Table2[[#This Row],[Sharpe Ratio]]-AVERAGE(Table2[Sharpe Ratio]))/_xlfn.STDEV.P(Table2[Sharpe Ratio])</f>
        <v>-1.2755613518090636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-1.8544005974307081</v>
      </c>
      <c r="AS398">
        <f>_xlfn.RANK.AVG(Table2[[#This Row],[1Y Return vs Nifty Z-Score]],Table2[1Y Return vs Nifty Z-Score])</f>
        <v>389</v>
      </c>
      <c r="AT398">
        <f>_xlfn.RANK.AVG(Table2[[#This Row],[6M Return vs Nifty Z-Score]],Table2[6M Return vs Nifty Z-Score])</f>
        <v>127</v>
      </c>
      <c r="AU398">
        <f>_xlfn.RANK.AVG(Table2[[#This Row],[Sharpe Ratio Z-Score]],Table2[Sharpe Ratio Z-Score])</f>
        <v>667</v>
      </c>
      <c r="AV398">
        <f>(Table2[[#This Row],[Rank 1Y]]+Table2[[#This Row],[Rank 6M]]+Table2[[#This Row],[Rank Sharpe]])/3</f>
        <v>394.33333333333331</v>
      </c>
    </row>
    <row r="399" spans="1:48" x14ac:dyDescent="0.3">
      <c r="A399" t="s">
        <v>1018</v>
      </c>
      <c r="B399" t="s">
        <v>1019</v>
      </c>
      <c r="C399" t="s">
        <v>10395</v>
      </c>
      <c r="D399" t="s">
        <v>106</v>
      </c>
      <c r="E399">
        <v>14165.623676069999</v>
      </c>
      <c r="F399">
        <v>2530.3000000000002</v>
      </c>
      <c r="G399">
        <v>-7.6103270040162103</v>
      </c>
      <c r="H399">
        <f>(Table2[[#This Row],[1Y Return vs Nifty]]-AVERAGE(Table2[1Y Return vs Nifty]))/_xlfn.STDEV.P(Table2[1Y Return vs Nifty])</f>
        <v>-0.52396134994704746</v>
      </c>
      <c r="I399">
        <v>-16.9220961972682</v>
      </c>
      <c r="J399">
        <f>(Table2[[#This Row],[1M Return vs Nifty]]-AVERAGE(Table2[1M Return vs Nifty]))/_xlfn.STDEV.P(Table2[1M Return vs Nifty])</f>
        <v>-1.4038489467835205</v>
      </c>
      <c r="K399">
        <v>-5.8669637818784199</v>
      </c>
      <c r="L399">
        <f>(Table2[[#This Row],[6M Return vs Nifty]]-AVERAGE(Table2[6M Return vs Nifty]))/_xlfn.STDEV.P(Table2[6M Return vs Nifty])</f>
        <v>-0.61142327239472971</v>
      </c>
      <c r="M399">
        <v>-7.9491045933380402</v>
      </c>
      <c r="N399">
        <f>(Table2[[#This Row],[1W Return vs Nifty]]-AVERAGE(Table2[1W Return vs Nifty]))/_xlfn.STDEV.P(Table2[1W Return vs Nifty])</f>
        <v>-1.1518426870491338</v>
      </c>
      <c r="O399">
        <v>2727.19</v>
      </c>
      <c r="P399">
        <v>2847.1755544307298</v>
      </c>
      <c r="Q399">
        <v>2639.3771099653</v>
      </c>
      <c r="R399">
        <v>20.7908029149126</v>
      </c>
      <c r="S399" s="2">
        <f>(Table2[[#This Row],[Close Price]]-Table2[[#This Row],[20D EMA]])/Table2[[#This Row],[20D EMA]]</f>
        <v>-7.2195189920760877E-2</v>
      </c>
      <c r="T399" s="2">
        <f>(Table2[[#This Row],[Close Price]]-Table2[[#This Row],[50D EMA]])/Table2[[#This Row],[50D EMA]]</f>
        <v>-0.11129470184499612</v>
      </c>
      <c r="U399" s="2">
        <f>(Table2[[#This Row],[Close Price]]-Table2[[#This Row],[200D EMA]])/Table2[[#This Row],[200D EMA]]</f>
        <v>-4.1326837894238543E-2</v>
      </c>
      <c r="V399">
        <v>0.37123334748592002</v>
      </c>
      <c r="W399">
        <v>2456</v>
      </c>
      <c r="X399">
        <v>2592</v>
      </c>
      <c r="Y399">
        <v>2456</v>
      </c>
      <c r="Z399">
        <v>2775</v>
      </c>
      <c r="AA399">
        <v>2456</v>
      </c>
      <c r="AB399">
        <v>2834</v>
      </c>
      <c r="AC399" s="2">
        <f>(Table2[[#This Row],[Close Price]]/Table2[[#This Row],[Day Low]])-1</f>
        <v>3.025244299674279E-2</v>
      </c>
      <c r="AD399" s="2">
        <f>(Table2[[#This Row],[Day High]]/Table2[[#This Row],[Close Price]])-1</f>
        <v>2.4384460340671099E-2</v>
      </c>
      <c r="AE399" s="2">
        <f>(Table2[[#This Row],[Close Price]]/Table2[[#This Row],[Current Week Low]])-1</f>
        <v>3.025244299674279E-2</v>
      </c>
      <c r="AF399" s="2">
        <f>(Table2[[#This Row],[Current Week High]]/Table2[[#This Row],[Close Price]])-1</f>
        <v>9.6707900248982348E-2</v>
      </c>
      <c r="AG399" s="2">
        <f>(Table2[[#This Row],[Close Price]]/Table2[[#This Row],[Current Month Low]])-1</f>
        <v>3.025244299674279E-2</v>
      </c>
      <c r="AH399" s="2">
        <f>(Table2[[#This Row],[Current Month High]]/Table2[[#This Row],[Close Price]])-1</f>
        <v>0.12002529344346513</v>
      </c>
      <c r="AI399">
        <v>44.4492747895506</v>
      </c>
      <c r="AJ399">
        <v>45.838616714697402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</v>
      </c>
      <c r="AM399">
        <v>0</v>
      </c>
      <c r="AN399">
        <v>-8.7200000000000006</v>
      </c>
      <c r="AO399" t="s">
        <v>10443</v>
      </c>
      <c r="AP399">
        <v>0.12637618037291401</v>
      </c>
      <c r="AQ399">
        <f>(Table2[[#This Row],[Sharpe Ratio]]-AVERAGE(Table2[Sharpe Ratio]))/_xlfn.STDEV.P(Table2[Sharpe Ratio])</f>
        <v>0.7166146405769529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488</v>
      </c>
      <c r="AT399">
        <f>_xlfn.RANK.AVG(Table2[[#This Row],[6M Return vs Nifty Z-Score]],Table2[6M Return vs Nifty Z-Score])</f>
        <v>527</v>
      </c>
      <c r="AU399">
        <f>_xlfn.RANK.AVG(Table2[[#This Row],[Sharpe Ratio Z-Score]],Table2[Sharpe Ratio Z-Score])</f>
        <v>171</v>
      </c>
      <c r="AV399">
        <f>(Table2[[#This Row],[Rank 1Y]]+Table2[[#This Row],[Rank 6M]]+Table2[[#This Row],[Rank Sharpe]])/3</f>
        <v>395.33333333333331</v>
      </c>
    </row>
    <row r="400" spans="1:48" x14ac:dyDescent="0.3">
      <c r="A400" t="s">
        <v>358</v>
      </c>
      <c r="B400" t="s">
        <v>359</v>
      </c>
      <c r="C400" t="s">
        <v>10397</v>
      </c>
      <c r="D400" t="s">
        <v>161</v>
      </c>
      <c r="E400">
        <v>71542.169906399999</v>
      </c>
      <c r="F400">
        <v>4716</v>
      </c>
      <c r="G400">
        <v>5.0914882640445001</v>
      </c>
      <c r="H400">
        <f>(Table2[[#This Row],[1Y Return vs Nifty]]-AVERAGE(Table2[1Y Return vs Nifty]))/_xlfn.STDEV.P(Table2[1Y Return vs Nifty])</f>
        <v>-0.31557604173186504</v>
      </c>
      <c r="I400">
        <v>3.51545010485364</v>
      </c>
      <c r="J400">
        <f>(Table2[[#This Row],[1M Return vs Nifty]]-AVERAGE(Table2[1M Return vs Nifty]))/_xlfn.STDEV.P(Table2[1M Return vs Nifty])</f>
        <v>0.56241498590272421</v>
      </c>
      <c r="K400">
        <v>11.6326484566706</v>
      </c>
      <c r="L400">
        <f>(Table2[[#This Row],[6M Return vs Nifty]]-AVERAGE(Table2[6M Return vs Nifty]))/_xlfn.STDEV.P(Table2[6M Return vs Nifty])</f>
        <v>-0.10184607799302865</v>
      </c>
      <c r="M400">
        <v>-1.46535363839202</v>
      </c>
      <c r="N400">
        <f>(Table2[[#This Row],[1W Return vs Nifty]]-AVERAGE(Table2[1W Return vs Nifty]))/_xlfn.STDEV.P(Table2[1W Return vs Nifty])</f>
        <v>0.28966410110970903</v>
      </c>
      <c r="O400">
        <v>4585.32</v>
      </c>
      <c r="P400">
        <v>4382.0316460425101</v>
      </c>
      <c r="Q400">
        <v>3924.9736051833402</v>
      </c>
      <c r="R400">
        <v>69.291262163525005</v>
      </c>
      <c r="S400" s="2">
        <f>(Table2[[#This Row],[Close Price]]-Table2[[#This Row],[20D EMA]])/Table2[[#This Row],[20D EMA]]</f>
        <v>2.849964669859471E-2</v>
      </c>
      <c r="T400" s="2">
        <f>(Table2[[#This Row],[Close Price]]-Table2[[#This Row],[50D EMA]])/Table2[[#This Row],[50D EMA]]</f>
        <v>7.6213131472727388E-2</v>
      </c>
      <c r="U400" s="2">
        <f>(Table2[[#This Row],[Close Price]]-Table2[[#This Row],[200D EMA]])/Table2[[#This Row],[200D EMA]]</f>
        <v>0.20153674250752318</v>
      </c>
      <c r="V400">
        <v>0.84156818157892399</v>
      </c>
      <c r="W400">
        <v>4646.25</v>
      </c>
      <c r="X400">
        <v>4804.05</v>
      </c>
      <c r="Y400">
        <v>4598.2</v>
      </c>
      <c r="Z400">
        <v>4804.05</v>
      </c>
      <c r="AA400">
        <v>4476.6000000000004</v>
      </c>
      <c r="AB400">
        <v>4804.05</v>
      </c>
      <c r="AC400" s="2">
        <f>(Table2[[#This Row],[Close Price]]/Table2[[#This Row],[Day Low]])-1</f>
        <v>1.5012106537530157E-2</v>
      </c>
      <c r="AD400" s="2">
        <f>(Table2[[#This Row],[Day High]]/Table2[[#This Row],[Close Price]])-1</f>
        <v>1.8670483460559772E-2</v>
      </c>
      <c r="AE400" s="2">
        <f>(Table2[[#This Row],[Close Price]]/Table2[[#This Row],[Current Week Low]])-1</f>
        <v>2.5618720368840053E-2</v>
      </c>
      <c r="AF400" s="2">
        <f>(Table2[[#This Row],[Current Week High]]/Table2[[#This Row],[Close Price]])-1</f>
        <v>1.8670483460559772E-2</v>
      </c>
      <c r="AG400" s="2">
        <f>(Table2[[#This Row],[Close Price]]/Table2[[#This Row],[Current Month Low]])-1</f>
        <v>5.3478086047446638E-2</v>
      </c>
      <c r="AH400" s="2">
        <f>(Table2[[#This Row],[Current Month High]]/Table2[[#This Row],[Close Price]])-1</f>
        <v>1.8670483460559772E-2</v>
      </c>
      <c r="AI400">
        <v>1.8670483460559699</v>
      </c>
      <c r="AJ400">
        <v>46.4596273291925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0.23</v>
      </c>
      <c r="AM400" t="s">
        <v>10442</v>
      </c>
      <c r="AN400">
        <v>4.76</v>
      </c>
      <c r="AO400" t="s">
        <v>10442</v>
      </c>
      <c r="AP400">
        <v>2.8420984084457999E-2</v>
      </c>
      <c r="AQ400">
        <f>(Table2[[#This Row],[Sharpe Ratio]]-AVERAGE(Table2[Sharpe Ratio]))/_xlfn.STDEV.P(Table2[Sharpe Ratio])</f>
        <v>-0.41729498694390615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1.7361980343633454E-2</v>
      </c>
      <c r="AS400">
        <f>_xlfn.RANK.AVG(Table2[[#This Row],[1Y Return vs Nifty Z-Score]],Table2[1Y Return vs Nifty Z-Score])</f>
        <v>400</v>
      </c>
      <c r="AT400">
        <f>_xlfn.RANK.AVG(Table2[[#This Row],[6M Return vs Nifty Z-Score]],Table2[6M Return vs Nifty Z-Score])</f>
        <v>340</v>
      </c>
      <c r="AU400">
        <f>_xlfn.RANK.AVG(Table2[[#This Row],[Sharpe Ratio Z-Score]],Table2[Sharpe Ratio Z-Score])</f>
        <v>448</v>
      </c>
      <c r="AV400">
        <f>(Table2[[#This Row],[Rank 1Y]]+Table2[[#This Row],[Rank 6M]]+Table2[[#This Row],[Rank Sharpe]])/3</f>
        <v>396</v>
      </c>
    </row>
    <row r="401" spans="1:48" x14ac:dyDescent="0.3">
      <c r="A401" t="s">
        <v>1693</v>
      </c>
      <c r="B401" t="s">
        <v>1694</v>
      </c>
      <c r="C401" t="s">
        <v>10394</v>
      </c>
      <c r="D401" t="s">
        <v>77</v>
      </c>
      <c r="E401">
        <v>5072.6719999999996</v>
      </c>
      <c r="F401">
        <v>720.55</v>
      </c>
      <c r="G401">
        <v>45.743985637243597</v>
      </c>
      <c r="H401">
        <f>(Table2[[#This Row],[1Y Return vs Nifty]]-AVERAGE(Table2[1Y Return vs Nifty]))/_xlfn.STDEV.P(Table2[1Y Return vs Nifty])</f>
        <v>0.35136667598602395</v>
      </c>
      <c r="I401">
        <v>-15.619452054584601</v>
      </c>
      <c r="J401">
        <f>(Table2[[#This Row],[1M Return vs Nifty]]-AVERAGE(Table2[1M Return vs Nifty]))/_xlfn.STDEV.P(Table2[1M Return vs Nifty])</f>
        <v>-1.2785236187318925</v>
      </c>
      <c r="K401">
        <v>-29.5973849064472</v>
      </c>
      <c r="L401">
        <f>(Table2[[#This Row],[6M Return vs Nifty]]-AVERAGE(Table2[6M Return vs Nifty]))/_xlfn.STDEV.P(Table2[6M Return vs Nifty])</f>
        <v>-1.302437521955683</v>
      </c>
      <c r="M401">
        <v>-3.6732209007434</v>
      </c>
      <c r="N401">
        <f>(Table2[[#This Row],[1W Return vs Nifty]]-AVERAGE(Table2[1W Return vs Nifty]))/_xlfn.STDEV.P(Table2[1W Return vs Nifty])</f>
        <v>-0.20120232299397434</v>
      </c>
      <c r="O401">
        <v>756.64</v>
      </c>
      <c r="P401">
        <v>804.65527733010595</v>
      </c>
      <c r="Q401">
        <v>782.02856643008499</v>
      </c>
      <c r="R401">
        <v>29.477623090591401</v>
      </c>
      <c r="S401" s="2">
        <f>(Table2[[#This Row],[Close Price]]-Table2[[#This Row],[20D EMA]])/Table2[[#This Row],[20D EMA]]</f>
        <v>-4.7697716219073844E-2</v>
      </c>
      <c r="T401" s="2">
        <f>(Table2[[#This Row],[Close Price]]-Table2[[#This Row],[50D EMA]])/Table2[[#This Row],[50D EMA]]</f>
        <v>-0.10452336509762579</v>
      </c>
      <c r="U401" s="2">
        <f>(Table2[[#This Row],[Close Price]]-Table2[[#This Row],[200D EMA]])/Table2[[#This Row],[200D EMA]]</f>
        <v>-7.8614220847111921E-2</v>
      </c>
      <c r="V401">
        <v>0.53041749769887103</v>
      </c>
      <c r="W401">
        <v>715.1</v>
      </c>
      <c r="X401">
        <v>753.8</v>
      </c>
      <c r="Y401">
        <v>694.1</v>
      </c>
      <c r="Z401">
        <v>753.8</v>
      </c>
      <c r="AA401">
        <v>694.1</v>
      </c>
      <c r="AB401">
        <v>822.8</v>
      </c>
      <c r="AC401" s="2">
        <f>(Table2[[#This Row],[Close Price]]/Table2[[#This Row],[Day Low]])-1</f>
        <v>7.6213117046566303E-3</v>
      </c>
      <c r="AD401" s="2">
        <f>(Table2[[#This Row],[Day High]]/Table2[[#This Row],[Close Price]])-1</f>
        <v>4.6145305669280434E-2</v>
      </c>
      <c r="AE401" s="2">
        <f>(Table2[[#This Row],[Close Price]]/Table2[[#This Row],[Current Week Low]])-1</f>
        <v>3.8106901022907369E-2</v>
      </c>
      <c r="AF401" s="2">
        <f>(Table2[[#This Row],[Current Week High]]/Table2[[#This Row],[Close Price]])-1</f>
        <v>4.6145305669280434E-2</v>
      </c>
      <c r="AG401" s="2">
        <f>(Table2[[#This Row],[Close Price]]/Table2[[#This Row],[Current Month Low]])-1</f>
        <v>3.8106901022907369E-2</v>
      </c>
      <c r="AH401" s="2">
        <f>(Table2[[#This Row],[Current Month High]]/Table2[[#This Row],[Close Price]])-1</f>
        <v>0.14190548886267429</v>
      </c>
      <c r="AI401">
        <v>61.682048435223102</v>
      </c>
      <c r="AJ401">
        <v>81.727616645649405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-0.27</v>
      </c>
      <c r="AM401" t="s">
        <v>10443</v>
      </c>
      <c r="AN401">
        <v>-4.5999999999999996</v>
      </c>
      <c r="AO401" t="s">
        <v>10443</v>
      </c>
      <c r="AP401">
        <v>8.4435547466840996E-2</v>
      </c>
      <c r="AQ401">
        <f>(Table2[[#This Row],[Sharpe Ratio]]-AVERAGE(Table2[Sharpe Ratio]))/_xlfn.STDEV.P(Table2[Sharpe Ratio])</f>
        <v>0.23111831941732802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195</v>
      </c>
      <c r="AT401">
        <f>_xlfn.RANK.AVG(Table2[[#This Row],[6M Return vs Nifty Z-Score]],Table2[6M Return vs Nifty Z-Score])</f>
        <v>715</v>
      </c>
      <c r="AU401">
        <f>_xlfn.RANK.AVG(Table2[[#This Row],[Sharpe Ratio Z-Score]],Table2[Sharpe Ratio Z-Score])</f>
        <v>283</v>
      </c>
      <c r="AV401">
        <f>(Table2[[#This Row],[Rank 1Y]]+Table2[[#This Row],[Rank 6M]]+Table2[[#This Row],[Rank Sharpe]])/3</f>
        <v>397.66666666666669</v>
      </c>
    </row>
    <row r="402" spans="1:48" x14ac:dyDescent="0.3">
      <c r="A402" t="s">
        <v>1192</v>
      </c>
      <c r="B402" t="s">
        <v>1193</v>
      </c>
      <c r="C402" t="s">
        <v>10393</v>
      </c>
      <c r="D402" t="s">
        <v>111</v>
      </c>
      <c r="E402">
        <v>10306.406692500001</v>
      </c>
      <c r="F402">
        <v>745.75</v>
      </c>
      <c r="G402">
        <v>36.405240355822301</v>
      </c>
      <c r="H402">
        <f>(Table2[[#This Row],[1Y Return vs Nifty]]-AVERAGE(Table2[1Y Return vs Nifty]))/_xlfn.STDEV.P(Table2[1Y Return vs Nifty])</f>
        <v>0.19815571576166088</v>
      </c>
      <c r="I402">
        <v>9.9572710820187194</v>
      </c>
      <c r="J402">
        <f>(Table2[[#This Row],[1M Return vs Nifty]]-AVERAGE(Table2[1M Return vs Nifty]))/_xlfn.STDEV.P(Table2[1M Return vs Nifty])</f>
        <v>1.1821723707168852</v>
      </c>
      <c r="K402">
        <v>6.3934769246297796</v>
      </c>
      <c r="L402">
        <f>(Table2[[#This Row],[6M Return vs Nifty]]-AVERAGE(Table2[6M Return vs Nifty]))/_xlfn.STDEV.P(Table2[6M Return vs Nifty])</f>
        <v>-0.25440730585872601</v>
      </c>
      <c r="M402">
        <v>0.334577824334581</v>
      </c>
      <c r="N402">
        <f>(Table2[[#This Row],[1W Return vs Nifty]]-AVERAGE(Table2[1W Return vs Nifty]))/_xlfn.STDEV.P(Table2[1W Return vs Nifty])</f>
        <v>0.68983576713611827</v>
      </c>
      <c r="O402">
        <v>718.32</v>
      </c>
      <c r="P402">
        <v>713.2011480832</v>
      </c>
      <c r="Q402">
        <v>648.24737725749503</v>
      </c>
      <c r="R402">
        <v>64.501012976955593</v>
      </c>
      <c r="S402" s="2">
        <f>(Table2[[#This Row],[Close Price]]-Table2[[#This Row],[20D EMA]])/Table2[[#This Row],[20D EMA]]</f>
        <v>3.8186323644058287E-2</v>
      </c>
      <c r="T402" s="2">
        <f>(Table2[[#This Row],[Close Price]]-Table2[[#This Row],[50D EMA]])/Table2[[#This Row],[50D EMA]]</f>
        <v>4.5637688616007317E-2</v>
      </c>
      <c r="U402" s="2">
        <f>(Table2[[#This Row],[Close Price]]-Table2[[#This Row],[200D EMA]])/Table2[[#This Row],[200D EMA]]</f>
        <v>0.15040959078770827</v>
      </c>
      <c r="V402">
        <v>0.95757999344457301</v>
      </c>
      <c r="W402">
        <v>729.45</v>
      </c>
      <c r="X402">
        <v>753.35</v>
      </c>
      <c r="Y402">
        <v>714.2</v>
      </c>
      <c r="Z402">
        <v>759.45</v>
      </c>
      <c r="AA402">
        <v>668.95</v>
      </c>
      <c r="AB402">
        <v>759.45</v>
      </c>
      <c r="AC402" s="2">
        <f>(Table2[[#This Row],[Close Price]]/Table2[[#This Row],[Day Low]])-1</f>
        <v>2.2345602851463475E-2</v>
      </c>
      <c r="AD402" s="2">
        <f>(Table2[[#This Row],[Day High]]/Table2[[#This Row],[Close Price]])-1</f>
        <v>1.0191082802547768E-2</v>
      </c>
      <c r="AE402" s="2">
        <f>(Table2[[#This Row],[Close Price]]/Table2[[#This Row],[Current Week Low]])-1</f>
        <v>4.4175301036124326E-2</v>
      </c>
      <c r="AF402" s="2">
        <f>(Table2[[#This Row],[Current Week High]]/Table2[[#This Row],[Close Price]])-1</f>
        <v>1.8370767683540068E-2</v>
      </c>
      <c r="AG402" s="2">
        <f>(Table2[[#This Row],[Close Price]]/Table2[[#This Row],[Current Month Low]])-1</f>
        <v>0.11480678675536282</v>
      </c>
      <c r="AH402" s="2">
        <f>(Table2[[#This Row],[Current Month High]]/Table2[[#This Row],[Close Price]])-1</f>
        <v>1.8370767683540068E-2</v>
      </c>
      <c r="AI402">
        <v>8.6221924237344894</v>
      </c>
      <c r="AJ402">
        <v>73.834498834498802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-0.18</v>
      </c>
      <c r="AM402" t="s">
        <v>10443</v>
      </c>
      <c r="AN402">
        <v>7.18</v>
      </c>
      <c r="AO402" t="s">
        <v>10442</v>
      </c>
      <c r="AQ402">
        <f>(Table2[[#This Row],[Sharpe Ratio]]-AVERAGE(Table2[Sharpe Ratio]))/_xlfn.STDEV.P(Table2[Sharpe Ratio])</f>
        <v>-0.74629057572393653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1.0694659720320019</v>
      </c>
      <c r="AS402">
        <f>_xlfn.RANK.AVG(Table2[[#This Row],[1Y Return vs Nifty Z-Score]],Table2[1Y Return vs Nifty Z-Score])</f>
        <v>245</v>
      </c>
      <c r="AT402">
        <f>_xlfn.RANK.AVG(Table2[[#This Row],[6M Return vs Nifty Z-Score]],Table2[6M Return vs Nifty Z-Score])</f>
        <v>395</v>
      </c>
      <c r="AU402">
        <f>_xlfn.RANK.AVG(Table2[[#This Row],[Sharpe Ratio Z-Score]],Table2[Sharpe Ratio Z-Score])</f>
        <v>558</v>
      </c>
      <c r="AV402">
        <f>(Table2[[#This Row],[Rank 1Y]]+Table2[[#This Row],[Rank 6M]]+Table2[[#This Row],[Rank Sharpe]])/3</f>
        <v>399.33333333333331</v>
      </c>
    </row>
    <row r="403" spans="1:48" x14ac:dyDescent="0.3">
      <c r="A403" t="s">
        <v>645</v>
      </c>
      <c r="B403" t="s">
        <v>646</v>
      </c>
      <c r="C403" t="s">
        <v>10390</v>
      </c>
      <c r="D403" t="s">
        <v>197</v>
      </c>
      <c r="E403">
        <v>29880.254214000001</v>
      </c>
      <c r="F403">
        <v>1422</v>
      </c>
      <c r="G403">
        <v>-12.7585468506644</v>
      </c>
      <c r="H403">
        <f>(Table2[[#This Row],[1Y Return vs Nifty]]-AVERAGE(Table2[1Y Return vs Nifty]))/_xlfn.STDEV.P(Table2[1Y Return vs Nifty])</f>
        <v>-0.60842277194559757</v>
      </c>
      <c r="I403">
        <v>-0.23212063230355101</v>
      </c>
      <c r="J403">
        <f>(Table2[[#This Row],[1M Return vs Nifty]]-AVERAGE(Table2[1M Return vs Nifty]))/_xlfn.STDEV.P(Table2[1M Return vs Nifty])</f>
        <v>0.20186714582773624</v>
      </c>
      <c r="K403">
        <v>21.8859994838818</v>
      </c>
      <c r="L403">
        <f>(Table2[[#This Row],[6M Return vs Nifty]]-AVERAGE(Table2[6M Return vs Nifty]))/_xlfn.STDEV.P(Table2[6M Return vs Nifty])</f>
        <v>0.19672475765968775</v>
      </c>
      <c r="M403">
        <v>0.63948862406760398</v>
      </c>
      <c r="N403">
        <f>(Table2[[#This Row],[1W Return vs Nifty]]-AVERAGE(Table2[1W Return vs Nifty]))/_xlfn.STDEV.P(Table2[1W Return vs Nifty])</f>
        <v>0.7576253831550378</v>
      </c>
      <c r="O403">
        <v>1380.35</v>
      </c>
      <c r="P403">
        <v>1361.0102374002099</v>
      </c>
      <c r="Q403">
        <v>1263.4635816104801</v>
      </c>
      <c r="R403">
        <v>71.281570601148104</v>
      </c>
      <c r="S403" s="2">
        <f>(Table2[[#This Row],[Close Price]]-Table2[[#This Row],[20D EMA]])/Table2[[#This Row],[20D EMA]]</f>
        <v>3.0173506719310388E-2</v>
      </c>
      <c r="T403" s="2">
        <f>(Table2[[#This Row],[Close Price]]-Table2[[#This Row],[50D EMA]])/Table2[[#This Row],[50D EMA]]</f>
        <v>4.4812126260190523E-2</v>
      </c>
      <c r="U403" s="2">
        <f>(Table2[[#This Row],[Close Price]]-Table2[[#This Row],[200D EMA]])/Table2[[#This Row],[200D EMA]]</f>
        <v>0.12547763204020543</v>
      </c>
      <c r="V403">
        <v>0.58131534506545102</v>
      </c>
      <c r="W403">
        <v>1401.05</v>
      </c>
      <c r="X403">
        <v>1444.95</v>
      </c>
      <c r="Y403">
        <v>1365.05</v>
      </c>
      <c r="Z403">
        <v>1444.95</v>
      </c>
      <c r="AA403">
        <v>1323</v>
      </c>
      <c r="AB403">
        <v>1444.95</v>
      </c>
      <c r="AC403" s="2">
        <f>(Table2[[#This Row],[Close Price]]/Table2[[#This Row],[Day Low]])-1</f>
        <v>1.4953070911102317E-2</v>
      </c>
      <c r="AD403" s="2">
        <f>(Table2[[#This Row],[Day High]]/Table2[[#This Row],[Close Price]])-1</f>
        <v>1.61392405063292E-2</v>
      </c>
      <c r="AE403" s="2">
        <f>(Table2[[#This Row],[Close Price]]/Table2[[#This Row],[Current Week Low]])-1</f>
        <v>4.1720083513424377E-2</v>
      </c>
      <c r="AF403" s="2">
        <f>(Table2[[#This Row],[Current Week High]]/Table2[[#This Row],[Close Price]])-1</f>
        <v>1.61392405063292E-2</v>
      </c>
      <c r="AG403" s="2">
        <f>(Table2[[#This Row],[Close Price]]/Table2[[#This Row],[Current Month Low]])-1</f>
        <v>7.4829931972789199E-2</v>
      </c>
      <c r="AH403" s="2">
        <f>(Table2[[#This Row],[Current Month High]]/Table2[[#This Row],[Close Price]])-1</f>
        <v>1.61392405063292E-2</v>
      </c>
      <c r="AI403">
        <v>5.9036568213783402</v>
      </c>
      <c r="AJ403">
        <v>41.767608793180798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-0.05</v>
      </c>
      <c r="AM403" t="s">
        <v>10443</v>
      </c>
      <c r="AN403">
        <v>5.82</v>
      </c>
      <c r="AO403" t="s">
        <v>10442</v>
      </c>
      <c r="AP403">
        <v>3.8482035562861998E-2</v>
      </c>
      <c r="AQ403">
        <f>(Table2[[#This Row],[Sharpe Ratio]]-AVERAGE(Table2[Sharpe Ratio]))/_xlfn.STDEV.P(Table2[Sharpe Ratio])</f>
        <v>-0.30083028097006154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0.24696423372680276</v>
      </c>
      <c r="AS403">
        <f>_xlfn.RANK.AVG(Table2[[#This Row],[1Y Return vs Nifty Z-Score]],Table2[1Y Return vs Nifty Z-Score])</f>
        <v>537</v>
      </c>
      <c r="AT403">
        <f>_xlfn.RANK.AVG(Table2[[#This Row],[6M Return vs Nifty Z-Score]],Table2[6M Return vs Nifty Z-Score])</f>
        <v>249</v>
      </c>
      <c r="AU403">
        <f>_xlfn.RANK.AVG(Table2[[#This Row],[Sharpe Ratio Z-Score]],Table2[Sharpe Ratio Z-Score])</f>
        <v>413</v>
      </c>
      <c r="AV403">
        <f>(Table2[[#This Row],[Rank 1Y]]+Table2[[#This Row],[Rank 6M]]+Table2[[#This Row],[Rank Sharpe]])/3</f>
        <v>399.66666666666669</v>
      </c>
    </row>
    <row r="404" spans="1:48" x14ac:dyDescent="0.3">
      <c r="A404" t="s">
        <v>1068</v>
      </c>
      <c r="B404" t="s">
        <v>1069</v>
      </c>
      <c r="C404" t="s">
        <v>10394</v>
      </c>
      <c r="D404" t="s">
        <v>794</v>
      </c>
      <c r="E404">
        <v>12701.877619139999</v>
      </c>
      <c r="F404">
        <v>2705.4</v>
      </c>
      <c r="G404">
        <v>15.9440368981854</v>
      </c>
      <c r="H404">
        <f>(Table2[[#This Row],[1Y Return vs Nifty]]-AVERAGE(Table2[1Y Return vs Nifty]))/_xlfn.STDEV.P(Table2[1Y Return vs Nifty])</f>
        <v>-0.13752970391963265</v>
      </c>
      <c r="I404">
        <v>-4.84445747444303</v>
      </c>
      <c r="J404">
        <f>(Table2[[#This Row],[1M Return vs Nifty]]-AVERAGE(Table2[1M Return vs Nifty]))/_xlfn.STDEV.P(Table2[1M Return vs Nifty])</f>
        <v>-0.24187847040395738</v>
      </c>
      <c r="K404">
        <v>-3.2480149008449599</v>
      </c>
      <c r="L404">
        <f>(Table2[[#This Row],[6M Return vs Nifty]]-AVERAGE(Table2[6M Return vs Nifty]))/_xlfn.STDEV.P(Table2[6M Return vs Nifty])</f>
        <v>-0.53516120413365842</v>
      </c>
      <c r="M404">
        <v>-5.2980178154322104</v>
      </c>
      <c r="N404">
        <f>(Table2[[#This Row],[1W Return vs Nifty]]-AVERAGE(Table2[1W Return vs Nifty]))/_xlfn.STDEV.P(Table2[1W Return vs Nifty])</f>
        <v>-0.56243701540867763</v>
      </c>
      <c r="O404">
        <v>2745.49</v>
      </c>
      <c r="P404">
        <v>2653.37318493871</v>
      </c>
      <c r="Q404">
        <v>2424.85861762791</v>
      </c>
      <c r="R404">
        <v>37.110512190108899</v>
      </c>
      <c r="S404" s="2">
        <f>(Table2[[#This Row],[Close Price]]-Table2[[#This Row],[20D EMA]])/Table2[[#This Row],[20D EMA]]</f>
        <v>-1.4602129310250518E-2</v>
      </c>
      <c r="T404" s="2">
        <f>(Table2[[#This Row],[Close Price]]-Table2[[#This Row],[50D EMA]])/Table2[[#This Row],[50D EMA]]</f>
        <v>1.960780163024519E-2</v>
      </c>
      <c r="U404" s="2">
        <f>(Table2[[#This Row],[Close Price]]-Table2[[#This Row],[200D EMA]])/Table2[[#This Row],[200D EMA]]</f>
        <v>0.11569391317607064</v>
      </c>
      <c r="V404">
        <v>0.815581111917699</v>
      </c>
      <c r="W404">
        <v>2687.55</v>
      </c>
      <c r="X404">
        <v>2742.6</v>
      </c>
      <c r="Y404">
        <v>2650</v>
      </c>
      <c r="Z404">
        <v>2860</v>
      </c>
      <c r="AA404">
        <v>2650</v>
      </c>
      <c r="AB404">
        <v>2995</v>
      </c>
      <c r="AC404" s="2">
        <f>(Table2[[#This Row],[Close Price]]/Table2[[#This Row],[Day Low]])-1</f>
        <v>6.6417368979181379E-3</v>
      </c>
      <c r="AD404" s="2">
        <f>(Table2[[#This Row],[Day High]]/Table2[[#This Row],[Close Price]])-1</f>
        <v>1.3750277223331109E-2</v>
      </c>
      <c r="AE404" s="2">
        <f>(Table2[[#This Row],[Close Price]]/Table2[[#This Row],[Current Week Low]])-1</f>
        <v>2.0905660377358526E-2</v>
      </c>
      <c r="AF404" s="2">
        <f>(Table2[[#This Row],[Current Week High]]/Table2[[#This Row],[Close Price]])-1</f>
        <v>5.7144969320618078E-2</v>
      </c>
      <c r="AG404" s="2">
        <f>(Table2[[#This Row],[Close Price]]/Table2[[#This Row],[Current Month Low]])-1</f>
        <v>2.0905660377358526E-2</v>
      </c>
      <c r="AH404" s="2">
        <f>(Table2[[#This Row],[Current Month High]]/Table2[[#This Row],[Close Price]])-1</f>
        <v>0.10704516892141647</v>
      </c>
      <c r="AI404">
        <v>10.7045168921416</v>
      </c>
      <c r="AJ404">
        <v>54.237336449930098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-0.05</v>
      </c>
      <c r="AM404" t="s">
        <v>10443</v>
      </c>
      <c r="AN404">
        <v>-5.74</v>
      </c>
      <c r="AO404" t="s">
        <v>10443</v>
      </c>
      <c r="AP404">
        <v>5.8155984882176E-2</v>
      </c>
      <c r="AQ404">
        <f>(Table2[[#This Row],[Sharpe Ratio]]-AVERAGE(Table2[Sharpe Ratio]))/_xlfn.STDEV.P(Table2[Sharpe Ratio])</f>
        <v>-7.3088605287700142E-2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-1.5500949991536261</v>
      </c>
      <c r="AS404">
        <f>_xlfn.RANK.AVG(Table2[[#This Row],[1Y Return vs Nifty Z-Score]],Table2[1Y Return vs Nifty Z-Score])</f>
        <v>328</v>
      </c>
      <c r="AT404">
        <f>_xlfn.RANK.AVG(Table2[[#This Row],[6M Return vs Nifty Z-Score]],Table2[6M Return vs Nifty Z-Score])</f>
        <v>503</v>
      </c>
      <c r="AU404">
        <f>_xlfn.RANK.AVG(Table2[[#This Row],[Sharpe Ratio Z-Score]],Table2[Sharpe Ratio Z-Score])</f>
        <v>368</v>
      </c>
      <c r="AV404">
        <f>(Table2[[#This Row],[Rank 1Y]]+Table2[[#This Row],[Rank 6M]]+Table2[[#This Row],[Rank Sharpe]])/3</f>
        <v>399.66666666666669</v>
      </c>
    </row>
    <row r="405" spans="1:48" x14ac:dyDescent="0.3">
      <c r="A405" t="s">
        <v>653</v>
      </c>
      <c r="B405" t="s">
        <v>654</v>
      </c>
      <c r="C405" t="s">
        <v>10388</v>
      </c>
      <c r="D405" t="s">
        <v>54</v>
      </c>
      <c r="E405">
        <v>29467.026057800002</v>
      </c>
      <c r="F405">
        <v>1897.25</v>
      </c>
      <c r="G405">
        <v>-1.2840399422491999</v>
      </c>
      <c r="H405">
        <f>(Table2[[#This Row],[1Y Return vs Nifty]]-AVERAGE(Table2[1Y Return vs Nifty]))/_xlfn.STDEV.P(Table2[1Y Return vs Nifty])</f>
        <v>-0.42017261964335795</v>
      </c>
      <c r="I405">
        <v>-7.52900798956433</v>
      </c>
      <c r="J405">
        <f>(Table2[[#This Row],[1M Return vs Nifty]]-AVERAGE(Table2[1M Return vs Nifty]))/_xlfn.STDEV.P(Table2[1M Return vs Nifty])</f>
        <v>-0.50015481998753097</v>
      </c>
      <c r="K405">
        <v>1.44663485797594</v>
      </c>
      <c r="L405">
        <f>(Table2[[#This Row],[6M Return vs Nifty]]-AVERAGE(Table2[6M Return vs Nifty]))/_xlfn.STDEV.P(Table2[6M Return vs Nifty])</f>
        <v>-0.39845609203244686</v>
      </c>
      <c r="M405">
        <v>-2.1566625418393701</v>
      </c>
      <c r="N405">
        <f>(Table2[[#This Row],[1W Return vs Nifty]]-AVERAGE(Table2[1W Return vs Nifty]))/_xlfn.STDEV.P(Table2[1W Return vs Nifty])</f>
        <v>0.13596811803469319</v>
      </c>
      <c r="O405">
        <v>1905.65</v>
      </c>
      <c r="P405">
        <v>1890.1488386050301</v>
      </c>
      <c r="Q405">
        <v>1731.2708468690801</v>
      </c>
      <c r="R405">
        <v>48.580034307178799</v>
      </c>
      <c r="S405" s="2">
        <f>(Table2[[#This Row],[Close Price]]-Table2[[#This Row],[20D EMA]])/Table2[[#This Row],[20D EMA]]</f>
        <v>-4.4079447957390341E-3</v>
      </c>
      <c r="T405" s="2">
        <f>(Table2[[#This Row],[Close Price]]-Table2[[#This Row],[50D EMA]])/Table2[[#This Row],[50D EMA]]</f>
        <v>3.7569323906845122E-3</v>
      </c>
      <c r="U405" s="2">
        <f>(Table2[[#This Row],[Close Price]]-Table2[[#This Row],[200D EMA]])/Table2[[#This Row],[200D EMA]]</f>
        <v>9.5871280586215177E-2</v>
      </c>
      <c r="V405">
        <v>0.83985227501858495</v>
      </c>
      <c r="W405">
        <v>1876.1</v>
      </c>
      <c r="X405">
        <v>1910</v>
      </c>
      <c r="Y405">
        <v>1847</v>
      </c>
      <c r="Z405">
        <v>1957.6</v>
      </c>
      <c r="AA405">
        <v>1847</v>
      </c>
      <c r="AB405">
        <v>1991.35</v>
      </c>
      <c r="AC405" s="2">
        <f>(Table2[[#This Row],[Close Price]]/Table2[[#This Row],[Day Low]])-1</f>
        <v>1.1273386280049147E-2</v>
      </c>
      <c r="AD405" s="2">
        <f>(Table2[[#This Row],[Day High]]/Table2[[#This Row],[Close Price]])-1</f>
        <v>6.7202529977599124E-3</v>
      </c>
      <c r="AE405" s="2">
        <f>(Table2[[#This Row],[Close Price]]/Table2[[#This Row],[Current Week Low]])-1</f>
        <v>2.7206280454791454E-2</v>
      </c>
      <c r="AF405" s="2">
        <f>(Table2[[#This Row],[Current Week High]]/Table2[[#This Row],[Close Price]])-1</f>
        <v>3.1809197522730148E-2</v>
      </c>
      <c r="AG405" s="2">
        <f>(Table2[[#This Row],[Close Price]]/Table2[[#This Row],[Current Month Low]])-1</f>
        <v>2.7206280454791454E-2</v>
      </c>
      <c r="AH405" s="2">
        <f>(Table2[[#This Row],[Current Month High]]/Table2[[#This Row],[Close Price]])-1</f>
        <v>4.9598102516800635E-2</v>
      </c>
      <c r="AI405">
        <v>6.9969692976676798</v>
      </c>
      <c r="AJ405">
        <v>52.4569086745148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-0.09</v>
      </c>
      <c r="AM405" t="s">
        <v>10443</v>
      </c>
      <c r="AN405">
        <v>-1.42</v>
      </c>
      <c r="AO405" t="s">
        <v>10443</v>
      </c>
      <c r="AP405">
        <v>7.9489956963166006E-2</v>
      </c>
      <c r="AQ405">
        <f>(Table2[[#This Row],[Sharpe Ratio]]-AVERAGE(Table2[Sharpe Ratio]))/_xlfn.STDEV.P(Table2[Sharpe Ratio])</f>
        <v>0.17386915961391194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-1.0089462540147307</v>
      </c>
      <c r="AS405">
        <f>_xlfn.RANK.AVG(Table2[[#This Row],[1Y Return vs Nifty Z-Score]],Table2[1Y Return vs Nifty Z-Score])</f>
        <v>442</v>
      </c>
      <c r="AT405">
        <f>_xlfn.RANK.AVG(Table2[[#This Row],[6M Return vs Nifty Z-Score]],Table2[6M Return vs Nifty Z-Score])</f>
        <v>454</v>
      </c>
      <c r="AU405">
        <f>_xlfn.RANK.AVG(Table2[[#This Row],[Sharpe Ratio Z-Score]],Table2[Sharpe Ratio Z-Score])</f>
        <v>304</v>
      </c>
      <c r="AV405">
        <f>(Table2[[#This Row],[Rank 1Y]]+Table2[[#This Row],[Rank 6M]]+Table2[[#This Row],[Rank Sharpe]])/3</f>
        <v>400</v>
      </c>
    </row>
    <row r="406" spans="1:48" x14ac:dyDescent="0.3">
      <c r="A406" t="s">
        <v>1032</v>
      </c>
      <c r="B406" t="s">
        <v>1033</v>
      </c>
      <c r="C406" t="s">
        <v>10390</v>
      </c>
      <c r="D406" t="s">
        <v>215</v>
      </c>
      <c r="E406">
        <v>13725.951244825001</v>
      </c>
      <c r="F406">
        <v>1672.25</v>
      </c>
      <c r="G406">
        <v>7.1174389987898596</v>
      </c>
      <c r="H406">
        <f>(Table2[[#This Row],[1Y Return vs Nifty]]-AVERAGE(Table2[1Y Return vs Nifty]))/_xlfn.STDEV.P(Table2[1Y Return vs Nifty])</f>
        <v>-0.28233840133330934</v>
      </c>
      <c r="I406">
        <v>-1.90392191896814</v>
      </c>
      <c r="J406">
        <f>(Table2[[#This Row],[1M Return vs Nifty]]-AVERAGE(Table2[1M Return vs Nifty]))/_xlfn.STDEV.P(Table2[1M Return vs Nifty])</f>
        <v>4.1025794131531922E-2</v>
      </c>
      <c r="K406">
        <v>-19.092869639202899</v>
      </c>
      <c r="L406">
        <f>(Table2[[#This Row],[6M Return vs Nifty]]-AVERAGE(Table2[6M Return vs Nifty]))/_xlfn.STDEV.P(Table2[6M Return vs Nifty])</f>
        <v>-0.99655294888836454</v>
      </c>
      <c r="M406">
        <v>-0.41767517663891601</v>
      </c>
      <c r="N406">
        <f>(Table2[[#This Row],[1W Return vs Nifty]]-AVERAGE(Table2[1W Return vs Nifty]))/_xlfn.STDEV.P(Table2[1W Return vs Nifty])</f>
        <v>0.52259032312520093</v>
      </c>
      <c r="O406">
        <v>1619.12</v>
      </c>
      <c r="P406">
        <v>1642.18726779862</v>
      </c>
      <c r="Q406">
        <v>1604.0417741454901</v>
      </c>
      <c r="R406">
        <v>65.492814854973304</v>
      </c>
      <c r="S406" s="2">
        <f>(Table2[[#This Row],[Close Price]]-Table2[[#This Row],[20D EMA]])/Table2[[#This Row],[20D EMA]]</f>
        <v>3.2814121251050023E-2</v>
      </c>
      <c r="T406" s="2">
        <f>(Table2[[#This Row],[Close Price]]-Table2[[#This Row],[50D EMA]])/Table2[[#This Row],[50D EMA]]</f>
        <v>1.8306518867168883E-2</v>
      </c>
      <c r="U406" s="2">
        <f>(Table2[[#This Row],[Close Price]]-Table2[[#This Row],[200D EMA]])/Table2[[#This Row],[200D EMA]]</f>
        <v>4.2522724129704169E-2</v>
      </c>
      <c r="V406">
        <v>1.18700602726261</v>
      </c>
      <c r="W406">
        <v>1643.35</v>
      </c>
      <c r="X406">
        <v>1689.7</v>
      </c>
      <c r="Y406">
        <v>1584.8</v>
      </c>
      <c r="Z406">
        <v>1722</v>
      </c>
      <c r="AA406">
        <v>1521</v>
      </c>
      <c r="AB406">
        <v>1722</v>
      </c>
      <c r="AC406" s="2">
        <f>(Table2[[#This Row],[Close Price]]/Table2[[#This Row],[Day Low]])-1</f>
        <v>1.7586028539264387E-2</v>
      </c>
      <c r="AD406" s="2">
        <f>(Table2[[#This Row],[Day High]]/Table2[[#This Row],[Close Price]])-1</f>
        <v>1.0435042607265688E-2</v>
      </c>
      <c r="AE406" s="2">
        <f>(Table2[[#This Row],[Close Price]]/Table2[[#This Row],[Current Week Low]])-1</f>
        <v>5.5180464411913155E-2</v>
      </c>
      <c r="AF406" s="2">
        <f>(Table2[[#This Row],[Current Week High]]/Table2[[#This Row],[Close Price]])-1</f>
        <v>2.9750336373149944E-2</v>
      </c>
      <c r="AG406" s="2">
        <f>(Table2[[#This Row],[Close Price]]/Table2[[#This Row],[Current Month Low]])-1</f>
        <v>9.9441157133464797E-2</v>
      </c>
      <c r="AH406" s="2">
        <f>(Table2[[#This Row],[Current Month High]]/Table2[[#This Row],[Close Price]])-1</f>
        <v>2.9750336373149944E-2</v>
      </c>
      <c r="AI406">
        <v>32.871879204664303</v>
      </c>
      <c r="AJ406">
        <v>64.268172888015698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-0.12</v>
      </c>
      <c r="AM406" t="s">
        <v>10443</v>
      </c>
      <c r="AN406">
        <v>7.16</v>
      </c>
      <c r="AO406" t="s">
        <v>10442</v>
      </c>
      <c r="AP406">
        <v>0.132376985866796</v>
      </c>
      <c r="AQ406">
        <f>(Table2[[#This Row],[Sharpe Ratio]]-AVERAGE(Table2[Sharpe Ratio]))/_xlfn.STDEV.P(Table2[Sharpe Ratio])</f>
        <v>0.78607875662400273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387</v>
      </c>
      <c r="AT406">
        <f>_xlfn.RANK.AVG(Table2[[#This Row],[6M Return vs Nifty Z-Score]],Table2[6M Return vs Nifty Z-Score])</f>
        <v>665</v>
      </c>
      <c r="AU406">
        <f>_xlfn.RANK.AVG(Table2[[#This Row],[Sharpe Ratio Z-Score]],Table2[Sharpe Ratio Z-Score])</f>
        <v>148</v>
      </c>
      <c r="AV406">
        <f>(Table2[[#This Row],[Rank 1Y]]+Table2[[#This Row],[Rank 6M]]+Table2[[#This Row],[Rank Sharpe]])/3</f>
        <v>400</v>
      </c>
    </row>
    <row r="407" spans="1:48" x14ac:dyDescent="0.3">
      <c r="A407" t="s">
        <v>1126</v>
      </c>
      <c r="B407" t="s">
        <v>1127</v>
      </c>
      <c r="C407" t="s">
        <v>10390</v>
      </c>
      <c r="D407" t="s">
        <v>404</v>
      </c>
      <c r="E407">
        <v>11537.98424208</v>
      </c>
      <c r="F407">
        <v>2852.4</v>
      </c>
      <c r="G407">
        <v>5.2301663344261904</v>
      </c>
      <c r="H407">
        <f>(Table2[[#This Row],[1Y Return vs Nifty]]-AVERAGE(Table2[1Y Return vs Nifty]))/_xlfn.STDEV.P(Table2[1Y Return vs Nifty])</f>
        <v>-0.31330089665777144</v>
      </c>
      <c r="I407">
        <v>-1.0628174782650499</v>
      </c>
      <c r="J407">
        <f>(Table2[[#This Row],[1M Return vs Nifty]]-AVERAGE(Table2[1M Return vs Nifty]))/_xlfn.STDEV.P(Table2[1M Return vs Nifty])</f>
        <v>0.12194711907576068</v>
      </c>
      <c r="K407">
        <v>-2.6859384676389899</v>
      </c>
      <c r="L407">
        <f>(Table2[[#This Row],[6M Return vs Nifty]]-AVERAGE(Table2[6M Return vs Nifty]))/_xlfn.STDEV.P(Table2[6M Return vs Nifty])</f>
        <v>-0.51879390822058269</v>
      </c>
      <c r="M407">
        <v>-4.1476166621317399</v>
      </c>
      <c r="N407">
        <f>(Table2[[#This Row],[1W Return vs Nifty]]-AVERAGE(Table2[1W Return vs Nifty]))/_xlfn.STDEV.P(Table2[1W Return vs Nifty])</f>
        <v>-0.30667286235721364</v>
      </c>
      <c r="O407">
        <v>2862.27</v>
      </c>
      <c r="P407">
        <v>2775.81671688603</v>
      </c>
      <c r="Q407">
        <v>2564.7589507257699</v>
      </c>
      <c r="R407">
        <v>45.174864184294499</v>
      </c>
      <c r="S407" s="2">
        <f>(Table2[[#This Row],[Close Price]]-Table2[[#This Row],[20D EMA]])/Table2[[#This Row],[20D EMA]]</f>
        <v>-3.4483120041085892E-3</v>
      </c>
      <c r="T407" s="2">
        <f>(Table2[[#This Row],[Close Price]]-Table2[[#This Row],[50D EMA]])/Table2[[#This Row],[50D EMA]]</f>
        <v>2.7589459580704172E-2</v>
      </c>
      <c r="U407" s="2">
        <f>(Table2[[#This Row],[Close Price]]-Table2[[#This Row],[200D EMA]])/Table2[[#This Row],[200D EMA]]</f>
        <v>0.11215129951796608</v>
      </c>
      <c r="V407">
        <v>0.60408110200929599</v>
      </c>
      <c r="W407">
        <v>2826.3</v>
      </c>
      <c r="X407">
        <v>2889</v>
      </c>
      <c r="Y407">
        <v>2777</v>
      </c>
      <c r="Z407">
        <v>3073</v>
      </c>
      <c r="AA407">
        <v>2757.05</v>
      </c>
      <c r="AB407">
        <v>3073</v>
      </c>
      <c r="AC407" s="2">
        <f>(Table2[[#This Row],[Close Price]]/Table2[[#This Row],[Day Low]])-1</f>
        <v>9.2346884619467495E-3</v>
      </c>
      <c r="AD407" s="2">
        <f>(Table2[[#This Row],[Day High]]/Table2[[#This Row],[Close Price]])-1</f>
        <v>1.2831299957930087E-2</v>
      </c>
      <c r="AE407" s="2">
        <f>(Table2[[#This Row],[Close Price]]/Table2[[#This Row],[Current Week Low]])-1</f>
        <v>2.7151602448685752E-2</v>
      </c>
      <c r="AF407" s="2">
        <f>(Table2[[#This Row],[Current Week High]]/Table2[[#This Row],[Close Price]])-1</f>
        <v>7.7338381713644599E-2</v>
      </c>
      <c r="AG407" s="2">
        <f>(Table2[[#This Row],[Close Price]]/Table2[[#This Row],[Current Month Low]])-1</f>
        <v>3.4584066302751015E-2</v>
      </c>
      <c r="AH407" s="2">
        <f>(Table2[[#This Row],[Current Month High]]/Table2[[#This Row],[Close Price]])-1</f>
        <v>7.7338381713644599E-2</v>
      </c>
      <c r="AI407">
        <v>7.7338381713644599</v>
      </c>
      <c r="AJ407">
        <v>38.711795171055499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0.01</v>
      </c>
      <c r="AM407" t="s">
        <v>10442</v>
      </c>
      <c r="AN407">
        <v>-1.57</v>
      </c>
      <c r="AO407" t="s">
        <v>10443</v>
      </c>
      <c r="AP407">
        <v>7.9395728582753997E-2</v>
      </c>
      <c r="AQ407">
        <f>(Table2[[#This Row],[Sharpe Ratio]]-AVERAGE(Table2[Sharpe Ratio]))/_xlfn.STDEV.P(Table2[Sharpe Ratio])</f>
        <v>0.17277839085652785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-0.84404215730327925</v>
      </c>
      <c r="AS407">
        <f>_xlfn.RANK.AVG(Table2[[#This Row],[1Y Return vs Nifty Z-Score]],Table2[1Y Return vs Nifty Z-Score])</f>
        <v>398</v>
      </c>
      <c r="AT407">
        <f>_xlfn.RANK.AVG(Table2[[#This Row],[6M Return vs Nifty Z-Score]],Table2[6M Return vs Nifty Z-Score])</f>
        <v>497</v>
      </c>
      <c r="AU407">
        <f>_xlfn.RANK.AVG(Table2[[#This Row],[Sharpe Ratio Z-Score]],Table2[Sharpe Ratio Z-Score])</f>
        <v>305</v>
      </c>
      <c r="AV407">
        <f>(Table2[[#This Row],[Rank 1Y]]+Table2[[#This Row],[Rank 6M]]+Table2[[#This Row],[Rank Sharpe]])/3</f>
        <v>400</v>
      </c>
    </row>
    <row r="408" spans="1:48" x14ac:dyDescent="0.3">
      <c r="A408" t="s">
        <v>1583</v>
      </c>
      <c r="B408" t="s">
        <v>1584</v>
      </c>
      <c r="C408" t="s">
        <v>10397</v>
      </c>
      <c r="D408" t="s">
        <v>278</v>
      </c>
      <c r="E408">
        <v>6171.8747316299996</v>
      </c>
      <c r="F408">
        <v>644.54999999999995</v>
      </c>
      <c r="G408">
        <v>-25.984902103295902</v>
      </c>
      <c r="H408">
        <f>(Table2[[#This Row],[1Y Return vs Nifty]]-AVERAGE(Table2[1Y Return vs Nifty]))/_xlfn.STDEV.P(Table2[1Y Return vs Nifty])</f>
        <v>-0.82541365535213285</v>
      </c>
      <c r="I408">
        <v>-4.7467407561767798</v>
      </c>
      <c r="J408">
        <f>(Table2[[#This Row],[1M Return vs Nifty]]-AVERAGE(Table2[1M Return vs Nifty]))/_xlfn.STDEV.P(Table2[1M Return vs Nifty])</f>
        <v>-0.2324772998374377</v>
      </c>
      <c r="K408">
        <v>27.5986451664496</v>
      </c>
      <c r="L408">
        <f>(Table2[[#This Row],[6M Return vs Nifty]]-AVERAGE(Table2[6M Return vs Nifty]))/_xlfn.STDEV.P(Table2[6M Return vs Nifty])</f>
        <v>0.36307324126330265</v>
      </c>
      <c r="M408">
        <v>-6.0372901151716203</v>
      </c>
      <c r="N408">
        <f>(Table2[[#This Row],[1W Return vs Nifty]]-AVERAGE(Table2[1W Return vs Nifty]))/_xlfn.STDEV.P(Table2[1W Return vs Nifty])</f>
        <v>-0.72679651128956624</v>
      </c>
      <c r="O408">
        <v>665.05</v>
      </c>
      <c r="P408">
        <v>634.13444657302705</v>
      </c>
      <c r="Q408">
        <v>569.94088615064902</v>
      </c>
      <c r="R408">
        <v>33.746795449170399</v>
      </c>
      <c r="S408" s="2">
        <f>(Table2[[#This Row],[Close Price]]-Table2[[#This Row],[20D EMA]])/Table2[[#This Row],[20D EMA]]</f>
        <v>-3.0824750018795581E-2</v>
      </c>
      <c r="T408" s="2">
        <f>(Table2[[#This Row],[Close Price]]-Table2[[#This Row],[50D EMA]])/Table2[[#This Row],[50D EMA]]</f>
        <v>1.6424834643915608E-2</v>
      </c>
      <c r="U408" s="2">
        <f>(Table2[[#This Row],[Close Price]]-Table2[[#This Row],[200D EMA]])/Table2[[#This Row],[200D EMA]]</f>
        <v>0.13090675833638993</v>
      </c>
      <c r="V408">
        <v>0.342192967604947</v>
      </c>
      <c r="W408">
        <v>635.25</v>
      </c>
      <c r="X408">
        <v>654.1</v>
      </c>
      <c r="Y408">
        <v>635.25</v>
      </c>
      <c r="Z408">
        <v>704.9</v>
      </c>
      <c r="AA408">
        <v>635.25</v>
      </c>
      <c r="AB408">
        <v>704.9</v>
      </c>
      <c r="AC408" s="2">
        <f>(Table2[[#This Row],[Close Price]]/Table2[[#This Row],[Day Low]])-1</f>
        <v>1.4639905548996301E-2</v>
      </c>
      <c r="AD408" s="2">
        <f>(Table2[[#This Row],[Day High]]/Table2[[#This Row],[Close Price]])-1</f>
        <v>1.4816538670390234E-2</v>
      </c>
      <c r="AE408" s="2">
        <f>(Table2[[#This Row],[Close Price]]/Table2[[#This Row],[Current Week Low]])-1</f>
        <v>1.4639905548996301E-2</v>
      </c>
      <c r="AF408" s="2">
        <f>(Table2[[#This Row],[Current Week High]]/Table2[[#This Row],[Close Price]])-1</f>
        <v>9.363121557675913E-2</v>
      </c>
      <c r="AG408" s="2">
        <f>(Table2[[#This Row],[Close Price]]/Table2[[#This Row],[Current Month Low]])-1</f>
        <v>1.4639905548996301E-2</v>
      </c>
      <c r="AH408" s="2">
        <f>(Table2[[#This Row],[Current Month High]]/Table2[[#This Row],[Close Price]])-1</f>
        <v>9.363121557675913E-2</v>
      </c>
      <c r="AI408">
        <v>12.760840896749601</v>
      </c>
      <c r="AJ408">
        <v>48.189447062880703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0.13</v>
      </c>
      <c r="AM408" t="s">
        <v>10442</v>
      </c>
      <c r="AN408">
        <v>-4.05</v>
      </c>
      <c r="AO408" t="s">
        <v>10443</v>
      </c>
      <c r="AP408">
        <v>4.6915596460026E-2</v>
      </c>
      <c r="AQ408">
        <f>(Table2[[#This Row],[Sharpe Ratio]]-AVERAGE(Table2[Sharpe Ratio]))/_xlfn.STDEV.P(Table2[Sharpe Ratio])</f>
        <v>-0.20320507824557166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-1.624819303461406</v>
      </c>
      <c r="AS408">
        <f>_xlfn.RANK.AVG(Table2[[#This Row],[1Y Return vs Nifty Z-Score]],Table2[1Y Return vs Nifty Z-Score])</f>
        <v>612</v>
      </c>
      <c r="AT408">
        <f>_xlfn.RANK.AVG(Table2[[#This Row],[6M Return vs Nifty Z-Score]],Table2[6M Return vs Nifty Z-Score])</f>
        <v>204</v>
      </c>
      <c r="AU408">
        <f>_xlfn.RANK.AVG(Table2[[#This Row],[Sharpe Ratio Z-Score]],Table2[Sharpe Ratio Z-Score])</f>
        <v>389</v>
      </c>
      <c r="AV408">
        <f>(Table2[[#This Row],[Rank 1Y]]+Table2[[#This Row],[Rank 6M]]+Table2[[#This Row],[Rank Sharpe]])/3</f>
        <v>401.66666666666669</v>
      </c>
    </row>
    <row r="409" spans="1:48" x14ac:dyDescent="0.3">
      <c r="A409" t="s">
        <v>567</v>
      </c>
      <c r="B409" t="s">
        <v>568</v>
      </c>
      <c r="C409" t="s">
        <v>10384</v>
      </c>
      <c r="D409" t="s">
        <v>569</v>
      </c>
      <c r="E409">
        <v>36733.207139999999</v>
      </c>
      <c r="F409">
        <v>667.8</v>
      </c>
      <c r="G409">
        <v>16.6132498736009</v>
      </c>
      <c r="H409">
        <f>(Table2[[#This Row],[1Y Return vs Nifty]]-AVERAGE(Table2[1Y Return vs Nifty]))/_xlfn.STDEV.P(Table2[1Y Return vs Nifty])</f>
        <v>-0.12655063130674229</v>
      </c>
      <c r="I409">
        <v>-5.5096728955097403</v>
      </c>
      <c r="J409">
        <f>(Table2[[#This Row],[1M Return vs Nifty]]-AVERAGE(Table2[1M Return vs Nifty]))/_xlfn.STDEV.P(Table2[1M Return vs Nifty])</f>
        <v>-0.30587779158344602</v>
      </c>
      <c r="K409">
        <v>-0.94767833742114105</v>
      </c>
      <c r="L409">
        <f>(Table2[[#This Row],[6M Return vs Nifty]]-AVERAGE(Table2[6M Return vs Nifty]))/_xlfn.STDEV.P(Table2[6M Return vs Nifty])</f>
        <v>-0.46817691692831215</v>
      </c>
      <c r="M409">
        <v>-8.3270309286014292</v>
      </c>
      <c r="N409">
        <f>(Table2[[#This Row],[1W Return vs Nifty]]-AVERAGE(Table2[1W Return vs Nifty]))/_xlfn.STDEV.P(Table2[1W Return vs Nifty])</f>
        <v>-1.2358655592247827</v>
      </c>
      <c r="O409">
        <v>684.15</v>
      </c>
      <c r="P409">
        <v>694.94812417813</v>
      </c>
      <c r="Q409">
        <v>643.35152563524002</v>
      </c>
      <c r="R409">
        <v>40.879666413778402</v>
      </c>
      <c r="S409" s="2">
        <f>(Table2[[#This Row],[Close Price]]-Table2[[#This Row],[20D EMA]])/Table2[[#This Row],[20D EMA]]</f>
        <v>-2.3898267923700978E-2</v>
      </c>
      <c r="T409" s="2">
        <f>(Table2[[#This Row],[Close Price]]-Table2[[#This Row],[50D EMA]])/Table2[[#This Row],[50D EMA]]</f>
        <v>-3.9064965043594253E-2</v>
      </c>
      <c r="U409" s="2">
        <f>(Table2[[#This Row],[Close Price]]-Table2[[#This Row],[200D EMA]])/Table2[[#This Row],[200D EMA]]</f>
        <v>3.8001735273138132E-2</v>
      </c>
      <c r="V409">
        <v>1.2642937002346899</v>
      </c>
      <c r="W409">
        <v>658.55</v>
      </c>
      <c r="X409">
        <v>669.75</v>
      </c>
      <c r="Y409">
        <v>644</v>
      </c>
      <c r="Z409">
        <v>735.55</v>
      </c>
      <c r="AA409">
        <v>644</v>
      </c>
      <c r="AB409">
        <v>735.55</v>
      </c>
      <c r="AC409" s="2">
        <f>(Table2[[#This Row],[Close Price]]/Table2[[#This Row],[Day Low]])-1</f>
        <v>1.4046010173866863E-2</v>
      </c>
      <c r="AD409" s="2">
        <f>(Table2[[#This Row],[Day High]]/Table2[[#This Row],[Close Price]])-1</f>
        <v>2.9200359389038866E-3</v>
      </c>
      <c r="AE409" s="2">
        <f>(Table2[[#This Row],[Close Price]]/Table2[[#This Row],[Current Week Low]])-1</f>
        <v>3.6956521739130332E-2</v>
      </c>
      <c r="AF409" s="2">
        <f>(Table2[[#This Row],[Current Week High]]/Table2[[#This Row],[Close Price]])-1</f>
        <v>0.10145253069781379</v>
      </c>
      <c r="AG409" s="2">
        <f>(Table2[[#This Row],[Close Price]]/Table2[[#This Row],[Current Month Low]])-1</f>
        <v>3.6956521739130332E-2</v>
      </c>
      <c r="AH409" s="2">
        <f>(Table2[[#This Row],[Current Month High]]/Table2[[#This Row],[Close Price]])-1</f>
        <v>0.10145253069781379</v>
      </c>
      <c r="AI409">
        <v>23.802036537885499</v>
      </c>
      <c r="AJ409">
        <v>54.5833333333333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-0.19</v>
      </c>
      <c r="AM409" t="s">
        <v>10443</v>
      </c>
      <c r="AN409">
        <v>-3.39</v>
      </c>
      <c r="AO409" t="s">
        <v>10443</v>
      </c>
      <c r="AP409">
        <v>4.2038361529847003E-2</v>
      </c>
      <c r="AQ409">
        <f>(Table2[[#This Row],[Sharpe Ratio]]-AVERAGE(Table2[Sharpe Ratio]))/_xlfn.STDEV.P(Table2[Sharpe Ratio])</f>
        <v>-0.25966296769459457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325</v>
      </c>
      <c r="AT409">
        <f>_xlfn.RANK.AVG(Table2[[#This Row],[6M Return vs Nifty Z-Score]],Table2[6M Return vs Nifty Z-Score])</f>
        <v>479</v>
      </c>
      <c r="AU409">
        <f>_xlfn.RANK.AVG(Table2[[#This Row],[Sharpe Ratio Z-Score]],Table2[Sharpe Ratio Z-Score])</f>
        <v>405</v>
      </c>
      <c r="AV409">
        <f>(Table2[[#This Row],[Rank 1Y]]+Table2[[#This Row],[Rank 6M]]+Table2[[#This Row],[Rank Sharpe]])/3</f>
        <v>403</v>
      </c>
    </row>
    <row r="410" spans="1:48" x14ac:dyDescent="0.3">
      <c r="A410" t="s">
        <v>2165</v>
      </c>
      <c r="B410" t="s">
        <v>2166</v>
      </c>
      <c r="C410" t="s">
        <v>10388</v>
      </c>
      <c r="D410" t="s">
        <v>266</v>
      </c>
      <c r="E410">
        <v>2812.5998061149999</v>
      </c>
      <c r="F410">
        <v>871.05</v>
      </c>
      <c r="G410">
        <v>4.6929485581367798</v>
      </c>
      <c r="H410">
        <f>(Table2[[#This Row],[1Y Return vs Nifty]]-AVERAGE(Table2[1Y Return vs Nifty]))/_xlfn.STDEV.P(Table2[1Y Return vs Nifty])</f>
        <v>-0.32211446302826047</v>
      </c>
      <c r="I410">
        <v>15.6361401114121</v>
      </c>
      <c r="J410">
        <f>(Table2[[#This Row],[1M Return vs Nifty]]-AVERAGE(Table2[1M Return vs Nifty]))/_xlfn.STDEV.P(Table2[1M Return vs Nifty])</f>
        <v>1.7285273580465466</v>
      </c>
      <c r="K410">
        <v>25.689780615994898</v>
      </c>
      <c r="L410">
        <f>(Table2[[#This Row],[6M Return vs Nifty]]-AVERAGE(Table2[6M Return vs Nifty]))/_xlfn.STDEV.P(Table2[6M Return vs Nifty])</f>
        <v>0.30748836150403414</v>
      </c>
      <c r="M410">
        <v>4.06712663464325</v>
      </c>
      <c r="N410">
        <f>(Table2[[#This Row],[1W Return vs Nifty]]-AVERAGE(Table2[1W Return vs Nifty]))/_xlfn.STDEV.P(Table2[1W Return vs Nifty])</f>
        <v>1.5196786288656763</v>
      </c>
      <c r="O410">
        <v>777.82</v>
      </c>
      <c r="P410">
        <v>726.63603067460201</v>
      </c>
      <c r="Q410">
        <v>660.36735050439802</v>
      </c>
      <c r="R410">
        <v>87.344255690284697</v>
      </c>
      <c r="S410" s="2">
        <f>(Table2[[#This Row],[Close Price]]-Table2[[#This Row],[20D EMA]])/Table2[[#This Row],[20D EMA]]</f>
        <v>0.11986063613689529</v>
      </c>
      <c r="T410" s="2">
        <f>(Table2[[#This Row],[Close Price]]-Table2[[#This Row],[50D EMA]])/Table2[[#This Row],[50D EMA]]</f>
        <v>0.19874319911073687</v>
      </c>
      <c r="U410" s="2">
        <f>(Table2[[#This Row],[Close Price]]-Table2[[#This Row],[200D EMA]])/Table2[[#This Row],[200D EMA]]</f>
        <v>0.31903856139265441</v>
      </c>
      <c r="V410">
        <v>1.16499444585291</v>
      </c>
      <c r="W410">
        <v>832.2</v>
      </c>
      <c r="X410">
        <v>880.6</v>
      </c>
      <c r="Y410">
        <v>789.3</v>
      </c>
      <c r="Z410">
        <v>880.6</v>
      </c>
      <c r="AA410">
        <v>701.05</v>
      </c>
      <c r="AB410">
        <v>880.6</v>
      </c>
      <c r="AC410" s="2">
        <f>(Table2[[#This Row],[Close Price]]/Table2[[#This Row],[Day Low]])-1</f>
        <v>4.6683489545782164E-2</v>
      </c>
      <c r="AD410" s="2">
        <f>(Table2[[#This Row],[Day High]]/Table2[[#This Row],[Close Price]])-1</f>
        <v>1.0963779346765401E-2</v>
      </c>
      <c r="AE410" s="2">
        <f>(Table2[[#This Row],[Close Price]]/Table2[[#This Row],[Current Week Low]])-1</f>
        <v>0.10357278601292275</v>
      </c>
      <c r="AF410" s="2">
        <f>(Table2[[#This Row],[Current Week High]]/Table2[[#This Row],[Close Price]])-1</f>
        <v>1.0963779346765401E-2</v>
      </c>
      <c r="AG410" s="2">
        <f>(Table2[[#This Row],[Close Price]]/Table2[[#This Row],[Current Month Low]])-1</f>
        <v>0.24249340275301345</v>
      </c>
      <c r="AH410" s="2">
        <f>(Table2[[#This Row],[Current Month High]]/Table2[[#This Row],[Close Price]])-1</f>
        <v>1.0963779346765401E-2</v>
      </c>
      <c r="AI410">
        <v>1.0963779346765401</v>
      </c>
      <c r="AJ410">
        <v>64.955970078590994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0.11</v>
      </c>
      <c r="AM410" t="s">
        <v>10442</v>
      </c>
      <c r="AN410">
        <v>19.43</v>
      </c>
      <c r="AO410" t="s">
        <v>10442</v>
      </c>
      <c r="AP410">
        <v>-2.813697227702E-3</v>
      </c>
      <c r="AQ410">
        <f>(Table2[[#This Row],[Sharpe Ratio]]-AVERAGE(Table2[Sharpe Ratio]))/_xlfn.STDEV.P(Table2[Sharpe Ratio])</f>
        <v>-0.7788613682526434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2.4547185171353529</v>
      </c>
      <c r="AS410">
        <f>_xlfn.RANK.AVG(Table2[[#This Row],[1Y Return vs Nifty Z-Score]],Table2[1Y Return vs Nifty Z-Score])</f>
        <v>401</v>
      </c>
      <c r="AT410">
        <f>_xlfn.RANK.AVG(Table2[[#This Row],[6M Return vs Nifty Z-Score]],Table2[6M Return vs Nifty Z-Score])</f>
        <v>224</v>
      </c>
      <c r="AU410">
        <f>_xlfn.RANK.AVG(Table2[[#This Row],[Sharpe Ratio Z-Score]],Table2[Sharpe Ratio Z-Score])</f>
        <v>591</v>
      </c>
      <c r="AV410">
        <f>(Table2[[#This Row],[Rank 1Y]]+Table2[[#This Row],[Rank 6M]]+Table2[[#This Row],[Rank Sharpe]])/3</f>
        <v>405.33333333333331</v>
      </c>
    </row>
    <row r="411" spans="1:48" x14ac:dyDescent="0.3">
      <c r="A411" t="s">
        <v>1438</v>
      </c>
      <c r="B411" t="s">
        <v>1439</v>
      </c>
      <c r="C411" t="s">
        <v>605</v>
      </c>
      <c r="D411" t="s">
        <v>605</v>
      </c>
      <c r="E411">
        <v>7690.2463747499996</v>
      </c>
      <c r="F411">
        <v>547.5</v>
      </c>
      <c r="G411">
        <v>-4.8925875732375896</v>
      </c>
      <c r="H411">
        <f>(Table2[[#This Row],[1Y Return vs Nifty]]-AVERAGE(Table2[1Y Return vs Nifty]))/_xlfn.STDEV.P(Table2[1Y Return vs Nifty])</f>
        <v>-0.4793742608594399</v>
      </c>
      <c r="I411">
        <v>-10.244990972576399</v>
      </c>
      <c r="J411">
        <f>(Table2[[#This Row],[1M Return vs Nifty]]-AVERAGE(Table2[1M Return vs Nifty]))/_xlfn.STDEV.P(Table2[1M Return vs Nifty])</f>
        <v>-0.76145523748098476</v>
      </c>
      <c r="K411">
        <v>1.1857487842681</v>
      </c>
      <c r="L411">
        <f>(Table2[[#This Row],[6M Return vs Nifty]]-AVERAGE(Table2[6M Return vs Nifty]))/_xlfn.STDEV.P(Table2[6M Return vs Nifty])</f>
        <v>-0.40605292284711297</v>
      </c>
      <c r="M411">
        <v>-0.225382168575569</v>
      </c>
      <c r="N411">
        <f>(Table2[[#This Row],[1W Return vs Nifty]]-AVERAGE(Table2[1W Return vs Nifty]))/_xlfn.STDEV.P(Table2[1W Return vs Nifty])</f>
        <v>0.56534206950857291</v>
      </c>
      <c r="O411">
        <v>550.15</v>
      </c>
      <c r="P411">
        <v>546.00569076817101</v>
      </c>
      <c r="Q411">
        <v>511.93556375012599</v>
      </c>
      <c r="R411">
        <v>49.132579541002201</v>
      </c>
      <c r="S411" s="2">
        <f>(Table2[[#This Row],[Close Price]]-Table2[[#This Row],[20D EMA]])/Table2[[#This Row],[20D EMA]]</f>
        <v>-4.8168681268744478E-3</v>
      </c>
      <c r="T411" s="2">
        <f>(Table2[[#This Row],[Close Price]]-Table2[[#This Row],[50D EMA]])/Table2[[#This Row],[50D EMA]]</f>
        <v>2.7368015701936389E-3</v>
      </c>
      <c r="U411" s="2">
        <f>(Table2[[#This Row],[Close Price]]-Table2[[#This Row],[200D EMA]])/Table2[[#This Row],[200D EMA]]</f>
        <v>6.9470532559509551E-2</v>
      </c>
      <c r="V411">
        <v>0.63189192687094398</v>
      </c>
      <c r="W411">
        <v>538.65</v>
      </c>
      <c r="X411">
        <v>552.9</v>
      </c>
      <c r="Y411">
        <v>526.54999999999995</v>
      </c>
      <c r="Z411">
        <v>565</v>
      </c>
      <c r="AA411">
        <v>518.79999999999995</v>
      </c>
      <c r="AB411">
        <v>565</v>
      </c>
      <c r="AC411" s="2">
        <f>(Table2[[#This Row],[Close Price]]/Table2[[#This Row],[Day Low]])-1</f>
        <v>1.6429963798384906E-2</v>
      </c>
      <c r="AD411" s="2">
        <f>(Table2[[#This Row],[Day High]]/Table2[[#This Row],[Close Price]])-1</f>
        <v>9.8630136986301853E-3</v>
      </c>
      <c r="AE411" s="2">
        <f>(Table2[[#This Row],[Close Price]]/Table2[[#This Row],[Current Week Low]])-1</f>
        <v>3.9787294653879091E-2</v>
      </c>
      <c r="AF411" s="2">
        <f>(Table2[[#This Row],[Current Week High]]/Table2[[#This Row],[Close Price]])-1</f>
        <v>3.1963470319634757E-2</v>
      </c>
      <c r="AG411" s="2">
        <f>(Table2[[#This Row],[Close Price]]/Table2[[#This Row],[Current Month Low]])-1</f>
        <v>5.5319969159599136E-2</v>
      </c>
      <c r="AH411" s="2">
        <f>(Table2[[#This Row],[Current Month High]]/Table2[[#This Row],[Close Price]])-1</f>
        <v>3.1963470319634757E-2</v>
      </c>
      <c r="AI411">
        <v>21.643835616438299</v>
      </c>
      <c r="AJ411">
        <v>38.712946541677198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-0.13</v>
      </c>
      <c r="AM411" t="s">
        <v>10443</v>
      </c>
      <c r="AN411">
        <v>-1.32</v>
      </c>
      <c r="AO411" t="s">
        <v>10443</v>
      </c>
      <c r="AP411">
        <v>8.2102620781527996E-2</v>
      </c>
      <c r="AQ411">
        <f>(Table2[[#This Row],[Sharpe Ratio]]-AVERAGE(Table2[Sharpe Ratio]))/_xlfn.STDEV.P(Table2[Sharpe Ratio])</f>
        <v>0.2041128298771219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-0.8774275218018428</v>
      </c>
      <c r="AS411">
        <f>_xlfn.RANK.AVG(Table2[[#This Row],[1Y Return vs Nifty Z-Score]],Table2[1Y Return vs Nifty Z-Score])</f>
        <v>469</v>
      </c>
      <c r="AT411">
        <f>_xlfn.RANK.AVG(Table2[[#This Row],[6M Return vs Nifty Z-Score]],Table2[6M Return vs Nifty Z-Score])</f>
        <v>456</v>
      </c>
      <c r="AU411">
        <f>_xlfn.RANK.AVG(Table2[[#This Row],[Sharpe Ratio Z-Score]],Table2[Sharpe Ratio Z-Score])</f>
        <v>293</v>
      </c>
      <c r="AV411">
        <f>(Table2[[#This Row],[Rank 1Y]]+Table2[[#This Row],[Rank 6M]]+Table2[[#This Row],[Rank Sharpe]])/3</f>
        <v>406</v>
      </c>
    </row>
    <row r="412" spans="1:48" x14ac:dyDescent="0.3">
      <c r="A412" t="s">
        <v>940</v>
      </c>
      <c r="B412" t="s">
        <v>941</v>
      </c>
      <c r="C412" t="s">
        <v>10383</v>
      </c>
      <c r="D412" t="s">
        <v>21</v>
      </c>
      <c r="E412">
        <v>16423.343670760001</v>
      </c>
      <c r="F412">
        <v>724.1</v>
      </c>
      <c r="G412">
        <v>8.5569729596270996</v>
      </c>
      <c r="H412">
        <f>(Table2[[#This Row],[1Y Return vs Nifty]]-AVERAGE(Table2[1Y Return vs Nifty]))/_xlfn.STDEV.P(Table2[1Y Return vs Nifty])</f>
        <v>-0.25872148345310692</v>
      </c>
      <c r="I412">
        <v>-12.385590703423601</v>
      </c>
      <c r="J412">
        <f>(Table2[[#This Row],[1M Return vs Nifty]]-AVERAGE(Table2[1M Return vs Nifty]))/_xlfn.STDEV.P(Table2[1M Return vs Nifty])</f>
        <v>-0.96739894436549245</v>
      </c>
      <c r="K412">
        <v>7.5728738066709003</v>
      </c>
      <c r="L412">
        <f>(Table2[[#This Row],[6M Return vs Nifty]]-AVERAGE(Table2[6M Return vs Nifty]))/_xlfn.STDEV.P(Table2[6M Return vs Nifty])</f>
        <v>-0.22006404464561585</v>
      </c>
      <c r="M412">
        <v>-8.6429159008288892</v>
      </c>
      <c r="N412">
        <f>(Table2[[#This Row],[1W Return vs Nifty]]-AVERAGE(Table2[1W Return vs Nifty]))/_xlfn.STDEV.P(Table2[1W Return vs Nifty])</f>
        <v>-1.3060950197496188</v>
      </c>
      <c r="O412">
        <v>765.07</v>
      </c>
      <c r="P412">
        <v>757.57804440059294</v>
      </c>
      <c r="Q412">
        <v>654.69834338134297</v>
      </c>
      <c r="R412">
        <v>28.956063743262298</v>
      </c>
      <c r="S412" s="2">
        <f>(Table2[[#This Row],[Close Price]]-Table2[[#This Row],[20D EMA]])/Table2[[#This Row],[20D EMA]]</f>
        <v>-5.3550655495575597E-2</v>
      </c>
      <c r="T412" s="2">
        <f>(Table2[[#This Row],[Close Price]]-Table2[[#This Row],[50D EMA]])/Table2[[#This Row],[50D EMA]]</f>
        <v>-4.4190885213788438E-2</v>
      </c>
      <c r="U412" s="2">
        <f>(Table2[[#This Row],[Close Price]]-Table2[[#This Row],[200D EMA]])/Table2[[#This Row],[200D EMA]]</f>
        <v>0.10600554792947228</v>
      </c>
      <c r="V412">
        <v>0.556864827312197</v>
      </c>
      <c r="W412">
        <v>718.7</v>
      </c>
      <c r="X412">
        <v>745</v>
      </c>
      <c r="Y412">
        <v>713.15</v>
      </c>
      <c r="Z412">
        <v>797.7</v>
      </c>
      <c r="AA412">
        <v>713.15</v>
      </c>
      <c r="AB412">
        <v>814.8</v>
      </c>
      <c r="AC412" s="2">
        <f>(Table2[[#This Row],[Close Price]]/Table2[[#This Row],[Day Low]])-1</f>
        <v>7.5135661611243076E-3</v>
      </c>
      <c r="AD412" s="2">
        <f>(Table2[[#This Row],[Day High]]/Table2[[#This Row],[Close Price]])-1</f>
        <v>2.8863416655158014E-2</v>
      </c>
      <c r="AE412" s="2">
        <f>(Table2[[#This Row],[Close Price]]/Table2[[#This Row],[Current Week Low]])-1</f>
        <v>1.5354413517492782E-2</v>
      </c>
      <c r="AF412" s="2">
        <f>(Table2[[#This Row],[Current Week High]]/Table2[[#This Row],[Close Price]])-1</f>
        <v>0.10164341941720756</v>
      </c>
      <c r="AG412" s="2">
        <f>(Table2[[#This Row],[Close Price]]/Table2[[#This Row],[Current Month Low]])-1</f>
        <v>1.5354413517492782E-2</v>
      </c>
      <c r="AH412" s="2">
        <f>(Table2[[#This Row],[Current Month High]]/Table2[[#This Row],[Close Price]])-1</f>
        <v>0.12525894213506406</v>
      </c>
      <c r="AI412">
        <v>15.937025272752299</v>
      </c>
      <c r="AJ412">
        <v>58.689458689458696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-0.14000000000000001</v>
      </c>
      <c r="AM412" t="s">
        <v>10443</v>
      </c>
      <c r="AN412">
        <v>-8.4</v>
      </c>
      <c r="AO412" t="s">
        <v>10443</v>
      </c>
      <c r="AP412">
        <v>2.6290416163576E-2</v>
      </c>
      <c r="AQ412">
        <f>(Table2[[#This Row],[Sharpe Ratio]]-AVERAGE(Table2[Sharpe Ratio]))/_xlfn.STDEV.P(Table2[Sharpe Ratio])</f>
        <v>-0.44195801217496183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-3.1942375043887958</v>
      </c>
      <c r="AS412">
        <f>_xlfn.RANK.AVG(Table2[[#This Row],[1Y Return vs Nifty Z-Score]],Table2[1Y Return vs Nifty Z-Score])</f>
        <v>380</v>
      </c>
      <c r="AT412">
        <f>_xlfn.RANK.AVG(Table2[[#This Row],[6M Return vs Nifty Z-Score]],Table2[6M Return vs Nifty Z-Score])</f>
        <v>384</v>
      </c>
      <c r="AU412">
        <f>_xlfn.RANK.AVG(Table2[[#This Row],[Sharpe Ratio Z-Score]],Table2[Sharpe Ratio Z-Score])</f>
        <v>456</v>
      </c>
      <c r="AV412">
        <f>(Table2[[#This Row],[Rank 1Y]]+Table2[[#This Row],[Rank 6M]]+Table2[[#This Row],[Rank Sharpe]])/3</f>
        <v>406.66666666666669</v>
      </c>
    </row>
    <row r="413" spans="1:48" x14ac:dyDescent="0.3">
      <c r="A413" t="s">
        <v>1527</v>
      </c>
      <c r="B413" t="s">
        <v>1528</v>
      </c>
      <c r="C413" t="s">
        <v>10394</v>
      </c>
      <c r="D413" t="s">
        <v>132</v>
      </c>
      <c r="E413">
        <v>6848.3558122000004</v>
      </c>
      <c r="F413">
        <v>971.95</v>
      </c>
      <c r="G413">
        <v>9.2365204408598593</v>
      </c>
      <c r="H413">
        <f>(Table2[[#This Row],[1Y Return vs Nifty]]-AVERAGE(Table2[1Y Return vs Nifty]))/_xlfn.STDEV.P(Table2[1Y Return vs Nifty])</f>
        <v>-0.24757286348540683</v>
      </c>
      <c r="I413">
        <v>-3.3222861566876598</v>
      </c>
      <c r="J413">
        <f>(Table2[[#This Row],[1M Return vs Nifty]]-AVERAGE(Table2[1M Return vs Nifty]))/_xlfn.STDEV.P(Table2[1M Return vs Nifty])</f>
        <v>-9.5432780827163943E-2</v>
      </c>
      <c r="K413">
        <v>2.8767610325096502</v>
      </c>
      <c r="L413">
        <f>(Table2[[#This Row],[6M Return vs Nifty]]-AVERAGE(Table2[6M Return vs Nifty]))/_xlfn.STDEV.P(Table2[6M Return vs Nifty])</f>
        <v>-0.35681175879093785</v>
      </c>
      <c r="M413">
        <v>-7.43053909831659</v>
      </c>
      <c r="N413">
        <f>(Table2[[#This Row],[1W Return vs Nifty]]-AVERAGE(Table2[1W Return vs Nifty]))/_xlfn.STDEV.P(Table2[1W Return vs Nifty])</f>
        <v>-1.0365520649427833</v>
      </c>
      <c r="O413">
        <v>956.06</v>
      </c>
      <c r="P413">
        <v>937.27687873631601</v>
      </c>
      <c r="Q413">
        <v>868.70457128906003</v>
      </c>
      <c r="R413">
        <v>55.309432334927102</v>
      </c>
      <c r="S413" s="2">
        <f>(Table2[[#This Row],[Close Price]]-Table2[[#This Row],[20D EMA]])/Table2[[#This Row],[20D EMA]]</f>
        <v>1.6620295797335E-2</v>
      </c>
      <c r="T413" s="2">
        <f>(Table2[[#This Row],[Close Price]]-Table2[[#This Row],[50D EMA]])/Table2[[#This Row],[50D EMA]]</f>
        <v>3.6993466978970067E-2</v>
      </c>
      <c r="U413" s="2">
        <f>(Table2[[#This Row],[Close Price]]-Table2[[#This Row],[200D EMA]])/Table2[[#This Row],[200D EMA]]</f>
        <v>0.1188498738503648</v>
      </c>
      <c r="V413">
        <v>1.5549398437994499</v>
      </c>
      <c r="W413">
        <v>925.7</v>
      </c>
      <c r="X413">
        <v>976</v>
      </c>
      <c r="Y413">
        <v>915.7</v>
      </c>
      <c r="Z413">
        <v>984</v>
      </c>
      <c r="AA413">
        <v>915.7</v>
      </c>
      <c r="AB413">
        <v>1029.9000000000001</v>
      </c>
      <c r="AC413" s="2">
        <f>(Table2[[#This Row],[Close Price]]/Table2[[#This Row],[Day Low]])-1</f>
        <v>4.9962190774548887E-2</v>
      </c>
      <c r="AD413" s="2">
        <f>(Table2[[#This Row],[Day High]]/Table2[[#This Row],[Close Price]])-1</f>
        <v>4.1668810123978162E-3</v>
      </c>
      <c r="AE413" s="2">
        <f>(Table2[[#This Row],[Close Price]]/Table2[[#This Row],[Current Week Low]])-1</f>
        <v>6.1428415419897409E-2</v>
      </c>
      <c r="AF413" s="2">
        <f>(Table2[[#This Row],[Current Week High]]/Table2[[#This Row],[Close Price]])-1</f>
        <v>1.2397757086269889E-2</v>
      </c>
      <c r="AG413" s="2">
        <f>(Table2[[#This Row],[Close Price]]/Table2[[#This Row],[Current Month Low]])-1</f>
        <v>6.1428415419897409E-2</v>
      </c>
      <c r="AH413" s="2">
        <f>(Table2[[#This Row],[Current Month High]]/Table2[[#This Row],[Close Price]])-1</f>
        <v>5.962240856011114E-2</v>
      </c>
      <c r="AI413">
        <v>5.9622408560111104</v>
      </c>
      <c r="AJ413">
        <v>57.771284798311797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</v>
      </c>
      <c r="AM413" t="s">
        <v>10444</v>
      </c>
      <c r="AN413">
        <v>2.12</v>
      </c>
      <c r="AO413" t="s">
        <v>10442</v>
      </c>
      <c r="AP413">
        <v>4.1169253642906002E-2</v>
      </c>
      <c r="AQ413">
        <f>(Table2[[#This Row],[Sharpe Ratio]]-AVERAGE(Table2[Sharpe Ratio]))/_xlfn.STDEV.P(Table2[Sharpe Ratio])</f>
        <v>-0.26972358558621379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-2.0060930536325055</v>
      </c>
      <c r="AS413">
        <f>_xlfn.RANK.AVG(Table2[[#This Row],[1Y Return vs Nifty Z-Score]],Table2[1Y Return vs Nifty Z-Score])</f>
        <v>377</v>
      </c>
      <c r="AT413">
        <f>_xlfn.RANK.AVG(Table2[[#This Row],[6M Return vs Nifty Z-Score]],Table2[6M Return vs Nifty Z-Score])</f>
        <v>436</v>
      </c>
      <c r="AU413">
        <f>_xlfn.RANK.AVG(Table2[[#This Row],[Sharpe Ratio Z-Score]],Table2[Sharpe Ratio Z-Score])</f>
        <v>407</v>
      </c>
      <c r="AV413">
        <f>(Table2[[#This Row],[Rank 1Y]]+Table2[[#This Row],[Rank 6M]]+Table2[[#This Row],[Rank Sharpe]])/3</f>
        <v>406.66666666666669</v>
      </c>
    </row>
    <row r="414" spans="1:48" x14ac:dyDescent="0.3">
      <c r="A414" t="s">
        <v>229</v>
      </c>
      <c r="B414" t="s">
        <v>230</v>
      </c>
      <c r="C414" t="s">
        <v>10384</v>
      </c>
      <c r="D414" t="s">
        <v>37</v>
      </c>
      <c r="E414">
        <v>119370.419664278</v>
      </c>
      <c r="F414">
        <v>108.41</v>
      </c>
      <c r="G414">
        <v>12.2114546953235</v>
      </c>
      <c r="H414">
        <f>(Table2[[#This Row],[1Y Return vs Nifty]]-AVERAGE(Table2[1Y Return vs Nifty]))/_xlfn.STDEV.P(Table2[1Y Return vs Nifty])</f>
        <v>-0.19876624974924595</v>
      </c>
      <c r="I414">
        <v>-11.733045259829399</v>
      </c>
      <c r="J414">
        <f>(Table2[[#This Row],[1M Return vs Nifty]]-AVERAGE(Table2[1M Return vs Nifty]))/_xlfn.STDEV.P(Table2[1M Return vs Nifty])</f>
        <v>-0.90461858163453124</v>
      </c>
      <c r="K414">
        <v>-25.159163233975399</v>
      </c>
      <c r="L414">
        <f>(Table2[[#This Row],[6M Return vs Nifty]]-AVERAGE(Table2[6M Return vs Nifty]))/_xlfn.STDEV.P(Table2[6M Return vs Nifty])</f>
        <v>-1.1731994270104129</v>
      </c>
      <c r="M414">
        <v>-3.5440309967055099</v>
      </c>
      <c r="N414">
        <f>(Table2[[#This Row],[1W Return vs Nifty]]-AVERAGE(Table2[1W Return vs Nifty]))/_xlfn.STDEV.P(Table2[1W Return vs Nifty])</f>
        <v>-0.17248004094979016</v>
      </c>
      <c r="O414">
        <v>111.2</v>
      </c>
      <c r="P414">
        <v>114.929729211931</v>
      </c>
      <c r="Q414">
        <v>111.12434970256</v>
      </c>
      <c r="R414">
        <v>39.784224808279099</v>
      </c>
      <c r="S414" s="2">
        <f>(Table2[[#This Row],[Close Price]]-Table2[[#This Row],[20D EMA]])/Table2[[#This Row],[20D EMA]]</f>
        <v>-2.5089928057554011E-2</v>
      </c>
      <c r="T414" s="2">
        <f>(Table2[[#This Row],[Close Price]]-Table2[[#This Row],[50D EMA]])/Table2[[#This Row],[50D EMA]]</f>
        <v>-5.6727961134482391E-2</v>
      </c>
      <c r="U414" s="2">
        <f>(Table2[[#This Row],[Close Price]]-Table2[[#This Row],[200D EMA]])/Table2[[#This Row],[200D EMA]]</f>
        <v>-2.4426237002289235E-2</v>
      </c>
      <c r="V414">
        <v>0.72118005413452502</v>
      </c>
      <c r="W414">
        <v>106.31</v>
      </c>
      <c r="X414">
        <v>109.16</v>
      </c>
      <c r="Y414">
        <v>105.6</v>
      </c>
      <c r="Z414">
        <v>112.2</v>
      </c>
      <c r="AA414">
        <v>105.6</v>
      </c>
      <c r="AB414">
        <v>117.49</v>
      </c>
      <c r="AC414" s="2">
        <f>(Table2[[#This Row],[Close Price]]/Table2[[#This Row],[Day Low]])-1</f>
        <v>1.975355093594211E-2</v>
      </c>
      <c r="AD414" s="2">
        <f>(Table2[[#This Row],[Day High]]/Table2[[#This Row],[Close Price]])-1</f>
        <v>6.9181809796143856E-3</v>
      </c>
      <c r="AE414" s="2">
        <f>(Table2[[#This Row],[Close Price]]/Table2[[#This Row],[Current Week Low]])-1</f>
        <v>2.6609848484848486E-2</v>
      </c>
      <c r="AF414" s="2">
        <f>(Table2[[#This Row],[Current Week High]]/Table2[[#This Row],[Close Price]])-1</f>
        <v>3.4959874550318348E-2</v>
      </c>
      <c r="AG414" s="2">
        <f>(Table2[[#This Row],[Close Price]]/Table2[[#This Row],[Current Month Low]])-1</f>
        <v>2.6609848484848486E-2</v>
      </c>
      <c r="AH414" s="2">
        <f>(Table2[[#This Row],[Current Month High]]/Table2[[#This Row],[Close Price]])-1</f>
        <v>8.3756111059865246E-2</v>
      </c>
      <c r="AI414">
        <v>31.8144082649202</v>
      </c>
      <c r="AJ414">
        <v>60.965107646622101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-0.12</v>
      </c>
      <c r="AM414" t="s">
        <v>10443</v>
      </c>
      <c r="AN414">
        <v>-4.01</v>
      </c>
      <c r="AO414" t="s">
        <v>10443</v>
      </c>
      <c r="AP414">
        <v>0.127528518335666</v>
      </c>
      <c r="AQ414">
        <f>(Table2[[#This Row],[Sharpe Ratio]]-AVERAGE(Table2[Sharpe Ratio]))/_xlfn.STDEV.P(Table2[Sharpe Ratio])</f>
        <v>0.72995387279363366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360</v>
      </c>
      <c r="AT414">
        <f>_xlfn.RANK.AVG(Table2[[#This Row],[6M Return vs Nifty Z-Score]],Table2[6M Return vs Nifty Z-Score])</f>
        <v>698</v>
      </c>
      <c r="AU414">
        <f>_xlfn.RANK.AVG(Table2[[#This Row],[Sharpe Ratio Z-Score]],Table2[Sharpe Ratio Z-Score])</f>
        <v>163</v>
      </c>
      <c r="AV414">
        <f>(Table2[[#This Row],[Rank 1Y]]+Table2[[#This Row],[Rank 6M]]+Table2[[#This Row],[Rank Sharpe]])/3</f>
        <v>407</v>
      </c>
    </row>
    <row r="415" spans="1:48" x14ac:dyDescent="0.3">
      <c r="A415" t="s">
        <v>835</v>
      </c>
      <c r="B415" t="s">
        <v>836</v>
      </c>
      <c r="C415" t="s">
        <v>10394</v>
      </c>
      <c r="D415" t="s">
        <v>429</v>
      </c>
      <c r="E415">
        <v>19592.511022809998</v>
      </c>
      <c r="F415">
        <v>8257.15</v>
      </c>
      <c r="G415">
        <v>-8.1962121943505792</v>
      </c>
      <c r="H415">
        <f>(Table2[[#This Row],[1Y Return vs Nifty]]-AVERAGE(Table2[1Y Return vs Nifty]))/_xlfn.STDEV.P(Table2[1Y Return vs Nifty])</f>
        <v>-0.53357335133345862</v>
      </c>
      <c r="I415">
        <v>-0.45748026459452801</v>
      </c>
      <c r="J415">
        <f>(Table2[[#This Row],[1M Return vs Nifty]]-AVERAGE(Table2[1M Return vs Nifty]))/_xlfn.STDEV.P(Table2[1M Return vs Nifty])</f>
        <v>0.18018565283896304</v>
      </c>
      <c r="K415">
        <v>28.9075515282723</v>
      </c>
      <c r="L415">
        <f>(Table2[[#This Row],[6M Return vs Nifty]]-AVERAGE(Table2[6M Return vs Nifty]))/_xlfn.STDEV.P(Table2[6M Return vs Nifty])</f>
        <v>0.4011877333160393</v>
      </c>
      <c r="M415">
        <v>-1.1164452797839499</v>
      </c>
      <c r="N415">
        <f>(Table2[[#This Row],[1W Return vs Nifty]]-AVERAGE(Table2[1W Return vs Nifty]))/_xlfn.STDEV.P(Table2[1W Return vs Nifty])</f>
        <v>0.36723552093656453</v>
      </c>
      <c r="O415">
        <v>8277.61</v>
      </c>
      <c r="P415">
        <v>8110.6160486429799</v>
      </c>
      <c r="Q415">
        <v>7414.3217056960602</v>
      </c>
      <c r="R415">
        <v>47.874936861454202</v>
      </c>
      <c r="S415" s="2">
        <f>(Table2[[#This Row],[Close Price]]-Table2[[#This Row],[20D EMA]])/Table2[[#This Row],[20D EMA]]</f>
        <v>-2.4717279504592442E-3</v>
      </c>
      <c r="T415" s="2">
        <f>(Table2[[#This Row],[Close Price]]-Table2[[#This Row],[50D EMA]])/Table2[[#This Row],[50D EMA]]</f>
        <v>1.8066932336358955E-2</v>
      </c>
      <c r="U415" s="2">
        <f>(Table2[[#This Row],[Close Price]]-Table2[[#This Row],[200D EMA]])/Table2[[#This Row],[200D EMA]]</f>
        <v>0.11367571138118214</v>
      </c>
      <c r="V415">
        <v>3.6209919566989099</v>
      </c>
      <c r="W415">
        <v>8127.3</v>
      </c>
      <c r="X415">
        <v>8325</v>
      </c>
      <c r="Y415">
        <v>8115</v>
      </c>
      <c r="Z415">
        <v>9488.7000000000007</v>
      </c>
      <c r="AA415">
        <v>7958.1</v>
      </c>
      <c r="AB415">
        <v>9488.7000000000007</v>
      </c>
      <c r="AC415" s="2">
        <f>(Table2[[#This Row],[Close Price]]/Table2[[#This Row],[Day Low]])-1</f>
        <v>1.5977015737083544E-2</v>
      </c>
      <c r="AD415" s="2">
        <f>(Table2[[#This Row],[Day High]]/Table2[[#This Row],[Close Price]])-1</f>
        <v>8.2171209194457084E-3</v>
      </c>
      <c r="AE415" s="2">
        <f>(Table2[[#This Row],[Close Price]]/Table2[[#This Row],[Current Week Low]])-1</f>
        <v>1.7516943930991902E-2</v>
      </c>
      <c r="AF415" s="2">
        <f>(Table2[[#This Row],[Current Week High]]/Table2[[#This Row],[Close Price]])-1</f>
        <v>0.14914952495715839</v>
      </c>
      <c r="AG415" s="2">
        <f>(Table2[[#This Row],[Close Price]]/Table2[[#This Row],[Current Month Low]])-1</f>
        <v>3.7578065116045112E-2</v>
      </c>
      <c r="AH415" s="2">
        <f>(Table2[[#This Row],[Current Month High]]/Table2[[#This Row],[Close Price]])-1</f>
        <v>0.14914952495715839</v>
      </c>
      <c r="AI415">
        <v>14.9149524957158</v>
      </c>
      <c r="AJ415">
        <v>50.496664601027902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-0.03</v>
      </c>
      <c r="AM415" t="s">
        <v>10443</v>
      </c>
      <c r="AN415">
        <v>0.43</v>
      </c>
      <c r="AO415" t="s">
        <v>10442</v>
      </c>
      <c r="AP415">
        <v>1.148610815233E-3</v>
      </c>
      <c r="AQ415">
        <f>(Table2[[#This Row],[Sharpe Ratio]]-AVERAGE(Table2[Sharpe Ratio]))/_xlfn.STDEV.P(Table2[Sharpe Ratio])</f>
        <v>-0.73299448821641988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-0.31795893245831175</v>
      </c>
      <c r="AS415">
        <f>_xlfn.RANK.AVG(Table2[[#This Row],[1Y Return vs Nifty Z-Score]],Table2[1Y Return vs Nifty Z-Score])</f>
        <v>494</v>
      </c>
      <c r="AT415">
        <f>_xlfn.RANK.AVG(Table2[[#This Row],[6M Return vs Nifty Z-Score]],Table2[6M Return vs Nifty Z-Score])</f>
        <v>200</v>
      </c>
      <c r="AU415">
        <f>_xlfn.RANK.AVG(Table2[[#This Row],[Sharpe Ratio Z-Score]],Table2[Sharpe Ratio Z-Score])</f>
        <v>528</v>
      </c>
      <c r="AV415">
        <f>(Table2[[#This Row],[Rank 1Y]]+Table2[[#This Row],[Rank 6M]]+Table2[[#This Row],[Rank Sharpe]])/3</f>
        <v>407.33333333333331</v>
      </c>
    </row>
    <row r="416" spans="1:48" x14ac:dyDescent="0.3">
      <c r="A416" t="s">
        <v>1805</v>
      </c>
      <c r="B416" t="s">
        <v>1806</v>
      </c>
      <c r="C416" t="s">
        <v>10397</v>
      </c>
      <c r="D416" t="s">
        <v>472</v>
      </c>
      <c r="E416">
        <v>4424.4952177499999</v>
      </c>
      <c r="F416">
        <v>386.25</v>
      </c>
      <c r="G416">
        <v>-8.9093785950111304</v>
      </c>
      <c r="H416">
        <f>(Table2[[#This Row],[1Y Return vs Nifty]]-AVERAGE(Table2[1Y Return vs Nifty]))/_xlfn.STDEV.P(Table2[1Y Return vs Nifty])</f>
        <v>-0.54527352151181552</v>
      </c>
      <c r="I416">
        <v>0.26836359738191801</v>
      </c>
      <c r="J416">
        <f>(Table2[[#This Row],[1M Return vs Nifty]]-AVERAGE(Table2[1M Return vs Nifty]))/_xlfn.STDEV.P(Table2[1M Return vs Nifty])</f>
        <v>0.25001794021182666</v>
      </c>
      <c r="K416">
        <v>-4.3585478507581099</v>
      </c>
      <c r="L416">
        <f>(Table2[[#This Row],[6M Return vs Nifty]]-AVERAGE(Table2[6M Return vs Nifty]))/_xlfn.STDEV.P(Table2[6M Return vs Nifty])</f>
        <v>-0.5674991929526787</v>
      </c>
      <c r="M416">
        <v>-6.0129854666444498</v>
      </c>
      <c r="N416">
        <f>(Table2[[#This Row],[1W Return vs Nifty]]-AVERAGE(Table2[1W Return vs Nifty]))/_xlfn.STDEV.P(Table2[1W Return vs Nifty])</f>
        <v>-0.72139295460159614</v>
      </c>
      <c r="O416">
        <v>384.13</v>
      </c>
      <c r="P416">
        <v>377.37580403587299</v>
      </c>
      <c r="Q416">
        <v>362.44881537995099</v>
      </c>
      <c r="R416">
        <v>48.770226008691303</v>
      </c>
      <c r="S416" s="2">
        <f>(Table2[[#This Row],[Close Price]]-Table2[[#This Row],[20D EMA]])/Table2[[#This Row],[20D EMA]]</f>
        <v>5.5189649337464E-3</v>
      </c>
      <c r="T416" s="2">
        <f>(Table2[[#This Row],[Close Price]]-Table2[[#This Row],[50D EMA]])/Table2[[#This Row],[50D EMA]]</f>
        <v>2.3515540395598437E-2</v>
      </c>
      <c r="U416" s="2">
        <f>(Table2[[#This Row],[Close Price]]-Table2[[#This Row],[200D EMA]])/Table2[[#This Row],[200D EMA]]</f>
        <v>6.5667712543351811E-2</v>
      </c>
      <c r="V416">
        <v>2.3632666988562301</v>
      </c>
      <c r="W416">
        <v>382.55</v>
      </c>
      <c r="X416">
        <v>394.2</v>
      </c>
      <c r="Y416">
        <v>370</v>
      </c>
      <c r="Z416">
        <v>420</v>
      </c>
      <c r="AA416">
        <v>357.05</v>
      </c>
      <c r="AB416">
        <v>423.65</v>
      </c>
      <c r="AC416" s="2">
        <f>(Table2[[#This Row],[Close Price]]/Table2[[#This Row],[Day Low]])-1</f>
        <v>9.6719383087178201E-3</v>
      </c>
      <c r="AD416" s="2">
        <f>(Table2[[#This Row],[Day High]]/Table2[[#This Row],[Close Price]])-1</f>
        <v>2.0582524271844704E-2</v>
      </c>
      <c r="AE416" s="2">
        <f>(Table2[[#This Row],[Close Price]]/Table2[[#This Row],[Current Week Low]])-1</f>
        <v>4.3918918918918859E-2</v>
      </c>
      <c r="AF416" s="2">
        <f>(Table2[[#This Row],[Current Week High]]/Table2[[#This Row],[Close Price]])-1</f>
        <v>8.737864077669899E-2</v>
      </c>
      <c r="AG416" s="2">
        <f>(Table2[[#This Row],[Close Price]]/Table2[[#This Row],[Current Month Low]])-1</f>
        <v>8.1781263128413384E-2</v>
      </c>
      <c r="AH416" s="2">
        <f>(Table2[[#This Row],[Current Month High]]/Table2[[#This Row],[Close Price]])-1</f>
        <v>9.6828478964401166E-2</v>
      </c>
      <c r="AI416">
        <v>18.7961165048543</v>
      </c>
      <c r="AJ416">
        <v>37.187000532764998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-0.03</v>
      </c>
      <c r="AM416" t="s">
        <v>10443</v>
      </c>
      <c r="AN416">
        <v>7.4</v>
      </c>
      <c r="AO416" t="s">
        <v>10442</v>
      </c>
      <c r="AP416">
        <v>0.111447504713637</v>
      </c>
      <c r="AQ416">
        <f>(Table2[[#This Row],[Sharpe Ratio]]-AVERAGE(Table2[Sharpe Ratio]))/_xlfn.STDEV.P(Table2[Sharpe Ratio])</f>
        <v>0.5438032972527862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-1.0403444316014774</v>
      </c>
      <c r="AS416">
        <f>_xlfn.RANK.AVG(Table2[[#This Row],[1Y Return vs Nifty Z-Score]],Table2[1Y Return vs Nifty Z-Score])</f>
        <v>503</v>
      </c>
      <c r="AT416">
        <f>_xlfn.RANK.AVG(Table2[[#This Row],[6M Return vs Nifty Z-Score]],Table2[6M Return vs Nifty Z-Score])</f>
        <v>516</v>
      </c>
      <c r="AU416">
        <f>_xlfn.RANK.AVG(Table2[[#This Row],[Sharpe Ratio Z-Score]],Table2[Sharpe Ratio Z-Score])</f>
        <v>204</v>
      </c>
      <c r="AV416">
        <f>(Table2[[#This Row],[Rank 1Y]]+Table2[[#This Row],[Rank 6M]]+Table2[[#This Row],[Rank Sharpe]])/3</f>
        <v>407.66666666666669</v>
      </c>
    </row>
    <row r="417" spans="1:48" x14ac:dyDescent="0.3">
      <c r="A417" t="s">
        <v>393</v>
      </c>
      <c r="B417" t="s">
        <v>394</v>
      </c>
      <c r="C417" t="s">
        <v>10392</v>
      </c>
      <c r="D417" t="s">
        <v>395</v>
      </c>
      <c r="E417">
        <v>62287.096735899999</v>
      </c>
      <c r="F417">
        <v>212.54</v>
      </c>
      <c r="G417">
        <v>13.9659615623361</v>
      </c>
      <c r="H417">
        <f>(Table2[[#This Row],[1Y Return vs Nifty]]-AVERAGE(Table2[1Y Return vs Nifty]))/_xlfn.STDEV.P(Table2[1Y Return vs Nifty])</f>
        <v>-0.16998190306083</v>
      </c>
      <c r="I417">
        <v>-8.2568456071921599</v>
      </c>
      <c r="J417">
        <f>(Table2[[#This Row],[1M Return vs Nifty]]-AVERAGE(Table2[1M Return vs Nifty]))/_xlfn.STDEV.P(Table2[1M Return vs Nifty])</f>
        <v>-0.57017892343116705</v>
      </c>
      <c r="K417">
        <v>-14.820272671933401</v>
      </c>
      <c r="L417">
        <f>(Table2[[#This Row],[6M Return vs Nifty]]-AVERAGE(Table2[6M Return vs Nifty]))/_xlfn.STDEV.P(Table2[6M Return vs Nifty])</f>
        <v>-0.87213773638472269</v>
      </c>
      <c r="M417">
        <v>-3.7249942151395299</v>
      </c>
      <c r="N417">
        <f>(Table2[[#This Row],[1W Return vs Nifty]]-AVERAGE(Table2[1W Return vs Nifty]))/_xlfn.STDEV.P(Table2[1W Return vs Nifty])</f>
        <v>-0.21271287987163659</v>
      </c>
      <c r="O417">
        <v>216.39</v>
      </c>
      <c r="P417">
        <v>224.875098978848</v>
      </c>
      <c r="Q417">
        <v>220.068130161292</v>
      </c>
      <c r="R417">
        <v>43.7835674480988</v>
      </c>
      <c r="S417" s="2">
        <f>(Table2[[#This Row],[Close Price]]-Table2[[#This Row],[20D EMA]])/Table2[[#This Row],[20D EMA]]</f>
        <v>-1.7791949720412193E-2</v>
      </c>
      <c r="T417" s="2">
        <f>(Table2[[#This Row],[Close Price]]-Table2[[#This Row],[50D EMA]])/Table2[[#This Row],[50D EMA]]</f>
        <v>-5.485311194908362E-2</v>
      </c>
      <c r="U417" s="2">
        <f>(Table2[[#This Row],[Close Price]]-Table2[[#This Row],[200D EMA]])/Table2[[#This Row],[200D EMA]]</f>
        <v>-3.4208179784026453E-2</v>
      </c>
      <c r="V417">
        <v>0.90578518264595198</v>
      </c>
      <c r="W417">
        <v>211.82</v>
      </c>
      <c r="X417">
        <v>218.3</v>
      </c>
      <c r="Y417">
        <v>205.68</v>
      </c>
      <c r="Z417">
        <v>223.5</v>
      </c>
      <c r="AA417">
        <v>204.9</v>
      </c>
      <c r="AB417">
        <v>223.5</v>
      </c>
      <c r="AC417" s="2">
        <f>(Table2[[#This Row],[Close Price]]/Table2[[#This Row],[Day Low]])-1</f>
        <v>3.3991124539702877E-3</v>
      </c>
      <c r="AD417" s="2">
        <f>(Table2[[#This Row],[Day High]]/Table2[[#This Row],[Close Price]])-1</f>
        <v>2.7100781029453458E-2</v>
      </c>
      <c r="AE417" s="2">
        <f>(Table2[[#This Row],[Close Price]]/Table2[[#This Row],[Current Week Low]])-1</f>
        <v>3.3352781019058586E-2</v>
      </c>
      <c r="AF417" s="2">
        <f>(Table2[[#This Row],[Current Week High]]/Table2[[#This Row],[Close Price]])-1</f>
        <v>5.1566763903265311E-2</v>
      </c>
      <c r="AG417" s="2">
        <f>(Table2[[#This Row],[Close Price]]/Table2[[#This Row],[Current Month Low]])-1</f>
        <v>3.7286481210346389E-2</v>
      </c>
      <c r="AH417" s="2">
        <f>(Table2[[#This Row],[Current Month High]]/Table2[[#This Row],[Close Price]])-1</f>
        <v>5.1566763903265311E-2</v>
      </c>
      <c r="AI417">
        <v>34.7275806906935</v>
      </c>
      <c r="AJ417">
        <v>51.112691077141797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-0.11</v>
      </c>
      <c r="AM417" t="s">
        <v>10443</v>
      </c>
      <c r="AN417">
        <v>0.69</v>
      </c>
      <c r="AO417" t="s">
        <v>10442</v>
      </c>
      <c r="AP417">
        <v>8.7559661372729997E-2</v>
      </c>
      <c r="AQ417">
        <f>(Table2[[#This Row],[Sharpe Ratio]]-AVERAGE(Table2[Sharpe Ratio]))/_xlfn.STDEV.P(Table2[Sharpe Ratio])</f>
        <v>0.26728243290578019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347</v>
      </c>
      <c r="AT417">
        <f>_xlfn.RANK.AVG(Table2[[#This Row],[6M Return vs Nifty Z-Score]],Table2[6M Return vs Nifty Z-Score])</f>
        <v>620</v>
      </c>
      <c r="AU417">
        <f>_xlfn.RANK.AVG(Table2[[#This Row],[Sharpe Ratio Z-Score]],Table2[Sharpe Ratio Z-Score])</f>
        <v>267</v>
      </c>
      <c r="AV417">
        <f>(Table2[[#This Row],[Rank 1Y]]+Table2[[#This Row],[Rank 6M]]+Table2[[#This Row],[Rank Sharpe]])/3</f>
        <v>411.33333333333331</v>
      </c>
    </row>
    <row r="418" spans="1:48" x14ac:dyDescent="0.3">
      <c r="A418" t="s">
        <v>2016</v>
      </c>
      <c r="B418" t="s">
        <v>2017</v>
      </c>
      <c r="C418" t="s">
        <v>10393</v>
      </c>
      <c r="D418" t="s">
        <v>46</v>
      </c>
      <c r="E418">
        <v>3425.9655886999999</v>
      </c>
      <c r="F418">
        <v>2021.45</v>
      </c>
      <c r="G418">
        <v>-12.3945511308133</v>
      </c>
      <c r="H418">
        <f>(Table2[[#This Row],[1Y Return vs Nifty]]-AVERAGE(Table2[1Y Return vs Nifty]))/_xlfn.STDEV.P(Table2[1Y Return vs Nifty])</f>
        <v>-0.60245107745395188</v>
      </c>
      <c r="I418">
        <v>-2.4182056124656501</v>
      </c>
      <c r="J418">
        <f>(Table2[[#This Row],[1M Return vs Nifty]]-AVERAGE(Table2[1M Return vs Nifty]))/_xlfn.STDEV.P(Table2[1M Return vs Nifty])</f>
        <v>-8.4526247913813586E-3</v>
      </c>
      <c r="K418">
        <v>13.4367328338509</v>
      </c>
      <c r="L418">
        <f>(Table2[[#This Row],[6M Return vs Nifty]]-AVERAGE(Table2[6M Return vs Nifty]))/_xlfn.STDEV.P(Table2[6M Return vs Nifty])</f>
        <v>-4.9312327938707254E-2</v>
      </c>
      <c r="M418">
        <v>-6.7255604819806303</v>
      </c>
      <c r="N418">
        <f>(Table2[[#This Row],[1W Return vs Nifty]]-AVERAGE(Table2[1W Return vs Nifty]))/_xlfn.STDEV.P(Table2[1W Return vs Nifty])</f>
        <v>-0.87981694849296044</v>
      </c>
      <c r="O418">
        <v>2037.59</v>
      </c>
      <c r="P418">
        <v>1968.19364454636</v>
      </c>
      <c r="Q418">
        <v>1776.3689847396199</v>
      </c>
      <c r="R418">
        <v>43.550124827929302</v>
      </c>
      <c r="S418" s="2">
        <f>(Table2[[#This Row],[Close Price]]-Table2[[#This Row],[20D EMA]])/Table2[[#This Row],[20D EMA]]</f>
        <v>-7.9211225025642411E-3</v>
      </c>
      <c r="T418" s="2">
        <f>(Table2[[#This Row],[Close Price]]-Table2[[#This Row],[50D EMA]])/Table2[[#This Row],[50D EMA]]</f>
        <v>2.7058493762139365E-2</v>
      </c>
      <c r="U418" s="2">
        <f>(Table2[[#This Row],[Close Price]]-Table2[[#This Row],[200D EMA]])/Table2[[#This Row],[200D EMA]]</f>
        <v>0.13796740281203687</v>
      </c>
      <c r="V418">
        <v>0.62287280924119204</v>
      </c>
      <c r="W418">
        <v>1974.6</v>
      </c>
      <c r="X418">
        <v>2048</v>
      </c>
      <c r="Y418">
        <v>1974.6</v>
      </c>
      <c r="Z418">
        <v>2155</v>
      </c>
      <c r="AA418">
        <v>1929.6</v>
      </c>
      <c r="AB418">
        <v>2264.5</v>
      </c>
      <c r="AC418" s="2">
        <f>(Table2[[#This Row],[Close Price]]/Table2[[#This Row],[Day Low]])-1</f>
        <v>2.3726324318849468E-2</v>
      </c>
      <c r="AD418" s="2">
        <f>(Table2[[#This Row],[Day High]]/Table2[[#This Row],[Close Price]])-1</f>
        <v>1.3134136387246809E-2</v>
      </c>
      <c r="AE418" s="2">
        <f>(Table2[[#This Row],[Close Price]]/Table2[[#This Row],[Current Week Low]])-1</f>
        <v>2.3726324318849468E-2</v>
      </c>
      <c r="AF418" s="2">
        <f>(Table2[[#This Row],[Current Week High]]/Table2[[#This Row],[Close Price]])-1</f>
        <v>6.6066437458260241E-2</v>
      </c>
      <c r="AG418" s="2">
        <f>(Table2[[#This Row],[Close Price]]/Table2[[#This Row],[Current Month Low]])-1</f>
        <v>4.7600538971807715E-2</v>
      </c>
      <c r="AH418" s="2">
        <f>(Table2[[#This Row],[Current Month High]]/Table2[[#This Row],[Close Price]])-1</f>
        <v>0.12023547453560557</v>
      </c>
      <c r="AI418">
        <v>12.0235474535605</v>
      </c>
      <c r="AJ418">
        <v>42.959688826025399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</v>
      </c>
      <c r="AM418" t="s">
        <v>10444</v>
      </c>
      <c r="AN418">
        <v>0.01</v>
      </c>
      <c r="AO418" t="s">
        <v>10442</v>
      </c>
      <c r="AP418">
        <v>5.5453656227979001E-2</v>
      </c>
      <c r="AQ418">
        <f>(Table2[[#This Row],[Sharpe Ratio]]-AVERAGE(Table2[Sharpe Ratio]))/_xlfn.STDEV.P(Table2[Sharpe Ratio])</f>
        <v>-0.10437021763520742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-1.6444031963122083</v>
      </c>
      <c r="AS418">
        <f>_xlfn.RANK.AVG(Table2[[#This Row],[1Y Return vs Nifty Z-Score]],Table2[1Y Return vs Nifty Z-Score])</f>
        <v>535</v>
      </c>
      <c r="AT418">
        <f>_xlfn.RANK.AVG(Table2[[#This Row],[6M Return vs Nifty Z-Score]],Table2[6M Return vs Nifty Z-Score])</f>
        <v>325</v>
      </c>
      <c r="AU418">
        <f>_xlfn.RANK.AVG(Table2[[#This Row],[Sharpe Ratio Z-Score]],Table2[Sharpe Ratio Z-Score])</f>
        <v>374</v>
      </c>
      <c r="AV418">
        <f>(Table2[[#This Row],[Rank 1Y]]+Table2[[#This Row],[Rank 6M]]+Table2[[#This Row],[Rank Sharpe]])/3</f>
        <v>411.33333333333331</v>
      </c>
    </row>
    <row r="419" spans="1:48" x14ac:dyDescent="0.3">
      <c r="A419" t="s">
        <v>477</v>
      </c>
      <c r="B419" t="s">
        <v>478</v>
      </c>
      <c r="C419" t="s">
        <v>10391</v>
      </c>
      <c r="D419" t="s">
        <v>479</v>
      </c>
      <c r="E419">
        <v>46248.592485360001</v>
      </c>
      <c r="F419">
        <v>703.4</v>
      </c>
      <c r="G419">
        <v>2.1785526474669701</v>
      </c>
      <c r="H419">
        <f>(Table2[[#This Row],[1Y Return vs Nifty]]-AVERAGE(Table2[1Y Return vs Nifty]))/_xlfn.STDEV.P(Table2[1Y Return vs Nifty])</f>
        <v>-0.363365509100191</v>
      </c>
      <c r="I419">
        <v>4.8141805134624196</v>
      </c>
      <c r="J419">
        <f>(Table2[[#This Row],[1M Return vs Nifty]]-AVERAGE(Table2[1M Return vs Nifty]))/_xlfn.STDEV.P(Table2[1M Return vs Nifty])</f>
        <v>0.68736377980295837</v>
      </c>
      <c r="K419">
        <v>40.4709789568901</v>
      </c>
      <c r="L419">
        <f>(Table2[[#This Row],[6M Return vs Nifty]]-AVERAGE(Table2[6M Return vs Nifty]))/_xlfn.STDEV.P(Table2[6M Return vs Nifty])</f>
        <v>0.7379071318043402</v>
      </c>
      <c r="M419">
        <v>2.0851400815416898</v>
      </c>
      <c r="N419">
        <f>(Table2[[#This Row],[1W Return vs Nifty]]-AVERAGE(Table2[1W Return vs Nifty]))/_xlfn.STDEV.P(Table2[1W Return vs Nifty])</f>
        <v>1.0790313723334068</v>
      </c>
      <c r="O419">
        <v>663.73</v>
      </c>
      <c r="P419">
        <v>629.96314065440697</v>
      </c>
      <c r="Q419">
        <v>554.71693265058298</v>
      </c>
      <c r="R419">
        <v>77.133047534519505</v>
      </c>
      <c r="S419" s="2">
        <f>(Table2[[#This Row],[Close Price]]-Table2[[#This Row],[20D EMA]])/Table2[[#This Row],[20D EMA]]</f>
        <v>5.9768279270185104E-2</v>
      </c>
      <c r="T419" s="2">
        <f>(Table2[[#This Row],[Close Price]]-Table2[[#This Row],[50D EMA]])/Table2[[#This Row],[50D EMA]]</f>
        <v>0.11657326374572749</v>
      </c>
      <c r="U419" s="2">
        <f>(Table2[[#This Row],[Close Price]]-Table2[[#This Row],[200D EMA]])/Table2[[#This Row],[200D EMA]]</f>
        <v>0.26803412442986069</v>
      </c>
      <c r="V419">
        <v>0.84615079876937804</v>
      </c>
      <c r="W419">
        <v>687.95</v>
      </c>
      <c r="X419">
        <v>707.05</v>
      </c>
      <c r="Y419">
        <v>662.75</v>
      </c>
      <c r="Z419">
        <v>707.05</v>
      </c>
      <c r="AA419">
        <v>634.79999999999995</v>
      </c>
      <c r="AB419">
        <v>707.05</v>
      </c>
      <c r="AC419" s="2">
        <f>(Table2[[#This Row],[Close Price]]/Table2[[#This Row],[Day Low]])-1</f>
        <v>2.2458027472926689E-2</v>
      </c>
      <c r="AD419" s="2">
        <f>(Table2[[#This Row],[Day High]]/Table2[[#This Row],[Close Price]])-1</f>
        <v>5.1890816036395115E-3</v>
      </c>
      <c r="AE419" s="2">
        <f>(Table2[[#This Row],[Close Price]]/Table2[[#This Row],[Current Week Low]])-1</f>
        <v>6.1335345152772502E-2</v>
      </c>
      <c r="AF419" s="2">
        <f>(Table2[[#This Row],[Current Week High]]/Table2[[#This Row],[Close Price]])-1</f>
        <v>5.1890816036395115E-3</v>
      </c>
      <c r="AG419" s="2">
        <f>(Table2[[#This Row],[Close Price]]/Table2[[#This Row],[Current Month Low]])-1</f>
        <v>0.10806553245116568</v>
      </c>
      <c r="AH419" s="2">
        <f>(Table2[[#This Row],[Current Month High]]/Table2[[#This Row],[Close Price]])-1</f>
        <v>5.1890816036395115E-3</v>
      </c>
      <c r="AI419">
        <v>0.51890816036395104</v>
      </c>
      <c r="AJ419">
        <v>67.058544115900702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7.0000000000000007E-2</v>
      </c>
      <c r="AM419" t="s">
        <v>10442</v>
      </c>
      <c r="AN419">
        <v>8.18</v>
      </c>
      <c r="AO419" t="s">
        <v>10442</v>
      </c>
      <c r="AP419">
        <v>-6.1976242091364001E-2</v>
      </c>
      <c r="AQ419">
        <f>(Table2[[#This Row],[Sharpe Ratio]]-AVERAGE(Table2[Sharpe Ratio]))/_xlfn.STDEV.P(Table2[Sharpe Ratio])</f>
        <v>-1.4637150743489584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0.67722170049155594</v>
      </c>
      <c r="AS419">
        <f>_xlfn.RANK.AVG(Table2[[#This Row],[1Y Return vs Nifty Z-Score]],Table2[1Y Return vs Nifty Z-Score])</f>
        <v>415</v>
      </c>
      <c r="AT419">
        <f>_xlfn.RANK.AVG(Table2[[#This Row],[6M Return vs Nifty Z-Score]],Table2[6M Return vs Nifty Z-Score])</f>
        <v>137</v>
      </c>
      <c r="AU419">
        <f>_xlfn.RANK.AVG(Table2[[#This Row],[Sharpe Ratio Z-Score]],Table2[Sharpe Ratio Z-Score])</f>
        <v>683</v>
      </c>
      <c r="AV419">
        <f>(Table2[[#This Row],[Rank 1Y]]+Table2[[#This Row],[Rank 6M]]+Table2[[#This Row],[Rank Sharpe]])/3</f>
        <v>411.66666666666669</v>
      </c>
    </row>
    <row r="420" spans="1:48" x14ac:dyDescent="0.3">
      <c r="A420" t="s">
        <v>505</v>
      </c>
      <c r="B420" t="s">
        <v>506</v>
      </c>
      <c r="C420" t="s">
        <v>10388</v>
      </c>
      <c r="D420" t="s">
        <v>507</v>
      </c>
      <c r="E420">
        <v>43741.661372050003</v>
      </c>
      <c r="F420">
        <v>365.35</v>
      </c>
      <c r="G420">
        <v>4.13622155028097</v>
      </c>
      <c r="H420">
        <f>(Table2[[#This Row],[1Y Return vs Nifty]]-AVERAGE(Table2[1Y Return vs Nifty]))/_xlfn.STDEV.P(Table2[1Y Return vs Nifty])</f>
        <v>-0.33124809681802836</v>
      </c>
      <c r="I420">
        <v>-0.13780355584399701</v>
      </c>
      <c r="J420">
        <f>(Table2[[#This Row],[1M Return vs Nifty]]-AVERAGE(Table2[1M Return vs Nifty]))/_xlfn.STDEV.P(Table2[1M Return vs Nifty])</f>
        <v>0.21094124224505312</v>
      </c>
      <c r="K420">
        <v>29.9095642844064</v>
      </c>
      <c r="L420">
        <f>(Table2[[#This Row],[6M Return vs Nifty]]-AVERAGE(Table2[6M Return vs Nifty]))/_xlfn.STDEV.P(Table2[6M Return vs Nifty])</f>
        <v>0.43036568549378806</v>
      </c>
      <c r="M420">
        <v>-6.0657949509292299</v>
      </c>
      <c r="N420">
        <f>(Table2[[#This Row],[1W Return vs Nifty]]-AVERAGE(Table2[1W Return vs Nifty]))/_xlfn.STDEV.P(Table2[1W Return vs Nifty])</f>
        <v>-0.73313387904558758</v>
      </c>
      <c r="O420">
        <v>368.76</v>
      </c>
      <c r="P420">
        <v>358.03356279855001</v>
      </c>
      <c r="Q420">
        <v>316.30735767079102</v>
      </c>
      <c r="R420">
        <v>43.859936439228399</v>
      </c>
      <c r="S420" s="2">
        <f>(Table2[[#This Row],[Close Price]]-Table2[[#This Row],[20D EMA]])/Table2[[#This Row],[20D EMA]]</f>
        <v>-9.2472068554072251E-3</v>
      </c>
      <c r="T420" s="2">
        <f>(Table2[[#This Row],[Close Price]]-Table2[[#This Row],[50D EMA]])/Table2[[#This Row],[50D EMA]]</f>
        <v>2.0435059619163851E-2</v>
      </c>
      <c r="U420" s="2">
        <f>(Table2[[#This Row],[Close Price]]-Table2[[#This Row],[200D EMA]])/Table2[[#This Row],[200D EMA]]</f>
        <v>0.15504742820510678</v>
      </c>
      <c r="V420">
        <v>1.4382084119949501</v>
      </c>
      <c r="W420">
        <v>360.4</v>
      </c>
      <c r="X420">
        <v>367.2</v>
      </c>
      <c r="Y420">
        <v>351</v>
      </c>
      <c r="Z420">
        <v>395.8</v>
      </c>
      <c r="AA420">
        <v>351</v>
      </c>
      <c r="AB420">
        <v>395.8</v>
      </c>
      <c r="AC420" s="2">
        <f>(Table2[[#This Row],[Close Price]]/Table2[[#This Row],[Day Low]])-1</f>
        <v>1.3734739178690392E-2</v>
      </c>
      <c r="AD420" s="2">
        <f>(Table2[[#This Row],[Day High]]/Table2[[#This Row],[Close Price]])-1</f>
        <v>5.0636376077732859E-3</v>
      </c>
      <c r="AE420" s="2">
        <f>(Table2[[#This Row],[Close Price]]/Table2[[#This Row],[Current Week Low]])-1</f>
        <v>4.0883190883191034E-2</v>
      </c>
      <c r="AF420" s="2">
        <f>(Table2[[#This Row],[Current Week High]]/Table2[[#This Row],[Close Price]])-1</f>
        <v>8.3344737922540046E-2</v>
      </c>
      <c r="AG420" s="2">
        <f>(Table2[[#This Row],[Close Price]]/Table2[[#This Row],[Current Month Low]])-1</f>
        <v>4.0883190883191034E-2</v>
      </c>
      <c r="AH420" s="2">
        <f>(Table2[[#This Row],[Current Month High]]/Table2[[#This Row],[Close Price]])-1</f>
        <v>8.3344737922540046E-2</v>
      </c>
      <c r="AI420">
        <v>8.3344737922540002</v>
      </c>
      <c r="AJ420">
        <v>67.977011494252807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-0.12</v>
      </c>
      <c r="AM420" t="s">
        <v>10443</v>
      </c>
      <c r="AN420">
        <v>-3.7</v>
      </c>
      <c r="AO420" t="s">
        <v>10443</v>
      </c>
      <c r="AP420">
        <v>-2.7497555522646999E-2</v>
      </c>
      <c r="AQ420">
        <f>(Table2[[#This Row],[Sharpe Ratio]]-AVERAGE(Table2[Sharpe Ratio]))/_xlfn.STDEV.P(Table2[Sharpe Ratio])</f>
        <v>-1.0645967414183166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-1.4876717895430915</v>
      </c>
      <c r="AS420">
        <f>_xlfn.RANK.AVG(Table2[[#This Row],[1Y Return vs Nifty Z-Score]],Table2[1Y Return vs Nifty Z-Score])</f>
        <v>404</v>
      </c>
      <c r="AT420">
        <f>_xlfn.RANK.AVG(Table2[[#This Row],[6M Return vs Nifty Z-Score]],Table2[6M Return vs Nifty Z-Score])</f>
        <v>191</v>
      </c>
      <c r="AU420">
        <f>_xlfn.RANK.AVG(Table2[[#This Row],[Sharpe Ratio Z-Score]],Table2[Sharpe Ratio Z-Score])</f>
        <v>640</v>
      </c>
      <c r="AV420">
        <f>(Table2[[#This Row],[Rank 1Y]]+Table2[[#This Row],[Rank 6M]]+Table2[[#This Row],[Rank Sharpe]])/3</f>
        <v>411.66666666666669</v>
      </c>
    </row>
    <row r="421" spans="1:48" x14ac:dyDescent="0.3">
      <c r="A421" t="s">
        <v>523</v>
      </c>
      <c r="B421" t="s">
        <v>524</v>
      </c>
      <c r="C421" t="s">
        <v>10395</v>
      </c>
      <c r="D421" t="s">
        <v>259</v>
      </c>
      <c r="E421">
        <v>40508.712507600001</v>
      </c>
      <c r="F421">
        <v>4294.8</v>
      </c>
      <c r="G421">
        <v>-8.8514481962563902</v>
      </c>
      <c r="H421">
        <f>(Table2[[#This Row],[1Y Return vs Nifty]]-AVERAGE(Table2[1Y Return vs Nifty]))/_xlfn.STDEV.P(Table2[1Y Return vs Nifty])</f>
        <v>-0.54432311845959269</v>
      </c>
      <c r="I421">
        <v>-9.8152899827420192</v>
      </c>
      <c r="J421">
        <f>(Table2[[#This Row],[1M Return vs Nifty]]-AVERAGE(Table2[1M Return vs Nifty]))/_xlfn.STDEV.P(Table2[1M Return vs Nifty])</f>
        <v>-0.72011438639930658</v>
      </c>
      <c r="K421">
        <v>-0.200213380113964</v>
      </c>
      <c r="L421">
        <f>(Table2[[#This Row],[6M Return vs Nifty]]-AVERAGE(Table2[6M Return vs Nifty]))/_xlfn.STDEV.P(Table2[6M Return vs Nifty])</f>
        <v>-0.44641122917100667</v>
      </c>
      <c r="M421">
        <v>-3.9974501791463202</v>
      </c>
      <c r="N421">
        <f>(Table2[[#This Row],[1W Return vs Nifty]]-AVERAGE(Table2[1W Return vs Nifty]))/_xlfn.STDEV.P(Table2[1W Return vs Nifty])</f>
        <v>-0.27328694021406058</v>
      </c>
      <c r="O421">
        <v>4341.34</v>
      </c>
      <c r="P421">
        <v>4331.62724768936</v>
      </c>
      <c r="Q421">
        <v>4000.3004754738799</v>
      </c>
      <c r="R421">
        <v>44.998078300308499</v>
      </c>
      <c r="S421" s="2">
        <f>(Table2[[#This Row],[Close Price]]-Table2[[#This Row],[20D EMA]])/Table2[[#This Row],[20D EMA]]</f>
        <v>-1.0720192382996947E-2</v>
      </c>
      <c r="T421" s="2">
        <f>(Table2[[#This Row],[Close Price]]-Table2[[#This Row],[50D EMA]])/Table2[[#This Row],[50D EMA]]</f>
        <v>-8.5019429381890596E-3</v>
      </c>
      <c r="U421" s="2">
        <f>(Table2[[#This Row],[Close Price]]-Table2[[#This Row],[200D EMA]])/Table2[[#This Row],[200D EMA]]</f>
        <v>7.3619350929190766E-2</v>
      </c>
      <c r="V421">
        <v>0.76352055111579797</v>
      </c>
      <c r="W421">
        <v>4223.1499999999996</v>
      </c>
      <c r="X421">
        <v>4338.55</v>
      </c>
      <c r="Y421">
        <v>4223.1499999999996</v>
      </c>
      <c r="Z421">
        <v>4358</v>
      </c>
      <c r="AA421">
        <v>4209.2</v>
      </c>
      <c r="AB421">
        <v>4449.8999999999996</v>
      </c>
      <c r="AC421" s="2">
        <f>(Table2[[#This Row],[Close Price]]/Table2[[#This Row],[Day Low]])-1</f>
        <v>1.6966008784911946E-2</v>
      </c>
      <c r="AD421" s="2">
        <f>(Table2[[#This Row],[Day High]]/Table2[[#This Row],[Close Price]])-1</f>
        <v>1.0186737449939365E-2</v>
      </c>
      <c r="AE421" s="2">
        <f>(Table2[[#This Row],[Close Price]]/Table2[[#This Row],[Current Week Low]])-1</f>
        <v>1.6966008784911946E-2</v>
      </c>
      <c r="AF421" s="2">
        <f>(Table2[[#This Row],[Current Week High]]/Table2[[#This Row],[Close Price]])-1</f>
        <v>1.4715469870541176E-2</v>
      </c>
      <c r="AG421" s="2">
        <f>(Table2[[#This Row],[Close Price]]/Table2[[#This Row],[Current Month Low]])-1</f>
        <v>2.0336405967879889E-2</v>
      </c>
      <c r="AH421" s="2">
        <f>(Table2[[#This Row],[Current Month High]]/Table2[[#This Row],[Close Price]])-1</f>
        <v>3.6113439508242307E-2</v>
      </c>
      <c r="AI421">
        <v>15.2544938064636</v>
      </c>
      <c r="AJ421">
        <v>28.584901423631301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-0.03</v>
      </c>
      <c r="AM421" t="s">
        <v>10443</v>
      </c>
      <c r="AN421">
        <v>-2.08</v>
      </c>
      <c r="AO421" t="s">
        <v>10443</v>
      </c>
      <c r="AP421">
        <v>9.2822403877715995E-2</v>
      </c>
      <c r="AQ421">
        <f>(Table2[[#This Row],[Sharpe Ratio]]-AVERAGE(Table2[Sharpe Ratio]))/_xlfn.STDEV.P(Table2[Sharpe Ratio])</f>
        <v>0.32820288041316914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-1.6559327938307973</v>
      </c>
      <c r="AS421">
        <f>_xlfn.RANK.AVG(Table2[[#This Row],[1Y Return vs Nifty Z-Score]],Table2[1Y Return vs Nifty Z-Score])</f>
        <v>500</v>
      </c>
      <c r="AT421">
        <f>_xlfn.RANK.AVG(Table2[[#This Row],[6M Return vs Nifty Z-Score]],Table2[6M Return vs Nifty Z-Score])</f>
        <v>475</v>
      </c>
      <c r="AU421">
        <f>_xlfn.RANK.AVG(Table2[[#This Row],[Sharpe Ratio Z-Score]],Table2[Sharpe Ratio Z-Score])</f>
        <v>261</v>
      </c>
      <c r="AV421">
        <f>(Table2[[#This Row],[Rank 1Y]]+Table2[[#This Row],[Rank 6M]]+Table2[[#This Row],[Rank Sharpe]])/3</f>
        <v>412</v>
      </c>
    </row>
    <row r="422" spans="1:48" x14ac:dyDescent="0.3">
      <c r="A422" t="s">
        <v>1632</v>
      </c>
      <c r="B422" t="s">
        <v>1633</v>
      </c>
      <c r="C422" t="s">
        <v>10395</v>
      </c>
      <c r="D422" t="s">
        <v>1414</v>
      </c>
      <c r="E422">
        <v>5659.7268898800003</v>
      </c>
      <c r="F422">
        <v>874.8</v>
      </c>
      <c r="G422">
        <v>-29.226505787806399</v>
      </c>
      <c r="H422">
        <f>(Table2[[#This Row],[1Y Return vs Nifty]]-AVERAGE(Table2[1Y Return vs Nifty]))/_xlfn.STDEV.P(Table2[1Y Return vs Nifty])</f>
        <v>-0.8785952336267574</v>
      </c>
      <c r="I422">
        <v>-4.5180352388821401</v>
      </c>
      <c r="J422">
        <f>(Table2[[#This Row],[1M Return vs Nifty]]-AVERAGE(Table2[1M Return vs Nifty]))/_xlfn.STDEV.P(Table2[1M Return vs Nifty])</f>
        <v>-0.21047390455626774</v>
      </c>
      <c r="K422">
        <v>4.14322745099504</v>
      </c>
      <c r="L422">
        <f>(Table2[[#This Row],[6M Return vs Nifty]]-AVERAGE(Table2[6M Return vs Nifty]))/_xlfn.STDEV.P(Table2[6M Return vs Nifty])</f>
        <v>-0.31993308996454412</v>
      </c>
      <c r="M422">
        <v>-5.8789011241434102</v>
      </c>
      <c r="N422">
        <f>(Table2[[#This Row],[1W Return vs Nifty]]-AVERAGE(Table2[1W Return vs Nifty]))/_xlfn.STDEV.P(Table2[1W Return vs Nifty])</f>
        <v>-0.69158251134982063</v>
      </c>
      <c r="O422">
        <v>893.84</v>
      </c>
      <c r="P422">
        <v>861.69946261458801</v>
      </c>
      <c r="Q422">
        <v>795.80056152395605</v>
      </c>
      <c r="R422">
        <v>36.3500727354213</v>
      </c>
      <c r="S422" s="2">
        <f>(Table2[[#This Row],[Close Price]]-Table2[[#This Row],[20D EMA]])/Table2[[#This Row],[20D EMA]]</f>
        <v>-2.130135147229938E-2</v>
      </c>
      <c r="T422" s="2">
        <f>(Table2[[#This Row],[Close Price]]-Table2[[#This Row],[50D EMA]])/Table2[[#This Row],[50D EMA]]</f>
        <v>1.5203139788043957E-2</v>
      </c>
      <c r="U422" s="2">
        <f>(Table2[[#This Row],[Close Price]]-Table2[[#This Row],[200D EMA]])/Table2[[#This Row],[200D EMA]]</f>
        <v>9.92703980062042E-2</v>
      </c>
      <c r="V422">
        <v>0.68666965166277305</v>
      </c>
      <c r="W422">
        <v>860</v>
      </c>
      <c r="X422">
        <v>890</v>
      </c>
      <c r="Y422">
        <v>860</v>
      </c>
      <c r="Z422">
        <v>934</v>
      </c>
      <c r="AA422">
        <v>860</v>
      </c>
      <c r="AB422">
        <v>969.3</v>
      </c>
      <c r="AC422" s="2">
        <f>(Table2[[#This Row],[Close Price]]/Table2[[#This Row],[Day Low]])-1</f>
        <v>1.7209302325581266E-2</v>
      </c>
      <c r="AD422" s="2">
        <f>(Table2[[#This Row],[Day High]]/Table2[[#This Row],[Close Price]])-1</f>
        <v>1.7375400091449444E-2</v>
      </c>
      <c r="AE422" s="2">
        <f>(Table2[[#This Row],[Close Price]]/Table2[[#This Row],[Current Week Low]])-1</f>
        <v>1.7209302325581266E-2</v>
      </c>
      <c r="AF422" s="2">
        <f>(Table2[[#This Row],[Current Week High]]/Table2[[#This Row],[Close Price]])-1</f>
        <v>6.7672610882487438E-2</v>
      </c>
      <c r="AG422" s="2">
        <f>(Table2[[#This Row],[Close Price]]/Table2[[#This Row],[Current Month Low]])-1</f>
        <v>1.7209302325581266E-2</v>
      </c>
      <c r="AH422" s="2">
        <f>(Table2[[#This Row],[Current Month High]]/Table2[[#This Row],[Close Price]])-1</f>
        <v>0.10802469135802473</v>
      </c>
      <c r="AI422">
        <v>24.4855967078189</v>
      </c>
      <c r="AJ422">
        <v>43.315858453473098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-0.02</v>
      </c>
      <c r="AM422" t="s">
        <v>10443</v>
      </c>
      <c r="AN422">
        <v>-5.0199999999999996</v>
      </c>
      <c r="AO422" t="s">
        <v>10443</v>
      </c>
      <c r="AP422">
        <v>0.120286233853962</v>
      </c>
      <c r="AQ422">
        <f>(Table2[[#This Row],[Sharpe Ratio]]-AVERAGE(Table2[Sharpe Ratio]))/_xlfn.STDEV.P(Table2[Sharpe Ratio])</f>
        <v>0.6461186459735444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-1.4544660935238456</v>
      </c>
      <c r="AS422">
        <f>_xlfn.RANK.AVG(Table2[[#This Row],[1Y Return vs Nifty Z-Score]],Table2[1Y Return vs Nifty Z-Score])</f>
        <v>632</v>
      </c>
      <c r="AT422">
        <f>_xlfn.RANK.AVG(Table2[[#This Row],[6M Return vs Nifty Z-Score]],Table2[6M Return vs Nifty Z-Score])</f>
        <v>420</v>
      </c>
      <c r="AU422">
        <f>_xlfn.RANK.AVG(Table2[[#This Row],[Sharpe Ratio Z-Score]],Table2[Sharpe Ratio Z-Score])</f>
        <v>191</v>
      </c>
      <c r="AV422">
        <f>(Table2[[#This Row],[Rank 1Y]]+Table2[[#This Row],[Rank 6M]]+Table2[[#This Row],[Rank Sharpe]])/3</f>
        <v>414.33333333333331</v>
      </c>
    </row>
    <row r="423" spans="1:48" x14ac:dyDescent="0.3">
      <c r="A423" t="s">
        <v>1297</v>
      </c>
      <c r="B423" t="s">
        <v>1298</v>
      </c>
      <c r="C423" t="s">
        <v>10388</v>
      </c>
      <c r="D423" t="s">
        <v>54</v>
      </c>
      <c r="E423">
        <v>9040.1506238750007</v>
      </c>
      <c r="F423">
        <v>521.15</v>
      </c>
      <c r="G423">
        <v>-3.5293022175522601</v>
      </c>
      <c r="H423">
        <f>(Table2[[#This Row],[1Y Return vs Nifty]]-AVERAGE(Table2[1Y Return vs Nifty]))/_xlfn.STDEV.P(Table2[1Y Return vs Nifty])</f>
        <v>-0.45700827355492557</v>
      </c>
      <c r="I423">
        <v>4.2845162410564201</v>
      </c>
      <c r="J423">
        <f>(Table2[[#This Row],[1M Return vs Nifty]]-AVERAGE(Table2[1M Return vs Nifty]))/_xlfn.STDEV.P(Table2[1M Return vs Nifty])</f>
        <v>0.63640561976413335</v>
      </c>
      <c r="K423">
        <v>25.097449288987999</v>
      </c>
      <c r="L423">
        <f>(Table2[[#This Row],[6M Return vs Nifty]]-AVERAGE(Table2[6M Return vs Nifty]))/_xlfn.STDEV.P(Table2[6M Return vs Nifty])</f>
        <v>0.29024006298988148</v>
      </c>
      <c r="M423">
        <v>-0.209386254633527</v>
      </c>
      <c r="N423">
        <f>(Table2[[#This Row],[1W Return vs Nifty]]-AVERAGE(Table2[1W Return vs Nifty]))/_xlfn.STDEV.P(Table2[1W Return vs Nifty])</f>
        <v>0.56889837799273335</v>
      </c>
      <c r="O423">
        <v>501.72</v>
      </c>
      <c r="P423">
        <v>476.30631618281001</v>
      </c>
      <c r="Q423">
        <v>408.50759107078699</v>
      </c>
      <c r="R423">
        <v>60.316958928882599</v>
      </c>
      <c r="S423" s="2">
        <f>(Table2[[#This Row],[Close Price]]-Table2[[#This Row],[20D EMA]])/Table2[[#This Row],[20D EMA]]</f>
        <v>3.8726779877222256E-2</v>
      </c>
      <c r="T423" s="2">
        <f>(Table2[[#This Row],[Close Price]]-Table2[[#This Row],[50D EMA]])/Table2[[#This Row],[50D EMA]]</f>
        <v>9.4148832995904722E-2</v>
      </c>
      <c r="U423" s="2">
        <f>(Table2[[#This Row],[Close Price]]-Table2[[#This Row],[200D EMA]])/Table2[[#This Row],[200D EMA]]</f>
        <v>0.27574128704426965</v>
      </c>
      <c r="V423">
        <v>0.84517839598672695</v>
      </c>
      <c r="W423">
        <v>512.95000000000005</v>
      </c>
      <c r="X423">
        <v>524</v>
      </c>
      <c r="Y423">
        <v>501.3</v>
      </c>
      <c r="Z423">
        <v>547</v>
      </c>
      <c r="AA423">
        <v>460.5</v>
      </c>
      <c r="AB423">
        <v>547</v>
      </c>
      <c r="AC423" s="2">
        <f>(Table2[[#This Row],[Close Price]]/Table2[[#This Row],[Day Low]])-1</f>
        <v>1.5985963544205006E-2</v>
      </c>
      <c r="AD423" s="2">
        <f>(Table2[[#This Row],[Day High]]/Table2[[#This Row],[Close Price]])-1</f>
        <v>5.4686750455723576E-3</v>
      </c>
      <c r="AE423" s="2">
        <f>(Table2[[#This Row],[Close Price]]/Table2[[#This Row],[Current Week Low]])-1</f>
        <v>3.959704767604233E-2</v>
      </c>
      <c r="AF423" s="2">
        <f>(Table2[[#This Row],[Current Week High]]/Table2[[#This Row],[Close Price]])-1</f>
        <v>4.9601842080015501E-2</v>
      </c>
      <c r="AG423" s="2">
        <f>(Table2[[#This Row],[Close Price]]/Table2[[#This Row],[Current Month Low]])-1</f>
        <v>0.1317046688382193</v>
      </c>
      <c r="AH423" s="2">
        <f>(Table2[[#This Row],[Current Month High]]/Table2[[#This Row],[Close Price]])-1</f>
        <v>4.9601842080015501E-2</v>
      </c>
      <c r="AI423">
        <v>4.9601842080015501</v>
      </c>
      <c r="AJ423">
        <v>63.114241001564899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</v>
      </c>
      <c r="AM423" t="s">
        <v>10442</v>
      </c>
      <c r="AN423">
        <v>10.1</v>
      </c>
      <c r="AO423" t="s">
        <v>10442</v>
      </c>
      <c r="AQ423">
        <f>(Table2[[#This Row],[Sharpe Ratio]]-AVERAGE(Table2[Sharpe Ratio]))/_xlfn.STDEV.P(Table2[Sharpe Ratio])</f>
        <v>-0.74629057572393653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0.29224521146788607</v>
      </c>
      <c r="AS423">
        <f>_xlfn.RANK.AVG(Table2[[#This Row],[1Y Return vs Nifty Z-Score]],Table2[1Y Return vs Nifty Z-Score])</f>
        <v>462</v>
      </c>
      <c r="AT423">
        <f>_xlfn.RANK.AVG(Table2[[#This Row],[6M Return vs Nifty Z-Score]],Table2[6M Return vs Nifty Z-Score])</f>
        <v>226</v>
      </c>
      <c r="AU423">
        <f>_xlfn.RANK.AVG(Table2[[#This Row],[Sharpe Ratio Z-Score]],Table2[Sharpe Ratio Z-Score])</f>
        <v>558</v>
      </c>
      <c r="AV423">
        <f>(Table2[[#This Row],[Rank 1Y]]+Table2[[#This Row],[Rank 6M]]+Table2[[#This Row],[Rank Sharpe]])/3</f>
        <v>415.33333333333331</v>
      </c>
    </row>
    <row r="424" spans="1:48" x14ac:dyDescent="0.3">
      <c r="A424" t="s">
        <v>904</v>
      </c>
      <c r="B424" t="s">
        <v>905</v>
      </c>
      <c r="C424" t="s">
        <v>10384</v>
      </c>
      <c r="D424" t="s">
        <v>51</v>
      </c>
      <c r="E424">
        <v>17392.540811491999</v>
      </c>
      <c r="F424">
        <v>205.48</v>
      </c>
      <c r="G424">
        <v>17.492967495105201</v>
      </c>
      <c r="H424">
        <f>(Table2[[#This Row],[1Y Return vs Nifty]]-AVERAGE(Table2[1Y Return vs Nifty]))/_xlfn.STDEV.P(Table2[1Y Return vs Nifty])</f>
        <v>-0.11211803062481707</v>
      </c>
      <c r="I424">
        <v>-2.1318512895358199</v>
      </c>
      <c r="J424">
        <f>(Table2[[#This Row],[1M Return vs Nifty]]-AVERAGE(Table2[1M Return vs Nifty]))/_xlfn.STDEV.P(Table2[1M Return vs Nifty])</f>
        <v>1.9097070696636145E-2</v>
      </c>
      <c r="K424">
        <v>5.3161144440455201</v>
      </c>
      <c r="L424">
        <f>(Table2[[#This Row],[6M Return vs Nifty]]-AVERAGE(Table2[6M Return vs Nifty]))/_xlfn.STDEV.P(Table2[6M Return vs Nifty])</f>
        <v>-0.28577939243561717</v>
      </c>
      <c r="M424">
        <v>-3.6850248056673598</v>
      </c>
      <c r="N424">
        <f>(Table2[[#This Row],[1W Return vs Nifty]]-AVERAGE(Table2[1W Return vs Nifty]))/_xlfn.STDEV.P(Table2[1W Return vs Nifty])</f>
        <v>-0.203826638639795</v>
      </c>
      <c r="O424">
        <v>208.87</v>
      </c>
      <c r="P424">
        <v>207.083945990807</v>
      </c>
      <c r="Q424">
        <v>187.53880875703399</v>
      </c>
      <c r="R424">
        <v>40.1942871866733</v>
      </c>
      <c r="S424" s="2">
        <f>(Table2[[#This Row],[Close Price]]-Table2[[#This Row],[20D EMA]])/Table2[[#This Row],[20D EMA]]</f>
        <v>-1.6230191027912171E-2</v>
      </c>
      <c r="T424" s="2">
        <f>(Table2[[#This Row],[Close Price]]-Table2[[#This Row],[50D EMA]])/Table2[[#This Row],[50D EMA]]</f>
        <v>-7.7453903204945168E-3</v>
      </c>
      <c r="U424" s="2">
        <f>(Table2[[#This Row],[Close Price]]-Table2[[#This Row],[200D EMA]])/Table2[[#This Row],[200D EMA]]</f>
        <v>9.5666552229249358E-2</v>
      </c>
      <c r="V424">
        <v>0.61353039918348995</v>
      </c>
      <c r="W424">
        <v>199</v>
      </c>
      <c r="X424">
        <v>207.61</v>
      </c>
      <c r="Y424">
        <v>199</v>
      </c>
      <c r="Z424">
        <v>215</v>
      </c>
      <c r="AA424">
        <v>199</v>
      </c>
      <c r="AB424">
        <v>218.35</v>
      </c>
      <c r="AC424" s="2">
        <f>(Table2[[#This Row],[Close Price]]/Table2[[#This Row],[Day Low]])-1</f>
        <v>3.2562814070351775E-2</v>
      </c>
      <c r="AD424" s="2">
        <f>(Table2[[#This Row],[Day High]]/Table2[[#This Row],[Close Price]])-1</f>
        <v>1.0365972357407216E-2</v>
      </c>
      <c r="AE424" s="2">
        <f>(Table2[[#This Row],[Close Price]]/Table2[[#This Row],[Current Week Low]])-1</f>
        <v>3.2562814070351775E-2</v>
      </c>
      <c r="AF424" s="2">
        <f>(Table2[[#This Row],[Current Week High]]/Table2[[#This Row],[Close Price]])-1</f>
        <v>4.633054311855167E-2</v>
      </c>
      <c r="AG424" s="2">
        <f>(Table2[[#This Row],[Close Price]]/Table2[[#This Row],[Current Month Low]])-1</f>
        <v>3.2562814070351775E-2</v>
      </c>
      <c r="AH424" s="2">
        <f>(Table2[[#This Row],[Current Month High]]/Table2[[#This Row],[Close Price]])-1</f>
        <v>6.2633832976445314E-2</v>
      </c>
      <c r="AI424">
        <v>12.127700992797299</v>
      </c>
      <c r="AJ424">
        <v>63.925009972078101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-0.05</v>
      </c>
      <c r="AM424" t="s">
        <v>10443</v>
      </c>
      <c r="AN424">
        <v>-1.91</v>
      </c>
      <c r="AO424" t="s">
        <v>10443</v>
      </c>
      <c r="AP424">
        <v>3.9892008608719996E-3</v>
      </c>
      <c r="AQ424">
        <f>(Table2[[#This Row],[Sharpe Ratio]]-AVERAGE(Table2[Sharpe Ratio]))/_xlfn.STDEV.P(Table2[Sharpe Ratio])</f>
        <v>-0.70011238984253743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-1.2827393808461305</v>
      </c>
      <c r="AS424">
        <f>_xlfn.RANK.AVG(Table2[[#This Row],[1Y Return vs Nifty Z-Score]],Table2[1Y Return vs Nifty Z-Score])</f>
        <v>322</v>
      </c>
      <c r="AT424">
        <f>_xlfn.RANK.AVG(Table2[[#This Row],[6M Return vs Nifty Z-Score]],Table2[6M Return vs Nifty Z-Score])</f>
        <v>408</v>
      </c>
      <c r="AU424">
        <f>_xlfn.RANK.AVG(Table2[[#This Row],[Sharpe Ratio Z-Score]],Table2[Sharpe Ratio Z-Score])</f>
        <v>519</v>
      </c>
      <c r="AV424">
        <f>(Table2[[#This Row],[Rank 1Y]]+Table2[[#This Row],[Rank 6M]]+Table2[[#This Row],[Rank Sharpe]])/3</f>
        <v>416.33333333333331</v>
      </c>
    </row>
    <row r="425" spans="1:48" x14ac:dyDescent="0.3">
      <c r="A425" t="s">
        <v>1794</v>
      </c>
      <c r="B425" t="s">
        <v>1795</v>
      </c>
      <c r="C425" t="s">
        <v>10395</v>
      </c>
      <c r="D425" t="s">
        <v>1796</v>
      </c>
      <c r="E425">
        <v>4480.9614288160001</v>
      </c>
      <c r="F425">
        <v>66.28</v>
      </c>
      <c r="G425">
        <v>-23.119751095793799</v>
      </c>
      <c r="H425">
        <f>(Table2[[#This Row],[1Y Return vs Nifty]]-AVERAGE(Table2[1Y Return vs Nifty]))/_xlfn.STDEV.P(Table2[1Y Return vs Nifty])</f>
        <v>-0.77840813974817913</v>
      </c>
      <c r="I425">
        <v>-6.244966054691</v>
      </c>
      <c r="J425">
        <f>(Table2[[#This Row],[1M Return vs Nifty]]-AVERAGE(Table2[1M Return vs Nifty]))/_xlfn.STDEV.P(Table2[1M Return vs Nifty])</f>
        <v>-0.37661918086161661</v>
      </c>
      <c r="K425">
        <v>16.757195402929099</v>
      </c>
      <c r="L425">
        <f>(Table2[[#This Row],[6M Return vs Nifty]]-AVERAGE(Table2[6M Return vs Nifty]))/_xlfn.STDEV.P(Table2[6M Return vs Nifty])</f>
        <v>4.7377357352686847E-2</v>
      </c>
      <c r="M425">
        <v>-6.3497964668180202</v>
      </c>
      <c r="N425">
        <f>(Table2[[#This Row],[1W Return vs Nifty]]-AVERAGE(Table2[1W Return vs Nifty]))/_xlfn.STDEV.P(Table2[1W Return vs Nifty])</f>
        <v>-0.79627481642054898</v>
      </c>
      <c r="O425">
        <v>68.95</v>
      </c>
      <c r="P425">
        <v>69.567558148362593</v>
      </c>
      <c r="Q425">
        <v>64.944801348603093</v>
      </c>
      <c r="R425">
        <v>31.6119114581705</v>
      </c>
      <c r="S425" s="2">
        <f>(Table2[[#This Row],[Close Price]]-Table2[[#This Row],[20D EMA]])/Table2[[#This Row],[20D EMA]]</f>
        <v>-3.8723712835387988E-2</v>
      </c>
      <c r="T425" s="2">
        <f>(Table2[[#This Row],[Close Price]]-Table2[[#This Row],[50D EMA]])/Table2[[#This Row],[50D EMA]]</f>
        <v>-4.7257058259130104E-2</v>
      </c>
      <c r="U425" s="2">
        <f>(Table2[[#This Row],[Close Price]]-Table2[[#This Row],[200D EMA]])/Table2[[#This Row],[200D EMA]]</f>
        <v>2.0558976602761247E-2</v>
      </c>
      <c r="V425">
        <v>0.51306109638082698</v>
      </c>
      <c r="W425">
        <v>66</v>
      </c>
      <c r="X425">
        <v>67.72</v>
      </c>
      <c r="Y425">
        <v>64.47</v>
      </c>
      <c r="Z425">
        <v>71.790000000000006</v>
      </c>
      <c r="AA425">
        <v>64.47</v>
      </c>
      <c r="AB425">
        <v>72.510000000000005</v>
      </c>
      <c r="AC425" s="2">
        <f>(Table2[[#This Row],[Close Price]]/Table2[[#This Row],[Day Low]])-1</f>
        <v>4.2424242424241587E-3</v>
      </c>
      <c r="AD425" s="2">
        <f>(Table2[[#This Row],[Day High]]/Table2[[#This Row],[Close Price]])-1</f>
        <v>2.1726010863005296E-2</v>
      </c>
      <c r="AE425" s="2">
        <f>(Table2[[#This Row],[Close Price]]/Table2[[#This Row],[Current Week Low]])-1</f>
        <v>2.8075073677679585E-2</v>
      </c>
      <c r="AF425" s="2">
        <f>(Table2[[#This Row],[Current Week High]]/Table2[[#This Row],[Close Price]])-1</f>
        <v>8.3132166566083354E-2</v>
      </c>
      <c r="AG425" s="2">
        <f>(Table2[[#This Row],[Close Price]]/Table2[[#This Row],[Current Month Low]])-1</f>
        <v>2.8075073677679585E-2</v>
      </c>
      <c r="AH425" s="2">
        <f>(Table2[[#This Row],[Current Month High]]/Table2[[#This Row],[Close Price]])-1</f>
        <v>9.3995171997586002E-2</v>
      </c>
      <c r="AI425">
        <v>27.021726010862899</v>
      </c>
      <c r="AJ425">
        <v>52.0183486238532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-0.2</v>
      </c>
      <c r="AM425" t="s">
        <v>10443</v>
      </c>
      <c r="AN425">
        <v>-4.78</v>
      </c>
      <c r="AO425" t="s">
        <v>10443</v>
      </c>
      <c r="AP425">
        <v>6.1713931631008002E-2</v>
      </c>
      <c r="AQ425">
        <f>(Table2[[#This Row],[Sharpe Ratio]]-AVERAGE(Table2[Sharpe Ratio]))/_xlfn.STDEV.P(Table2[Sharpe Ratio])</f>
        <v>-3.1902530167940528E-2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597</v>
      </c>
      <c r="AT425">
        <f>_xlfn.RANK.AVG(Table2[[#This Row],[6M Return vs Nifty Z-Score]],Table2[6M Return vs Nifty Z-Score])</f>
        <v>297</v>
      </c>
      <c r="AU425">
        <f>_xlfn.RANK.AVG(Table2[[#This Row],[Sharpe Ratio Z-Score]],Table2[Sharpe Ratio Z-Score])</f>
        <v>356</v>
      </c>
      <c r="AV425">
        <f>(Table2[[#This Row],[Rank 1Y]]+Table2[[#This Row],[Rank 6M]]+Table2[[#This Row],[Rank Sharpe]])/3</f>
        <v>416.66666666666669</v>
      </c>
    </row>
    <row r="426" spans="1:48" x14ac:dyDescent="0.3">
      <c r="A426" t="s">
        <v>519</v>
      </c>
      <c r="B426" t="s">
        <v>520</v>
      </c>
      <c r="C426" t="s">
        <v>10384</v>
      </c>
      <c r="D426" t="s">
        <v>37</v>
      </c>
      <c r="E426">
        <v>41369.384799038002</v>
      </c>
      <c r="F426">
        <v>58.42</v>
      </c>
      <c r="G426">
        <v>-3.4165408465896498</v>
      </c>
      <c r="H426">
        <f>(Table2[[#This Row],[1Y Return vs Nifty]]-AVERAGE(Table2[1Y Return vs Nifty]))/_xlfn.STDEV.P(Table2[1Y Return vs Nifty])</f>
        <v>-0.45515831647816851</v>
      </c>
      <c r="I426">
        <v>-12.2975583448628</v>
      </c>
      <c r="J426">
        <f>(Table2[[#This Row],[1M Return vs Nifty]]-AVERAGE(Table2[1M Return vs Nifty]))/_xlfn.STDEV.P(Table2[1M Return vs Nifty])</f>
        <v>-0.95892949069485123</v>
      </c>
      <c r="K426">
        <v>-18.402464202860699</v>
      </c>
      <c r="L426">
        <f>(Table2[[#This Row],[6M Return vs Nifty]]-AVERAGE(Table2[6M Return vs Nifty]))/_xlfn.STDEV.P(Table2[6M Return vs Nifty])</f>
        <v>-0.97644879683887242</v>
      </c>
      <c r="M426">
        <v>-3.7272445177162101</v>
      </c>
      <c r="N426">
        <f>(Table2[[#This Row],[1W Return vs Nifty]]-AVERAGE(Table2[1W Return vs Nifty]))/_xlfn.STDEV.P(Table2[1W Return vs Nifty])</f>
        <v>-0.21321318077187729</v>
      </c>
      <c r="O426">
        <v>60.33</v>
      </c>
      <c r="P426">
        <v>62.0264850765086</v>
      </c>
      <c r="Q426">
        <v>58.741149373261997</v>
      </c>
      <c r="R426">
        <v>36.366779273434503</v>
      </c>
      <c r="S426" s="2">
        <f>(Table2[[#This Row],[Close Price]]-Table2[[#This Row],[20D EMA]])/Table2[[#This Row],[20D EMA]]</f>
        <v>-3.1659207691032601E-2</v>
      </c>
      <c r="T426" s="2">
        <f>(Table2[[#This Row],[Close Price]]-Table2[[#This Row],[50D EMA]])/Table2[[#This Row],[50D EMA]]</f>
        <v>-5.8144276143651551E-2</v>
      </c>
      <c r="U426" s="2">
        <f>(Table2[[#This Row],[Close Price]]-Table2[[#This Row],[200D EMA]])/Table2[[#This Row],[200D EMA]]</f>
        <v>-5.4671959382561483E-3</v>
      </c>
      <c r="V426">
        <v>0.53299946254381503</v>
      </c>
      <c r="W426">
        <v>57.9</v>
      </c>
      <c r="X426">
        <v>59.15</v>
      </c>
      <c r="Y426">
        <v>57.4</v>
      </c>
      <c r="Z426">
        <v>61.96</v>
      </c>
      <c r="AA426">
        <v>57.4</v>
      </c>
      <c r="AB426">
        <v>62.79</v>
      </c>
      <c r="AC426" s="2">
        <f>(Table2[[#This Row],[Close Price]]/Table2[[#This Row],[Day Low]])-1</f>
        <v>8.9810017271156894E-3</v>
      </c>
      <c r="AD426" s="2">
        <f>(Table2[[#This Row],[Day High]]/Table2[[#This Row],[Close Price]])-1</f>
        <v>1.2495720643615149E-2</v>
      </c>
      <c r="AE426" s="2">
        <f>(Table2[[#This Row],[Close Price]]/Table2[[#This Row],[Current Week Low]])-1</f>
        <v>1.7770034843205718E-2</v>
      </c>
      <c r="AF426" s="2">
        <f>(Table2[[#This Row],[Current Week High]]/Table2[[#This Row],[Close Price]])-1</f>
        <v>6.0595686408764005E-2</v>
      </c>
      <c r="AG426" s="2">
        <f>(Table2[[#This Row],[Close Price]]/Table2[[#This Row],[Current Month Low]])-1</f>
        <v>1.7770034843205718E-2</v>
      </c>
      <c r="AH426" s="2">
        <f>(Table2[[#This Row],[Current Month High]]/Table2[[#This Row],[Close Price]])-1</f>
        <v>7.480314960629908E-2</v>
      </c>
      <c r="AI426">
        <v>25.813077713111898</v>
      </c>
      <c r="AJ426">
        <v>51.151358344113802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</v>
      </c>
      <c r="AM426" t="s">
        <v>10443</v>
      </c>
      <c r="AN426">
        <v>-5.07</v>
      </c>
      <c r="AO426" t="s">
        <v>10443</v>
      </c>
      <c r="AP426">
        <v>0.14113857979350999</v>
      </c>
      <c r="AQ426">
        <f>(Table2[[#This Row],[Sharpe Ratio]]-AVERAGE(Table2[Sharpe Ratio]))/_xlfn.STDEV.P(Table2[Sharpe Ratio])</f>
        <v>0.88750120364430551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460</v>
      </c>
      <c r="AT426">
        <f>_xlfn.RANK.AVG(Table2[[#This Row],[6M Return vs Nifty Z-Score]],Table2[6M Return vs Nifty Z-Score])</f>
        <v>657</v>
      </c>
      <c r="AU426">
        <f>_xlfn.RANK.AVG(Table2[[#This Row],[Sharpe Ratio Z-Score]],Table2[Sharpe Ratio Z-Score])</f>
        <v>134</v>
      </c>
      <c r="AV426">
        <f>(Table2[[#This Row],[Rank 1Y]]+Table2[[#This Row],[Rank 6M]]+Table2[[#This Row],[Rank Sharpe]])/3</f>
        <v>417</v>
      </c>
    </row>
    <row r="427" spans="1:48" x14ac:dyDescent="0.3">
      <c r="A427" t="s">
        <v>460</v>
      </c>
      <c r="B427" t="s">
        <v>461</v>
      </c>
      <c r="C427" t="s">
        <v>10382</v>
      </c>
      <c r="D427" t="s">
        <v>462</v>
      </c>
      <c r="E427">
        <v>48750.002860000001</v>
      </c>
      <c r="F427">
        <v>325</v>
      </c>
      <c r="G427">
        <v>6.0490912183710197</v>
      </c>
      <c r="H427">
        <f>(Table2[[#This Row],[1Y Return vs Nifty]]-AVERAGE(Table2[1Y Return vs Nifty]))/_xlfn.STDEV.P(Table2[1Y Return vs Nifty])</f>
        <v>-0.29986565840682339</v>
      </c>
      <c r="I427">
        <v>-19.180739264386698</v>
      </c>
      <c r="J427">
        <f>(Table2[[#This Row],[1M Return vs Nifty]]-AVERAGE(Table2[1M Return vs Nifty]))/_xlfn.STDEV.P(Table2[1M Return vs Nifty])</f>
        <v>-1.6211494159316131</v>
      </c>
      <c r="K427">
        <v>6.0689819247066996</v>
      </c>
      <c r="L427">
        <f>(Table2[[#This Row],[6M Return vs Nifty]]-AVERAGE(Table2[6M Return vs Nifty]))/_xlfn.STDEV.P(Table2[6M Return vs Nifty])</f>
        <v>-0.26385638675286893</v>
      </c>
      <c r="M427">
        <v>-7.1330246244435402</v>
      </c>
      <c r="N427">
        <f>(Table2[[#This Row],[1W Return vs Nifty]]-AVERAGE(Table2[1W Return vs Nifty]))/_xlfn.STDEV.P(Table2[1W Return vs Nifty])</f>
        <v>-0.97040684489290585</v>
      </c>
      <c r="O427">
        <v>344.84</v>
      </c>
      <c r="P427">
        <v>347.65288933222803</v>
      </c>
      <c r="Q427">
        <v>306.69637126197898</v>
      </c>
      <c r="R427">
        <v>24.756522529246599</v>
      </c>
      <c r="S427" s="2">
        <f>(Table2[[#This Row],[Close Price]]-Table2[[#This Row],[20D EMA]])/Table2[[#This Row],[20D EMA]]</f>
        <v>-5.7533928778563906E-2</v>
      </c>
      <c r="T427" s="2">
        <f>(Table2[[#This Row],[Close Price]]-Table2[[#This Row],[50D EMA]])/Table2[[#This Row],[50D EMA]]</f>
        <v>-6.5159502559405502E-2</v>
      </c>
      <c r="U427" s="2">
        <f>(Table2[[#This Row],[Close Price]]-Table2[[#This Row],[200D EMA]])/Table2[[#This Row],[200D EMA]]</f>
        <v>5.9679965115681535E-2</v>
      </c>
      <c r="V427">
        <v>0.78978545860977101</v>
      </c>
      <c r="W427">
        <v>321.5</v>
      </c>
      <c r="X427">
        <v>327.2</v>
      </c>
      <c r="Y427">
        <v>319.8</v>
      </c>
      <c r="Z427">
        <v>338.3</v>
      </c>
      <c r="AA427">
        <v>319.8</v>
      </c>
      <c r="AB427">
        <v>372.25</v>
      </c>
      <c r="AC427" s="2">
        <f>(Table2[[#This Row],[Close Price]]/Table2[[#This Row],[Day Low]])-1</f>
        <v>1.0886469673405896E-2</v>
      </c>
      <c r="AD427" s="2">
        <f>(Table2[[#This Row],[Day High]]/Table2[[#This Row],[Close Price]])-1</f>
        <v>6.7692307692306386E-3</v>
      </c>
      <c r="AE427" s="2">
        <f>(Table2[[#This Row],[Close Price]]/Table2[[#This Row],[Current Week Low]])-1</f>
        <v>1.6260162601625883E-2</v>
      </c>
      <c r="AF427" s="2">
        <f>(Table2[[#This Row],[Current Week High]]/Table2[[#This Row],[Close Price]])-1</f>
        <v>4.0923076923077062E-2</v>
      </c>
      <c r="AG427" s="2">
        <f>(Table2[[#This Row],[Close Price]]/Table2[[#This Row],[Current Month Low]])-1</f>
        <v>1.6260162601625883E-2</v>
      </c>
      <c r="AH427" s="2">
        <f>(Table2[[#This Row],[Current Month High]]/Table2[[#This Row],[Close Price]])-1</f>
        <v>0.14538461538461545</v>
      </c>
      <c r="AI427">
        <v>18.2153846153846</v>
      </c>
      <c r="AJ427">
        <v>69.535732916014595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-0.05</v>
      </c>
      <c r="AM427" t="s">
        <v>10443</v>
      </c>
      <c r="AN427">
        <v>-10.74</v>
      </c>
      <c r="AO427" t="s">
        <v>10443</v>
      </c>
      <c r="AP427">
        <v>2.3680770175707001E-2</v>
      </c>
      <c r="AQ427">
        <f>(Table2[[#This Row],[Sharpe Ratio]]-AVERAGE(Table2[Sharpe Ratio]))/_xlfn.STDEV.P(Table2[Sharpe Ratio])</f>
        <v>-0.4721667486400693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393</v>
      </c>
      <c r="AT427">
        <f>_xlfn.RANK.AVG(Table2[[#This Row],[6M Return vs Nifty Z-Score]],Table2[6M Return vs Nifty Z-Score])</f>
        <v>399</v>
      </c>
      <c r="AU427">
        <f>_xlfn.RANK.AVG(Table2[[#This Row],[Sharpe Ratio Z-Score]],Table2[Sharpe Ratio Z-Score])</f>
        <v>463</v>
      </c>
      <c r="AV427">
        <f>(Table2[[#This Row],[Rank 1Y]]+Table2[[#This Row],[Rank 6M]]+Table2[[#This Row],[Rank Sharpe]])/3</f>
        <v>418.33333333333331</v>
      </c>
    </row>
    <row r="428" spans="1:48" x14ac:dyDescent="0.3">
      <c r="A428" t="s">
        <v>178</v>
      </c>
      <c r="B428" t="s">
        <v>179</v>
      </c>
      <c r="C428" t="s">
        <v>10386</v>
      </c>
      <c r="D428" t="s">
        <v>180</v>
      </c>
      <c r="E428">
        <v>148999.12382335999</v>
      </c>
      <c r="F428">
        <v>1456.6</v>
      </c>
      <c r="G428">
        <v>17.522806205423901</v>
      </c>
      <c r="H428">
        <f>(Table2[[#This Row],[1Y Return vs Nifty]]-AVERAGE(Table2[1Y Return vs Nifty]))/_xlfn.STDEV.P(Table2[1Y Return vs Nifty])</f>
        <v>-0.1116284983244898</v>
      </c>
      <c r="I428">
        <v>-1.51211919725182</v>
      </c>
      <c r="J428">
        <f>(Table2[[#This Row],[1M Return vs Nifty]]-AVERAGE(Table2[1M Return vs Nifty]))/_xlfn.STDEV.P(Table2[1M Return vs Nifty])</f>
        <v>7.8720512912872298E-2</v>
      </c>
      <c r="K428">
        <v>1.7697458239441699</v>
      </c>
      <c r="L428">
        <f>(Table2[[#This Row],[6M Return vs Nifty]]-AVERAGE(Table2[6M Return vs Nifty]))/_xlfn.STDEV.P(Table2[6M Return vs Nifty])</f>
        <v>-0.38904731329643494</v>
      </c>
      <c r="M428">
        <v>-6.2523651017355402</v>
      </c>
      <c r="N428">
        <f>(Table2[[#This Row],[1W Return vs Nifty]]-AVERAGE(Table2[1W Return vs Nifty]))/_xlfn.STDEV.P(Table2[1W Return vs Nifty])</f>
        <v>-0.77461328513689609</v>
      </c>
      <c r="O428">
        <v>1461.87</v>
      </c>
      <c r="P428">
        <v>1442.9930244324501</v>
      </c>
      <c r="Q428">
        <v>1305.79432944219</v>
      </c>
      <c r="R428">
        <v>46.955853704648398</v>
      </c>
      <c r="S428" s="2">
        <f>(Table2[[#This Row],[Close Price]]-Table2[[#This Row],[20D EMA]])/Table2[[#This Row],[20D EMA]]</f>
        <v>-3.60497171431111E-3</v>
      </c>
      <c r="T428" s="2">
        <f>(Table2[[#This Row],[Close Price]]-Table2[[#This Row],[50D EMA]])/Table2[[#This Row],[50D EMA]]</f>
        <v>9.4296890817623137E-3</v>
      </c>
      <c r="U428" s="2">
        <f>(Table2[[#This Row],[Close Price]]-Table2[[#This Row],[200D EMA]])/Table2[[#This Row],[200D EMA]]</f>
        <v>0.11548960441743621</v>
      </c>
      <c r="V428">
        <v>1.25406196545591</v>
      </c>
      <c r="W428">
        <v>1440.45</v>
      </c>
      <c r="X428">
        <v>1469.45</v>
      </c>
      <c r="Y428">
        <v>1416.2</v>
      </c>
      <c r="Z428">
        <v>1481.7</v>
      </c>
      <c r="AA428">
        <v>1416.2</v>
      </c>
      <c r="AB428">
        <v>1541.85</v>
      </c>
      <c r="AC428" s="2">
        <f>(Table2[[#This Row],[Close Price]]/Table2[[#This Row],[Day Low]])-1</f>
        <v>1.1211774098371929E-2</v>
      </c>
      <c r="AD428" s="2">
        <f>(Table2[[#This Row],[Day High]]/Table2[[#This Row],[Close Price]])-1</f>
        <v>8.8219140464096402E-3</v>
      </c>
      <c r="AE428" s="2">
        <f>(Table2[[#This Row],[Close Price]]/Table2[[#This Row],[Current Week Low]])-1</f>
        <v>2.8527044202796059E-2</v>
      </c>
      <c r="AF428" s="2">
        <f>(Table2[[#This Row],[Current Week High]]/Table2[[#This Row],[Close Price]])-1</f>
        <v>1.7231909927227784E-2</v>
      </c>
      <c r="AG428" s="2">
        <f>(Table2[[#This Row],[Close Price]]/Table2[[#This Row],[Current Month Low]])-1</f>
        <v>2.8527044202796059E-2</v>
      </c>
      <c r="AH428" s="2">
        <f>(Table2[[#This Row],[Current Month High]]/Table2[[#This Row],[Close Price]])-1</f>
        <v>5.8526706027735909E-2</v>
      </c>
      <c r="AI428">
        <v>5.85267060277359</v>
      </c>
      <c r="AJ428">
        <v>51.7607834965617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-0.08</v>
      </c>
      <c r="AM428" t="s">
        <v>10443</v>
      </c>
      <c r="AN428">
        <v>-1.27</v>
      </c>
      <c r="AO428" t="s">
        <v>10443</v>
      </c>
      <c r="AP428">
        <v>1.5733739018309999E-2</v>
      </c>
      <c r="AQ428">
        <f>(Table2[[#This Row],[Sharpe Ratio]]-AVERAGE(Table2[Sharpe Ratio]))/_xlfn.STDEV.P(Table2[Sharpe Ratio])</f>
        <v>-0.56415998106690957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-1.760728564911858</v>
      </c>
      <c r="AS428">
        <f>_xlfn.RANK.AVG(Table2[[#This Row],[1Y Return vs Nifty Z-Score]],Table2[1Y Return vs Nifty Z-Score])</f>
        <v>321</v>
      </c>
      <c r="AT428">
        <f>_xlfn.RANK.AVG(Table2[[#This Row],[6M Return vs Nifty Z-Score]],Table2[6M Return vs Nifty Z-Score])</f>
        <v>451</v>
      </c>
      <c r="AU428">
        <f>_xlfn.RANK.AVG(Table2[[#This Row],[Sharpe Ratio Z-Score]],Table2[Sharpe Ratio Z-Score])</f>
        <v>485</v>
      </c>
      <c r="AV428">
        <f>(Table2[[#This Row],[Rank 1Y]]+Table2[[#This Row],[Rank 6M]]+Table2[[#This Row],[Rank Sharpe]])/3</f>
        <v>419</v>
      </c>
    </row>
    <row r="429" spans="1:48" x14ac:dyDescent="0.3">
      <c r="A429" t="s">
        <v>1843</v>
      </c>
      <c r="B429" t="s">
        <v>1844</v>
      </c>
      <c r="C429" t="s">
        <v>10386</v>
      </c>
      <c r="D429" t="s">
        <v>1001</v>
      </c>
      <c r="E429">
        <v>4171.2069801050002</v>
      </c>
      <c r="F429">
        <v>515.35</v>
      </c>
      <c r="G429">
        <v>-14.560164535265899</v>
      </c>
      <c r="H429">
        <f>(Table2[[#This Row],[1Y Return vs Nifty]]-AVERAGE(Table2[1Y Return vs Nifty]))/_xlfn.STDEV.P(Table2[1Y Return vs Nifty])</f>
        <v>-0.63798001621096201</v>
      </c>
      <c r="I429">
        <v>9.2266306064586097</v>
      </c>
      <c r="J429">
        <f>(Table2[[#This Row],[1M Return vs Nifty]]-AVERAGE(Table2[1M Return vs Nifty]))/_xlfn.STDEV.P(Table2[1M Return vs Nifty])</f>
        <v>1.1118786087545982</v>
      </c>
      <c r="K429">
        <v>25.8371147069812</v>
      </c>
      <c r="L429">
        <f>(Table2[[#This Row],[6M Return vs Nifty]]-AVERAGE(Table2[6M Return vs Nifty]))/_xlfn.STDEV.P(Table2[6M Return vs Nifty])</f>
        <v>0.31177863329412209</v>
      </c>
      <c r="M429">
        <v>6.0136892359399001E-2</v>
      </c>
      <c r="N429">
        <f>(Table2[[#This Row],[1W Return vs Nifty]]-AVERAGE(Table2[1W Return vs Nifty]))/_xlfn.STDEV.P(Table2[1W Return vs Nifty])</f>
        <v>0.62882039669085443</v>
      </c>
      <c r="O429">
        <v>462.63</v>
      </c>
      <c r="P429">
        <v>438.35990431597003</v>
      </c>
      <c r="Q429">
        <v>409.64631929802101</v>
      </c>
      <c r="R429">
        <v>79.541044933545194</v>
      </c>
      <c r="S429" s="2">
        <f>(Table2[[#This Row],[Close Price]]-Table2[[#This Row],[20D EMA]])/Table2[[#This Row],[20D EMA]]</f>
        <v>0.11395715798802505</v>
      </c>
      <c r="T429" s="2">
        <f>(Table2[[#This Row],[Close Price]]-Table2[[#This Row],[50D EMA]])/Table2[[#This Row],[50D EMA]]</f>
        <v>0.17563215733466239</v>
      </c>
      <c r="U429" s="2">
        <f>(Table2[[#This Row],[Close Price]]-Table2[[#This Row],[200D EMA]])/Table2[[#This Row],[200D EMA]]</f>
        <v>0.25803644686254029</v>
      </c>
      <c r="V429">
        <v>1.2708781887187499</v>
      </c>
      <c r="W429">
        <v>474.1</v>
      </c>
      <c r="X429">
        <v>519</v>
      </c>
      <c r="Y429">
        <v>461.4</v>
      </c>
      <c r="Z429">
        <v>519</v>
      </c>
      <c r="AA429">
        <v>446.55</v>
      </c>
      <c r="AB429">
        <v>519</v>
      </c>
      <c r="AC429" s="2">
        <f>(Table2[[#This Row],[Close Price]]/Table2[[#This Row],[Day Low]])-1</f>
        <v>8.7006960556844648E-2</v>
      </c>
      <c r="AD429" s="2">
        <f>(Table2[[#This Row],[Day High]]/Table2[[#This Row],[Close Price]])-1</f>
        <v>7.0825652469195255E-3</v>
      </c>
      <c r="AE429" s="2">
        <f>(Table2[[#This Row],[Close Price]]/Table2[[#This Row],[Current Week Low]])-1</f>
        <v>0.11692674469007369</v>
      </c>
      <c r="AF429" s="2">
        <f>(Table2[[#This Row],[Current Week High]]/Table2[[#This Row],[Close Price]])-1</f>
        <v>7.0825652469195255E-3</v>
      </c>
      <c r="AG429" s="2">
        <f>(Table2[[#This Row],[Close Price]]/Table2[[#This Row],[Current Month Low]])-1</f>
        <v>0.15407009293472185</v>
      </c>
      <c r="AH429" s="2">
        <f>(Table2[[#This Row],[Current Month High]]/Table2[[#This Row],[Close Price]])-1</f>
        <v>7.0825652469195255E-3</v>
      </c>
      <c r="AI429">
        <v>0.70825652469195199</v>
      </c>
      <c r="AJ429">
        <v>52.447862742197898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7.0000000000000007E-2</v>
      </c>
      <c r="AM429" t="s">
        <v>10442</v>
      </c>
      <c r="AN429">
        <v>9.7899999999999991</v>
      </c>
      <c r="AO429" t="s">
        <v>10442</v>
      </c>
      <c r="AP429">
        <v>1.3720023952437E-2</v>
      </c>
      <c r="AQ429">
        <f>(Table2[[#This Row],[Sharpe Ratio]]-AVERAGE(Table2[Sharpe Ratio]))/_xlfn.STDEV.P(Table2[Sharpe Ratio])</f>
        <v>-0.58747034117841579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0.82702728135019687</v>
      </c>
      <c r="AS429">
        <f>_xlfn.RANK.AVG(Table2[[#This Row],[1Y Return vs Nifty Z-Score]],Table2[1Y Return vs Nifty Z-Score])</f>
        <v>549</v>
      </c>
      <c r="AT429">
        <f>_xlfn.RANK.AVG(Table2[[#This Row],[6M Return vs Nifty Z-Score]],Table2[6M Return vs Nifty Z-Score])</f>
        <v>218</v>
      </c>
      <c r="AU429">
        <f>_xlfn.RANK.AVG(Table2[[#This Row],[Sharpe Ratio Z-Score]],Table2[Sharpe Ratio Z-Score])</f>
        <v>492</v>
      </c>
      <c r="AV429">
        <f>(Table2[[#This Row],[Rank 1Y]]+Table2[[#This Row],[Rank 6M]]+Table2[[#This Row],[Rank Sharpe]])/3</f>
        <v>419.66666666666669</v>
      </c>
    </row>
    <row r="430" spans="1:48" x14ac:dyDescent="0.3">
      <c r="A430" t="s">
        <v>976</v>
      </c>
      <c r="B430" t="s">
        <v>977</v>
      </c>
      <c r="C430" t="s">
        <v>10386</v>
      </c>
      <c r="D430" t="s">
        <v>180</v>
      </c>
      <c r="E430">
        <v>15513.59452656</v>
      </c>
      <c r="F430">
        <v>477.6</v>
      </c>
      <c r="G430">
        <v>12.085380316833801</v>
      </c>
      <c r="H430">
        <f>(Table2[[#This Row],[1Y Return vs Nifty]]-AVERAGE(Table2[1Y Return vs Nifty]))/_xlfn.STDEV.P(Table2[1Y Return vs Nifty])</f>
        <v>-0.20083461932203259</v>
      </c>
      <c r="I430">
        <v>-4.3045174569024596</v>
      </c>
      <c r="J430">
        <f>(Table2[[#This Row],[1M Return vs Nifty]]-AVERAGE(Table2[1M Return vs Nifty]))/_xlfn.STDEV.P(Table2[1M Return vs Nifty])</f>
        <v>-0.18993169721456629</v>
      </c>
      <c r="K430">
        <v>11.370682972997299</v>
      </c>
      <c r="L430">
        <f>(Table2[[#This Row],[6M Return vs Nifty]]-AVERAGE(Table2[6M Return vs Nifty]))/_xlfn.STDEV.P(Table2[6M Return vs Nifty])</f>
        <v>-0.10947434051568405</v>
      </c>
      <c r="M430">
        <v>-7.3542386046719201</v>
      </c>
      <c r="N430">
        <f>(Table2[[#This Row],[1W Return vs Nifty]]-AVERAGE(Table2[1W Return vs Nifty]))/_xlfn.STDEV.P(Table2[1W Return vs Nifty])</f>
        <v>-1.0195884769991779</v>
      </c>
      <c r="O430">
        <v>491.52</v>
      </c>
      <c r="P430">
        <v>481.48501425912201</v>
      </c>
      <c r="Q430">
        <v>441.41496644930697</v>
      </c>
      <c r="R430">
        <v>39.417554175438397</v>
      </c>
      <c r="S430" s="2">
        <f>(Table2[[#This Row],[Close Price]]-Table2[[#This Row],[20D EMA]])/Table2[[#This Row],[20D EMA]]</f>
        <v>-2.8320312499999917E-2</v>
      </c>
      <c r="T430" s="2">
        <f>(Table2[[#This Row],[Close Price]]-Table2[[#This Row],[50D EMA]])/Table2[[#This Row],[50D EMA]]</f>
        <v>-8.068816565558112E-3</v>
      </c>
      <c r="U430" s="2">
        <f>(Table2[[#This Row],[Close Price]]-Table2[[#This Row],[200D EMA]])/Table2[[#This Row],[200D EMA]]</f>
        <v>8.1975094414585545E-2</v>
      </c>
      <c r="V430">
        <v>2.7814502410563202</v>
      </c>
      <c r="W430">
        <v>462.2</v>
      </c>
      <c r="X430">
        <v>490.85</v>
      </c>
      <c r="Y430">
        <v>452.4</v>
      </c>
      <c r="Z430">
        <v>496.95</v>
      </c>
      <c r="AA430">
        <v>452.4</v>
      </c>
      <c r="AB430">
        <v>547</v>
      </c>
      <c r="AC430" s="2">
        <f>(Table2[[#This Row],[Close Price]]/Table2[[#This Row],[Day Low]])-1</f>
        <v>3.3318909562959798E-2</v>
      </c>
      <c r="AD430" s="2">
        <f>(Table2[[#This Row],[Day High]]/Table2[[#This Row],[Close Price]])-1</f>
        <v>2.7742881072026826E-2</v>
      </c>
      <c r="AE430" s="2">
        <f>(Table2[[#This Row],[Close Price]]/Table2[[#This Row],[Current Week Low]])-1</f>
        <v>5.5702917771883298E-2</v>
      </c>
      <c r="AF430" s="2">
        <f>(Table2[[#This Row],[Current Week High]]/Table2[[#This Row],[Close Price]])-1</f>
        <v>4.0515075376884369E-2</v>
      </c>
      <c r="AG430" s="2">
        <f>(Table2[[#This Row],[Close Price]]/Table2[[#This Row],[Current Month Low]])-1</f>
        <v>5.5702917771883298E-2</v>
      </c>
      <c r="AH430" s="2">
        <f>(Table2[[#This Row],[Current Month High]]/Table2[[#This Row],[Close Price]])-1</f>
        <v>0.14530988274706869</v>
      </c>
      <c r="AI430">
        <v>14.5309882747068</v>
      </c>
      <c r="AJ430">
        <v>86.344127975029195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0.02</v>
      </c>
      <c r="AM430" t="s">
        <v>10442</v>
      </c>
      <c r="AN430">
        <v>-5.07</v>
      </c>
      <c r="AO430" t="s">
        <v>10443</v>
      </c>
      <c r="AQ430">
        <f>(Table2[[#This Row],[Sharpe Ratio]]-AVERAGE(Table2[Sharpe Ratio]))/_xlfn.STDEV.P(Table2[Sharpe Ratio])</f>
        <v>-0.74629057572393653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-2.2661197097753973</v>
      </c>
      <c r="AS430">
        <f>_xlfn.RANK.AVG(Table2[[#This Row],[1Y Return vs Nifty Z-Score]],Table2[1Y Return vs Nifty Z-Score])</f>
        <v>361</v>
      </c>
      <c r="AT430">
        <f>_xlfn.RANK.AVG(Table2[[#This Row],[6M Return vs Nifty Z-Score]],Table2[6M Return vs Nifty Z-Score])</f>
        <v>345</v>
      </c>
      <c r="AU430">
        <f>_xlfn.RANK.AVG(Table2[[#This Row],[Sharpe Ratio Z-Score]],Table2[Sharpe Ratio Z-Score])</f>
        <v>558</v>
      </c>
      <c r="AV430">
        <f>(Table2[[#This Row],[Rank 1Y]]+Table2[[#This Row],[Rank 6M]]+Table2[[#This Row],[Rank Sharpe]])/3</f>
        <v>421.33333333333331</v>
      </c>
    </row>
    <row r="431" spans="1:48" x14ac:dyDescent="0.3">
      <c r="A431" t="s">
        <v>72</v>
      </c>
      <c r="B431" t="s">
        <v>73</v>
      </c>
      <c r="C431" t="s">
        <v>10391</v>
      </c>
      <c r="D431" t="s">
        <v>74</v>
      </c>
      <c r="E431">
        <v>346225.78249473998</v>
      </c>
      <c r="F431">
        <v>5320.55</v>
      </c>
      <c r="G431">
        <v>13.071393274684199</v>
      </c>
      <c r="H431">
        <f>(Table2[[#This Row],[1Y Return vs Nifty]]-AVERAGE(Table2[1Y Return vs Nifty]))/_xlfn.STDEV.P(Table2[1Y Return vs Nifty])</f>
        <v>-0.1846581429846319</v>
      </c>
      <c r="I431">
        <v>2.21399896194335</v>
      </c>
      <c r="J431">
        <f>(Table2[[#This Row],[1M Return vs Nifty]]-AVERAGE(Table2[1M Return vs Nifty]))/_xlfn.STDEV.P(Table2[1M Return vs Nifty])</f>
        <v>0.4372044344681757</v>
      </c>
      <c r="K431">
        <v>13.070652716463099</v>
      </c>
      <c r="L431">
        <f>(Table2[[#This Row],[6M Return vs Nifty]]-AVERAGE(Table2[6M Return vs Nifty]))/_xlfn.STDEV.P(Table2[6M Return vs Nifty])</f>
        <v>-5.9972340092221604E-2</v>
      </c>
      <c r="M431">
        <v>-1.44191110263787E-2</v>
      </c>
      <c r="N431">
        <f>(Table2[[#This Row],[1W Return vs Nifty]]-AVERAGE(Table2[1W Return vs Nifty]))/_xlfn.STDEV.P(Table2[1W Return vs Nifty])</f>
        <v>0.61224465438899944</v>
      </c>
      <c r="O431">
        <v>5193.87</v>
      </c>
      <c r="P431">
        <v>5065.2115232238903</v>
      </c>
      <c r="Q431">
        <v>4589.6484667693203</v>
      </c>
      <c r="R431">
        <v>64.742685083084098</v>
      </c>
      <c r="S431" s="2">
        <f>(Table2[[#This Row],[Close Price]]-Table2[[#This Row],[20D EMA]])/Table2[[#This Row],[20D EMA]]</f>
        <v>2.4390290862112508E-2</v>
      </c>
      <c r="T431" s="2">
        <f>(Table2[[#This Row],[Close Price]]-Table2[[#This Row],[50D EMA]])/Table2[[#This Row],[50D EMA]]</f>
        <v>5.0410229781202284E-2</v>
      </c>
      <c r="U431" s="2">
        <f>(Table2[[#This Row],[Close Price]]-Table2[[#This Row],[200D EMA]])/Table2[[#This Row],[200D EMA]]</f>
        <v>0.15925000324592739</v>
      </c>
      <c r="V431">
        <v>0.83820501533766301</v>
      </c>
      <c r="W431">
        <v>5225.1000000000004</v>
      </c>
      <c r="X431">
        <v>5417.95</v>
      </c>
      <c r="Y431">
        <v>5176.1499999999996</v>
      </c>
      <c r="Z431">
        <v>5443.95</v>
      </c>
      <c r="AA431">
        <v>4951</v>
      </c>
      <c r="AB431">
        <v>5449</v>
      </c>
      <c r="AC431" s="2">
        <f>(Table2[[#This Row],[Close Price]]/Table2[[#This Row],[Day Low]])-1</f>
        <v>1.8267592964728019E-2</v>
      </c>
      <c r="AD431" s="2">
        <f>(Table2[[#This Row],[Day High]]/Table2[[#This Row],[Close Price]])-1</f>
        <v>1.8306378100008347E-2</v>
      </c>
      <c r="AE431" s="2">
        <f>(Table2[[#This Row],[Close Price]]/Table2[[#This Row],[Current Week Low]])-1</f>
        <v>2.7897182268674658E-2</v>
      </c>
      <c r="AF431" s="2">
        <f>(Table2[[#This Row],[Current Week High]]/Table2[[#This Row],[Close Price]])-1</f>
        <v>2.3193090939846339E-2</v>
      </c>
      <c r="AG431" s="2">
        <f>(Table2[[#This Row],[Close Price]]/Table2[[#This Row],[Current Month Low]])-1</f>
        <v>7.4641486568369997E-2</v>
      </c>
      <c r="AH431" s="2">
        <f>(Table2[[#This Row],[Current Month High]]/Table2[[#This Row],[Close Price]])-1</f>
        <v>2.4142240933737957E-2</v>
      </c>
      <c r="AI431">
        <v>2.41422409337379</v>
      </c>
      <c r="AJ431">
        <v>47.139103982300902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-0.03</v>
      </c>
      <c r="AM431" t="s">
        <v>10443</v>
      </c>
      <c r="AN431">
        <v>4.3099999999999996</v>
      </c>
      <c r="AO431" t="s">
        <v>10442</v>
      </c>
      <c r="AP431">
        <v>-2.602652387175E-3</v>
      </c>
      <c r="AQ431">
        <f>(Table2[[#This Row],[Sharpe Ratio]]-AVERAGE(Table2[Sharpe Ratio]))/_xlfn.STDEV.P(Table2[Sharpe Ratio])</f>
        <v>-0.7764183556756743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2.8400250104647307E-2</v>
      </c>
      <c r="AS431">
        <f>_xlfn.RANK.AVG(Table2[[#This Row],[1Y Return vs Nifty Z-Score]],Table2[1Y Return vs Nifty Z-Score])</f>
        <v>353</v>
      </c>
      <c r="AT431">
        <f>_xlfn.RANK.AVG(Table2[[#This Row],[6M Return vs Nifty Z-Score]],Table2[6M Return vs Nifty Z-Score])</f>
        <v>326</v>
      </c>
      <c r="AU431">
        <f>_xlfn.RANK.AVG(Table2[[#This Row],[Sharpe Ratio Z-Score]],Table2[Sharpe Ratio Z-Score])</f>
        <v>590</v>
      </c>
      <c r="AV431">
        <f>(Table2[[#This Row],[Rank 1Y]]+Table2[[#This Row],[Rank 6M]]+Table2[[#This Row],[Rank Sharpe]])/3</f>
        <v>423</v>
      </c>
    </row>
    <row r="432" spans="1:48" x14ac:dyDescent="0.3">
      <c r="A432" t="s">
        <v>251</v>
      </c>
      <c r="B432" t="s">
        <v>252</v>
      </c>
      <c r="C432" t="s">
        <v>10384</v>
      </c>
      <c r="D432" t="s">
        <v>37</v>
      </c>
      <c r="E432">
        <v>110465.697224063</v>
      </c>
      <c r="F432">
        <v>58.44</v>
      </c>
      <c r="G432">
        <v>3.6788732762668102</v>
      </c>
      <c r="H432">
        <f>(Table2[[#This Row],[1Y Return vs Nifty]]-AVERAGE(Table2[1Y Return vs Nifty]))/_xlfn.STDEV.P(Table2[1Y Return vs Nifty])</f>
        <v>-0.33875132836649613</v>
      </c>
      <c r="I432">
        <v>-12.148570987317999</v>
      </c>
      <c r="J432">
        <f>(Table2[[#This Row],[1M Return vs Nifty]]-AVERAGE(Table2[1M Return vs Nifty]))/_xlfn.STDEV.P(Table2[1M Return vs Nifty])</f>
        <v>-0.94459565319616101</v>
      </c>
      <c r="K432">
        <v>-16.016694347278499</v>
      </c>
      <c r="L432">
        <f>(Table2[[#This Row],[6M Return vs Nifty]]-AVERAGE(Table2[6M Return vs Nifty]))/_xlfn.STDEV.P(Table2[6M Return vs Nifty])</f>
        <v>-0.90697674837726994</v>
      </c>
      <c r="M432">
        <v>-2.4049303133717101</v>
      </c>
      <c r="N432">
        <f>(Table2[[#This Row],[1W Return vs Nifty]]-AVERAGE(Table2[1W Return vs Nifty]))/_xlfn.STDEV.P(Table2[1W Return vs Nifty])</f>
        <v>8.0771723165156392E-2</v>
      </c>
      <c r="O432">
        <v>59.3</v>
      </c>
      <c r="P432">
        <v>61.150450783123702</v>
      </c>
      <c r="Q432">
        <v>57.810131571591299</v>
      </c>
      <c r="R432">
        <v>46.3795423555406</v>
      </c>
      <c r="S432" s="2">
        <f>(Table2[[#This Row],[Close Price]]-Table2[[#This Row],[20D EMA]])/Table2[[#This Row],[20D EMA]]</f>
        <v>-1.4502529510961206E-2</v>
      </c>
      <c r="T432" s="2">
        <f>(Table2[[#This Row],[Close Price]]-Table2[[#This Row],[50D EMA]])/Table2[[#This Row],[50D EMA]]</f>
        <v>-4.4324297669310633E-2</v>
      </c>
      <c r="U432" s="2">
        <f>(Table2[[#This Row],[Close Price]]-Table2[[#This Row],[200D EMA]])/Table2[[#This Row],[200D EMA]]</f>
        <v>1.0895467823467555E-2</v>
      </c>
      <c r="V432">
        <v>0.48307596400684599</v>
      </c>
      <c r="W432">
        <v>57.24</v>
      </c>
      <c r="X432">
        <v>58.9</v>
      </c>
      <c r="Y432">
        <v>57.05</v>
      </c>
      <c r="Z432">
        <v>60.54</v>
      </c>
      <c r="AA432">
        <v>56.63</v>
      </c>
      <c r="AB432">
        <v>61.1</v>
      </c>
      <c r="AC432" s="2">
        <f>(Table2[[#This Row],[Close Price]]/Table2[[#This Row],[Day Low]])-1</f>
        <v>2.0964360587002018E-2</v>
      </c>
      <c r="AD432" s="2">
        <f>(Table2[[#This Row],[Day High]]/Table2[[#This Row],[Close Price]])-1</f>
        <v>7.8713210130048061E-3</v>
      </c>
      <c r="AE432" s="2">
        <f>(Table2[[#This Row],[Close Price]]/Table2[[#This Row],[Current Week Low]])-1</f>
        <v>2.4364592462752022E-2</v>
      </c>
      <c r="AF432" s="2">
        <f>(Table2[[#This Row],[Current Week High]]/Table2[[#This Row],[Close Price]])-1</f>
        <v>3.5934291581108946E-2</v>
      </c>
      <c r="AG432" s="2">
        <f>(Table2[[#This Row],[Close Price]]/Table2[[#This Row],[Current Month Low]])-1</f>
        <v>3.1961857672611504E-2</v>
      </c>
      <c r="AH432" s="2">
        <f>(Table2[[#This Row],[Current Month High]]/Table2[[#This Row],[Close Price]])-1</f>
        <v>4.5516769336071183E-2</v>
      </c>
      <c r="AI432">
        <v>43.309377138945898</v>
      </c>
      <c r="AJ432">
        <v>59.454297407912598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-0.09</v>
      </c>
      <c r="AM432" t="s">
        <v>10443</v>
      </c>
      <c r="AN432">
        <v>-2.16</v>
      </c>
      <c r="AO432" t="s">
        <v>10443</v>
      </c>
      <c r="AP432">
        <v>0.10398510016085399</v>
      </c>
      <c r="AQ432">
        <f>(Table2[[#This Row],[Sharpe Ratio]]-AVERAGE(Table2[Sharpe Ratio]))/_xlfn.STDEV.P(Table2[Sharpe Ratio])</f>
        <v>0.45742000481428852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405</v>
      </c>
      <c r="AT432">
        <f>_xlfn.RANK.AVG(Table2[[#This Row],[6M Return vs Nifty Z-Score]],Table2[6M Return vs Nifty Z-Score])</f>
        <v>635</v>
      </c>
      <c r="AU432">
        <f>_xlfn.RANK.AVG(Table2[[#This Row],[Sharpe Ratio Z-Score]],Table2[Sharpe Ratio Z-Score])</f>
        <v>230</v>
      </c>
      <c r="AV432">
        <f>(Table2[[#This Row],[Rank 1Y]]+Table2[[#This Row],[Rank 6M]]+Table2[[#This Row],[Rank Sharpe]])/3</f>
        <v>423.33333333333331</v>
      </c>
    </row>
    <row r="433" spans="1:48" x14ac:dyDescent="0.3">
      <c r="A433" t="s">
        <v>293</v>
      </c>
      <c r="B433" t="s">
        <v>294</v>
      </c>
      <c r="C433" t="s">
        <v>10384</v>
      </c>
      <c r="D433" t="s">
        <v>295</v>
      </c>
      <c r="E433">
        <v>95857.665390124996</v>
      </c>
      <c r="F433">
        <v>89.15</v>
      </c>
      <c r="G433">
        <v>-3.49746563144704</v>
      </c>
      <c r="H433">
        <f>(Table2[[#This Row],[1Y Return vs Nifty]]-AVERAGE(Table2[1Y Return vs Nifty]))/_xlfn.STDEV.P(Table2[1Y Return vs Nifty])</f>
        <v>-0.45648596421031257</v>
      </c>
      <c r="I433">
        <v>-12.8561482618691</v>
      </c>
      <c r="J433">
        <f>(Table2[[#This Row],[1M Return vs Nifty]]-AVERAGE(Table2[1M Return vs Nifty]))/_xlfn.STDEV.P(Table2[1M Return vs Nifty])</f>
        <v>-1.0126705411485282</v>
      </c>
      <c r="K433">
        <v>-4.3835622734883302</v>
      </c>
      <c r="L433">
        <f>(Table2[[#This Row],[6M Return vs Nifty]]-AVERAGE(Table2[6M Return vs Nifty]))/_xlfn.STDEV.P(Table2[6M Return vs Nifty])</f>
        <v>-0.56822759648417887</v>
      </c>
      <c r="M433">
        <v>-3.1098593932105598</v>
      </c>
      <c r="N433">
        <f>(Table2[[#This Row],[1W Return vs Nifty]]-AVERAGE(Table2[1W Return vs Nifty]))/_xlfn.STDEV.P(Table2[1W Return vs Nifty])</f>
        <v>-7.5952380030557529E-2</v>
      </c>
      <c r="O433">
        <v>91.55</v>
      </c>
      <c r="P433">
        <v>92.047898948541103</v>
      </c>
      <c r="Q433">
        <v>84.342539167228793</v>
      </c>
      <c r="R433">
        <v>42.346772249613402</v>
      </c>
      <c r="S433" s="2">
        <f>(Table2[[#This Row],[Close Price]]-Table2[[#This Row],[20D EMA]])/Table2[[#This Row],[20D EMA]]</f>
        <v>-2.6215182960130985E-2</v>
      </c>
      <c r="T433" s="2">
        <f>(Table2[[#This Row],[Close Price]]-Table2[[#This Row],[50D EMA]])/Table2[[#This Row],[50D EMA]]</f>
        <v>-3.14825105368364E-2</v>
      </c>
      <c r="U433" s="2">
        <f>(Table2[[#This Row],[Close Price]]-Table2[[#This Row],[200D EMA]])/Table2[[#This Row],[200D EMA]]</f>
        <v>5.6999242378028225E-2</v>
      </c>
      <c r="V433">
        <v>0.737918697130995</v>
      </c>
      <c r="W433">
        <v>88.34</v>
      </c>
      <c r="X433">
        <v>89.95</v>
      </c>
      <c r="Y433">
        <v>86.8</v>
      </c>
      <c r="Z433">
        <v>95</v>
      </c>
      <c r="AA433">
        <v>85.86</v>
      </c>
      <c r="AB433">
        <v>95.99</v>
      </c>
      <c r="AC433" s="2">
        <f>(Table2[[#This Row],[Close Price]]/Table2[[#This Row],[Day Low]])-1</f>
        <v>9.169119311750018E-3</v>
      </c>
      <c r="AD433" s="2">
        <f>(Table2[[#This Row],[Day High]]/Table2[[#This Row],[Close Price]])-1</f>
        <v>8.9736399326976191E-3</v>
      </c>
      <c r="AE433" s="2">
        <f>(Table2[[#This Row],[Close Price]]/Table2[[#This Row],[Current Week Low]])-1</f>
        <v>2.7073732718894128E-2</v>
      </c>
      <c r="AF433" s="2">
        <f>(Table2[[#This Row],[Current Week High]]/Table2[[#This Row],[Close Price]])-1</f>
        <v>6.5619742007851922E-2</v>
      </c>
      <c r="AG433" s="2">
        <f>(Table2[[#This Row],[Close Price]]/Table2[[#This Row],[Current Month Low]])-1</f>
        <v>3.831819240624279E-2</v>
      </c>
      <c r="AH433" s="2">
        <f>(Table2[[#This Row],[Current Month High]]/Table2[[#This Row],[Close Price]])-1</f>
        <v>7.6724621424565154E-2</v>
      </c>
      <c r="AI433">
        <v>21.031968592260199</v>
      </c>
      <c r="AJ433">
        <v>49.831932773109202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0.05</v>
      </c>
      <c r="AM433" t="s">
        <v>10442</v>
      </c>
      <c r="AN433">
        <v>-4</v>
      </c>
      <c r="AO433" t="s">
        <v>10443</v>
      </c>
      <c r="AP433">
        <v>8.2659914400297005E-2</v>
      </c>
      <c r="AQ433">
        <f>(Table2[[#This Row],[Sharpe Ratio]]-AVERAGE(Table2[Sharpe Ratio]))/_xlfn.STDEV.P(Table2[Sharpe Ratio])</f>
        <v>0.21056394858875466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461</v>
      </c>
      <c r="AT433">
        <f>_xlfn.RANK.AVG(Table2[[#This Row],[6M Return vs Nifty Z-Score]],Table2[6M Return vs Nifty Z-Score])</f>
        <v>517</v>
      </c>
      <c r="AU433">
        <f>_xlfn.RANK.AVG(Table2[[#This Row],[Sharpe Ratio Z-Score]],Table2[Sharpe Ratio Z-Score])</f>
        <v>292</v>
      </c>
      <c r="AV433">
        <f>(Table2[[#This Row],[Rank 1Y]]+Table2[[#This Row],[Rank 6M]]+Table2[[#This Row],[Rank Sharpe]])/3</f>
        <v>423.33333333333331</v>
      </c>
    </row>
    <row r="434" spans="1:48" x14ac:dyDescent="0.3">
      <c r="A434" t="s">
        <v>576</v>
      </c>
      <c r="B434" t="s">
        <v>577</v>
      </c>
      <c r="C434" t="s">
        <v>5658</v>
      </c>
      <c r="D434" t="s">
        <v>80</v>
      </c>
      <c r="E434">
        <v>35796.062640769997</v>
      </c>
      <c r="F434">
        <v>4632.7</v>
      </c>
      <c r="G434">
        <v>14.3416046733961</v>
      </c>
      <c r="H434">
        <f>(Table2[[#This Row],[1Y Return vs Nifty]]-AVERAGE(Table2[1Y Return vs Nifty]))/_xlfn.STDEV.P(Table2[1Y Return vs Nifty])</f>
        <v>-0.16381912208620955</v>
      </c>
      <c r="I434">
        <v>2.5051738035937201</v>
      </c>
      <c r="J434">
        <f>(Table2[[#This Row],[1M Return vs Nifty]]-AVERAGE(Table2[1M Return vs Nifty]))/_xlfn.STDEV.P(Table2[1M Return vs Nifty])</f>
        <v>0.46521790442094152</v>
      </c>
      <c r="K434">
        <v>-2.9971603214031499</v>
      </c>
      <c r="L434">
        <f>(Table2[[#This Row],[6M Return vs Nifty]]-AVERAGE(Table2[6M Return vs Nifty]))/_xlfn.STDEV.P(Table2[6M Return vs Nifty])</f>
        <v>-0.52785648383173156</v>
      </c>
      <c r="M434">
        <v>-2.6289613928387698</v>
      </c>
      <c r="N434">
        <f>(Table2[[#This Row],[1W Return vs Nifty]]-AVERAGE(Table2[1W Return vs Nifty]))/_xlfn.STDEV.P(Table2[1W Return vs Nifty])</f>
        <v>3.0963776491330398E-2</v>
      </c>
      <c r="O434">
        <v>4613.8500000000004</v>
      </c>
      <c r="P434">
        <v>4480.3667880013199</v>
      </c>
      <c r="Q434">
        <v>4138.2526246631596</v>
      </c>
      <c r="R434">
        <v>47.733632322680798</v>
      </c>
      <c r="S434" s="2">
        <f>(Table2[[#This Row],[Close Price]]-Table2[[#This Row],[20D EMA]])/Table2[[#This Row],[20D EMA]]</f>
        <v>4.0855251037635494E-3</v>
      </c>
      <c r="T434" s="2">
        <f>(Table2[[#This Row],[Close Price]]-Table2[[#This Row],[50D EMA]])/Table2[[#This Row],[50D EMA]]</f>
        <v>3.4000165434365098E-2</v>
      </c>
      <c r="U434" s="2">
        <f>(Table2[[#This Row],[Close Price]]-Table2[[#This Row],[200D EMA]])/Table2[[#This Row],[200D EMA]]</f>
        <v>0.11948216316955435</v>
      </c>
      <c r="V434">
        <v>1.0081479518963199</v>
      </c>
      <c r="W434">
        <v>4618.8</v>
      </c>
      <c r="X434">
        <v>4750</v>
      </c>
      <c r="Y434">
        <v>4581.3500000000004</v>
      </c>
      <c r="Z434">
        <v>4884.25</v>
      </c>
      <c r="AA434">
        <v>4452.8999999999996</v>
      </c>
      <c r="AB434">
        <v>4895.5</v>
      </c>
      <c r="AC434" s="2">
        <f>(Table2[[#This Row],[Close Price]]/Table2[[#This Row],[Day Low]])-1</f>
        <v>3.009439681302517E-3</v>
      </c>
      <c r="AD434" s="2">
        <f>(Table2[[#This Row],[Day High]]/Table2[[#This Row],[Close Price]])-1</f>
        <v>2.532000777084642E-2</v>
      </c>
      <c r="AE434" s="2">
        <f>(Table2[[#This Row],[Close Price]]/Table2[[#This Row],[Current Week Low]])-1</f>
        <v>1.1208486581466115E-2</v>
      </c>
      <c r="AF434" s="2">
        <f>(Table2[[#This Row],[Current Week High]]/Table2[[#This Row],[Close Price]])-1</f>
        <v>5.4298789043106588E-2</v>
      </c>
      <c r="AG434" s="2">
        <f>(Table2[[#This Row],[Close Price]]/Table2[[#This Row],[Current Month Low]])-1</f>
        <v>4.0378180511576822E-2</v>
      </c>
      <c r="AH434" s="2">
        <f>(Table2[[#This Row],[Current Month High]]/Table2[[#This Row],[Close Price]])-1</f>
        <v>5.6727178535195488E-2</v>
      </c>
      <c r="AI434">
        <v>5.6727178535195399</v>
      </c>
      <c r="AJ434">
        <v>51.759946276186199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0.04</v>
      </c>
      <c r="AM434" t="s">
        <v>10442</v>
      </c>
      <c r="AN434">
        <v>-0.8</v>
      </c>
      <c r="AO434" t="s">
        <v>10443</v>
      </c>
      <c r="AP434">
        <v>3.2478428388555997E-2</v>
      </c>
      <c r="AQ434">
        <f>(Table2[[#This Row],[Sharpe Ratio]]-AVERAGE(Table2[Sharpe Ratio]))/_xlfn.STDEV.P(Table2[Sharpe Ratio])</f>
        <v>-0.37032682870554029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-0.56582075371120943</v>
      </c>
      <c r="AS434">
        <f>_xlfn.RANK.AVG(Table2[[#This Row],[1Y Return vs Nifty Z-Score]],Table2[1Y Return vs Nifty Z-Score])</f>
        <v>343</v>
      </c>
      <c r="AT434">
        <f>_xlfn.RANK.AVG(Table2[[#This Row],[6M Return vs Nifty Z-Score]],Table2[6M Return vs Nifty Z-Score])</f>
        <v>500</v>
      </c>
      <c r="AU434">
        <f>_xlfn.RANK.AVG(Table2[[#This Row],[Sharpe Ratio Z-Score]],Table2[Sharpe Ratio Z-Score])</f>
        <v>432</v>
      </c>
      <c r="AV434">
        <f>(Table2[[#This Row],[Rank 1Y]]+Table2[[#This Row],[Rank 6M]]+Table2[[#This Row],[Rank Sharpe]])/3</f>
        <v>425</v>
      </c>
    </row>
    <row r="435" spans="1:48" x14ac:dyDescent="0.3">
      <c r="A435" t="s">
        <v>1161</v>
      </c>
      <c r="B435" t="s">
        <v>1162</v>
      </c>
      <c r="C435" t="s">
        <v>10393</v>
      </c>
      <c r="D435" t="s">
        <v>467</v>
      </c>
      <c r="E435">
        <v>10913.126116904999</v>
      </c>
      <c r="F435">
        <v>357.45</v>
      </c>
      <c r="G435">
        <v>-8.8131094252087898</v>
      </c>
      <c r="H435">
        <f>(Table2[[#This Row],[1Y Return vs Nifty]]-AVERAGE(Table2[1Y Return vs Nifty]))/_xlfn.STDEV.P(Table2[1Y Return vs Nifty])</f>
        <v>-0.54369413461336769</v>
      </c>
      <c r="I435">
        <v>18.142618609270102</v>
      </c>
      <c r="J435">
        <f>(Table2[[#This Row],[1M Return vs Nifty]]-AVERAGE(Table2[1M Return vs Nifty]))/_xlfn.STDEV.P(Table2[1M Return vs Nifty])</f>
        <v>1.9696716811241224</v>
      </c>
      <c r="K435">
        <v>43.318114637962601</v>
      </c>
      <c r="L435">
        <f>(Table2[[#This Row],[6M Return vs Nifty]]-AVERAGE(Table2[6M Return vs Nifty]))/_xlfn.STDEV.P(Table2[6M Return vs Nifty])</f>
        <v>0.82081384954554415</v>
      </c>
      <c r="M435">
        <v>8.3730426738433401</v>
      </c>
      <c r="N435">
        <f>(Table2[[#This Row],[1W Return vs Nifty]]-AVERAGE(Table2[1W Return vs Nifty]))/_xlfn.STDEV.P(Table2[1W Return vs Nifty])</f>
        <v>2.4769959661415717</v>
      </c>
      <c r="O435">
        <v>311.87</v>
      </c>
      <c r="P435">
        <v>298.558416920583</v>
      </c>
      <c r="Q435">
        <v>285.22650376220901</v>
      </c>
      <c r="R435">
        <v>92.937089034345206</v>
      </c>
      <c r="S435" s="2">
        <f>(Table2[[#This Row],[Close Price]]-Table2[[#This Row],[20D EMA]])/Table2[[#This Row],[20D EMA]]</f>
        <v>0.1461506396896142</v>
      </c>
      <c r="T435" s="2">
        <f>(Table2[[#This Row],[Close Price]]-Table2[[#This Row],[50D EMA]])/Table2[[#This Row],[50D EMA]]</f>
        <v>0.1972531328603683</v>
      </c>
      <c r="U435" s="2">
        <f>(Table2[[#This Row],[Close Price]]-Table2[[#This Row],[200D EMA]])/Table2[[#This Row],[200D EMA]]</f>
        <v>0.25321453401119803</v>
      </c>
      <c r="V435">
        <v>2.5762139698614899</v>
      </c>
      <c r="W435">
        <v>345.5</v>
      </c>
      <c r="X435">
        <v>360</v>
      </c>
      <c r="Y435">
        <v>317.85000000000002</v>
      </c>
      <c r="Z435">
        <v>360</v>
      </c>
      <c r="AA435">
        <v>272</v>
      </c>
      <c r="AB435">
        <v>360</v>
      </c>
      <c r="AC435" s="2">
        <f>(Table2[[#This Row],[Close Price]]/Table2[[#This Row],[Day Low]])-1</f>
        <v>3.4587554269175147E-2</v>
      </c>
      <c r="AD435" s="2">
        <f>(Table2[[#This Row],[Day High]]/Table2[[#This Row],[Close Price]])-1</f>
        <v>7.133864876206486E-3</v>
      </c>
      <c r="AE435" s="2">
        <f>(Table2[[#This Row],[Close Price]]/Table2[[#This Row],[Current Week Low]])-1</f>
        <v>0.12458706937234543</v>
      </c>
      <c r="AF435" s="2">
        <f>(Table2[[#This Row],[Current Week High]]/Table2[[#This Row],[Close Price]])-1</f>
        <v>7.133864876206486E-3</v>
      </c>
      <c r="AG435" s="2">
        <f>(Table2[[#This Row],[Close Price]]/Table2[[#This Row],[Current Month Low]])-1</f>
        <v>0.31415441176470593</v>
      </c>
      <c r="AH435" s="2">
        <f>(Table2[[#This Row],[Current Month High]]/Table2[[#This Row],[Close Price]])-1</f>
        <v>7.133864876206486E-3</v>
      </c>
      <c r="AI435">
        <v>0.71338648762064805</v>
      </c>
      <c r="AJ435">
        <v>67.816901408450605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0.04</v>
      </c>
      <c r="AM435" t="s">
        <v>10442</v>
      </c>
      <c r="AN435">
        <v>28.95</v>
      </c>
      <c r="AO435" t="s">
        <v>10442</v>
      </c>
      <c r="AP435">
        <v>-3.6262181245370999E-2</v>
      </c>
      <c r="AQ435">
        <f>(Table2[[#This Row],[Sharpe Ratio]]-AVERAGE(Table2[Sharpe Ratio]))/_xlfn.STDEV.P(Table2[Sharpe Ratio])</f>
        <v>-1.1660542838987347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3.5577330782991359</v>
      </c>
      <c r="AS435">
        <f>_xlfn.RANK.AVG(Table2[[#This Row],[1Y Return vs Nifty Z-Score]],Table2[1Y Return vs Nifty Z-Score])</f>
        <v>499</v>
      </c>
      <c r="AT435">
        <f>_xlfn.RANK.AVG(Table2[[#This Row],[6M Return vs Nifty Z-Score]],Table2[6M Return vs Nifty Z-Score])</f>
        <v>125</v>
      </c>
      <c r="AU435">
        <f>_xlfn.RANK.AVG(Table2[[#This Row],[Sharpe Ratio Z-Score]],Table2[Sharpe Ratio Z-Score])</f>
        <v>652</v>
      </c>
      <c r="AV435">
        <f>(Table2[[#This Row],[Rank 1Y]]+Table2[[#This Row],[Rank 6M]]+Table2[[#This Row],[Rank Sharpe]])/3</f>
        <v>425.33333333333331</v>
      </c>
    </row>
    <row r="436" spans="1:48" x14ac:dyDescent="0.3">
      <c r="A436" t="s">
        <v>701</v>
      </c>
      <c r="B436" t="s">
        <v>702</v>
      </c>
      <c r="C436" t="s">
        <v>10393</v>
      </c>
      <c r="D436" t="s">
        <v>327</v>
      </c>
      <c r="E436">
        <v>26164.7775009</v>
      </c>
      <c r="F436">
        <v>2062.3000000000002</v>
      </c>
      <c r="G436">
        <v>-6.1280527243229299</v>
      </c>
      <c r="H436">
        <f>(Table2[[#This Row],[1Y Return vs Nifty]]-AVERAGE(Table2[1Y Return vs Nifty]))/_xlfn.STDEV.P(Table2[1Y Return vs Nifty])</f>
        <v>-0.49964323666051391</v>
      </c>
      <c r="I436">
        <v>-8.1019448460261501</v>
      </c>
      <c r="J436">
        <f>(Table2[[#This Row],[1M Return vs Nifty]]-AVERAGE(Table2[1M Return vs Nifty]))/_xlfn.STDEV.P(Table2[1M Return vs Nifty])</f>
        <v>-0.5552761667438465</v>
      </c>
      <c r="K436">
        <v>45.410609636931298</v>
      </c>
      <c r="L436">
        <f>(Table2[[#This Row],[6M Return vs Nifty]]-AVERAGE(Table2[6M Return vs Nifty]))/_xlfn.STDEV.P(Table2[6M Return vs Nifty])</f>
        <v>0.88174592714468014</v>
      </c>
      <c r="M436">
        <v>-6.1524654092607403</v>
      </c>
      <c r="N436">
        <f>(Table2[[#This Row],[1W Return vs Nifty]]-AVERAGE(Table2[1W Return vs Nifty]))/_xlfn.STDEV.P(Table2[1W Return vs Nifty])</f>
        <v>-0.75240298035528619</v>
      </c>
      <c r="O436">
        <v>2095.5300000000002</v>
      </c>
      <c r="P436">
        <v>2045.8930101085</v>
      </c>
      <c r="Q436">
        <v>1745.9554054543601</v>
      </c>
      <c r="R436">
        <v>41.360358332507602</v>
      </c>
      <c r="S436" s="2">
        <f>(Table2[[#This Row],[Close Price]]-Table2[[#This Row],[20D EMA]])/Table2[[#This Row],[20D EMA]]</f>
        <v>-1.5857563480360583E-2</v>
      </c>
      <c r="T436" s="2">
        <f>(Table2[[#This Row],[Close Price]]-Table2[[#This Row],[50D EMA]])/Table2[[#This Row],[50D EMA]]</f>
        <v>8.0194759992019693E-3</v>
      </c>
      <c r="U436" s="2">
        <f>(Table2[[#This Row],[Close Price]]-Table2[[#This Row],[200D EMA]])/Table2[[#This Row],[200D EMA]]</f>
        <v>0.18118709879838882</v>
      </c>
      <c r="V436">
        <v>0.436827205930439</v>
      </c>
      <c r="W436">
        <v>1995.1</v>
      </c>
      <c r="X436">
        <v>2075</v>
      </c>
      <c r="Y436">
        <v>1980.2</v>
      </c>
      <c r="Z436">
        <v>2111.1</v>
      </c>
      <c r="AA436">
        <v>1980.2</v>
      </c>
      <c r="AB436">
        <v>2280</v>
      </c>
      <c r="AC436" s="2">
        <f>(Table2[[#This Row],[Close Price]]/Table2[[#This Row],[Day Low]])-1</f>
        <v>3.3682522179339536E-2</v>
      </c>
      <c r="AD436" s="2">
        <f>(Table2[[#This Row],[Day High]]/Table2[[#This Row],[Close Price]])-1</f>
        <v>6.1581729137369923E-3</v>
      </c>
      <c r="AE436" s="2">
        <f>(Table2[[#This Row],[Close Price]]/Table2[[#This Row],[Current Week Low]])-1</f>
        <v>4.14604585395415E-2</v>
      </c>
      <c r="AF436" s="2">
        <f>(Table2[[#This Row],[Current Week High]]/Table2[[#This Row],[Close Price]])-1</f>
        <v>2.3662900644910945E-2</v>
      </c>
      <c r="AG436" s="2">
        <f>(Table2[[#This Row],[Close Price]]/Table2[[#This Row],[Current Month Low]])-1</f>
        <v>4.14604585395415E-2</v>
      </c>
      <c r="AH436" s="2">
        <f>(Table2[[#This Row],[Current Month High]]/Table2[[#This Row],[Close Price]])-1</f>
        <v>0.10556175144256397</v>
      </c>
      <c r="AI436">
        <v>10.556175144256301</v>
      </c>
      <c r="AJ436">
        <v>73.872354776157195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-7.0000000000000007E-2</v>
      </c>
      <c r="AM436" t="s">
        <v>10443</v>
      </c>
      <c r="AN436">
        <v>-7.02</v>
      </c>
      <c r="AO436" t="s">
        <v>10443</v>
      </c>
      <c r="AP436">
        <v>-6.2501977337442005E-2</v>
      </c>
      <c r="AQ436">
        <f>(Table2[[#This Row],[Sharpe Ratio]]-AVERAGE(Table2[Sharpe Ratio]))/_xlfn.STDEV.P(Table2[Sharpe Ratio])</f>
        <v>-1.4698008796930608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-2.3953773363080275</v>
      </c>
      <c r="AS436">
        <f>_xlfn.RANK.AVG(Table2[[#This Row],[1Y Return vs Nifty Z-Score]],Table2[1Y Return vs Nifty Z-Score])</f>
        <v>480</v>
      </c>
      <c r="AT436">
        <f>_xlfn.RANK.AVG(Table2[[#This Row],[6M Return vs Nifty Z-Score]],Table2[6M Return vs Nifty Z-Score])</f>
        <v>115</v>
      </c>
      <c r="AU436">
        <f>_xlfn.RANK.AVG(Table2[[#This Row],[Sharpe Ratio Z-Score]],Table2[Sharpe Ratio Z-Score])</f>
        <v>685</v>
      </c>
      <c r="AV436">
        <f>(Table2[[#This Row],[Rank 1Y]]+Table2[[#This Row],[Rank 6M]]+Table2[[#This Row],[Rank Sharpe]])/3</f>
        <v>426.66666666666669</v>
      </c>
    </row>
    <row r="437" spans="1:48" x14ac:dyDescent="0.3">
      <c r="A437" t="s">
        <v>1407</v>
      </c>
      <c r="B437" t="s">
        <v>1408</v>
      </c>
      <c r="C437" t="s">
        <v>10400</v>
      </c>
      <c r="D437" t="s">
        <v>1409</v>
      </c>
      <c r="E437">
        <v>7934.3064023999996</v>
      </c>
      <c r="F437">
        <v>1036.5999999999999</v>
      </c>
      <c r="G437">
        <v>-11.898500495892</v>
      </c>
      <c r="H437">
        <f>(Table2[[#This Row],[1Y Return vs Nifty]]-AVERAGE(Table2[1Y Return vs Nifty]))/_xlfn.STDEV.P(Table2[1Y Return vs Nifty])</f>
        <v>-0.59431289702329015</v>
      </c>
      <c r="I437">
        <v>4.8491589524430996</v>
      </c>
      <c r="J437">
        <f>(Table2[[#This Row],[1M Return vs Nifty]]-AVERAGE(Table2[1M Return vs Nifty]))/_xlfn.STDEV.P(Table2[1M Return vs Nifty])</f>
        <v>0.69072899997042225</v>
      </c>
      <c r="K437">
        <v>35.817100953940702</v>
      </c>
      <c r="L437">
        <f>(Table2[[#This Row],[6M Return vs Nifty]]-AVERAGE(Table2[6M Return vs Nifty]))/_xlfn.STDEV.P(Table2[6M Return vs Nifty])</f>
        <v>0.60238926640806223</v>
      </c>
      <c r="M437">
        <v>-2.95679158009274</v>
      </c>
      <c r="N437">
        <f>(Table2[[#This Row],[1W Return vs Nifty]]-AVERAGE(Table2[1W Return vs Nifty]))/_xlfn.STDEV.P(Table2[1W Return vs Nifty])</f>
        <v>-4.1921416597323159E-2</v>
      </c>
      <c r="O437">
        <v>994.43</v>
      </c>
      <c r="P437">
        <v>943.57622771204399</v>
      </c>
      <c r="Q437">
        <v>833.17182951802397</v>
      </c>
      <c r="R437">
        <v>60.051365801802703</v>
      </c>
      <c r="S437" s="2">
        <f>(Table2[[#This Row],[Close Price]]-Table2[[#This Row],[20D EMA]])/Table2[[#This Row],[20D EMA]]</f>
        <v>4.2406202548193397E-2</v>
      </c>
      <c r="T437" s="2">
        <f>(Table2[[#This Row],[Close Price]]-Table2[[#This Row],[50D EMA]])/Table2[[#This Row],[50D EMA]]</f>
        <v>9.8586388206830133E-2</v>
      </c>
      <c r="U437" s="2">
        <f>(Table2[[#This Row],[Close Price]]-Table2[[#This Row],[200D EMA]])/Table2[[#This Row],[200D EMA]]</f>
        <v>0.24416112412208626</v>
      </c>
      <c r="V437">
        <v>2.2606493122319602</v>
      </c>
      <c r="W437">
        <v>1012.7</v>
      </c>
      <c r="X437">
        <v>1057</v>
      </c>
      <c r="Y437">
        <v>996.45</v>
      </c>
      <c r="Z437">
        <v>1117</v>
      </c>
      <c r="AA437">
        <v>911.1</v>
      </c>
      <c r="AB437">
        <v>1117</v>
      </c>
      <c r="AC437" s="2">
        <f>(Table2[[#This Row],[Close Price]]/Table2[[#This Row],[Day Low]])-1</f>
        <v>2.3600276488594751E-2</v>
      </c>
      <c r="AD437" s="2">
        <f>(Table2[[#This Row],[Day High]]/Table2[[#This Row],[Close Price]])-1</f>
        <v>1.9679722168628233E-2</v>
      </c>
      <c r="AE437" s="2">
        <f>(Table2[[#This Row],[Close Price]]/Table2[[#This Row],[Current Week Low]])-1</f>
        <v>4.029304029304015E-2</v>
      </c>
      <c r="AF437" s="2">
        <f>(Table2[[#This Row],[Current Week High]]/Table2[[#This Row],[Close Price]])-1</f>
        <v>7.7561257958711272E-2</v>
      </c>
      <c r="AG437" s="2">
        <f>(Table2[[#This Row],[Close Price]]/Table2[[#This Row],[Current Month Low]])-1</f>
        <v>0.13774558226319811</v>
      </c>
      <c r="AH437" s="2">
        <f>(Table2[[#This Row],[Current Month High]]/Table2[[#This Row],[Close Price]])-1</f>
        <v>7.7561257958711272E-2</v>
      </c>
      <c r="AI437">
        <v>7.7561257958711201</v>
      </c>
      <c r="AJ437">
        <v>75.249366018596703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</v>
      </c>
      <c r="AM437" t="s">
        <v>10444</v>
      </c>
      <c r="AN437">
        <v>9.5500000000000007</v>
      </c>
      <c r="AO437" t="s">
        <v>10442</v>
      </c>
      <c r="AP437">
        <v>-7.219559450976E-3</v>
      </c>
      <c r="AQ437">
        <f>(Table2[[#This Row],[Sharpe Ratio]]-AVERAGE(Table2[Sharpe Ratio]))/_xlfn.STDEV.P(Table2[Sharpe Ratio])</f>
        <v>-0.82986274216433642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-0.17297878940646524</v>
      </c>
      <c r="AS437">
        <f>_xlfn.RANK.AVG(Table2[[#This Row],[1Y Return vs Nifty Z-Score]],Table2[1Y Return vs Nifty Z-Score])</f>
        <v>531</v>
      </c>
      <c r="AT437">
        <f>_xlfn.RANK.AVG(Table2[[#This Row],[6M Return vs Nifty Z-Score]],Table2[6M Return vs Nifty Z-Score])</f>
        <v>154</v>
      </c>
      <c r="AU437">
        <f>_xlfn.RANK.AVG(Table2[[#This Row],[Sharpe Ratio Z-Score]],Table2[Sharpe Ratio Z-Score])</f>
        <v>601</v>
      </c>
      <c r="AV437">
        <f>(Table2[[#This Row],[Rank 1Y]]+Table2[[#This Row],[Rank 6M]]+Table2[[#This Row],[Rank Sharpe]])/3</f>
        <v>428.66666666666669</v>
      </c>
    </row>
    <row r="438" spans="1:48" x14ac:dyDescent="0.3">
      <c r="A438" t="s">
        <v>1662</v>
      </c>
      <c r="B438" t="s">
        <v>1663</v>
      </c>
      <c r="C438" t="s">
        <v>10384</v>
      </c>
      <c r="D438" t="s">
        <v>51</v>
      </c>
      <c r="E438">
        <v>5352.3421208</v>
      </c>
      <c r="F438">
        <v>59.6</v>
      </c>
      <c r="G438">
        <v>60.366512684426603</v>
      </c>
      <c r="H438">
        <f>(Table2[[#This Row],[1Y Return vs Nifty]]-AVERAGE(Table2[1Y Return vs Nifty]))/_xlfn.STDEV.P(Table2[1Y Return vs Nifty])</f>
        <v>0.59126307987045079</v>
      </c>
      <c r="I438">
        <v>-12.1348709039657</v>
      </c>
      <c r="J438">
        <f>(Table2[[#This Row],[1M Return vs Nifty]]-AVERAGE(Table2[1M Return vs Nifty]))/_xlfn.STDEV.P(Table2[1M Return vs Nifty])</f>
        <v>-0.9432775898938347</v>
      </c>
      <c r="K438">
        <v>-30.8970526367148</v>
      </c>
      <c r="L438">
        <f>(Table2[[#This Row],[6M Return vs Nifty]]-AVERAGE(Table2[6M Return vs Nifty]))/_xlfn.STDEV.P(Table2[6M Return vs Nifty])</f>
        <v>-1.3402829911361533</v>
      </c>
      <c r="M438">
        <v>-2.29873323480341</v>
      </c>
      <c r="N438">
        <f>(Table2[[#This Row],[1W Return vs Nifty]]-AVERAGE(Table2[1W Return vs Nifty]))/_xlfn.STDEV.P(Table2[1W Return vs Nifty])</f>
        <v>0.10438210097000795</v>
      </c>
      <c r="O438">
        <v>61.96</v>
      </c>
      <c r="P438">
        <v>64.386872754717601</v>
      </c>
      <c r="Q438">
        <v>62.137283220399397</v>
      </c>
      <c r="R438">
        <v>33.366905101451501</v>
      </c>
      <c r="S438" s="2">
        <f>(Table2[[#This Row],[Close Price]]-Table2[[#This Row],[20D EMA]])/Table2[[#This Row],[20D EMA]]</f>
        <v>-3.8089089735313095E-2</v>
      </c>
      <c r="T438" s="2">
        <f>(Table2[[#This Row],[Close Price]]-Table2[[#This Row],[50D EMA]])/Table2[[#This Row],[50D EMA]]</f>
        <v>-7.4345476801664784E-2</v>
      </c>
      <c r="U438" s="2">
        <f>(Table2[[#This Row],[Close Price]]-Table2[[#This Row],[200D EMA]])/Table2[[#This Row],[200D EMA]]</f>
        <v>-4.0833507499832507E-2</v>
      </c>
      <c r="V438">
        <v>1.5142471658647301</v>
      </c>
      <c r="W438">
        <v>55.55</v>
      </c>
      <c r="X438">
        <v>61.6</v>
      </c>
      <c r="Y438">
        <v>55.55</v>
      </c>
      <c r="Z438">
        <v>63.7</v>
      </c>
      <c r="AA438">
        <v>55.55</v>
      </c>
      <c r="AB438">
        <v>64.150000000000006</v>
      </c>
      <c r="AC438" s="2">
        <f>(Table2[[#This Row],[Close Price]]/Table2[[#This Row],[Day Low]])-1</f>
        <v>7.2907290729073093E-2</v>
      </c>
      <c r="AD438" s="2">
        <f>(Table2[[#This Row],[Day High]]/Table2[[#This Row],[Close Price]])-1</f>
        <v>3.3557046979865834E-2</v>
      </c>
      <c r="AE438" s="2">
        <f>(Table2[[#This Row],[Close Price]]/Table2[[#This Row],[Current Week Low]])-1</f>
        <v>7.2907290729073093E-2</v>
      </c>
      <c r="AF438" s="2">
        <f>(Table2[[#This Row],[Current Week High]]/Table2[[#This Row],[Close Price]])-1</f>
        <v>6.8791946308724761E-2</v>
      </c>
      <c r="AG438" s="2">
        <f>(Table2[[#This Row],[Close Price]]/Table2[[#This Row],[Current Month Low]])-1</f>
        <v>7.2907290729073093E-2</v>
      </c>
      <c r="AH438" s="2">
        <f>(Table2[[#This Row],[Current Month High]]/Table2[[#This Row],[Close Price]])-1</f>
        <v>7.6342281879194784E-2</v>
      </c>
      <c r="AI438">
        <v>67.164429530201303</v>
      </c>
      <c r="AJ438">
        <v>100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-0.23</v>
      </c>
      <c r="AM438" t="s">
        <v>10443</v>
      </c>
      <c r="AN438">
        <v>-3.03</v>
      </c>
      <c r="AO438" t="s">
        <v>10443</v>
      </c>
      <c r="AP438">
        <v>3.7546431061627E-2</v>
      </c>
      <c r="AQ438">
        <f>(Table2[[#This Row],[Sharpe Ratio]]-AVERAGE(Table2[Sharpe Ratio]))/_xlfn.STDEV.P(Table2[Sharpe Ratio])</f>
        <v>-0.31166065027868023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149</v>
      </c>
      <c r="AT438">
        <f>_xlfn.RANK.AVG(Table2[[#This Row],[6M Return vs Nifty Z-Score]],Table2[6M Return vs Nifty Z-Score])</f>
        <v>722</v>
      </c>
      <c r="AU438">
        <f>_xlfn.RANK.AVG(Table2[[#This Row],[Sharpe Ratio Z-Score]],Table2[Sharpe Ratio Z-Score])</f>
        <v>416</v>
      </c>
      <c r="AV438">
        <f>(Table2[[#This Row],[Rank 1Y]]+Table2[[#This Row],[Rank 6M]]+Table2[[#This Row],[Rank Sharpe]])/3</f>
        <v>429</v>
      </c>
    </row>
    <row r="439" spans="1:48" x14ac:dyDescent="0.3">
      <c r="A439" t="s">
        <v>1996</v>
      </c>
      <c r="B439" t="s">
        <v>1997</v>
      </c>
      <c r="C439" t="s">
        <v>10395</v>
      </c>
      <c r="D439" t="s">
        <v>125</v>
      </c>
      <c r="E439">
        <v>3479.0056589999999</v>
      </c>
      <c r="F439">
        <v>603.95000000000005</v>
      </c>
      <c r="G439">
        <v>-18.358726335550099</v>
      </c>
      <c r="H439">
        <f>(Table2[[#This Row],[1Y Return vs Nifty]]-AVERAGE(Table2[1Y Return vs Nifty]))/_xlfn.STDEV.P(Table2[1Y Return vs Nifty])</f>
        <v>-0.70029901981960896</v>
      </c>
      <c r="I439">
        <v>-10.230723510273901</v>
      </c>
      <c r="J439">
        <f>(Table2[[#This Row],[1M Return vs Nifty]]-AVERAGE(Table2[1M Return vs Nifty]))/_xlfn.STDEV.P(Table2[1M Return vs Nifty])</f>
        <v>-0.7600825875492534</v>
      </c>
      <c r="K439">
        <v>-5.9411651196407096</v>
      </c>
      <c r="L439">
        <f>(Table2[[#This Row],[6M Return vs Nifty]]-AVERAGE(Table2[6M Return vs Nifty]))/_xlfn.STDEV.P(Table2[6M Return vs Nifty])</f>
        <v>-0.61358396652910996</v>
      </c>
      <c r="M439">
        <v>-3.86491889837442</v>
      </c>
      <c r="N439">
        <f>(Table2[[#This Row],[1W Return vs Nifty]]-AVERAGE(Table2[1W Return vs Nifty]))/_xlfn.STDEV.P(Table2[1W Return vs Nifty])</f>
        <v>-0.24382178305370664</v>
      </c>
      <c r="O439">
        <v>581.99</v>
      </c>
      <c r="P439">
        <v>584.76294810325498</v>
      </c>
      <c r="Q439">
        <v>567.44933515623404</v>
      </c>
      <c r="R439">
        <v>61.671222188624498</v>
      </c>
      <c r="S439" s="2">
        <f>(Table2[[#This Row],[Close Price]]-Table2[[#This Row],[20D EMA]])/Table2[[#This Row],[20D EMA]]</f>
        <v>3.7732607089468954E-2</v>
      </c>
      <c r="T439" s="2">
        <f>(Table2[[#This Row],[Close Price]]-Table2[[#This Row],[50D EMA]])/Table2[[#This Row],[50D EMA]]</f>
        <v>3.2811675156540682E-2</v>
      </c>
      <c r="U439" s="2">
        <f>(Table2[[#This Row],[Close Price]]-Table2[[#This Row],[200D EMA]])/Table2[[#This Row],[200D EMA]]</f>
        <v>6.4324094826397837E-2</v>
      </c>
      <c r="V439">
        <v>0.63740197847200597</v>
      </c>
      <c r="W439">
        <v>562</v>
      </c>
      <c r="X439">
        <v>610.29999999999995</v>
      </c>
      <c r="Y439">
        <v>562</v>
      </c>
      <c r="Z439">
        <v>620.04999999999995</v>
      </c>
      <c r="AA439">
        <v>548.25</v>
      </c>
      <c r="AB439">
        <v>620.04999999999995</v>
      </c>
      <c r="AC439" s="2">
        <f>(Table2[[#This Row],[Close Price]]/Table2[[#This Row],[Day Low]])-1</f>
        <v>7.4644128113878994E-2</v>
      </c>
      <c r="AD439" s="2">
        <f>(Table2[[#This Row],[Day High]]/Table2[[#This Row],[Close Price]])-1</f>
        <v>1.051411540690439E-2</v>
      </c>
      <c r="AE439" s="2">
        <f>(Table2[[#This Row],[Close Price]]/Table2[[#This Row],[Current Week Low]])-1</f>
        <v>7.4644128113878994E-2</v>
      </c>
      <c r="AF439" s="2">
        <f>(Table2[[#This Row],[Current Week High]]/Table2[[#This Row],[Close Price]])-1</f>
        <v>2.6657835913568961E-2</v>
      </c>
      <c r="AG439" s="2">
        <f>(Table2[[#This Row],[Close Price]]/Table2[[#This Row],[Current Month Low]])-1</f>
        <v>0.10159598723210217</v>
      </c>
      <c r="AH439" s="2">
        <f>(Table2[[#This Row],[Current Month High]]/Table2[[#This Row],[Close Price]])-1</f>
        <v>2.6657835913568961E-2</v>
      </c>
      <c r="AI439">
        <v>14.5707426111433</v>
      </c>
      <c r="AJ439">
        <v>31.293478260869499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0.06</v>
      </c>
      <c r="AM439" t="s">
        <v>10442</v>
      </c>
      <c r="AN439">
        <v>3.97</v>
      </c>
      <c r="AO439" t="s">
        <v>10442</v>
      </c>
      <c r="AP439">
        <v>0.12313206546333701</v>
      </c>
      <c r="AQ439">
        <f>(Table2[[#This Row],[Sharpe Ratio]]-AVERAGE(Table2[Sharpe Ratio]))/_xlfn.STDEV.P(Table2[Sharpe Ratio])</f>
        <v>0.67906141963376909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574</v>
      </c>
      <c r="AT439">
        <f>_xlfn.RANK.AVG(Table2[[#This Row],[6M Return vs Nifty Z-Score]],Table2[6M Return vs Nifty Z-Score])</f>
        <v>528</v>
      </c>
      <c r="AU439">
        <f>_xlfn.RANK.AVG(Table2[[#This Row],[Sharpe Ratio Z-Score]],Table2[Sharpe Ratio Z-Score])</f>
        <v>186</v>
      </c>
      <c r="AV439">
        <f>(Table2[[#This Row],[Rank 1Y]]+Table2[[#This Row],[Rank 6M]]+Table2[[#This Row],[Rank Sharpe]])/3</f>
        <v>429.33333333333331</v>
      </c>
    </row>
    <row r="440" spans="1:48" x14ac:dyDescent="0.3">
      <c r="A440" t="s">
        <v>2092</v>
      </c>
      <c r="B440" t="s">
        <v>2093</v>
      </c>
      <c r="C440" t="s">
        <v>10390</v>
      </c>
      <c r="D440" t="s">
        <v>259</v>
      </c>
      <c r="E440">
        <v>3050.1542220000001</v>
      </c>
      <c r="F440">
        <v>314.7</v>
      </c>
      <c r="G440">
        <v>-12.756817274002101</v>
      </c>
      <c r="H440">
        <f>(Table2[[#This Row],[1Y Return vs Nifty]]-AVERAGE(Table2[1Y Return vs Nifty]))/_xlfn.STDEV.P(Table2[1Y Return vs Nifty])</f>
        <v>-0.60839439660252659</v>
      </c>
      <c r="I440">
        <v>-4.6769689256486897</v>
      </c>
      <c r="J440">
        <f>(Table2[[#This Row],[1M Return vs Nifty]]-AVERAGE(Table2[1M Return vs Nifty]))/_xlfn.STDEV.P(Table2[1M Return vs Nifty])</f>
        <v>-0.22576466262273265</v>
      </c>
      <c r="K440">
        <v>-0.16387482009214599</v>
      </c>
      <c r="L440">
        <f>(Table2[[#This Row],[6M Return vs Nifty]]-AVERAGE(Table2[6M Return vs Nifty]))/_xlfn.STDEV.P(Table2[6M Return vs Nifty])</f>
        <v>-0.44535307421236564</v>
      </c>
      <c r="M440">
        <v>-2.7738295527181398</v>
      </c>
      <c r="N440">
        <f>(Table2[[#This Row],[1W Return vs Nifty]]-AVERAGE(Table2[1W Return vs Nifty]))/_xlfn.STDEV.P(Table2[1W Return vs Nifty])</f>
        <v>-1.2441903638571979E-3</v>
      </c>
      <c r="O440">
        <v>317.92</v>
      </c>
      <c r="P440">
        <v>320.224205436121</v>
      </c>
      <c r="Q440">
        <v>307.82770389633203</v>
      </c>
      <c r="R440">
        <v>43.645608169705</v>
      </c>
      <c r="S440" s="2">
        <f>(Table2[[#This Row],[Close Price]]-Table2[[#This Row],[20D EMA]])/Table2[[#This Row],[20D EMA]]</f>
        <v>-1.0128334172118857E-2</v>
      </c>
      <c r="T440" s="2">
        <f>(Table2[[#This Row],[Close Price]]-Table2[[#This Row],[50D EMA]])/Table2[[#This Row],[50D EMA]]</f>
        <v>-1.7251055174287842E-2</v>
      </c>
      <c r="U440" s="2">
        <f>(Table2[[#This Row],[Close Price]]-Table2[[#This Row],[200D EMA]])/Table2[[#This Row],[200D EMA]]</f>
        <v>2.2325138435175949E-2</v>
      </c>
      <c r="V440">
        <v>0.9294200569687</v>
      </c>
      <c r="W440">
        <v>312.7</v>
      </c>
      <c r="X440">
        <v>318.3</v>
      </c>
      <c r="Y440">
        <v>310</v>
      </c>
      <c r="Z440">
        <v>320.95</v>
      </c>
      <c r="AA440">
        <v>300.05</v>
      </c>
      <c r="AB440">
        <v>332.95</v>
      </c>
      <c r="AC440" s="2">
        <f>(Table2[[#This Row],[Close Price]]/Table2[[#This Row],[Day Low]])-1</f>
        <v>6.395906619763414E-3</v>
      </c>
      <c r="AD440" s="2">
        <f>(Table2[[#This Row],[Day High]]/Table2[[#This Row],[Close Price]])-1</f>
        <v>1.1439466158245981E-2</v>
      </c>
      <c r="AE440" s="2">
        <f>(Table2[[#This Row],[Close Price]]/Table2[[#This Row],[Current Week Low]])-1</f>
        <v>1.5161290322580623E-2</v>
      </c>
      <c r="AF440" s="2">
        <f>(Table2[[#This Row],[Current Week High]]/Table2[[#This Row],[Close Price]])-1</f>
        <v>1.9860184302510353E-2</v>
      </c>
      <c r="AG440" s="2">
        <f>(Table2[[#This Row],[Close Price]]/Table2[[#This Row],[Current Month Low]])-1</f>
        <v>4.8825195800699772E-2</v>
      </c>
      <c r="AH440" s="2">
        <f>(Table2[[#This Row],[Current Month High]]/Table2[[#This Row],[Close Price]])-1</f>
        <v>5.7991738163330142E-2</v>
      </c>
      <c r="AI440">
        <v>27.597712106768299</v>
      </c>
      <c r="AJ440">
        <v>28.3703854782785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-0.13</v>
      </c>
      <c r="AM440" t="s">
        <v>10443</v>
      </c>
      <c r="AN440">
        <v>-2.36</v>
      </c>
      <c r="AO440" t="s">
        <v>10443</v>
      </c>
      <c r="AP440">
        <v>8.4810756433453996E-2</v>
      </c>
      <c r="AQ440">
        <f>(Table2[[#This Row],[Sharpe Ratio]]-AVERAGE(Table2[Sharpe Ratio]))/_xlfn.STDEV.P(Table2[Sharpe Ratio])</f>
        <v>0.23546166286101597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536</v>
      </c>
      <c r="AT440">
        <f>_xlfn.RANK.AVG(Table2[[#This Row],[6M Return vs Nifty Z-Score]],Table2[6M Return vs Nifty Z-Score])</f>
        <v>473</v>
      </c>
      <c r="AU440">
        <f>_xlfn.RANK.AVG(Table2[[#This Row],[Sharpe Ratio Z-Score]],Table2[Sharpe Ratio Z-Score])</f>
        <v>281</v>
      </c>
      <c r="AV440">
        <f>(Table2[[#This Row],[Rank 1Y]]+Table2[[#This Row],[Rank 6M]]+Table2[[#This Row],[Rank Sharpe]])/3</f>
        <v>430</v>
      </c>
    </row>
    <row r="441" spans="1:48" x14ac:dyDescent="0.3">
      <c r="A441" t="s">
        <v>211</v>
      </c>
      <c r="B441" t="s">
        <v>212</v>
      </c>
      <c r="C441" t="s">
        <v>10388</v>
      </c>
      <c r="D441" t="s">
        <v>54</v>
      </c>
      <c r="E441">
        <v>132330.80629080001</v>
      </c>
      <c r="F441">
        <v>1638.65</v>
      </c>
      <c r="G441">
        <v>2.5875261862795398</v>
      </c>
      <c r="H441">
        <f>(Table2[[#This Row],[1Y Return vs Nifty]]-AVERAGE(Table2[1Y Return vs Nifty]))/_xlfn.STDEV.P(Table2[1Y Return vs Nifty])</f>
        <v>-0.35665591089405019</v>
      </c>
      <c r="I441">
        <v>0.13685033789853501</v>
      </c>
      <c r="J441">
        <f>(Table2[[#This Row],[1M Return vs Nifty]]-AVERAGE(Table2[1M Return vs Nifty]))/_xlfn.STDEV.P(Table2[1M Return vs Nifty])</f>
        <v>0.23736525798816183</v>
      </c>
      <c r="K441">
        <v>-2.4857301548923401</v>
      </c>
      <c r="L441">
        <f>(Table2[[#This Row],[6M Return vs Nifty]]-AVERAGE(Table2[6M Return vs Nifty]))/_xlfn.STDEV.P(Table2[6M Return vs Nifty])</f>
        <v>-0.51296397388177506</v>
      </c>
      <c r="M441">
        <v>-2.7706414265774502</v>
      </c>
      <c r="N441">
        <f>(Table2[[#This Row],[1W Return vs Nifty]]-AVERAGE(Table2[1W Return vs Nifty]))/_xlfn.STDEV.P(Table2[1W Return vs Nifty])</f>
        <v>-5.353868479224883E-4</v>
      </c>
      <c r="O441">
        <v>1631.26</v>
      </c>
      <c r="P441">
        <v>1590.0390519867999</v>
      </c>
      <c r="Q441">
        <v>1452.6854774589101</v>
      </c>
      <c r="R441">
        <v>49.264722898136398</v>
      </c>
      <c r="S441" s="2">
        <f>(Table2[[#This Row],[Close Price]]-Table2[[#This Row],[20D EMA]])/Table2[[#This Row],[20D EMA]]</f>
        <v>4.5302404276449494E-3</v>
      </c>
      <c r="T441" s="2">
        <f>(Table2[[#This Row],[Close Price]]-Table2[[#This Row],[50D EMA]])/Table2[[#This Row],[50D EMA]]</f>
        <v>3.0572172395677576E-2</v>
      </c>
      <c r="U441" s="2">
        <f>(Table2[[#This Row],[Close Price]]-Table2[[#This Row],[200D EMA]])/Table2[[#This Row],[200D EMA]]</f>
        <v>0.1280143055235782</v>
      </c>
      <c r="V441">
        <v>0.79676461631085205</v>
      </c>
      <c r="W441">
        <v>1609.8</v>
      </c>
      <c r="X441">
        <v>1652.6</v>
      </c>
      <c r="Y441">
        <v>1609.8</v>
      </c>
      <c r="Z441">
        <v>1683</v>
      </c>
      <c r="AA441">
        <v>1608.05</v>
      </c>
      <c r="AB441">
        <v>1683</v>
      </c>
      <c r="AC441" s="2">
        <f>(Table2[[#This Row],[Close Price]]/Table2[[#This Row],[Day Low]])-1</f>
        <v>1.7921480929308009E-2</v>
      </c>
      <c r="AD441" s="2">
        <f>(Table2[[#This Row],[Day High]]/Table2[[#This Row],[Close Price]])-1</f>
        <v>8.5131053000944146E-3</v>
      </c>
      <c r="AE441" s="2">
        <f>(Table2[[#This Row],[Close Price]]/Table2[[#This Row],[Current Week Low]])-1</f>
        <v>1.7921480929308009E-2</v>
      </c>
      <c r="AF441" s="2">
        <f>(Table2[[#This Row],[Current Week High]]/Table2[[#This Row],[Close Price]])-1</f>
        <v>2.7064962011411842E-2</v>
      </c>
      <c r="AG441" s="2">
        <f>(Table2[[#This Row],[Close Price]]/Table2[[#This Row],[Current Month Low]])-1</f>
        <v>1.9029259040452828E-2</v>
      </c>
      <c r="AH441" s="2">
        <f>(Table2[[#This Row],[Current Month High]]/Table2[[#This Row],[Close Price]])-1</f>
        <v>2.7064962011411842E-2</v>
      </c>
      <c r="AI441">
        <v>2.7064962011411802</v>
      </c>
      <c r="AJ441">
        <v>44.757067137809202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-0.04</v>
      </c>
      <c r="AM441" t="s">
        <v>10443</v>
      </c>
      <c r="AN441">
        <v>-0.8</v>
      </c>
      <c r="AO441" t="s">
        <v>10443</v>
      </c>
      <c r="AP441">
        <v>4.8305430993901E-2</v>
      </c>
      <c r="AQ441">
        <f>(Table2[[#This Row],[Sharpe Ratio]]-AVERAGE(Table2[Sharpe Ratio]))/_xlfn.STDEV.P(Table2[Sharpe Ratio])</f>
        <v>-0.18711663354498612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-0.81990664718057205</v>
      </c>
      <c r="AS441">
        <f>_xlfn.RANK.AVG(Table2[[#This Row],[1Y Return vs Nifty Z-Score]],Table2[1Y Return vs Nifty Z-Score])</f>
        <v>413</v>
      </c>
      <c r="AT441">
        <f>_xlfn.RANK.AVG(Table2[[#This Row],[6M Return vs Nifty Z-Score]],Table2[6M Return vs Nifty Z-Score])</f>
        <v>495</v>
      </c>
      <c r="AU441">
        <f>_xlfn.RANK.AVG(Table2[[#This Row],[Sharpe Ratio Z-Score]],Table2[Sharpe Ratio Z-Score])</f>
        <v>384</v>
      </c>
      <c r="AV441">
        <f>(Table2[[#This Row],[Rank 1Y]]+Table2[[#This Row],[Rank 6M]]+Table2[[#This Row],[Rank Sharpe]])/3</f>
        <v>430.66666666666669</v>
      </c>
    </row>
    <row r="442" spans="1:48" x14ac:dyDescent="0.3">
      <c r="A442" t="s">
        <v>572</v>
      </c>
      <c r="B442" t="s">
        <v>573</v>
      </c>
      <c r="C442" t="s">
        <v>10388</v>
      </c>
      <c r="D442" t="s">
        <v>54</v>
      </c>
      <c r="E442">
        <v>36397.675635369997</v>
      </c>
      <c r="F442">
        <v>1434.65</v>
      </c>
      <c r="G442">
        <v>27.499153759873</v>
      </c>
      <c r="H442">
        <f>(Table2[[#This Row],[1Y Return vs Nifty]]-AVERAGE(Table2[1Y Return vs Nifty]))/_xlfn.STDEV.P(Table2[1Y Return vs Nifty])</f>
        <v>5.2042931004450753E-2</v>
      </c>
      <c r="I442">
        <v>2.55910092287594</v>
      </c>
      <c r="J442">
        <f>(Table2[[#This Row],[1M Return vs Nifty]]-AVERAGE(Table2[1M Return vs Nifty]))/_xlfn.STDEV.P(Table2[1M Return vs Nifty])</f>
        <v>0.47040614708328549</v>
      </c>
      <c r="K442">
        <v>5.4802230808704699</v>
      </c>
      <c r="L442">
        <f>(Table2[[#This Row],[6M Return vs Nifty]]-AVERAGE(Table2[6M Return vs Nifty]))/_xlfn.STDEV.P(Table2[6M Return vs Nifty])</f>
        <v>-0.28100065690763043</v>
      </c>
      <c r="M442">
        <v>-2.37591305922964</v>
      </c>
      <c r="N442">
        <f>(Table2[[#This Row],[1W Return vs Nifty]]-AVERAGE(Table2[1W Return vs Nifty]))/_xlfn.STDEV.P(Table2[1W Return vs Nifty])</f>
        <v>8.7223014880427496E-2</v>
      </c>
      <c r="O442">
        <v>1423.32</v>
      </c>
      <c r="P442">
        <v>1364.9016189531901</v>
      </c>
      <c r="Q442">
        <v>1226.08071103008</v>
      </c>
      <c r="R442">
        <v>49.545642805865803</v>
      </c>
      <c r="S442" s="2">
        <f>(Table2[[#This Row],[Close Price]]-Table2[[#This Row],[20D EMA]])/Table2[[#This Row],[20D EMA]]</f>
        <v>7.9602619228284262E-3</v>
      </c>
      <c r="T442" s="2">
        <f>(Table2[[#This Row],[Close Price]]-Table2[[#This Row],[50D EMA]])/Table2[[#This Row],[50D EMA]]</f>
        <v>5.1101398136155357E-2</v>
      </c>
      <c r="U442" s="2">
        <f>(Table2[[#This Row],[Close Price]]-Table2[[#This Row],[200D EMA]])/Table2[[#This Row],[200D EMA]]</f>
        <v>0.17011057028594193</v>
      </c>
      <c r="V442">
        <v>0.58919890232042804</v>
      </c>
      <c r="W442">
        <v>1427.7</v>
      </c>
      <c r="X442">
        <v>1459</v>
      </c>
      <c r="Y442">
        <v>1425.05</v>
      </c>
      <c r="Z442">
        <v>1477.95</v>
      </c>
      <c r="AA442">
        <v>1375</v>
      </c>
      <c r="AB442">
        <v>1479.9</v>
      </c>
      <c r="AC442" s="2">
        <f>(Table2[[#This Row],[Close Price]]/Table2[[#This Row],[Day Low]])-1</f>
        <v>4.8679694613713576E-3</v>
      </c>
      <c r="AD442" s="2">
        <f>(Table2[[#This Row],[Day High]]/Table2[[#This Row],[Close Price]])-1</f>
        <v>1.6972780817620992E-2</v>
      </c>
      <c r="AE442" s="2">
        <f>(Table2[[#This Row],[Close Price]]/Table2[[#This Row],[Current Week Low]])-1</f>
        <v>6.7366057331321727E-3</v>
      </c>
      <c r="AF442" s="2">
        <f>(Table2[[#This Row],[Current Week High]]/Table2[[#This Row],[Close Price]])-1</f>
        <v>3.0181577388213032E-2</v>
      </c>
      <c r="AG442" s="2">
        <f>(Table2[[#This Row],[Close Price]]/Table2[[#This Row],[Current Month Low]])-1</f>
        <v>4.3381818181818188E-2</v>
      </c>
      <c r="AH442" s="2">
        <f>(Table2[[#This Row],[Current Month High]]/Table2[[#This Row],[Close Price]])-1</f>
        <v>3.1540793921862376E-2</v>
      </c>
      <c r="AI442">
        <v>3.15407939218623</v>
      </c>
      <c r="AJ442">
        <v>63.399772209567203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0.08</v>
      </c>
      <c r="AM442" t="s">
        <v>10442</v>
      </c>
      <c r="AN442">
        <v>1.58</v>
      </c>
      <c r="AO442" t="s">
        <v>10442</v>
      </c>
      <c r="AP442">
        <v>-1.3186218438241E-2</v>
      </c>
      <c r="AQ442">
        <f>(Table2[[#This Row],[Sharpe Ratio]]-AVERAGE(Table2[Sharpe Ratio]))/_xlfn.STDEV.P(Table2[Sharpe Ratio])</f>
        <v>-0.89893158512668758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-0.57026014906615419</v>
      </c>
      <c r="AS442">
        <f>_xlfn.RANK.AVG(Table2[[#This Row],[1Y Return vs Nifty Z-Score]],Table2[1Y Return vs Nifty Z-Score])</f>
        <v>280</v>
      </c>
      <c r="AT442">
        <f>_xlfn.RANK.AVG(Table2[[#This Row],[6M Return vs Nifty Z-Score]],Table2[6M Return vs Nifty Z-Score])</f>
        <v>402</v>
      </c>
      <c r="AU442">
        <f>_xlfn.RANK.AVG(Table2[[#This Row],[Sharpe Ratio Z-Score]],Table2[Sharpe Ratio Z-Score])</f>
        <v>612</v>
      </c>
      <c r="AV442">
        <f>(Table2[[#This Row],[Rank 1Y]]+Table2[[#This Row],[Rank 6M]]+Table2[[#This Row],[Rank Sharpe]])/3</f>
        <v>431.33333333333331</v>
      </c>
    </row>
    <row r="443" spans="1:48" x14ac:dyDescent="0.3">
      <c r="A443" t="s">
        <v>781</v>
      </c>
      <c r="B443" t="s">
        <v>782</v>
      </c>
      <c r="C443" t="s">
        <v>10388</v>
      </c>
      <c r="D443" t="s">
        <v>54</v>
      </c>
      <c r="E443">
        <v>21915.80551038</v>
      </c>
      <c r="F443">
        <v>1114.95</v>
      </c>
      <c r="G443">
        <v>14.020702520047699</v>
      </c>
      <c r="H443">
        <f>(Table2[[#This Row],[1Y Return vs Nifty]]-AVERAGE(Table2[1Y Return vs Nifty]))/_xlfn.STDEV.P(Table2[1Y Return vs Nifty])</f>
        <v>-0.16908382580935163</v>
      </c>
      <c r="I443">
        <v>2.1361711625286999</v>
      </c>
      <c r="J443">
        <f>(Table2[[#This Row],[1M Return vs Nifty]]-AVERAGE(Table2[1M Return vs Nifty]))/_xlfn.STDEV.P(Table2[1M Return vs Nifty])</f>
        <v>0.42971674525699677</v>
      </c>
      <c r="K443">
        <v>-0.16732615981392401</v>
      </c>
      <c r="L443">
        <f>(Table2[[#This Row],[6M Return vs Nifty]]-AVERAGE(Table2[6M Return vs Nifty]))/_xlfn.STDEV.P(Table2[6M Return vs Nifty])</f>
        <v>-0.44545357495423221</v>
      </c>
      <c r="M443">
        <v>-7.9925132536802597</v>
      </c>
      <c r="N443">
        <f>(Table2[[#This Row],[1W Return vs Nifty]]-AVERAGE(Table2[1W Return vs Nifty]))/_xlfn.STDEV.P(Table2[1W Return vs Nifty])</f>
        <v>-1.1614935633679502</v>
      </c>
      <c r="O443">
        <v>1153.53</v>
      </c>
      <c r="P443">
        <v>1114.0166537734799</v>
      </c>
      <c r="Q443">
        <v>982.69435397641496</v>
      </c>
      <c r="R443">
        <v>36.981674329820599</v>
      </c>
      <c r="S443" s="2">
        <f>(Table2[[#This Row],[Close Price]]-Table2[[#This Row],[20D EMA]])/Table2[[#This Row],[20D EMA]]</f>
        <v>-3.3445163974929068E-2</v>
      </c>
      <c r="T443" s="2">
        <f>(Table2[[#This Row],[Close Price]]-Table2[[#This Row],[50D EMA]])/Table2[[#This Row],[50D EMA]]</f>
        <v>8.378207124270932E-4</v>
      </c>
      <c r="U443" s="2">
        <f>(Table2[[#This Row],[Close Price]]-Table2[[#This Row],[200D EMA]])/Table2[[#This Row],[200D EMA]]</f>
        <v>0.13458472157535087</v>
      </c>
      <c r="V443">
        <v>1.17798961151597</v>
      </c>
      <c r="W443">
        <v>1110.05</v>
      </c>
      <c r="X443">
        <v>1160</v>
      </c>
      <c r="Y443">
        <v>1110.05</v>
      </c>
      <c r="Z443">
        <v>1225</v>
      </c>
      <c r="AA443">
        <v>1040</v>
      </c>
      <c r="AB443">
        <v>1278</v>
      </c>
      <c r="AC443" s="2">
        <f>(Table2[[#This Row],[Close Price]]/Table2[[#This Row],[Day Low]])-1</f>
        <v>4.414215575875069E-3</v>
      </c>
      <c r="AD443" s="2">
        <f>(Table2[[#This Row],[Day High]]/Table2[[#This Row],[Close Price]])-1</f>
        <v>4.0405399345261994E-2</v>
      </c>
      <c r="AE443" s="2">
        <f>(Table2[[#This Row],[Close Price]]/Table2[[#This Row],[Current Week Low]])-1</f>
        <v>4.414215575875069E-3</v>
      </c>
      <c r="AF443" s="2">
        <f>(Table2[[#This Row],[Current Week High]]/Table2[[#This Row],[Close Price]])-1</f>
        <v>9.8703977756850136E-2</v>
      </c>
      <c r="AG443" s="2">
        <f>(Table2[[#This Row],[Close Price]]/Table2[[#This Row],[Current Month Low]])-1</f>
        <v>7.2067307692307736E-2</v>
      </c>
      <c r="AH443" s="2">
        <f>(Table2[[#This Row],[Current Month High]]/Table2[[#This Row],[Close Price]])-1</f>
        <v>0.14623974169245257</v>
      </c>
      <c r="AI443">
        <v>15.247320507646</v>
      </c>
      <c r="AJ443">
        <v>57.668104362582199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0.02</v>
      </c>
      <c r="AM443" t="s">
        <v>10442</v>
      </c>
      <c r="AN443">
        <v>-0.11</v>
      </c>
      <c r="AO443" t="s">
        <v>10443</v>
      </c>
      <c r="AP443">
        <v>1.8552446245268001E-2</v>
      </c>
      <c r="AQ443">
        <f>(Table2[[#This Row],[Sharpe Ratio]]-AVERAGE(Table2[Sharpe Ratio]))/_xlfn.STDEV.P(Table2[Sharpe Ratio])</f>
        <v>-0.53153119379565206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-1.8778454126701893</v>
      </c>
      <c r="AS443">
        <f>_xlfn.RANK.AVG(Table2[[#This Row],[1Y Return vs Nifty Z-Score]],Table2[1Y Return vs Nifty Z-Score])</f>
        <v>345</v>
      </c>
      <c r="AT443">
        <f>_xlfn.RANK.AVG(Table2[[#This Row],[6M Return vs Nifty Z-Score]],Table2[6M Return vs Nifty Z-Score])</f>
        <v>474</v>
      </c>
      <c r="AU443">
        <f>_xlfn.RANK.AVG(Table2[[#This Row],[Sharpe Ratio Z-Score]],Table2[Sharpe Ratio Z-Score])</f>
        <v>475</v>
      </c>
      <c r="AV443">
        <f>(Table2[[#This Row],[Rank 1Y]]+Table2[[#This Row],[Rank 6M]]+Table2[[#This Row],[Rank Sharpe]])/3</f>
        <v>431.33333333333331</v>
      </c>
    </row>
    <row r="444" spans="1:48" x14ac:dyDescent="0.3">
      <c r="A444" t="s">
        <v>1489</v>
      </c>
      <c r="B444" t="s">
        <v>1490</v>
      </c>
      <c r="C444" t="s">
        <v>10387</v>
      </c>
      <c r="D444" t="s">
        <v>46</v>
      </c>
      <c r="E444">
        <v>7102.0945645299998</v>
      </c>
      <c r="F444">
        <v>190.82</v>
      </c>
      <c r="G444">
        <v>1.8703560776467401</v>
      </c>
      <c r="H444">
        <f>(Table2[[#This Row],[1Y Return vs Nifty]]-AVERAGE(Table2[1Y Return vs Nifty]))/_xlfn.STDEV.P(Table2[1Y Return vs Nifty])</f>
        <v>-0.3684217656932422</v>
      </c>
      <c r="I444">
        <v>-6.5456943645479102</v>
      </c>
      <c r="J444">
        <f>(Table2[[#This Row],[1M Return vs Nifty]]-AVERAGE(Table2[1M Return vs Nifty]))/_xlfn.STDEV.P(Table2[1M Return vs Nifty])</f>
        <v>-0.40555177484663651</v>
      </c>
      <c r="K444">
        <v>-21.5020294401575</v>
      </c>
      <c r="L444">
        <f>(Table2[[#This Row],[6M Return vs Nifty]]-AVERAGE(Table2[6M Return vs Nifty]))/_xlfn.STDEV.P(Table2[6M Return vs Nifty])</f>
        <v>-1.0667060971696429</v>
      </c>
      <c r="M444">
        <v>-2.2699439104176502</v>
      </c>
      <c r="N444">
        <f>(Table2[[#This Row],[1W Return vs Nifty]]-AVERAGE(Table2[1W Return vs Nifty]))/_xlfn.STDEV.P(Table2[1W Return vs Nifty])</f>
        <v>0.11078271796115288</v>
      </c>
      <c r="O444">
        <v>191.9</v>
      </c>
      <c r="P444">
        <v>193.82288734018201</v>
      </c>
      <c r="Q444">
        <v>190.35175578342901</v>
      </c>
      <c r="R444">
        <v>47.747210924915002</v>
      </c>
      <c r="S444" s="2">
        <f>(Table2[[#This Row],[Close Price]]-Table2[[#This Row],[20D EMA]])/Table2[[#This Row],[20D EMA]]</f>
        <v>-5.6279312141741143E-3</v>
      </c>
      <c r="T444" s="2">
        <f>(Table2[[#This Row],[Close Price]]-Table2[[#This Row],[50D EMA]])/Table2[[#This Row],[50D EMA]]</f>
        <v>-1.5492945035493111E-2</v>
      </c>
      <c r="U444" s="2">
        <f>(Table2[[#This Row],[Close Price]]-Table2[[#This Row],[200D EMA]])/Table2[[#This Row],[200D EMA]]</f>
        <v>2.4598891386309078E-3</v>
      </c>
      <c r="V444">
        <v>0.61033411669708104</v>
      </c>
      <c r="W444">
        <v>188.05</v>
      </c>
      <c r="X444">
        <v>191.55</v>
      </c>
      <c r="Y444">
        <v>184.31</v>
      </c>
      <c r="Z444">
        <v>196.5</v>
      </c>
      <c r="AA444">
        <v>184.31</v>
      </c>
      <c r="AB444">
        <v>199.9</v>
      </c>
      <c r="AC444" s="2">
        <f>(Table2[[#This Row],[Close Price]]/Table2[[#This Row],[Day Low]])-1</f>
        <v>1.4730124966763958E-2</v>
      </c>
      <c r="AD444" s="2">
        <f>(Table2[[#This Row],[Day High]]/Table2[[#This Row],[Close Price]])-1</f>
        <v>3.8255948013836694E-3</v>
      </c>
      <c r="AE444" s="2">
        <f>(Table2[[#This Row],[Close Price]]/Table2[[#This Row],[Current Week Low]])-1</f>
        <v>3.53209266995822E-2</v>
      </c>
      <c r="AF444" s="2">
        <f>(Table2[[#This Row],[Current Week High]]/Table2[[#This Row],[Close Price]])-1</f>
        <v>2.9766271879257955E-2</v>
      </c>
      <c r="AG444" s="2">
        <f>(Table2[[#This Row],[Close Price]]/Table2[[#This Row],[Current Month Low]])-1</f>
        <v>3.53209266995822E-2</v>
      </c>
      <c r="AH444" s="2">
        <f>(Table2[[#This Row],[Current Month High]]/Table2[[#This Row],[Close Price]])-1</f>
        <v>4.7584110680222169E-2</v>
      </c>
      <c r="AI444">
        <v>30.646682737658502</v>
      </c>
      <c r="AJ444">
        <v>39.081632653061199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-7.0000000000000007E-2</v>
      </c>
      <c r="AM444" t="s">
        <v>10443</v>
      </c>
      <c r="AN444">
        <v>-2.23</v>
      </c>
      <c r="AO444" t="s">
        <v>10443</v>
      </c>
      <c r="AP444">
        <v>0.114064805589114</v>
      </c>
      <c r="AQ444">
        <f>(Table2[[#This Row],[Sharpe Ratio]]-AVERAGE(Table2[Sharpe Ratio]))/_xlfn.STDEV.P(Table2[Sharpe Ratio])</f>
        <v>0.57410064515542014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419</v>
      </c>
      <c r="AT444">
        <f>_xlfn.RANK.AVG(Table2[[#This Row],[6M Return vs Nifty Z-Score]],Table2[6M Return vs Nifty Z-Score])</f>
        <v>681</v>
      </c>
      <c r="AU444">
        <f>_xlfn.RANK.AVG(Table2[[#This Row],[Sharpe Ratio Z-Score]],Table2[Sharpe Ratio Z-Score])</f>
        <v>201</v>
      </c>
      <c r="AV444">
        <f>(Table2[[#This Row],[Rank 1Y]]+Table2[[#This Row],[Rank 6M]]+Table2[[#This Row],[Rank Sharpe]])/3</f>
        <v>433.66666666666669</v>
      </c>
    </row>
    <row r="445" spans="1:48" x14ac:dyDescent="0.3">
      <c r="A445" t="s">
        <v>1307</v>
      </c>
      <c r="B445" t="s">
        <v>1308</v>
      </c>
      <c r="C445" t="s">
        <v>10383</v>
      </c>
      <c r="D445" t="s">
        <v>290</v>
      </c>
      <c r="E445">
        <v>8900.8005097000005</v>
      </c>
      <c r="F445">
        <v>755.15</v>
      </c>
      <c r="G445">
        <v>7.2460742605377204</v>
      </c>
      <c r="H445">
        <f>(Table2[[#This Row],[1Y Return vs Nifty]]-AVERAGE(Table2[1Y Return vs Nifty]))/_xlfn.STDEV.P(Table2[1Y Return vs Nifty])</f>
        <v>-0.28022801804549113</v>
      </c>
      <c r="I445">
        <v>-3.9470451149470098</v>
      </c>
      <c r="J445">
        <f>(Table2[[#This Row],[1M Return vs Nifty]]-AVERAGE(Table2[1M Return vs Nifty]))/_xlfn.STDEV.P(Table2[1M Return vs Nifty])</f>
        <v>-0.1555398498504377</v>
      </c>
      <c r="K445">
        <v>-14.8763248514555</v>
      </c>
      <c r="L445">
        <f>(Table2[[#This Row],[6M Return vs Nifty]]-AVERAGE(Table2[6M Return vs Nifty]))/_xlfn.STDEV.P(Table2[6M Return vs Nifty])</f>
        <v>-0.87376993897250632</v>
      </c>
      <c r="M445">
        <v>-2.9506898963578498</v>
      </c>
      <c r="N445">
        <f>(Table2[[#This Row],[1W Return vs Nifty]]-AVERAGE(Table2[1W Return vs Nifty]))/_xlfn.STDEV.P(Table2[1W Return vs Nifty])</f>
        <v>-4.0564853307930776E-2</v>
      </c>
      <c r="O445">
        <v>747.33</v>
      </c>
      <c r="P445">
        <v>753.71030636418504</v>
      </c>
      <c r="Q445">
        <v>718.64315725199799</v>
      </c>
      <c r="R445">
        <v>55.782751559076502</v>
      </c>
      <c r="S445" s="2">
        <f>(Table2[[#This Row],[Close Price]]-Table2[[#This Row],[20D EMA]])/Table2[[#This Row],[20D EMA]]</f>
        <v>1.0463918215513811E-2</v>
      </c>
      <c r="T445" s="2">
        <f>(Table2[[#This Row],[Close Price]]-Table2[[#This Row],[50D EMA]])/Table2[[#This Row],[50D EMA]]</f>
        <v>1.9101418988946241E-3</v>
      </c>
      <c r="U445" s="2">
        <f>(Table2[[#This Row],[Close Price]]-Table2[[#This Row],[200D EMA]])/Table2[[#This Row],[200D EMA]]</f>
        <v>5.0799680452812787E-2</v>
      </c>
      <c r="V445">
        <v>1.2459489551151499</v>
      </c>
      <c r="W445">
        <v>716.95</v>
      </c>
      <c r="X445">
        <v>779</v>
      </c>
      <c r="Y445">
        <v>716.95</v>
      </c>
      <c r="Z445">
        <v>779</v>
      </c>
      <c r="AA445">
        <v>711.55</v>
      </c>
      <c r="AB445">
        <v>779.05</v>
      </c>
      <c r="AC445" s="2">
        <f>(Table2[[#This Row],[Close Price]]/Table2[[#This Row],[Day Low]])-1</f>
        <v>5.3281260896854699E-2</v>
      </c>
      <c r="AD445" s="2">
        <f>(Table2[[#This Row],[Day High]]/Table2[[#This Row],[Close Price]])-1</f>
        <v>3.1583129179633129E-2</v>
      </c>
      <c r="AE445" s="2">
        <f>(Table2[[#This Row],[Close Price]]/Table2[[#This Row],[Current Week Low]])-1</f>
        <v>5.3281260896854699E-2</v>
      </c>
      <c r="AF445" s="2">
        <f>(Table2[[#This Row],[Current Week High]]/Table2[[#This Row],[Close Price]])-1</f>
        <v>3.1583129179633129E-2</v>
      </c>
      <c r="AG445" s="2">
        <f>(Table2[[#This Row],[Close Price]]/Table2[[#This Row],[Current Month Low]])-1</f>
        <v>6.1274682032183225E-2</v>
      </c>
      <c r="AH445" s="2">
        <f>(Table2[[#This Row],[Current Month High]]/Table2[[#This Row],[Close Price]])-1</f>
        <v>3.1649341190491898E-2</v>
      </c>
      <c r="AI445">
        <v>22.055220817056199</v>
      </c>
      <c r="AJ445">
        <v>43.0072909762333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-0.13</v>
      </c>
      <c r="AM445" t="s">
        <v>10443</v>
      </c>
      <c r="AN445">
        <v>-1.29</v>
      </c>
      <c r="AO445" t="s">
        <v>10443</v>
      </c>
      <c r="AP445">
        <v>8.1943443020070006E-2</v>
      </c>
      <c r="AQ445">
        <f>(Table2[[#This Row],[Sharpe Ratio]]-AVERAGE(Table2[Sharpe Ratio]))/_xlfn.STDEV.P(Table2[Sharpe Ratio])</f>
        <v>0.20227022016325921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386</v>
      </c>
      <c r="AT445">
        <f>_xlfn.RANK.AVG(Table2[[#This Row],[6M Return vs Nifty Z-Score]],Table2[6M Return vs Nifty Z-Score])</f>
        <v>622</v>
      </c>
      <c r="AU445">
        <f>_xlfn.RANK.AVG(Table2[[#This Row],[Sharpe Ratio Z-Score]],Table2[Sharpe Ratio Z-Score])</f>
        <v>294</v>
      </c>
      <c r="AV445">
        <f>(Table2[[#This Row],[Rank 1Y]]+Table2[[#This Row],[Rank 6M]]+Table2[[#This Row],[Rank Sharpe]])/3</f>
        <v>434</v>
      </c>
    </row>
    <row r="446" spans="1:48" x14ac:dyDescent="0.3">
      <c r="A446" t="s">
        <v>306</v>
      </c>
      <c r="B446" t="s">
        <v>307</v>
      </c>
      <c r="C446" t="s">
        <v>10386</v>
      </c>
      <c r="D446" t="s">
        <v>180</v>
      </c>
      <c r="E446">
        <v>91797.259060700002</v>
      </c>
      <c r="F446">
        <v>709</v>
      </c>
      <c r="G446">
        <v>-6.1819843630665599</v>
      </c>
      <c r="H446">
        <f>(Table2[[#This Row],[1Y Return vs Nifty]]-AVERAGE(Table2[1Y Return vs Nifty]))/_xlfn.STDEV.P(Table2[1Y Return vs Nifty])</f>
        <v>-0.50052803626788989</v>
      </c>
      <c r="I446">
        <v>2.12826235741445E-2</v>
      </c>
      <c r="J446">
        <f>(Table2[[#This Row],[1M Return vs Nifty]]-AVERAGE(Table2[1M Return vs Nifty]))/_xlfn.STDEV.P(Table2[1M Return vs Nifty])</f>
        <v>0.2262466713878005</v>
      </c>
      <c r="K446">
        <v>25.834869496296299</v>
      </c>
      <c r="L446">
        <f>(Table2[[#This Row],[6M Return vs Nifty]]-AVERAGE(Table2[6M Return vs Nifty]))/_xlfn.STDEV.P(Table2[6M Return vs Nifty])</f>
        <v>0.31171325423622886</v>
      </c>
      <c r="M446">
        <v>-0.54492264640360999</v>
      </c>
      <c r="N446">
        <f>(Table2[[#This Row],[1W Return vs Nifty]]-AVERAGE(Table2[1W Return vs Nifty]))/_xlfn.STDEV.P(Table2[1W Return vs Nifty])</f>
        <v>0.49429989483508924</v>
      </c>
      <c r="O446">
        <v>679.7</v>
      </c>
      <c r="P446">
        <v>663.01293941725203</v>
      </c>
      <c r="Q446">
        <v>601.51688346068102</v>
      </c>
      <c r="R446">
        <v>77.623806124780899</v>
      </c>
      <c r="S446" s="2">
        <f>(Table2[[#This Row],[Close Price]]-Table2[[#This Row],[20D EMA]])/Table2[[#This Row],[20D EMA]]</f>
        <v>4.3107253199941083E-2</v>
      </c>
      <c r="T446" s="2">
        <f>(Table2[[#This Row],[Close Price]]-Table2[[#This Row],[50D EMA]])/Table2[[#This Row],[50D EMA]]</f>
        <v>6.9360728650586817E-2</v>
      </c>
      <c r="U446" s="2">
        <f>(Table2[[#This Row],[Close Price]]-Table2[[#This Row],[200D EMA]])/Table2[[#This Row],[200D EMA]]</f>
        <v>0.17868678252377726</v>
      </c>
      <c r="V446">
        <v>0.94191796861950305</v>
      </c>
      <c r="W446">
        <v>697.5</v>
      </c>
      <c r="X446">
        <v>710.5</v>
      </c>
      <c r="Y446">
        <v>675.55</v>
      </c>
      <c r="Z446">
        <v>710.5</v>
      </c>
      <c r="AA446">
        <v>633</v>
      </c>
      <c r="AB446">
        <v>710.5</v>
      </c>
      <c r="AC446" s="2">
        <f>(Table2[[#This Row],[Close Price]]/Table2[[#This Row],[Day Low]])-1</f>
        <v>1.6487455197132572E-2</v>
      </c>
      <c r="AD446" s="2">
        <f>(Table2[[#This Row],[Day High]]/Table2[[#This Row],[Close Price]])-1</f>
        <v>2.1156558533146352E-3</v>
      </c>
      <c r="AE446" s="2">
        <f>(Table2[[#This Row],[Close Price]]/Table2[[#This Row],[Current Week Low]])-1</f>
        <v>4.951520982902835E-2</v>
      </c>
      <c r="AF446" s="2">
        <f>(Table2[[#This Row],[Current Week High]]/Table2[[#This Row],[Close Price]])-1</f>
        <v>2.1156558533146352E-3</v>
      </c>
      <c r="AG446" s="2">
        <f>(Table2[[#This Row],[Close Price]]/Table2[[#This Row],[Current Month Low]])-1</f>
        <v>0.1200631911532386</v>
      </c>
      <c r="AH446" s="2">
        <f>(Table2[[#This Row],[Current Month High]]/Table2[[#This Row],[Close Price]])-1</f>
        <v>2.1156558533146352E-3</v>
      </c>
      <c r="AI446">
        <v>0.211565585331463</v>
      </c>
      <c r="AJ446">
        <v>45.794776886695402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0.01</v>
      </c>
      <c r="AM446" t="s">
        <v>10442</v>
      </c>
      <c r="AN446">
        <v>9.82</v>
      </c>
      <c r="AO446" t="s">
        <v>10442</v>
      </c>
      <c r="AP446">
        <v>-8.0063356398310005E-3</v>
      </c>
      <c r="AQ446">
        <f>(Table2[[#This Row],[Sharpe Ratio]]-AVERAGE(Table2[Sharpe Ratio]))/_xlfn.STDEV.P(Table2[Sharpe Ratio])</f>
        <v>-0.83897030489760616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-0.30723852070637764</v>
      </c>
      <c r="AS446">
        <f>_xlfn.RANK.AVG(Table2[[#This Row],[1Y Return vs Nifty Z-Score]],Table2[1Y Return vs Nifty Z-Score])</f>
        <v>481</v>
      </c>
      <c r="AT446">
        <f>_xlfn.RANK.AVG(Table2[[#This Row],[6M Return vs Nifty Z-Score]],Table2[6M Return vs Nifty Z-Score])</f>
        <v>219</v>
      </c>
      <c r="AU446">
        <f>_xlfn.RANK.AVG(Table2[[#This Row],[Sharpe Ratio Z-Score]],Table2[Sharpe Ratio Z-Score])</f>
        <v>603</v>
      </c>
      <c r="AV446">
        <f>(Table2[[#This Row],[Rank 1Y]]+Table2[[#This Row],[Rank 6M]]+Table2[[#This Row],[Rank Sharpe]])/3</f>
        <v>434.33333333333331</v>
      </c>
    </row>
    <row r="447" spans="1:48" x14ac:dyDescent="0.3">
      <c r="A447" t="s">
        <v>123</v>
      </c>
      <c r="B447" t="s">
        <v>124</v>
      </c>
      <c r="C447" t="s">
        <v>10392</v>
      </c>
      <c r="D447" t="s">
        <v>125</v>
      </c>
      <c r="E447">
        <v>239219.327510679</v>
      </c>
      <c r="F447">
        <v>981.55</v>
      </c>
      <c r="G447">
        <v>-4.8335577044974603</v>
      </c>
      <c r="H447">
        <f>(Table2[[#This Row],[1Y Return vs Nifty]]-AVERAGE(Table2[1Y Return vs Nifty]))/_xlfn.STDEV.P(Table2[1Y Return vs Nifty])</f>
        <v>-0.47840581996089798</v>
      </c>
      <c r="I447">
        <v>-1.3571121722708701</v>
      </c>
      <c r="J447">
        <f>(Table2[[#This Row],[1M Return vs Nifty]]-AVERAGE(Table2[1M Return vs Nifty]))/_xlfn.STDEV.P(Table2[1M Return vs Nifty])</f>
        <v>9.3633493073381813E-2</v>
      </c>
      <c r="K447">
        <v>5.4244916188041197</v>
      </c>
      <c r="L447">
        <f>(Table2[[#This Row],[6M Return vs Nifty]]-AVERAGE(Table2[6M Return vs Nifty]))/_xlfn.STDEV.P(Table2[6M Return vs Nifty])</f>
        <v>-0.28262352041412098</v>
      </c>
      <c r="M447">
        <v>-3.1322125555121101</v>
      </c>
      <c r="N447">
        <f>(Table2[[#This Row],[1W Return vs Nifty]]-AVERAGE(Table2[1W Return vs Nifty]))/_xlfn.STDEV.P(Table2[1W Return vs Nifty])</f>
        <v>-8.0922070479559252E-2</v>
      </c>
      <c r="O447">
        <v>946.33</v>
      </c>
      <c r="P447">
        <v>930.77457031337701</v>
      </c>
      <c r="Q447">
        <v>877.99300921804695</v>
      </c>
      <c r="R447">
        <v>68.807166486807702</v>
      </c>
      <c r="S447" s="2">
        <f>(Table2[[#This Row],[Close Price]]-Table2[[#This Row],[20D EMA]])/Table2[[#This Row],[20D EMA]]</f>
        <v>3.7217461139348762E-2</v>
      </c>
      <c r="T447" s="2">
        <f>(Table2[[#This Row],[Close Price]]-Table2[[#This Row],[50D EMA]])/Table2[[#This Row],[50D EMA]]</f>
        <v>5.4551801592009182E-2</v>
      </c>
      <c r="U447" s="2">
        <f>(Table2[[#This Row],[Close Price]]-Table2[[#This Row],[200D EMA]])/Table2[[#This Row],[200D EMA]]</f>
        <v>0.11794739786616562</v>
      </c>
      <c r="V447">
        <v>1.04665173622177</v>
      </c>
      <c r="W447">
        <v>965.2</v>
      </c>
      <c r="X447">
        <v>988</v>
      </c>
      <c r="Y447">
        <v>944</v>
      </c>
      <c r="Z447">
        <v>988</v>
      </c>
      <c r="AA447">
        <v>911.7</v>
      </c>
      <c r="AB447">
        <v>988</v>
      </c>
      <c r="AC447" s="2">
        <f>(Table2[[#This Row],[Close Price]]/Table2[[#This Row],[Day Low]])-1</f>
        <v>1.6939494405304512E-2</v>
      </c>
      <c r="AD447" s="2">
        <f>(Table2[[#This Row],[Day High]]/Table2[[#This Row],[Close Price]])-1</f>
        <v>6.5712393663084345E-3</v>
      </c>
      <c r="AE447" s="2">
        <f>(Table2[[#This Row],[Close Price]]/Table2[[#This Row],[Current Week Low]])-1</f>
        <v>3.9777542372881225E-2</v>
      </c>
      <c r="AF447" s="2">
        <f>(Table2[[#This Row],[Current Week High]]/Table2[[#This Row],[Close Price]])-1</f>
        <v>6.5712393663084345E-3</v>
      </c>
      <c r="AG447" s="2">
        <f>(Table2[[#This Row],[Close Price]]/Table2[[#This Row],[Current Month Low]])-1</f>
        <v>7.6615114621037428E-2</v>
      </c>
      <c r="AH447" s="2">
        <f>(Table2[[#This Row],[Current Month High]]/Table2[[#This Row],[Close Price]])-1</f>
        <v>6.5712393663084345E-3</v>
      </c>
      <c r="AI447">
        <v>0.65712393663084301</v>
      </c>
      <c r="AJ447">
        <v>35.760719225449499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0.09</v>
      </c>
      <c r="AM447" t="s">
        <v>10442</v>
      </c>
      <c r="AN447">
        <v>5.2</v>
      </c>
      <c r="AO447" t="s">
        <v>10442</v>
      </c>
      <c r="AP447">
        <v>3.1168805107213999E-2</v>
      </c>
      <c r="AQ447">
        <f>(Table2[[#This Row],[Sharpe Ratio]]-AVERAGE(Table2[Sharpe Ratio]))/_xlfn.STDEV.P(Table2[Sharpe Ratio])</f>
        <v>-0.38548676409851507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-1.1338046818797114</v>
      </c>
      <c r="AS447">
        <f>_xlfn.RANK.AVG(Table2[[#This Row],[1Y Return vs Nifty Z-Score]],Table2[1Y Return vs Nifty Z-Score])</f>
        <v>467</v>
      </c>
      <c r="AT447">
        <f>_xlfn.RANK.AVG(Table2[[#This Row],[6M Return vs Nifty Z-Score]],Table2[6M Return vs Nifty Z-Score])</f>
        <v>404</v>
      </c>
      <c r="AU447">
        <f>_xlfn.RANK.AVG(Table2[[#This Row],[Sharpe Ratio Z-Score]],Table2[Sharpe Ratio Z-Score])</f>
        <v>436</v>
      </c>
      <c r="AV447">
        <f>(Table2[[#This Row],[Rank 1Y]]+Table2[[#This Row],[Rank 6M]]+Table2[[#This Row],[Rank Sharpe]])/3</f>
        <v>435.66666666666669</v>
      </c>
    </row>
    <row r="448" spans="1:48" x14ac:dyDescent="0.3">
      <c r="A448" t="s">
        <v>709</v>
      </c>
      <c r="B448" t="s">
        <v>710</v>
      </c>
      <c r="C448" t="s">
        <v>10391</v>
      </c>
      <c r="D448" t="s">
        <v>479</v>
      </c>
      <c r="E448">
        <v>25316.646511464001</v>
      </c>
      <c r="F448">
        <v>209.88</v>
      </c>
      <c r="G448">
        <v>-29.340482121161099</v>
      </c>
      <c r="H448">
        <f>(Table2[[#This Row],[1Y Return vs Nifty]]-AVERAGE(Table2[1Y Return vs Nifty]))/_xlfn.STDEV.P(Table2[1Y Return vs Nifty])</f>
        <v>-0.880465123312138</v>
      </c>
      <c r="I448">
        <v>10.3265802029229</v>
      </c>
      <c r="J448">
        <f>(Table2[[#This Row],[1M Return vs Nifty]]-AVERAGE(Table2[1M Return vs Nifty]))/_xlfn.STDEV.P(Table2[1M Return vs Nifty])</f>
        <v>1.2177030158203319</v>
      </c>
      <c r="K448">
        <v>15.628818993131</v>
      </c>
      <c r="L448">
        <f>(Table2[[#This Row],[6M Return vs Nifty]]-AVERAGE(Table2[6M Return vs Nifty]))/_xlfn.STDEV.P(Table2[6M Return vs Nifty])</f>
        <v>1.4519778722038563E-2</v>
      </c>
      <c r="M448">
        <v>2.8983219703363101</v>
      </c>
      <c r="N448">
        <f>(Table2[[#This Row],[1W Return vs Nifty]]-AVERAGE(Table2[1W Return vs Nifty]))/_xlfn.STDEV.P(Table2[1W Return vs Nifty])</f>
        <v>1.2598228957664708</v>
      </c>
      <c r="O448">
        <v>187.71</v>
      </c>
      <c r="P448">
        <v>180.297566169183</v>
      </c>
      <c r="Q448">
        <v>173.84414667516299</v>
      </c>
      <c r="R448">
        <v>83.8405754617322</v>
      </c>
      <c r="S448" s="2">
        <f>(Table2[[#This Row],[Close Price]]-Table2[[#This Row],[20D EMA]])/Table2[[#This Row],[20D EMA]]</f>
        <v>0.11810771935432308</v>
      </c>
      <c r="T448" s="2">
        <f>(Table2[[#This Row],[Close Price]]-Table2[[#This Row],[50D EMA]])/Table2[[#This Row],[50D EMA]]</f>
        <v>0.16407561377205832</v>
      </c>
      <c r="U448" s="2">
        <f>(Table2[[#This Row],[Close Price]]-Table2[[#This Row],[200D EMA]])/Table2[[#This Row],[200D EMA]]</f>
        <v>0.20728827523984406</v>
      </c>
      <c r="V448">
        <v>1.62800154280868</v>
      </c>
      <c r="W448">
        <v>195.45</v>
      </c>
      <c r="X448">
        <v>211</v>
      </c>
      <c r="Y448">
        <v>185.32</v>
      </c>
      <c r="Z448">
        <v>211</v>
      </c>
      <c r="AA448">
        <v>174.96</v>
      </c>
      <c r="AB448">
        <v>211</v>
      </c>
      <c r="AC448" s="2">
        <f>(Table2[[#This Row],[Close Price]]/Table2[[#This Row],[Day Low]])-1</f>
        <v>7.3829623944742906E-2</v>
      </c>
      <c r="AD448" s="2">
        <f>(Table2[[#This Row],[Day High]]/Table2[[#This Row],[Close Price]])-1</f>
        <v>5.3363826948733539E-3</v>
      </c>
      <c r="AE448" s="2">
        <f>(Table2[[#This Row],[Close Price]]/Table2[[#This Row],[Current Week Low]])-1</f>
        <v>0.13252751996546519</v>
      </c>
      <c r="AF448" s="2">
        <f>(Table2[[#This Row],[Current Week High]]/Table2[[#This Row],[Close Price]])-1</f>
        <v>5.3363826948733539E-3</v>
      </c>
      <c r="AG448" s="2">
        <f>(Table2[[#This Row],[Close Price]]/Table2[[#This Row],[Current Month Low]])-1</f>
        <v>0.19958847736625507</v>
      </c>
      <c r="AH448" s="2">
        <f>(Table2[[#This Row],[Current Month High]]/Table2[[#This Row],[Close Price]])-1</f>
        <v>5.3363826948733539E-3</v>
      </c>
      <c r="AI448">
        <v>6.2511911568515304</v>
      </c>
      <c r="AJ448">
        <v>47.543057996484997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0.08</v>
      </c>
      <c r="AM448" t="s">
        <v>10442</v>
      </c>
      <c r="AN448">
        <v>16.39</v>
      </c>
      <c r="AO448" t="s">
        <v>10442</v>
      </c>
      <c r="AP448">
        <v>5.6856023316338003E-2</v>
      </c>
      <c r="AQ448">
        <f>(Table2[[#This Row],[Sharpe Ratio]]-AVERAGE(Table2[Sharpe Ratio]))/_xlfn.STDEV.P(Table2[Sharpe Ratio])</f>
        <v>-8.8136698607528555E-2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1.5234438683891747</v>
      </c>
      <c r="AS448">
        <f>_xlfn.RANK.AVG(Table2[[#This Row],[1Y Return vs Nifty Z-Score]],Table2[1Y Return vs Nifty Z-Score])</f>
        <v>634</v>
      </c>
      <c r="AT448">
        <f>_xlfn.RANK.AVG(Table2[[#This Row],[6M Return vs Nifty Z-Score]],Table2[6M Return vs Nifty Z-Score])</f>
        <v>305</v>
      </c>
      <c r="AU448">
        <f>_xlfn.RANK.AVG(Table2[[#This Row],[Sharpe Ratio Z-Score]],Table2[Sharpe Ratio Z-Score])</f>
        <v>369</v>
      </c>
      <c r="AV448">
        <f>(Table2[[#This Row],[Rank 1Y]]+Table2[[#This Row],[Rank 6M]]+Table2[[#This Row],[Rank Sharpe]])/3</f>
        <v>436</v>
      </c>
    </row>
    <row r="449" spans="1:48" x14ac:dyDescent="0.3">
      <c r="A449" t="s">
        <v>553</v>
      </c>
      <c r="B449" t="s">
        <v>554</v>
      </c>
      <c r="C449" t="s">
        <v>10384</v>
      </c>
      <c r="D449" t="s">
        <v>43</v>
      </c>
      <c r="E449">
        <v>38398.400000000001</v>
      </c>
      <c r="F449">
        <v>233</v>
      </c>
      <c r="G449">
        <v>31.0406173687572</v>
      </c>
      <c r="H449">
        <f>(Table2[[#This Row],[1Y Return vs Nifty]]-AVERAGE(Table2[1Y Return vs Nifty]))/_xlfn.STDEV.P(Table2[1Y Return vs Nifty])</f>
        <v>0.11014399530869182</v>
      </c>
      <c r="I449">
        <v>-11.883461332584799</v>
      </c>
      <c r="J449">
        <f>(Table2[[#This Row],[1M Return vs Nifty]]-AVERAGE(Table2[1M Return vs Nifty]))/_xlfn.STDEV.P(Table2[1M Return vs Nifty])</f>
        <v>-0.91908987355887273</v>
      </c>
      <c r="K449">
        <v>-14.100652914698999</v>
      </c>
      <c r="L449">
        <f>(Table2[[#This Row],[6M Return vs Nifty]]-AVERAGE(Table2[6M Return vs Nifty]))/_xlfn.STDEV.P(Table2[6M Return vs Nifty])</f>
        <v>-0.85118288253260399</v>
      </c>
      <c r="M449">
        <v>-6.4528975139334301</v>
      </c>
      <c r="N449">
        <f>(Table2[[#This Row],[1W Return vs Nifty]]-AVERAGE(Table2[1W Return vs Nifty]))/_xlfn.STDEV.P(Table2[1W Return vs Nifty])</f>
        <v>-0.81919686575832851</v>
      </c>
      <c r="O449">
        <v>247.79</v>
      </c>
      <c r="P449">
        <v>253.317961818806</v>
      </c>
      <c r="Q449">
        <v>233.07361577621401</v>
      </c>
      <c r="R449">
        <v>28.165664571134801</v>
      </c>
      <c r="S449" s="2">
        <f>(Table2[[#This Row],[Close Price]]-Table2[[#This Row],[20D EMA]])/Table2[[#This Row],[20D EMA]]</f>
        <v>-5.9687638726340822E-2</v>
      </c>
      <c r="T449" s="2">
        <f>(Table2[[#This Row],[Close Price]]-Table2[[#This Row],[50D EMA]])/Table2[[#This Row],[50D EMA]]</f>
        <v>-8.0207347607427412E-2</v>
      </c>
      <c r="U449" s="2">
        <f>(Table2[[#This Row],[Close Price]]-Table2[[#This Row],[200D EMA]])/Table2[[#This Row],[200D EMA]]</f>
        <v>-3.1584774608162721E-4</v>
      </c>
      <c r="V449">
        <v>0.354766809314561</v>
      </c>
      <c r="W449">
        <v>229.2</v>
      </c>
      <c r="X449">
        <v>235.95</v>
      </c>
      <c r="Y449">
        <v>226.65</v>
      </c>
      <c r="Z449">
        <v>245.3</v>
      </c>
      <c r="AA449">
        <v>226.65</v>
      </c>
      <c r="AB449">
        <v>271.35000000000002</v>
      </c>
      <c r="AC449" s="2">
        <f>(Table2[[#This Row],[Close Price]]/Table2[[#This Row],[Day Low]])-1</f>
        <v>1.6579406631762605E-2</v>
      </c>
      <c r="AD449" s="2">
        <f>(Table2[[#This Row],[Day High]]/Table2[[#This Row],[Close Price]])-1</f>
        <v>1.2660944206008606E-2</v>
      </c>
      <c r="AE449" s="2">
        <f>(Table2[[#This Row],[Close Price]]/Table2[[#This Row],[Current Week Low]])-1</f>
        <v>2.8016765938671861E-2</v>
      </c>
      <c r="AF449" s="2">
        <f>(Table2[[#This Row],[Current Week High]]/Table2[[#This Row],[Close Price]])-1</f>
        <v>5.2789699570815474E-2</v>
      </c>
      <c r="AG449" s="2">
        <f>(Table2[[#This Row],[Close Price]]/Table2[[#This Row],[Current Month Low]])-1</f>
        <v>2.8016765938671861E-2</v>
      </c>
      <c r="AH449" s="2">
        <f>(Table2[[#This Row],[Current Month High]]/Table2[[#This Row],[Close Price]])-1</f>
        <v>0.16459227467811166</v>
      </c>
      <c r="AI449">
        <v>39.356223175965603</v>
      </c>
      <c r="AJ449">
        <v>79.093005380476498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-0.08</v>
      </c>
      <c r="AM449" t="s">
        <v>10443</v>
      </c>
      <c r="AN449">
        <v>-11.09</v>
      </c>
      <c r="AO449" t="s">
        <v>10443</v>
      </c>
      <c r="AP449">
        <v>3.2722916206330999E-2</v>
      </c>
      <c r="AQ449">
        <f>(Table2[[#This Row],[Sharpe Ratio]]-AVERAGE(Table2[Sharpe Ratio]))/_xlfn.STDEV.P(Table2[Sharpe Ratio])</f>
        <v>-0.36749668695818194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272</v>
      </c>
      <c r="AT449">
        <f>_xlfn.RANK.AVG(Table2[[#This Row],[6M Return vs Nifty Z-Score]],Table2[6M Return vs Nifty Z-Score])</f>
        <v>610</v>
      </c>
      <c r="AU449">
        <f>_xlfn.RANK.AVG(Table2[[#This Row],[Sharpe Ratio Z-Score]],Table2[Sharpe Ratio Z-Score])</f>
        <v>431</v>
      </c>
      <c r="AV449">
        <f>(Table2[[#This Row],[Rank 1Y]]+Table2[[#This Row],[Rank 6M]]+Table2[[#This Row],[Rank Sharpe]])/3</f>
        <v>437.66666666666669</v>
      </c>
    </row>
    <row r="450" spans="1:48" x14ac:dyDescent="0.3">
      <c r="A450" t="s">
        <v>272</v>
      </c>
      <c r="B450" t="s">
        <v>273</v>
      </c>
      <c r="C450" t="s">
        <v>10388</v>
      </c>
      <c r="D450" t="s">
        <v>266</v>
      </c>
      <c r="E450">
        <v>101837.64009010499</v>
      </c>
      <c r="F450">
        <v>7082.65</v>
      </c>
      <c r="G450">
        <v>11.8810951471769</v>
      </c>
      <c r="H450">
        <f>(Table2[[#This Row],[1Y Return vs Nifty]]-AVERAGE(Table2[1Y Return vs Nifty]))/_xlfn.STDEV.P(Table2[1Y Return vs Nifty])</f>
        <v>-0.2041861109902974</v>
      </c>
      <c r="I450">
        <v>3.9703656576984103E-2</v>
      </c>
      <c r="J450">
        <f>(Table2[[#This Row],[1M Return vs Nifty]]-AVERAGE(Table2[1M Return vs Nifty]))/_xlfn.STDEV.P(Table2[1M Return vs Nifty])</f>
        <v>0.22801892977248467</v>
      </c>
      <c r="K450">
        <v>-3.37886286009432</v>
      </c>
      <c r="L450">
        <f>(Table2[[#This Row],[6M Return vs Nifty]]-AVERAGE(Table2[6M Return vs Nifty]))/_xlfn.STDEV.P(Table2[6M Return vs Nifty])</f>
        <v>-0.53897141061472531</v>
      </c>
      <c r="M450">
        <v>-2.3915011006376798</v>
      </c>
      <c r="N450">
        <f>(Table2[[#This Row],[1W Return vs Nifty]]-AVERAGE(Table2[1W Return vs Nifty]))/_xlfn.STDEV.P(Table2[1W Return vs Nifty])</f>
        <v>8.3757387088747817E-2</v>
      </c>
      <c r="O450">
        <v>6929.66</v>
      </c>
      <c r="P450">
        <v>6734.9964859339898</v>
      </c>
      <c r="Q450">
        <v>6198.8905250702701</v>
      </c>
      <c r="R450">
        <v>70.025581662202995</v>
      </c>
      <c r="S450" s="2">
        <f>(Table2[[#This Row],[Close Price]]-Table2[[#This Row],[20D EMA]])/Table2[[#This Row],[20D EMA]]</f>
        <v>2.2077562246921173E-2</v>
      </c>
      <c r="T450" s="2">
        <f>(Table2[[#This Row],[Close Price]]-Table2[[#This Row],[50D EMA]])/Table2[[#This Row],[50D EMA]]</f>
        <v>5.1618959978981825E-2</v>
      </c>
      <c r="U450" s="2">
        <f>(Table2[[#This Row],[Close Price]]-Table2[[#This Row],[200D EMA]])/Table2[[#This Row],[200D EMA]]</f>
        <v>0.14256736287816785</v>
      </c>
      <c r="V450">
        <v>0.90099102703543399</v>
      </c>
      <c r="W450">
        <v>7017.9</v>
      </c>
      <c r="X450">
        <v>7120</v>
      </c>
      <c r="Y450">
        <v>6960.75</v>
      </c>
      <c r="Z450">
        <v>7152.45</v>
      </c>
      <c r="AA450">
        <v>6790.05</v>
      </c>
      <c r="AB450">
        <v>7152.45</v>
      </c>
      <c r="AC450" s="2">
        <f>(Table2[[#This Row],[Close Price]]/Table2[[#This Row],[Day Low]])-1</f>
        <v>9.2264067598568644E-3</v>
      </c>
      <c r="AD450" s="2">
        <f>(Table2[[#This Row],[Day High]]/Table2[[#This Row],[Close Price]])-1</f>
        <v>5.2734499092854659E-3</v>
      </c>
      <c r="AE450" s="2">
        <f>(Table2[[#This Row],[Close Price]]/Table2[[#This Row],[Current Week Low]])-1</f>
        <v>1.7512480695327293E-2</v>
      </c>
      <c r="AF450" s="2">
        <f>(Table2[[#This Row],[Current Week High]]/Table2[[#This Row],[Close Price]])-1</f>
        <v>9.8550683713016785E-3</v>
      </c>
      <c r="AG450" s="2">
        <f>(Table2[[#This Row],[Close Price]]/Table2[[#This Row],[Current Month Low]])-1</f>
        <v>4.3092466182134137E-2</v>
      </c>
      <c r="AH450" s="2">
        <f>(Table2[[#This Row],[Current Month High]]/Table2[[#This Row],[Close Price]])-1</f>
        <v>9.8550683713016785E-3</v>
      </c>
      <c r="AI450">
        <v>0.98550683713016696</v>
      </c>
      <c r="AJ450">
        <v>49.865636902242898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-0.01</v>
      </c>
      <c r="AM450" t="s">
        <v>10443</v>
      </c>
      <c r="AN450">
        <v>2.19</v>
      </c>
      <c r="AO450" t="s">
        <v>10442</v>
      </c>
      <c r="AP450">
        <v>2.8097817182667E-2</v>
      </c>
      <c r="AQ450">
        <f>(Table2[[#This Row],[Sharpe Ratio]]-AVERAGE(Table2[Sharpe Ratio]))/_xlfn.STDEV.P(Table2[Sharpe Ratio])</f>
        <v>-0.42103590192464707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-0.8524171066684374</v>
      </c>
      <c r="AS450">
        <f>_xlfn.RANK.AVG(Table2[[#This Row],[1Y Return vs Nifty Z-Score]],Table2[1Y Return vs Nifty Z-Score])</f>
        <v>363</v>
      </c>
      <c r="AT450">
        <f>_xlfn.RANK.AVG(Table2[[#This Row],[6M Return vs Nifty Z-Score]],Table2[6M Return vs Nifty Z-Score])</f>
        <v>506</v>
      </c>
      <c r="AU450">
        <f>_xlfn.RANK.AVG(Table2[[#This Row],[Sharpe Ratio Z-Score]],Table2[Sharpe Ratio Z-Score])</f>
        <v>449</v>
      </c>
      <c r="AV450">
        <f>(Table2[[#This Row],[Rank 1Y]]+Table2[[#This Row],[Rank 6M]]+Table2[[#This Row],[Rank Sharpe]])/3</f>
        <v>439.33333333333331</v>
      </c>
    </row>
    <row r="451" spans="1:48" x14ac:dyDescent="0.3">
      <c r="A451" t="s">
        <v>1329</v>
      </c>
      <c r="B451" t="s">
        <v>1330</v>
      </c>
      <c r="C451" t="s">
        <v>10397</v>
      </c>
      <c r="D451" t="s">
        <v>387</v>
      </c>
      <c r="E451">
        <v>8716.2974912199898</v>
      </c>
      <c r="F451">
        <v>218.74</v>
      </c>
      <c r="G451">
        <v>-1.1874241950001401</v>
      </c>
      <c r="H451">
        <f>(Table2[[#This Row],[1Y Return vs Nifty]]-AVERAGE(Table2[1Y Return vs Nifty]))/_xlfn.STDEV.P(Table2[1Y Return vs Nifty])</f>
        <v>-0.41858754681368437</v>
      </c>
      <c r="I451">
        <v>-8.7463443950713806</v>
      </c>
      <c r="J451">
        <f>(Table2[[#This Row],[1M Return vs Nifty]]-AVERAGE(Table2[1M Return vs Nifty]))/_xlfn.STDEV.P(Table2[1M Return vs Nifty])</f>
        <v>-0.617272825872901</v>
      </c>
      <c r="K451">
        <v>-5.2554723607112397</v>
      </c>
      <c r="L451">
        <f>(Table2[[#This Row],[6M Return vs Nifty]]-AVERAGE(Table2[6M Return vs Nifty]))/_xlfn.STDEV.P(Table2[6M Return vs Nifty])</f>
        <v>-0.59361704454513953</v>
      </c>
      <c r="M451">
        <v>-3.1679622696712499</v>
      </c>
      <c r="N451">
        <f>(Table2[[#This Row],[1W Return vs Nifty]]-AVERAGE(Table2[1W Return vs Nifty]))/_xlfn.STDEV.P(Table2[1W Return vs Nifty])</f>
        <v>-8.8870163488256174E-2</v>
      </c>
      <c r="O451">
        <v>227.01</v>
      </c>
      <c r="P451">
        <v>230.865877500555</v>
      </c>
      <c r="Q451">
        <v>225.16171498305499</v>
      </c>
      <c r="R451">
        <v>34.395659391075803</v>
      </c>
      <c r="S451" s="2">
        <f>(Table2[[#This Row],[Close Price]]-Table2[[#This Row],[20D EMA]])/Table2[[#This Row],[20D EMA]]</f>
        <v>-3.6430113210871688E-2</v>
      </c>
      <c r="T451" s="2">
        <f>(Table2[[#This Row],[Close Price]]-Table2[[#This Row],[50D EMA]])/Table2[[#This Row],[50D EMA]]</f>
        <v>-5.2523472207476142E-2</v>
      </c>
      <c r="U451" s="2">
        <f>(Table2[[#This Row],[Close Price]]-Table2[[#This Row],[200D EMA]])/Table2[[#This Row],[200D EMA]]</f>
        <v>-2.8520456879351192E-2</v>
      </c>
      <c r="V451">
        <v>0.31418938324588902</v>
      </c>
      <c r="W451">
        <v>216.67</v>
      </c>
      <c r="X451">
        <v>220.14</v>
      </c>
      <c r="Y451">
        <v>215.75</v>
      </c>
      <c r="Z451">
        <v>228.7</v>
      </c>
      <c r="AA451">
        <v>215.75</v>
      </c>
      <c r="AB451">
        <v>244.25</v>
      </c>
      <c r="AC451" s="2">
        <f>(Table2[[#This Row],[Close Price]]/Table2[[#This Row],[Day Low]])-1</f>
        <v>9.5536991738589538E-3</v>
      </c>
      <c r="AD451" s="2">
        <f>(Table2[[#This Row],[Day High]]/Table2[[#This Row],[Close Price]])-1</f>
        <v>6.4002925848036796E-3</v>
      </c>
      <c r="AE451" s="2">
        <f>(Table2[[#This Row],[Close Price]]/Table2[[#This Row],[Current Week Low]])-1</f>
        <v>1.3858632676709171E-2</v>
      </c>
      <c r="AF451" s="2">
        <f>(Table2[[#This Row],[Current Week High]]/Table2[[#This Row],[Close Price]])-1</f>
        <v>4.5533510103318964E-2</v>
      </c>
      <c r="AG451" s="2">
        <f>(Table2[[#This Row],[Close Price]]/Table2[[#This Row],[Current Month Low]])-1</f>
        <v>1.3858632676709171E-2</v>
      </c>
      <c r="AH451" s="2">
        <f>(Table2[[#This Row],[Current Month High]]/Table2[[#This Row],[Close Price]])-1</f>
        <v>0.11662247417024774</v>
      </c>
      <c r="AI451">
        <v>47.321020389503502</v>
      </c>
      <c r="AJ451">
        <v>31.7710843373494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-0.11</v>
      </c>
      <c r="AM451" t="s">
        <v>10443</v>
      </c>
      <c r="AN451">
        <v>-7.81</v>
      </c>
      <c r="AO451" t="s">
        <v>10443</v>
      </c>
      <c r="AP451">
        <v>6.2263885667314001E-2</v>
      </c>
      <c r="AQ451">
        <f>(Table2[[#This Row],[Sharpe Ratio]]-AVERAGE(Table2[Sharpe Ratio]))/_xlfn.STDEV.P(Table2[Sharpe Ratio])</f>
        <v>-2.5536372984967089E-2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441</v>
      </c>
      <c r="AT451">
        <f>_xlfn.RANK.AVG(Table2[[#This Row],[6M Return vs Nifty Z-Score]],Table2[6M Return vs Nifty Z-Score])</f>
        <v>523</v>
      </c>
      <c r="AU451">
        <f>_xlfn.RANK.AVG(Table2[[#This Row],[Sharpe Ratio Z-Score]],Table2[Sharpe Ratio Z-Score])</f>
        <v>354</v>
      </c>
      <c r="AV451">
        <f>(Table2[[#This Row],[Rank 1Y]]+Table2[[#This Row],[Rank 6M]]+Table2[[#This Row],[Rank Sharpe]])/3</f>
        <v>439.33333333333331</v>
      </c>
    </row>
    <row r="452" spans="1:48" x14ac:dyDescent="0.3">
      <c r="A452" t="s">
        <v>247</v>
      </c>
      <c r="B452" t="s">
        <v>248</v>
      </c>
      <c r="C452" t="s">
        <v>10384</v>
      </c>
      <c r="D452" t="s">
        <v>43</v>
      </c>
      <c r="E452">
        <v>110922.5327616</v>
      </c>
      <c r="F452">
        <v>768</v>
      </c>
      <c r="G452">
        <v>0.97418739192105597</v>
      </c>
      <c r="H452">
        <f>(Table2[[#This Row],[1Y Return vs Nifty]]-AVERAGE(Table2[1Y Return vs Nifty]))/_xlfn.STDEV.P(Table2[1Y Return vs Nifty])</f>
        <v>-0.38312426166303704</v>
      </c>
      <c r="I452">
        <v>0.228049067845433</v>
      </c>
      <c r="J452">
        <f>(Table2[[#This Row],[1M Return vs Nifty]]-AVERAGE(Table2[1M Return vs Nifty]))/_xlfn.STDEV.P(Table2[1M Return vs Nifty])</f>
        <v>0.24613934323061396</v>
      </c>
      <c r="K452">
        <v>18.961899427744299</v>
      </c>
      <c r="L452">
        <f>(Table2[[#This Row],[6M Return vs Nifty]]-AVERAGE(Table2[6M Return vs Nifty]))/_xlfn.STDEV.P(Table2[6M Return vs Nifty])</f>
        <v>0.11157688795580725</v>
      </c>
      <c r="M452">
        <v>-2.3254108164854399</v>
      </c>
      <c r="N452">
        <f>(Table2[[#This Row],[1W Return vs Nifty]]-AVERAGE(Table2[1W Return vs Nifty]))/_xlfn.STDEV.P(Table2[1W Return vs Nifty])</f>
        <v>9.8450979408811548E-2</v>
      </c>
      <c r="O452">
        <v>749.25</v>
      </c>
      <c r="P452">
        <v>719.74592853268598</v>
      </c>
      <c r="Q452">
        <v>628.24136432265902</v>
      </c>
      <c r="R452">
        <v>69.553446353843896</v>
      </c>
      <c r="S452" s="2">
        <f>(Table2[[#This Row],[Close Price]]-Table2[[#This Row],[20D EMA]])/Table2[[#This Row],[20D EMA]]</f>
        <v>2.5025025025025027E-2</v>
      </c>
      <c r="T452" s="2">
        <f>(Table2[[#This Row],[Close Price]]-Table2[[#This Row],[50D EMA]])/Table2[[#This Row],[50D EMA]]</f>
        <v>6.7043201711036352E-2</v>
      </c>
      <c r="U452" s="2">
        <f>(Table2[[#This Row],[Close Price]]-Table2[[#This Row],[200D EMA]])/Table2[[#This Row],[200D EMA]]</f>
        <v>0.22246009832227828</v>
      </c>
      <c r="V452">
        <v>0.61320454309841599</v>
      </c>
      <c r="W452">
        <v>755</v>
      </c>
      <c r="X452">
        <v>770.9</v>
      </c>
      <c r="Y452">
        <v>742.85</v>
      </c>
      <c r="Z452">
        <v>770.9</v>
      </c>
      <c r="AA452">
        <v>740.35</v>
      </c>
      <c r="AB452">
        <v>772.9</v>
      </c>
      <c r="AC452" s="2">
        <f>(Table2[[#This Row],[Close Price]]/Table2[[#This Row],[Day Low]])-1</f>
        <v>1.7218543046357615E-2</v>
      </c>
      <c r="AD452" s="2">
        <f>(Table2[[#This Row],[Day High]]/Table2[[#This Row],[Close Price]])-1</f>
        <v>3.776041666666563E-3</v>
      </c>
      <c r="AE452" s="2">
        <f>(Table2[[#This Row],[Close Price]]/Table2[[#This Row],[Current Week Low]])-1</f>
        <v>3.3856094770142064E-2</v>
      </c>
      <c r="AF452" s="2">
        <f>(Table2[[#This Row],[Current Week High]]/Table2[[#This Row],[Close Price]])-1</f>
        <v>3.776041666666563E-3</v>
      </c>
      <c r="AG452" s="2">
        <f>(Table2[[#This Row],[Close Price]]/Table2[[#This Row],[Current Month Low]])-1</f>
        <v>3.7347200648341961E-2</v>
      </c>
      <c r="AH452" s="2">
        <f>(Table2[[#This Row],[Current Month High]]/Table2[[#This Row],[Close Price]])-1</f>
        <v>6.3802083333333037E-3</v>
      </c>
      <c r="AI452">
        <v>0.63802083333333004</v>
      </c>
      <c r="AJ452">
        <v>65.713669219980503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0.17</v>
      </c>
      <c r="AM452" t="s">
        <v>10442</v>
      </c>
      <c r="AN452">
        <v>-0.18</v>
      </c>
      <c r="AO452" t="s">
        <v>10443</v>
      </c>
      <c r="AP452">
        <v>-1.9410559406079001E-2</v>
      </c>
      <c r="AQ452">
        <f>(Table2[[#This Row],[Sharpe Ratio]]-AVERAGE(Table2[Sharpe Ratio]))/_xlfn.STDEV.P(Table2[Sharpe Ratio])</f>
        <v>-0.97098330280810863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-0.89794035387591298</v>
      </c>
      <c r="AS452">
        <f>_xlfn.RANK.AVG(Table2[[#This Row],[1Y Return vs Nifty Z-Score]],Table2[1Y Return vs Nifty Z-Score])</f>
        <v>424</v>
      </c>
      <c r="AT452">
        <f>_xlfn.RANK.AVG(Table2[[#This Row],[6M Return vs Nifty Z-Score]],Table2[6M Return vs Nifty Z-Score])</f>
        <v>276</v>
      </c>
      <c r="AU452">
        <f>_xlfn.RANK.AVG(Table2[[#This Row],[Sharpe Ratio Z-Score]],Table2[Sharpe Ratio Z-Score])</f>
        <v>624</v>
      </c>
      <c r="AV452">
        <f>(Table2[[#This Row],[Rank 1Y]]+Table2[[#This Row],[Rank 6M]]+Table2[[#This Row],[Rank Sharpe]])/3</f>
        <v>441.33333333333331</v>
      </c>
    </row>
    <row r="453" spans="1:48" x14ac:dyDescent="0.3">
      <c r="A453" t="s">
        <v>1339</v>
      </c>
      <c r="B453" t="s">
        <v>1340</v>
      </c>
      <c r="C453" t="s">
        <v>5658</v>
      </c>
      <c r="D453" t="s">
        <v>80</v>
      </c>
      <c r="E453">
        <v>8609.8512429339899</v>
      </c>
      <c r="F453">
        <v>213.02</v>
      </c>
      <c r="G453">
        <v>7.0890610536702603</v>
      </c>
      <c r="H453">
        <f>(Table2[[#This Row],[1Y Return vs Nifty]]-AVERAGE(Table2[1Y Return vs Nifty]))/_xlfn.STDEV.P(Table2[1Y Return vs Nifty])</f>
        <v>-0.28280396839718647</v>
      </c>
      <c r="I453">
        <v>-3.9241976162290602</v>
      </c>
      <c r="J453">
        <f>(Table2[[#This Row],[1M Return vs Nifty]]-AVERAGE(Table2[1M Return vs Nifty]))/_xlfn.STDEV.P(Table2[1M Return vs Nifty])</f>
        <v>-0.15334172821601549</v>
      </c>
      <c r="K453">
        <v>-14.737703566104299</v>
      </c>
      <c r="L453">
        <f>(Table2[[#This Row],[6M Return vs Nifty]]-AVERAGE(Table2[6M Return vs Nifty]))/_xlfn.STDEV.P(Table2[6M Return vs Nifty])</f>
        <v>-0.86973337834986486</v>
      </c>
      <c r="M453">
        <v>0.25806119028368801</v>
      </c>
      <c r="N453">
        <f>(Table2[[#This Row],[1W Return vs Nifty]]-AVERAGE(Table2[1W Return vs Nifty]))/_xlfn.STDEV.P(Table2[1W Return vs Nifty])</f>
        <v>0.67282412554811299</v>
      </c>
      <c r="O453">
        <v>215.14</v>
      </c>
      <c r="P453">
        <v>214.687032345322</v>
      </c>
      <c r="Q453">
        <v>202.81317875886401</v>
      </c>
      <c r="R453">
        <v>45.599317284424501</v>
      </c>
      <c r="S453" s="2">
        <f>(Table2[[#This Row],[Close Price]]-Table2[[#This Row],[20D EMA]])/Table2[[#This Row],[20D EMA]]</f>
        <v>-9.8540485265407474E-3</v>
      </c>
      <c r="T453" s="2">
        <f>(Table2[[#This Row],[Close Price]]-Table2[[#This Row],[50D EMA]])/Table2[[#This Row],[50D EMA]]</f>
        <v>-7.7649419581178047E-3</v>
      </c>
      <c r="U453" s="2">
        <f>(Table2[[#This Row],[Close Price]]-Table2[[#This Row],[200D EMA]])/Table2[[#This Row],[200D EMA]]</f>
        <v>5.0326222899309034E-2</v>
      </c>
      <c r="V453">
        <v>0.99627344299318998</v>
      </c>
      <c r="W453">
        <v>211.5</v>
      </c>
      <c r="X453">
        <v>215.5</v>
      </c>
      <c r="Y453">
        <v>205.25</v>
      </c>
      <c r="Z453">
        <v>222.25</v>
      </c>
      <c r="AA453">
        <v>205.25</v>
      </c>
      <c r="AB453">
        <v>230</v>
      </c>
      <c r="AC453" s="2">
        <f>(Table2[[#This Row],[Close Price]]/Table2[[#This Row],[Day Low]])-1</f>
        <v>7.1867612293143868E-3</v>
      </c>
      <c r="AD453" s="2">
        <f>(Table2[[#This Row],[Day High]]/Table2[[#This Row],[Close Price]])-1</f>
        <v>1.1642099333395883E-2</v>
      </c>
      <c r="AE453" s="2">
        <f>(Table2[[#This Row],[Close Price]]/Table2[[#This Row],[Current Week Low]])-1</f>
        <v>3.7856272838002525E-2</v>
      </c>
      <c r="AF453" s="2">
        <f>(Table2[[#This Row],[Current Week High]]/Table2[[#This Row],[Close Price]])-1</f>
        <v>4.3329264857759675E-2</v>
      </c>
      <c r="AG453" s="2">
        <f>(Table2[[#This Row],[Close Price]]/Table2[[#This Row],[Current Month Low]])-1</f>
        <v>3.7856272838002525E-2</v>
      </c>
      <c r="AH453" s="2">
        <f>(Table2[[#This Row],[Current Month High]]/Table2[[#This Row],[Close Price]])-1</f>
        <v>7.9710825274622144E-2</v>
      </c>
      <c r="AI453">
        <v>20.176509247957899</v>
      </c>
      <c r="AJ453">
        <v>44.911564625850303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-0.02</v>
      </c>
      <c r="AM453" t="s">
        <v>10443</v>
      </c>
      <c r="AN453">
        <v>-4.0999999999999996</v>
      </c>
      <c r="AO453" t="s">
        <v>10443</v>
      </c>
      <c r="AP453">
        <v>7.5207752437290998E-2</v>
      </c>
      <c r="AQ453">
        <f>(Table2[[#This Row],[Sharpe Ratio]]-AVERAGE(Table2[Sharpe Ratio]))/_xlfn.STDEV.P(Table2[Sharpe Ratio])</f>
        <v>0.12429922230701991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-0.50875572710793382</v>
      </c>
      <c r="AS453">
        <f>_xlfn.RANK.AVG(Table2[[#This Row],[1Y Return vs Nifty Z-Score]],Table2[1Y Return vs Nifty Z-Score])</f>
        <v>388</v>
      </c>
      <c r="AT453">
        <f>_xlfn.RANK.AVG(Table2[[#This Row],[6M Return vs Nifty Z-Score]],Table2[6M Return vs Nifty Z-Score])</f>
        <v>618</v>
      </c>
      <c r="AU453">
        <f>_xlfn.RANK.AVG(Table2[[#This Row],[Sharpe Ratio Z-Score]],Table2[Sharpe Ratio Z-Score])</f>
        <v>320</v>
      </c>
      <c r="AV453">
        <f>(Table2[[#This Row],[Rank 1Y]]+Table2[[#This Row],[Rank 6M]]+Table2[[#This Row],[Rank Sharpe]])/3</f>
        <v>442</v>
      </c>
    </row>
    <row r="454" spans="1:48" x14ac:dyDescent="0.3">
      <c r="A454" t="s">
        <v>1746</v>
      </c>
      <c r="B454" t="s">
        <v>1747</v>
      </c>
      <c r="C454" t="s">
        <v>10387</v>
      </c>
      <c r="D454" t="s">
        <v>46</v>
      </c>
      <c r="E454">
        <v>4743.5883092519998</v>
      </c>
      <c r="F454">
        <v>58.76</v>
      </c>
      <c r="G454">
        <v>-19.5561934946025</v>
      </c>
      <c r="H454">
        <f>(Table2[[#This Row],[1Y Return vs Nifty]]-AVERAGE(Table2[1Y Return vs Nifty]))/_xlfn.STDEV.P(Table2[1Y Return vs Nifty])</f>
        <v>-0.71994460257691439</v>
      </c>
      <c r="I454">
        <v>-1.4494162663751999</v>
      </c>
      <c r="J454">
        <f>(Table2[[#This Row],[1M Return vs Nifty]]-AVERAGE(Table2[1M Return vs Nifty]))/_xlfn.STDEV.P(Table2[1M Return vs Nifty])</f>
        <v>8.4753062497536322E-2</v>
      </c>
      <c r="K454">
        <v>-11.8385157738758</v>
      </c>
      <c r="L454">
        <f>(Table2[[#This Row],[6M Return vs Nifty]]-AVERAGE(Table2[6M Return vs Nifty]))/_xlfn.STDEV.P(Table2[6M Return vs Nifty])</f>
        <v>-0.78531093737982671</v>
      </c>
      <c r="M454">
        <v>-1.73075263844669</v>
      </c>
      <c r="N454">
        <f>(Table2[[#This Row],[1W Return vs Nifty]]-AVERAGE(Table2[1W Return vs Nifty]))/_xlfn.STDEV.P(Table2[1W Return vs Nifty])</f>
        <v>0.23065898774126056</v>
      </c>
      <c r="O454">
        <v>58.14</v>
      </c>
      <c r="P454">
        <v>58.334264047906998</v>
      </c>
      <c r="Q454">
        <v>57.6196744399357</v>
      </c>
      <c r="R454">
        <v>51.709529074703902</v>
      </c>
      <c r="S454" s="2">
        <f>(Table2[[#This Row],[Close Price]]-Table2[[#This Row],[20D EMA]])/Table2[[#This Row],[20D EMA]]</f>
        <v>1.0663914688682446E-2</v>
      </c>
      <c r="T454" s="2">
        <f>(Table2[[#This Row],[Close Price]]-Table2[[#This Row],[50D EMA]])/Table2[[#This Row],[50D EMA]]</f>
        <v>7.2982141635208426E-3</v>
      </c>
      <c r="U454" s="2">
        <f>(Table2[[#This Row],[Close Price]]-Table2[[#This Row],[200D EMA]])/Table2[[#This Row],[200D EMA]]</f>
        <v>1.9790558887190588E-2</v>
      </c>
      <c r="V454">
        <v>1.0422218044910601</v>
      </c>
      <c r="W454">
        <v>57.5</v>
      </c>
      <c r="X454">
        <v>60.4</v>
      </c>
      <c r="Y454">
        <v>56.36</v>
      </c>
      <c r="Z454">
        <v>62.8</v>
      </c>
      <c r="AA454">
        <v>55.12</v>
      </c>
      <c r="AB454">
        <v>62.8</v>
      </c>
      <c r="AC454" s="2">
        <f>(Table2[[#This Row],[Close Price]]/Table2[[#This Row],[Day Low]])-1</f>
        <v>2.1913043478260841E-2</v>
      </c>
      <c r="AD454" s="2">
        <f>(Table2[[#This Row],[Day High]]/Table2[[#This Row],[Close Price]])-1</f>
        <v>2.7910142954390649E-2</v>
      </c>
      <c r="AE454" s="2">
        <f>(Table2[[#This Row],[Close Price]]/Table2[[#This Row],[Current Week Low]])-1</f>
        <v>4.2583392476933879E-2</v>
      </c>
      <c r="AF454" s="2">
        <f>(Table2[[#This Row],[Current Week High]]/Table2[[#This Row],[Close Price]])-1</f>
        <v>6.8754254594962649E-2</v>
      </c>
      <c r="AG454" s="2">
        <f>(Table2[[#This Row],[Close Price]]/Table2[[#This Row],[Current Month Low]])-1</f>
        <v>6.60377358490567E-2</v>
      </c>
      <c r="AH454" s="2">
        <f>(Table2[[#This Row],[Current Month High]]/Table2[[#This Row],[Close Price]])-1</f>
        <v>6.8754254594962649E-2</v>
      </c>
      <c r="AI454">
        <v>34.445200816882199</v>
      </c>
      <c r="AJ454">
        <v>39.738406658739599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-0.15</v>
      </c>
      <c r="AM454" t="s">
        <v>10443</v>
      </c>
      <c r="AN454">
        <v>1</v>
      </c>
      <c r="AO454" t="s">
        <v>10442</v>
      </c>
      <c r="AP454">
        <v>0.12651246662561599</v>
      </c>
      <c r="AQ454">
        <f>(Table2[[#This Row],[Sharpe Ratio]]-AVERAGE(Table2[Sharpe Ratio]))/_xlfn.STDEV.P(Table2[Sharpe Ratio])</f>
        <v>0.71819226279499682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579</v>
      </c>
      <c r="AT454">
        <f>_xlfn.RANK.AVG(Table2[[#This Row],[6M Return vs Nifty Z-Score]],Table2[6M Return vs Nifty Z-Score])</f>
        <v>579</v>
      </c>
      <c r="AU454">
        <f>_xlfn.RANK.AVG(Table2[[#This Row],[Sharpe Ratio Z-Score]],Table2[Sharpe Ratio Z-Score])</f>
        <v>169</v>
      </c>
      <c r="AV454">
        <f>(Table2[[#This Row],[Rank 1Y]]+Table2[[#This Row],[Rank 6M]]+Table2[[#This Row],[Rank Sharpe]])/3</f>
        <v>442.33333333333331</v>
      </c>
    </row>
    <row r="455" spans="1:48" x14ac:dyDescent="0.3">
      <c r="A455" t="s">
        <v>1531</v>
      </c>
      <c r="B455" t="s">
        <v>1532</v>
      </c>
      <c r="C455" t="s">
        <v>10397</v>
      </c>
      <c r="D455" t="s">
        <v>387</v>
      </c>
      <c r="E455">
        <v>6722.7386081459999</v>
      </c>
      <c r="F455">
        <v>82.51</v>
      </c>
      <c r="G455">
        <v>-17.639779649629201</v>
      </c>
      <c r="H455">
        <f>(Table2[[#This Row],[1Y Return vs Nifty]]-AVERAGE(Table2[1Y Return vs Nifty]))/_xlfn.STDEV.P(Table2[1Y Return vs Nifty])</f>
        <v>-0.68850401858756982</v>
      </c>
      <c r="I455">
        <v>-8.4793310698526003</v>
      </c>
      <c r="J455">
        <f>(Table2[[#This Row],[1M Return vs Nifty]]-AVERAGE(Table2[1M Return vs Nifty]))/_xlfn.STDEV.P(Table2[1M Return vs Nifty])</f>
        <v>-0.59158389711584169</v>
      </c>
      <c r="K455">
        <v>6.4480992590492097</v>
      </c>
      <c r="L455">
        <f>(Table2[[#This Row],[6M Return vs Nifty]]-AVERAGE(Table2[6M Return vs Nifty]))/_xlfn.STDEV.P(Table2[6M Return vs Nifty])</f>
        <v>-0.25281673941955601</v>
      </c>
      <c r="M455">
        <v>-4.0681182981961204</v>
      </c>
      <c r="N455">
        <f>(Table2[[#This Row],[1W Return vs Nifty]]-AVERAGE(Table2[1W Return vs Nifty]))/_xlfn.STDEV.P(Table2[1W Return vs Nifty])</f>
        <v>-0.28899830451916175</v>
      </c>
      <c r="O455">
        <v>85.37</v>
      </c>
      <c r="P455">
        <v>84.719773154379297</v>
      </c>
      <c r="Q455">
        <v>77.425323435992098</v>
      </c>
      <c r="R455">
        <v>33.931630055844899</v>
      </c>
      <c r="S455" s="2">
        <f>(Table2[[#This Row],[Close Price]]-Table2[[#This Row],[20D EMA]])/Table2[[#This Row],[20D EMA]]</f>
        <v>-3.3501229940260037E-2</v>
      </c>
      <c r="T455" s="2">
        <f>(Table2[[#This Row],[Close Price]]-Table2[[#This Row],[50D EMA]])/Table2[[#This Row],[50D EMA]]</f>
        <v>-2.6083322370948358E-2</v>
      </c>
      <c r="U455" s="2">
        <f>(Table2[[#This Row],[Close Price]]-Table2[[#This Row],[200D EMA]])/Table2[[#This Row],[200D EMA]]</f>
        <v>6.5672009342155793E-2</v>
      </c>
      <c r="V455">
        <v>0.39052601149800098</v>
      </c>
      <c r="W455">
        <v>82.25</v>
      </c>
      <c r="X455">
        <v>84.59</v>
      </c>
      <c r="Y455">
        <v>82.25</v>
      </c>
      <c r="Z455">
        <v>88.88</v>
      </c>
      <c r="AA455">
        <v>82.25</v>
      </c>
      <c r="AB455">
        <v>88.88</v>
      </c>
      <c r="AC455" s="2">
        <f>(Table2[[#This Row],[Close Price]]/Table2[[#This Row],[Day Low]])-1</f>
        <v>3.1610942249240548E-3</v>
      </c>
      <c r="AD455" s="2">
        <f>(Table2[[#This Row],[Day High]]/Table2[[#This Row],[Close Price]])-1</f>
        <v>2.5209065567809885E-2</v>
      </c>
      <c r="AE455" s="2">
        <f>(Table2[[#This Row],[Close Price]]/Table2[[#This Row],[Current Week Low]])-1</f>
        <v>3.1610942249240548E-3</v>
      </c>
      <c r="AF455" s="2">
        <f>(Table2[[#This Row],[Current Week High]]/Table2[[#This Row],[Close Price]])-1</f>
        <v>7.7202763301417843E-2</v>
      </c>
      <c r="AG455" s="2">
        <f>(Table2[[#This Row],[Close Price]]/Table2[[#This Row],[Current Month Low]])-1</f>
        <v>3.1610942249240548E-3</v>
      </c>
      <c r="AH455" s="2">
        <f>(Table2[[#This Row],[Current Month High]]/Table2[[#This Row],[Close Price]])-1</f>
        <v>7.7202763301417843E-2</v>
      </c>
      <c r="AI455">
        <v>19.1976730093321</v>
      </c>
      <c r="AJ455">
        <v>40.682011935208799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-0.02</v>
      </c>
      <c r="AM455" t="s">
        <v>10443</v>
      </c>
      <c r="AN455">
        <v>-1.07</v>
      </c>
      <c r="AO455" t="s">
        <v>10443</v>
      </c>
      <c r="AP455">
        <v>5.8364592567368999E-2</v>
      </c>
      <c r="AQ455">
        <f>(Table2[[#This Row],[Sharpe Ratio]]-AVERAGE(Table2[Sharpe Ratio]))/_xlfn.STDEV.P(Table2[Sharpe Ratio])</f>
        <v>-7.0673804730120554E-2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-1.8925767643722498</v>
      </c>
      <c r="AS455">
        <f>_xlfn.RANK.AVG(Table2[[#This Row],[1Y Return vs Nifty Z-Score]],Table2[1Y Return vs Nifty Z-Score])</f>
        <v>567</v>
      </c>
      <c r="AT455">
        <f>_xlfn.RANK.AVG(Table2[[#This Row],[6M Return vs Nifty Z-Score]],Table2[6M Return vs Nifty Z-Score])</f>
        <v>394</v>
      </c>
      <c r="AU455">
        <f>_xlfn.RANK.AVG(Table2[[#This Row],[Sharpe Ratio Z-Score]],Table2[Sharpe Ratio Z-Score])</f>
        <v>366</v>
      </c>
      <c r="AV455">
        <f>(Table2[[#This Row],[Rank 1Y]]+Table2[[#This Row],[Rank 6M]]+Table2[[#This Row],[Rank Sharpe]])/3</f>
        <v>442.33333333333331</v>
      </c>
    </row>
    <row r="456" spans="1:48" x14ac:dyDescent="0.3">
      <c r="A456" t="s">
        <v>570</v>
      </c>
      <c r="B456" t="s">
        <v>571</v>
      </c>
      <c r="C456" t="s">
        <v>10388</v>
      </c>
      <c r="D456" t="s">
        <v>183</v>
      </c>
      <c r="E456">
        <v>36467.554093699997</v>
      </c>
      <c r="F456">
        <v>909.85</v>
      </c>
      <c r="G456">
        <v>-15.4271368594394</v>
      </c>
      <c r="H456">
        <f>(Table2[[#This Row],[1Y Return vs Nifty]]-AVERAGE(Table2[1Y Return vs Nifty]))/_xlfn.STDEV.P(Table2[1Y Return vs Nifty])</f>
        <v>-0.65220351822025491</v>
      </c>
      <c r="I456">
        <v>4.2061890124014401</v>
      </c>
      <c r="J456">
        <f>(Table2[[#This Row],[1M Return vs Nifty]]-AVERAGE(Table2[1M Return vs Nifty]))/_xlfn.STDEV.P(Table2[1M Return vs Nifty])</f>
        <v>0.62886988125742405</v>
      </c>
      <c r="K456">
        <v>16.487943917184001</v>
      </c>
      <c r="L456">
        <f>(Table2[[#This Row],[6M Return vs Nifty]]-AVERAGE(Table2[6M Return vs Nifty]))/_xlfn.STDEV.P(Table2[6M Return vs Nifty])</f>
        <v>3.9536931243573638E-2</v>
      </c>
      <c r="M456">
        <v>-3.1716665782610498</v>
      </c>
      <c r="N456">
        <f>(Table2[[#This Row],[1W Return vs Nifty]]-AVERAGE(Table2[1W Return vs Nifty]))/_xlfn.STDEV.P(Table2[1W Return vs Nifty])</f>
        <v>-8.9693727813094745E-2</v>
      </c>
      <c r="O456">
        <v>889.9</v>
      </c>
      <c r="P456">
        <v>842.77574102113601</v>
      </c>
      <c r="Q456">
        <v>761.27167903582995</v>
      </c>
      <c r="R456">
        <v>55.8664535947213</v>
      </c>
      <c r="S456" s="2">
        <f>(Table2[[#This Row],[Close Price]]-Table2[[#This Row],[20D EMA]])/Table2[[#This Row],[20D EMA]]</f>
        <v>2.2418249241487859E-2</v>
      </c>
      <c r="T456" s="2">
        <f>(Table2[[#This Row],[Close Price]]-Table2[[#This Row],[50D EMA]])/Table2[[#This Row],[50D EMA]]</f>
        <v>7.9587315716509038E-2</v>
      </c>
      <c r="U456" s="2">
        <f>(Table2[[#This Row],[Close Price]]-Table2[[#This Row],[200D EMA]])/Table2[[#This Row],[200D EMA]]</f>
        <v>0.19517121818106817</v>
      </c>
      <c r="V456">
        <v>0.78004682096978994</v>
      </c>
      <c r="W456">
        <v>898.2</v>
      </c>
      <c r="X456">
        <v>922.2</v>
      </c>
      <c r="Y456">
        <v>885.15</v>
      </c>
      <c r="Z456">
        <v>945.25</v>
      </c>
      <c r="AA456">
        <v>854.05</v>
      </c>
      <c r="AB456">
        <v>945.25</v>
      </c>
      <c r="AC456" s="2">
        <f>(Table2[[#This Row],[Close Price]]/Table2[[#This Row],[Day Low]])-1</f>
        <v>1.2970385214874147E-2</v>
      </c>
      <c r="AD456" s="2">
        <f>(Table2[[#This Row],[Day High]]/Table2[[#This Row],[Close Price]])-1</f>
        <v>1.3573665988899197E-2</v>
      </c>
      <c r="AE456" s="2">
        <f>(Table2[[#This Row],[Close Price]]/Table2[[#This Row],[Current Week Low]])-1</f>
        <v>2.7904874879963959E-2</v>
      </c>
      <c r="AF456" s="2">
        <f>(Table2[[#This Row],[Current Week High]]/Table2[[#This Row],[Close Price]])-1</f>
        <v>3.8907512227290164E-2</v>
      </c>
      <c r="AG456" s="2">
        <f>(Table2[[#This Row],[Close Price]]/Table2[[#This Row],[Current Month Low]])-1</f>
        <v>6.5335753176043676E-2</v>
      </c>
      <c r="AH456" s="2">
        <f>(Table2[[#This Row],[Current Month High]]/Table2[[#This Row],[Close Price]])-1</f>
        <v>3.8907512227290164E-2</v>
      </c>
      <c r="AI456">
        <v>3.8907512227290102</v>
      </c>
      <c r="AJ456">
        <v>49.732576318604401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</v>
      </c>
      <c r="AM456" t="s">
        <v>10442</v>
      </c>
      <c r="AN456">
        <v>3.43</v>
      </c>
      <c r="AO456" t="s">
        <v>10442</v>
      </c>
      <c r="AP456">
        <v>1.8252853704108001E-2</v>
      </c>
      <c r="AQ456">
        <f>(Table2[[#This Row],[Sharpe Ratio]]-AVERAGE(Table2[Sharpe Ratio]))/_xlfn.STDEV.P(Table2[Sharpe Ratio])</f>
        <v>-0.53499921672477158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-0.60848965025712354</v>
      </c>
      <c r="AS456">
        <f>_xlfn.RANK.AVG(Table2[[#This Row],[1Y Return vs Nifty Z-Score]],Table2[1Y Return vs Nifty Z-Score])</f>
        <v>553</v>
      </c>
      <c r="AT456">
        <f>_xlfn.RANK.AVG(Table2[[#This Row],[6M Return vs Nifty Z-Score]],Table2[6M Return vs Nifty Z-Score])</f>
        <v>298</v>
      </c>
      <c r="AU456">
        <f>_xlfn.RANK.AVG(Table2[[#This Row],[Sharpe Ratio Z-Score]],Table2[Sharpe Ratio Z-Score])</f>
        <v>477</v>
      </c>
      <c r="AV456">
        <f>(Table2[[#This Row],[Rank 1Y]]+Table2[[#This Row],[Rank 6M]]+Table2[[#This Row],[Rank Sharpe]])/3</f>
        <v>442.66666666666669</v>
      </c>
    </row>
    <row r="457" spans="1:48" x14ac:dyDescent="0.3">
      <c r="A457" t="s">
        <v>956</v>
      </c>
      <c r="B457" t="s">
        <v>957</v>
      </c>
      <c r="C457" t="s">
        <v>10397</v>
      </c>
      <c r="D457" t="s">
        <v>472</v>
      </c>
      <c r="E457">
        <v>16224.339499920001</v>
      </c>
      <c r="F457">
        <v>5291.7</v>
      </c>
      <c r="G457">
        <v>-25.934417310260802</v>
      </c>
      <c r="H457">
        <f>(Table2[[#This Row],[1Y Return vs Nifty]]-AVERAGE(Table2[1Y Return vs Nifty]))/_xlfn.STDEV.P(Table2[1Y Return vs Nifty])</f>
        <v>-0.82458540451280182</v>
      </c>
      <c r="I457">
        <v>-2.1988252722975399</v>
      </c>
      <c r="J457">
        <f>(Table2[[#This Row],[1M Return vs Nifty]]-AVERAGE(Table2[1M Return vs Nifty]))/_xlfn.STDEV.P(Table2[1M Return vs Nifty])</f>
        <v>1.2653609980461607E-2</v>
      </c>
      <c r="K457">
        <v>12.7513476100536</v>
      </c>
      <c r="L457">
        <f>(Table2[[#This Row],[6M Return vs Nifty]]-AVERAGE(Table2[6M Return vs Nifty]))/_xlfn.STDEV.P(Table2[6M Return vs Nifty])</f>
        <v>-6.9270294701973614E-2</v>
      </c>
      <c r="M457">
        <v>-1.7068228785270601</v>
      </c>
      <c r="N457">
        <f>(Table2[[#This Row],[1W Return vs Nifty]]-AVERAGE(Table2[1W Return vs Nifty]))/_xlfn.STDEV.P(Table2[1W Return vs Nifty])</f>
        <v>0.23597919692308364</v>
      </c>
      <c r="O457">
        <v>5333.14</v>
      </c>
      <c r="P457">
        <v>5265.6970161007503</v>
      </c>
      <c r="Q457">
        <v>4879.7338687408201</v>
      </c>
      <c r="R457">
        <v>46.547652363706298</v>
      </c>
      <c r="S457" s="2">
        <f>(Table2[[#This Row],[Close Price]]-Table2[[#This Row],[20D EMA]])/Table2[[#This Row],[20D EMA]]</f>
        <v>-7.7702816727107304E-3</v>
      </c>
      <c r="T457" s="2">
        <f>(Table2[[#This Row],[Close Price]]-Table2[[#This Row],[50D EMA]])/Table2[[#This Row],[50D EMA]]</f>
        <v>4.9381845973555027E-3</v>
      </c>
      <c r="U457" s="2">
        <f>(Table2[[#This Row],[Close Price]]-Table2[[#This Row],[200D EMA]])/Table2[[#This Row],[200D EMA]]</f>
        <v>8.4423893257417462E-2</v>
      </c>
      <c r="V457">
        <v>0.84781760505345904</v>
      </c>
      <c r="W457">
        <v>5269.05</v>
      </c>
      <c r="X457">
        <v>5385</v>
      </c>
      <c r="Y457">
        <v>5181.6000000000004</v>
      </c>
      <c r="Z457">
        <v>5668</v>
      </c>
      <c r="AA457">
        <v>5181.6000000000004</v>
      </c>
      <c r="AB457">
        <v>5668</v>
      </c>
      <c r="AC457" s="2">
        <f>(Table2[[#This Row],[Close Price]]/Table2[[#This Row],[Day Low]])-1</f>
        <v>4.2986876192101509E-3</v>
      </c>
      <c r="AD457" s="2">
        <f>(Table2[[#This Row],[Day High]]/Table2[[#This Row],[Close Price]])-1</f>
        <v>1.7631384999149624E-2</v>
      </c>
      <c r="AE457" s="2">
        <f>(Table2[[#This Row],[Close Price]]/Table2[[#This Row],[Current Week Low]])-1</f>
        <v>2.1248263084761465E-2</v>
      </c>
      <c r="AF457" s="2">
        <f>(Table2[[#This Row],[Current Week High]]/Table2[[#This Row],[Close Price]])-1</f>
        <v>7.1111363078027789E-2</v>
      </c>
      <c r="AG457" s="2">
        <f>(Table2[[#This Row],[Close Price]]/Table2[[#This Row],[Current Month Low]])-1</f>
        <v>2.1248263084761465E-2</v>
      </c>
      <c r="AH457" s="2">
        <f>(Table2[[#This Row],[Current Month High]]/Table2[[#This Row],[Close Price]])-1</f>
        <v>7.1111363078027789E-2</v>
      </c>
      <c r="AI457">
        <v>12.6074796379235</v>
      </c>
      <c r="AJ457">
        <v>31.6015916438696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0.01</v>
      </c>
      <c r="AM457" t="s">
        <v>10442</v>
      </c>
      <c r="AN457">
        <v>-0.63</v>
      </c>
      <c r="AO457" t="s">
        <v>10443</v>
      </c>
      <c r="AP457">
        <v>4.5911916571218001E-2</v>
      </c>
      <c r="AQ457">
        <f>(Table2[[#This Row],[Sharpe Ratio]]-AVERAGE(Table2[Sharpe Ratio]))/_xlfn.STDEV.P(Table2[Sharpe Ratio])</f>
        <v>-0.21482347453275852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-0.86004636684398872</v>
      </c>
      <c r="AS457">
        <f>_xlfn.RANK.AVG(Table2[[#This Row],[1Y Return vs Nifty Z-Score]],Table2[1Y Return vs Nifty Z-Score])</f>
        <v>610</v>
      </c>
      <c r="AT457">
        <f>_xlfn.RANK.AVG(Table2[[#This Row],[6M Return vs Nifty Z-Score]],Table2[6M Return vs Nifty Z-Score])</f>
        <v>327</v>
      </c>
      <c r="AU457">
        <f>_xlfn.RANK.AVG(Table2[[#This Row],[Sharpe Ratio Z-Score]],Table2[Sharpe Ratio Z-Score])</f>
        <v>394</v>
      </c>
      <c r="AV457">
        <f>(Table2[[#This Row],[Rank 1Y]]+Table2[[#This Row],[Rank 6M]]+Table2[[#This Row],[Rank Sharpe]])/3</f>
        <v>443.66666666666669</v>
      </c>
    </row>
    <row r="458" spans="1:48" x14ac:dyDescent="0.3">
      <c r="A458" t="s">
        <v>2018</v>
      </c>
      <c r="B458" t="s">
        <v>2019</v>
      </c>
      <c r="C458" t="s">
        <v>10383</v>
      </c>
      <c r="D458" t="s">
        <v>290</v>
      </c>
      <c r="E458">
        <v>3419.7566745200002</v>
      </c>
      <c r="F458">
        <v>1277.3</v>
      </c>
      <c r="G458">
        <v>-1.45359852403004</v>
      </c>
      <c r="H458">
        <f>(Table2[[#This Row],[1Y Return vs Nifty]]-AVERAGE(Table2[1Y Return vs Nifty]))/_xlfn.STDEV.P(Table2[1Y Return vs Nifty])</f>
        <v>-0.42295438875109931</v>
      </c>
      <c r="I458">
        <v>-10.652778398435</v>
      </c>
      <c r="J458">
        <f>(Table2[[#This Row],[1M Return vs Nifty]]-AVERAGE(Table2[1M Return vs Nifty]))/_xlfn.STDEV.P(Table2[1M Return vs Nifty])</f>
        <v>-0.80068781930933697</v>
      </c>
      <c r="K458">
        <v>-9.2314087887244405</v>
      </c>
      <c r="L458">
        <f>(Table2[[#This Row],[6M Return vs Nifty]]-AVERAGE(Table2[6M Return vs Nifty]))/_xlfn.STDEV.P(Table2[6M Return vs Nifty])</f>
        <v>-0.70939369733538893</v>
      </c>
      <c r="M458">
        <v>-6.7583317454868403</v>
      </c>
      <c r="N458">
        <f>(Table2[[#This Row],[1W Return vs Nifty]]-AVERAGE(Table2[1W Return vs Nifty]))/_xlfn.STDEV.P(Table2[1W Return vs Nifty])</f>
        <v>-0.88710285431028801</v>
      </c>
      <c r="O458">
        <v>1328.63</v>
      </c>
      <c r="P458">
        <v>1347.35233998896</v>
      </c>
      <c r="Q458">
        <v>1318.5471965678601</v>
      </c>
      <c r="R458">
        <v>28.369600059240199</v>
      </c>
      <c r="S458" s="2">
        <f>(Table2[[#This Row],[Close Price]]-Table2[[#This Row],[20D EMA]])/Table2[[#This Row],[20D EMA]]</f>
        <v>-3.8633780661282785E-2</v>
      </c>
      <c r="T458" s="2">
        <f>(Table2[[#This Row],[Close Price]]-Table2[[#This Row],[50D EMA]])/Table2[[#This Row],[50D EMA]]</f>
        <v>-5.1992591625687201E-2</v>
      </c>
      <c r="U458" s="2">
        <f>(Table2[[#This Row],[Close Price]]-Table2[[#This Row],[200D EMA]])/Table2[[#This Row],[200D EMA]]</f>
        <v>-3.1282305764424173E-2</v>
      </c>
      <c r="V458">
        <v>0.320652632861951</v>
      </c>
      <c r="W458">
        <v>1247</v>
      </c>
      <c r="X458">
        <v>1291.45</v>
      </c>
      <c r="Y458">
        <v>1247</v>
      </c>
      <c r="Z458">
        <v>1345.6</v>
      </c>
      <c r="AA458">
        <v>1247</v>
      </c>
      <c r="AB458">
        <v>1418.8</v>
      </c>
      <c r="AC458" s="2">
        <f>(Table2[[#This Row],[Close Price]]/Table2[[#This Row],[Day Low]])-1</f>
        <v>2.4298315958299899E-2</v>
      </c>
      <c r="AD458" s="2">
        <f>(Table2[[#This Row],[Day High]]/Table2[[#This Row],[Close Price]])-1</f>
        <v>1.1078055272841114E-2</v>
      </c>
      <c r="AE458" s="2">
        <f>(Table2[[#This Row],[Close Price]]/Table2[[#This Row],[Current Week Low]])-1</f>
        <v>2.4298315958299899E-2</v>
      </c>
      <c r="AF458" s="2">
        <f>(Table2[[#This Row],[Current Week High]]/Table2[[#This Row],[Close Price]])-1</f>
        <v>5.3472167854067054E-2</v>
      </c>
      <c r="AG458" s="2">
        <f>(Table2[[#This Row],[Close Price]]/Table2[[#This Row],[Current Month Low]])-1</f>
        <v>2.4298315958299899E-2</v>
      </c>
      <c r="AH458" s="2">
        <f>(Table2[[#This Row],[Current Month High]]/Table2[[#This Row],[Close Price]])-1</f>
        <v>0.11078055272841159</v>
      </c>
      <c r="AI458">
        <v>42.719016675800503</v>
      </c>
      <c r="AJ458">
        <v>32.775467775467703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-0.21</v>
      </c>
      <c r="AM458" t="s">
        <v>10443</v>
      </c>
      <c r="AN458">
        <v>-6.6</v>
      </c>
      <c r="AO458" t="s">
        <v>10443</v>
      </c>
      <c r="AP458">
        <v>7.0227669541695001E-2</v>
      </c>
      <c r="AQ458">
        <f>(Table2[[#This Row],[Sharpe Ratio]]-AVERAGE(Table2[Sharpe Ratio]))/_xlfn.STDEV.P(Table2[Sharpe Ratio])</f>
        <v>6.6650785520274883E-2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444</v>
      </c>
      <c r="AT458">
        <f>_xlfn.RANK.AVG(Table2[[#This Row],[6M Return vs Nifty Z-Score]],Table2[6M Return vs Nifty Z-Score])</f>
        <v>556</v>
      </c>
      <c r="AU458">
        <f>_xlfn.RANK.AVG(Table2[[#This Row],[Sharpe Ratio Z-Score]],Table2[Sharpe Ratio Z-Score])</f>
        <v>331</v>
      </c>
      <c r="AV458">
        <f>(Table2[[#This Row],[Rank 1Y]]+Table2[[#This Row],[Rank 6M]]+Table2[[#This Row],[Rank Sharpe]])/3</f>
        <v>443.66666666666669</v>
      </c>
    </row>
    <row r="459" spans="1:48" x14ac:dyDescent="0.3">
      <c r="A459" t="s">
        <v>548</v>
      </c>
      <c r="B459" t="s">
        <v>549</v>
      </c>
      <c r="C459" t="s">
        <v>10397</v>
      </c>
      <c r="D459" t="s">
        <v>278</v>
      </c>
      <c r="E459">
        <v>38791.544790809901</v>
      </c>
      <c r="F459">
        <v>2844.1</v>
      </c>
      <c r="G459">
        <v>-1.1164365773868099</v>
      </c>
      <c r="H459">
        <f>(Table2[[#This Row],[1Y Return vs Nifty]]-AVERAGE(Table2[1Y Return vs Nifty]))/_xlfn.STDEV.P(Table2[1Y Return vs Nifty])</f>
        <v>-0.41742292772077311</v>
      </c>
      <c r="I459">
        <v>-6.8249529782476097</v>
      </c>
      <c r="J459">
        <f>(Table2[[#This Row],[1M Return vs Nifty]]-AVERAGE(Table2[1M Return vs Nifty]))/_xlfn.STDEV.P(Table2[1M Return vs Nifty])</f>
        <v>-0.43241880339754785</v>
      </c>
      <c r="K459">
        <v>17.334811839567202</v>
      </c>
      <c r="L459">
        <f>(Table2[[#This Row],[6M Return vs Nifty]]-AVERAGE(Table2[6M Return vs Nifty]))/_xlfn.STDEV.P(Table2[6M Return vs Nifty])</f>
        <v>6.4197167941058911E-2</v>
      </c>
      <c r="M459">
        <v>-5.3174629442847996</v>
      </c>
      <c r="N459">
        <f>(Table2[[#This Row],[1W Return vs Nifty]]-AVERAGE(Table2[1W Return vs Nifty]))/_xlfn.STDEV.P(Table2[1W Return vs Nifty])</f>
        <v>-0.56676017424565428</v>
      </c>
      <c r="O459">
        <v>2905.7</v>
      </c>
      <c r="P459">
        <v>2858.0424491436502</v>
      </c>
      <c r="Q459">
        <v>2544.9978229560102</v>
      </c>
      <c r="R459">
        <v>34.188788901479498</v>
      </c>
      <c r="S459" s="2">
        <f>(Table2[[#This Row],[Close Price]]-Table2[[#This Row],[20D EMA]])/Table2[[#This Row],[20D EMA]]</f>
        <v>-2.1199710913032976E-2</v>
      </c>
      <c r="T459" s="2">
        <f>(Table2[[#This Row],[Close Price]]-Table2[[#This Row],[50D EMA]])/Table2[[#This Row],[50D EMA]]</f>
        <v>-4.8783212257144095E-3</v>
      </c>
      <c r="U459" s="2">
        <f>(Table2[[#This Row],[Close Price]]-Table2[[#This Row],[200D EMA]])/Table2[[#This Row],[200D EMA]]</f>
        <v>0.11752551391049251</v>
      </c>
      <c r="V459">
        <v>0.37237691449065802</v>
      </c>
      <c r="W459">
        <v>2812.6</v>
      </c>
      <c r="X459">
        <v>2879.5</v>
      </c>
      <c r="Y459">
        <v>2809.8</v>
      </c>
      <c r="Z459">
        <v>2949</v>
      </c>
      <c r="AA459">
        <v>2809.8</v>
      </c>
      <c r="AB459">
        <v>3023.8</v>
      </c>
      <c r="AC459" s="2">
        <f>(Table2[[#This Row],[Close Price]]/Table2[[#This Row],[Day Low]])-1</f>
        <v>1.1199601791936242E-2</v>
      </c>
      <c r="AD459" s="2">
        <f>(Table2[[#This Row],[Day High]]/Table2[[#This Row],[Close Price]])-1</f>
        <v>1.2446819732077063E-2</v>
      </c>
      <c r="AE459" s="2">
        <f>(Table2[[#This Row],[Close Price]]/Table2[[#This Row],[Current Week Low]])-1</f>
        <v>1.2207274539113078E-2</v>
      </c>
      <c r="AF459" s="2">
        <f>(Table2[[#This Row],[Current Week High]]/Table2[[#This Row],[Close Price]])-1</f>
        <v>3.6883372595900354E-2</v>
      </c>
      <c r="AG459" s="2">
        <f>(Table2[[#This Row],[Close Price]]/Table2[[#This Row],[Current Month Low]])-1</f>
        <v>1.2207274539113078E-2</v>
      </c>
      <c r="AH459" s="2">
        <f>(Table2[[#This Row],[Current Month High]]/Table2[[#This Row],[Close Price]])-1</f>
        <v>6.3183432368763448E-2</v>
      </c>
      <c r="AI459">
        <v>11.423648957490901</v>
      </c>
      <c r="AJ459">
        <v>47.987616099071197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0.06</v>
      </c>
      <c r="AM459" t="s">
        <v>10442</v>
      </c>
      <c r="AN459">
        <v>-4.84</v>
      </c>
      <c r="AO459" t="s">
        <v>10443</v>
      </c>
      <c r="AP459">
        <v>-7.2589872323010002E-3</v>
      </c>
      <c r="AQ459">
        <f>(Table2[[#This Row],[Sharpe Ratio]]-AVERAGE(Table2[Sharpe Ratio]))/_xlfn.STDEV.P(Table2[Sharpe Ratio])</f>
        <v>-0.83031915022159319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-2.1827238876445092</v>
      </c>
      <c r="AS459">
        <f>_xlfn.RANK.AVG(Table2[[#This Row],[1Y Return vs Nifty Z-Score]],Table2[1Y Return vs Nifty Z-Score])</f>
        <v>440</v>
      </c>
      <c r="AT459">
        <f>_xlfn.RANK.AVG(Table2[[#This Row],[6M Return vs Nifty Z-Score]],Table2[6M Return vs Nifty Z-Score])</f>
        <v>290</v>
      </c>
      <c r="AU459">
        <f>_xlfn.RANK.AVG(Table2[[#This Row],[Sharpe Ratio Z-Score]],Table2[Sharpe Ratio Z-Score])</f>
        <v>602</v>
      </c>
      <c r="AV459">
        <f>(Table2[[#This Row],[Rank 1Y]]+Table2[[#This Row],[Rank 6M]]+Table2[[#This Row],[Rank Sharpe]])/3</f>
        <v>444</v>
      </c>
    </row>
    <row r="460" spans="1:48" x14ac:dyDescent="0.3">
      <c r="A460" t="s">
        <v>695</v>
      </c>
      <c r="B460" t="s">
        <v>696</v>
      </c>
      <c r="C460" t="s">
        <v>10395</v>
      </c>
      <c r="D460" t="s">
        <v>259</v>
      </c>
      <c r="E460">
        <v>26315.376</v>
      </c>
      <c r="F460">
        <v>2376.75</v>
      </c>
      <c r="G460">
        <v>-14.8330180115047</v>
      </c>
      <c r="H460">
        <f>(Table2[[#This Row],[1Y Return vs Nifty]]-AVERAGE(Table2[1Y Return vs Nifty]))/_xlfn.STDEV.P(Table2[1Y Return vs Nifty])</f>
        <v>-0.64245643588355639</v>
      </c>
      <c r="I460">
        <v>-7.1923264457905498</v>
      </c>
      <c r="J460">
        <f>(Table2[[#This Row],[1M Return vs Nifty]]-AVERAGE(Table2[1M Return vs Nifty]))/_xlfn.STDEV.P(Table2[1M Return vs Nifty])</f>
        <v>-0.46776322235945472</v>
      </c>
      <c r="K460">
        <v>6.1727151627188199</v>
      </c>
      <c r="L460">
        <f>(Table2[[#This Row],[6M Return vs Nifty]]-AVERAGE(Table2[6M Return vs Nifty]))/_xlfn.STDEV.P(Table2[6M Return vs Nifty])</f>
        <v>-0.26083574311392149</v>
      </c>
      <c r="M460">
        <v>-4.6182433504518299</v>
      </c>
      <c r="N460">
        <f>(Table2[[#This Row],[1W Return vs Nifty]]-AVERAGE(Table2[1W Return vs Nifty]))/_xlfn.STDEV.P(Table2[1W Return vs Nifty])</f>
        <v>-0.41130543856444918</v>
      </c>
      <c r="O460">
        <v>2435.66</v>
      </c>
      <c r="P460">
        <v>2476.2751864849502</v>
      </c>
      <c r="Q460">
        <v>2366.92312674714</v>
      </c>
      <c r="R460">
        <v>34.193490726426099</v>
      </c>
      <c r="S460" s="2">
        <f>(Table2[[#This Row],[Close Price]]-Table2[[#This Row],[20D EMA]])/Table2[[#This Row],[20D EMA]]</f>
        <v>-2.4186462806795636E-2</v>
      </c>
      <c r="T460" s="2">
        <f>(Table2[[#This Row],[Close Price]]-Table2[[#This Row],[50D EMA]])/Table2[[#This Row],[50D EMA]]</f>
        <v>-4.0191488824885102E-2</v>
      </c>
      <c r="U460" s="2">
        <f>(Table2[[#This Row],[Close Price]]-Table2[[#This Row],[200D EMA]])/Table2[[#This Row],[200D EMA]]</f>
        <v>4.1517500681845249E-3</v>
      </c>
      <c r="V460">
        <v>0.674706820885833</v>
      </c>
      <c r="W460">
        <v>2345.15</v>
      </c>
      <c r="X460">
        <v>2425.6</v>
      </c>
      <c r="Y460">
        <v>2325.1999999999998</v>
      </c>
      <c r="Z460">
        <v>2480</v>
      </c>
      <c r="AA460">
        <v>2325.1999999999998</v>
      </c>
      <c r="AB460">
        <v>2539.4</v>
      </c>
      <c r="AC460" s="2">
        <f>(Table2[[#This Row],[Close Price]]/Table2[[#This Row],[Day Low]])-1</f>
        <v>1.3474617828283852E-2</v>
      </c>
      <c r="AD460" s="2">
        <f>(Table2[[#This Row],[Day High]]/Table2[[#This Row],[Close Price]])-1</f>
        <v>2.0553276533080922E-2</v>
      </c>
      <c r="AE460" s="2">
        <f>(Table2[[#This Row],[Close Price]]/Table2[[#This Row],[Current Week Low]])-1</f>
        <v>2.2170135902288113E-2</v>
      </c>
      <c r="AF460" s="2">
        <f>(Table2[[#This Row],[Current Week High]]/Table2[[#This Row],[Close Price]])-1</f>
        <v>4.3441674555590559E-2</v>
      </c>
      <c r="AG460" s="2">
        <f>(Table2[[#This Row],[Close Price]]/Table2[[#This Row],[Current Month Low]])-1</f>
        <v>2.2170135902288113E-2</v>
      </c>
      <c r="AH460" s="2">
        <f>(Table2[[#This Row],[Current Month High]]/Table2[[#This Row],[Close Price]])-1</f>
        <v>6.8433785631639932E-2</v>
      </c>
      <c r="AI460">
        <v>24.539812769538202</v>
      </c>
      <c r="AJ460">
        <v>26.7464803754266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-0.21</v>
      </c>
      <c r="AM460" t="s">
        <v>10443</v>
      </c>
      <c r="AN460">
        <v>-3.15</v>
      </c>
      <c r="AO460" t="s">
        <v>10443</v>
      </c>
      <c r="AP460">
        <v>4.7693031838441001E-2</v>
      </c>
      <c r="AQ460">
        <f>(Table2[[#This Row],[Sharpe Ratio]]-AVERAGE(Table2[Sharpe Ratio]))/_xlfn.STDEV.P(Table2[Sharpe Ratio])</f>
        <v>-0.1942056428530464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551</v>
      </c>
      <c r="AT460">
        <f>_xlfn.RANK.AVG(Table2[[#This Row],[6M Return vs Nifty Z-Score]],Table2[6M Return vs Nifty Z-Score])</f>
        <v>398</v>
      </c>
      <c r="AU460">
        <f>_xlfn.RANK.AVG(Table2[[#This Row],[Sharpe Ratio Z-Score]],Table2[Sharpe Ratio Z-Score])</f>
        <v>385</v>
      </c>
      <c r="AV460">
        <f>(Table2[[#This Row],[Rank 1Y]]+Table2[[#This Row],[Rank 6M]]+Table2[[#This Row],[Rank Sharpe]])/3</f>
        <v>444.66666666666669</v>
      </c>
    </row>
    <row r="461" spans="1:48" x14ac:dyDescent="0.3">
      <c r="A461" t="s">
        <v>35</v>
      </c>
      <c r="B461" t="s">
        <v>36</v>
      </c>
      <c r="C461" t="s">
        <v>10384</v>
      </c>
      <c r="D461" t="s">
        <v>37</v>
      </c>
      <c r="E461">
        <v>697636.95396577998</v>
      </c>
      <c r="F461">
        <v>781.7</v>
      </c>
      <c r="G461">
        <v>0.451270972850082</v>
      </c>
      <c r="H461">
        <f>(Table2[[#This Row],[1Y Return vs Nifty]]-AVERAGE(Table2[1Y Return vs Nifty]))/_xlfn.STDEV.P(Table2[1Y Return vs Nifty])</f>
        <v>-0.39170320072483317</v>
      </c>
      <c r="I461">
        <v>-7.63185756129268</v>
      </c>
      <c r="J461">
        <f>(Table2[[#This Row],[1M Return vs Nifty]]-AVERAGE(Table2[1M Return vs Nifty]))/_xlfn.STDEV.P(Table2[1M Return vs Nifty])</f>
        <v>-0.51004981424917994</v>
      </c>
      <c r="K461">
        <v>-11.922122094700301</v>
      </c>
      <c r="L461">
        <f>(Table2[[#This Row],[6M Return vs Nifty]]-AVERAGE(Table2[6M Return vs Nifty]))/_xlfn.STDEV.P(Table2[6M Return vs Nifty])</f>
        <v>-0.78774549843290809</v>
      </c>
      <c r="M461">
        <v>-1.79558341959668</v>
      </c>
      <c r="N461">
        <f>(Table2[[#This Row],[1W Return vs Nifty]]-AVERAGE(Table2[1W Return vs Nifty]))/_xlfn.STDEV.P(Table2[1W Return vs Nifty])</f>
        <v>0.21624541575820019</v>
      </c>
      <c r="O461">
        <v>796.91</v>
      </c>
      <c r="P461">
        <v>811.862543614733</v>
      </c>
      <c r="Q461">
        <v>765.50207364437802</v>
      </c>
      <c r="R461">
        <v>38.976596343431098</v>
      </c>
      <c r="S461" s="2">
        <f>(Table2[[#This Row],[Close Price]]-Table2[[#This Row],[20D EMA]])/Table2[[#This Row],[20D EMA]]</f>
        <v>-1.908622052678461E-2</v>
      </c>
      <c r="T461" s="2">
        <f>(Table2[[#This Row],[Close Price]]-Table2[[#This Row],[50D EMA]])/Table2[[#This Row],[50D EMA]]</f>
        <v>-3.7152278857991633E-2</v>
      </c>
      <c r="U461" s="2">
        <f>(Table2[[#This Row],[Close Price]]-Table2[[#This Row],[200D EMA]])/Table2[[#This Row],[200D EMA]]</f>
        <v>2.1159872602966909E-2</v>
      </c>
      <c r="V461">
        <v>1.1574025603198601</v>
      </c>
      <c r="W461">
        <v>779.5</v>
      </c>
      <c r="X461">
        <v>794.85</v>
      </c>
      <c r="Y461">
        <v>779.5</v>
      </c>
      <c r="Z461">
        <v>801.35</v>
      </c>
      <c r="AA461">
        <v>765.4</v>
      </c>
      <c r="AB461">
        <v>825.95</v>
      </c>
      <c r="AC461" s="2">
        <f>(Table2[[#This Row],[Close Price]]/Table2[[#This Row],[Day Low]])-1</f>
        <v>2.8223220012828509E-3</v>
      </c>
      <c r="AD461" s="2">
        <f>(Table2[[#This Row],[Day High]]/Table2[[#This Row],[Close Price]])-1</f>
        <v>1.6822310349238867E-2</v>
      </c>
      <c r="AE461" s="2">
        <f>(Table2[[#This Row],[Close Price]]/Table2[[#This Row],[Current Week Low]])-1</f>
        <v>2.8223220012828509E-3</v>
      </c>
      <c r="AF461" s="2">
        <f>(Table2[[#This Row],[Current Week High]]/Table2[[#This Row],[Close Price]])-1</f>
        <v>2.5137520788026002E-2</v>
      </c>
      <c r="AG461" s="2">
        <f>(Table2[[#This Row],[Close Price]]/Table2[[#This Row],[Current Month Low]])-1</f>
        <v>2.1296054350666394E-2</v>
      </c>
      <c r="AH461" s="2">
        <f>(Table2[[#This Row],[Current Month High]]/Table2[[#This Row],[Close Price]])-1</f>
        <v>5.660739414097482E-2</v>
      </c>
      <c r="AI461">
        <v>16.668798771907301</v>
      </c>
      <c r="AJ461">
        <v>43.906480117820301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-0.08</v>
      </c>
      <c r="AM461" t="s">
        <v>10443</v>
      </c>
      <c r="AN461">
        <v>-4.26</v>
      </c>
      <c r="AO461" t="s">
        <v>10443</v>
      </c>
      <c r="AP461">
        <v>7.5161735059859E-2</v>
      </c>
      <c r="AQ461">
        <f>(Table2[[#This Row],[Sharpe Ratio]]-AVERAGE(Table2[Sharpe Ratio]))/_xlfn.STDEV.P(Table2[Sharpe Ratio])</f>
        <v>0.12376653441214044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433</v>
      </c>
      <c r="AT461">
        <f>_xlfn.RANK.AVG(Table2[[#This Row],[6M Return vs Nifty Z-Score]],Table2[6M Return vs Nifty Z-Score])</f>
        <v>581</v>
      </c>
      <c r="AU461">
        <f>_xlfn.RANK.AVG(Table2[[#This Row],[Sharpe Ratio Z-Score]],Table2[Sharpe Ratio Z-Score])</f>
        <v>321</v>
      </c>
      <c r="AV461">
        <f>(Table2[[#This Row],[Rank 1Y]]+Table2[[#This Row],[Rank 6M]]+Table2[[#This Row],[Rank Sharpe]])/3</f>
        <v>445</v>
      </c>
    </row>
    <row r="462" spans="1:48" x14ac:dyDescent="0.3">
      <c r="A462" t="s">
        <v>300</v>
      </c>
      <c r="B462" t="s">
        <v>301</v>
      </c>
      <c r="C462" t="s">
        <v>10384</v>
      </c>
      <c r="D462" t="s">
        <v>37</v>
      </c>
      <c r="E462">
        <v>94221.648230000006</v>
      </c>
      <c r="F462">
        <v>123.43</v>
      </c>
      <c r="G462">
        <v>-5.6679438668781401</v>
      </c>
      <c r="H462">
        <f>(Table2[[#This Row],[1Y Return vs Nifty]]-AVERAGE(Table2[1Y Return vs Nifty]))/_xlfn.STDEV.P(Table2[1Y Return vs Nifty])</f>
        <v>-0.49209471512656733</v>
      </c>
      <c r="I462">
        <v>-3.1665023328488102</v>
      </c>
      <c r="J462">
        <f>(Table2[[#This Row],[1M Return vs Nifty]]-AVERAGE(Table2[1M Return vs Nifty]))/_xlfn.STDEV.P(Table2[1M Return vs Nifty])</f>
        <v>-8.0445066079896266E-2</v>
      </c>
      <c r="K462">
        <v>-32.765189812163598</v>
      </c>
      <c r="L462">
        <f>(Table2[[#This Row],[6M Return vs Nifty]]-AVERAGE(Table2[6M Return vs Nifty]))/_xlfn.STDEV.P(Table2[6M Return vs Nifty])</f>
        <v>-1.3946819165320938</v>
      </c>
      <c r="M462">
        <v>1.3719625894309899</v>
      </c>
      <c r="N462">
        <f>(Table2[[#This Row],[1W Return vs Nifty]]-AVERAGE(Table2[1W Return vs Nifty]))/_xlfn.STDEV.P(Table2[1W Return vs Nifty])</f>
        <v>0.92047343215597865</v>
      </c>
      <c r="O462">
        <v>122.59</v>
      </c>
      <c r="P462">
        <v>126.679413571639</v>
      </c>
      <c r="Q462">
        <v>128.64254283537301</v>
      </c>
      <c r="R462">
        <v>57.005042232711098</v>
      </c>
      <c r="S462" s="2">
        <f>(Table2[[#This Row],[Close Price]]-Table2[[#This Row],[20D EMA]])/Table2[[#This Row],[20D EMA]]</f>
        <v>6.8521086548658404E-3</v>
      </c>
      <c r="T462" s="2">
        <f>(Table2[[#This Row],[Close Price]]-Table2[[#This Row],[50D EMA]])/Table2[[#This Row],[50D EMA]]</f>
        <v>-2.5650683722193004E-2</v>
      </c>
      <c r="U462" s="2">
        <f>(Table2[[#This Row],[Close Price]]-Table2[[#This Row],[200D EMA]])/Table2[[#This Row],[200D EMA]]</f>
        <v>-4.0519588003197493E-2</v>
      </c>
      <c r="V462">
        <v>0.92483711117553702</v>
      </c>
      <c r="W462">
        <v>122.8</v>
      </c>
      <c r="X462">
        <v>125.5</v>
      </c>
      <c r="Y462">
        <v>119.3</v>
      </c>
      <c r="Z462">
        <v>127.3</v>
      </c>
      <c r="AA462">
        <v>117.11</v>
      </c>
      <c r="AB462">
        <v>127.3</v>
      </c>
      <c r="AC462" s="2">
        <f>(Table2[[#This Row],[Close Price]]/Table2[[#This Row],[Day Low]])-1</f>
        <v>5.1302931596091117E-3</v>
      </c>
      <c r="AD462" s="2">
        <f>(Table2[[#This Row],[Day High]]/Table2[[#This Row],[Close Price]])-1</f>
        <v>1.6770639228712581E-2</v>
      </c>
      <c r="AE462" s="2">
        <f>(Table2[[#This Row],[Close Price]]/Table2[[#This Row],[Current Week Low]])-1</f>
        <v>3.4618608549874308E-2</v>
      </c>
      <c r="AF462" s="2">
        <f>(Table2[[#This Row],[Current Week High]]/Table2[[#This Row],[Close Price]])-1</f>
        <v>3.1353803775419076E-2</v>
      </c>
      <c r="AG462" s="2">
        <f>(Table2[[#This Row],[Close Price]]/Table2[[#This Row],[Current Month Low]])-1</f>
        <v>5.3966356417043837E-2</v>
      </c>
      <c r="AH462" s="2">
        <f>(Table2[[#This Row],[Current Month High]]/Table2[[#This Row],[Close Price]])-1</f>
        <v>3.1353803775419076E-2</v>
      </c>
      <c r="AI462">
        <v>39.755326905938503</v>
      </c>
      <c r="AJ462">
        <v>35.265753424657497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-0.11</v>
      </c>
      <c r="AM462" t="s">
        <v>10443</v>
      </c>
      <c r="AN462">
        <v>1.1200000000000001</v>
      </c>
      <c r="AO462" t="s">
        <v>10442</v>
      </c>
      <c r="AP462">
        <v>0.14298572805965601</v>
      </c>
      <c r="AQ462">
        <f>(Table2[[#This Row],[Sharpe Ratio]]-AVERAGE(Table2[Sharpe Ratio]))/_xlfn.STDEV.P(Table2[Sharpe Ratio])</f>
        <v>0.9088834200228384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478</v>
      </c>
      <c r="AT462">
        <f>_xlfn.RANK.AVG(Table2[[#This Row],[6M Return vs Nifty Z-Score]],Table2[6M Return vs Nifty Z-Score])</f>
        <v>726</v>
      </c>
      <c r="AU462">
        <f>_xlfn.RANK.AVG(Table2[[#This Row],[Sharpe Ratio Z-Score]],Table2[Sharpe Ratio Z-Score])</f>
        <v>131</v>
      </c>
      <c r="AV462">
        <f>(Table2[[#This Row],[Rank 1Y]]+Table2[[#This Row],[Rank 6M]]+Table2[[#This Row],[Rank Sharpe]])/3</f>
        <v>445</v>
      </c>
    </row>
    <row r="463" spans="1:48" x14ac:dyDescent="0.3">
      <c r="A463" t="s">
        <v>274</v>
      </c>
      <c r="B463" t="s">
        <v>275</v>
      </c>
      <c r="C463" t="s">
        <v>10388</v>
      </c>
      <c r="D463" t="s">
        <v>54</v>
      </c>
      <c r="E463">
        <v>101593.33729335001</v>
      </c>
      <c r="F463">
        <v>2535.75</v>
      </c>
      <c r="G463">
        <v>18.873814313123599</v>
      </c>
      <c r="H463">
        <f>(Table2[[#This Row],[1Y Return vs Nifty]]-AVERAGE(Table2[1Y Return vs Nifty]))/_xlfn.STDEV.P(Table2[1Y Return vs Nifty])</f>
        <v>-8.9463930899853064E-2</v>
      </c>
      <c r="I463">
        <v>-0.118045480229392</v>
      </c>
      <c r="J463">
        <f>(Table2[[#This Row],[1M Return vs Nifty]]-AVERAGE(Table2[1M Return vs Nifty]))/_xlfn.STDEV.P(Table2[1M Return vs Nifty])</f>
        <v>0.21284213537997174</v>
      </c>
      <c r="K463">
        <v>0.76984155042345004</v>
      </c>
      <c r="L463">
        <f>(Table2[[#This Row],[6M Return vs Nifty]]-AVERAGE(Table2[6M Return vs Nifty]))/_xlfn.STDEV.P(Table2[6M Return vs Nifty])</f>
        <v>-0.4181638678477721</v>
      </c>
      <c r="M463">
        <v>-2.6848554314336499</v>
      </c>
      <c r="N463">
        <f>(Table2[[#This Row],[1W Return vs Nifty]]-AVERAGE(Table2[1W Return vs Nifty]))/_xlfn.STDEV.P(Table2[1W Return vs Nifty])</f>
        <v>1.8537075248175883E-2</v>
      </c>
      <c r="O463">
        <v>2413.0300000000002</v>
      </c>
      <c r="P463">
        <v>2316.5098555885202</v>
      </c>
      <c r="Q463">
        <v>2139.2894186234398</v>
      </c>
      <c r="R463">
        <v>67.131047942938096</v>
      </c>
      <c r="S463" s="2">
        <f>(Table2[[#This Row],[Close Price]]-Table2[[#This Row],[20D EMA]])/Table2[[#This Row],[20D EMA]]</f>
        <v>5.0857221004297418E-2</v>
      </c>
      <c r="T463" s="2">
        <f>(Table2[[#This Row],[Close Price]]-Table2[[#This Row],[50D EMA]])/Table2[[#This Row],[50D EMA]]</f>
        <v>9.464243973863036E-2</v>
      </c>
      <c r="U463" s="2">
        <f>(Table2[[#This Row],[Close Price]]-Table2[[#This Row],[200D EMA]])/Table2[[#This Row],[200D EMA]]</f>
        <v>0.18532349009217702</v>
      </c>
      <c r="V463">
        <v>0.97824002748960903</v>
      </c>
      <c r="W463">
        <v>2462.15</v>
      </c>
      <c r="X463">
        <v>2597</v>
      </c>
      <c r="Y463">
        <v>2378.1</v>
      </c>
      <c r="Z463">
        <v>2597</v>
      </c>
      <c r="AA463">
        <v>2371</v>
      </c>
      <c r="AB463">
        <v>2597</v>
      </c>
      <c r="AC463" s="2">
        <f>(Table2[[#This Row],[Close Price]]/Table2[[#This Row],[Day Low]])-1</f>
        <v>2.9892573563755187E-2</v>
      </c>
      <c r="AD463" s="2">
        <f>(Table2[[#This Row],[Day High]]/Table2[[#This Row],[Close Price]])-1</f>
        <v>2.4154589371980784E-2</v>
      </c>
      <c r="AE463" s="2">
        <f>(Table2[[#This Row],[Close Price]]/Table2[[#This Row],[Current Week Low]])-1</f>
        <v>6.6292418317144053E-2</v>
      </c>
      <c r="AF463" s="2">
        <f>(Table2[[#This Row],[Current Week High]]/Table2[[#This Row],[Close Price]])-1</f>
        <v>2.4154589371980784E-2</v>
      </c>
      <c r="AG463" s="2">
        <f>(Table2[[#This Row],[Close Price]]/Table2[[#This Row],[Current Month Low]])-1</f>
        <v>6.9485449177562275E-2</v>
      </c>
      <c r="AH463" s="2">
        <f>(Table2[[#This Row],[Current Month High]]/Table2[[#This Row],[Close Price]])-1</f>
        <v>2.4154589371980784E-2</v>
      </c>
      <c r="AI463">
        <v>2.4154589371980699</v>
      </c>
      <c r="AJ463">
        <v>50.663973143994497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0.03</v>
      </c>
      <c r="AM463" t="s">
        <v>10442</v>
      </c>
      <c r="AN463">
        <v>5.0599999999999996</v>
      </c>
      <c r="AO463" t="s">
        <v>10442</v>
      </c>
      <c r="AQ463">
        <f>(Table2[[#This Row],[Sharpe Ratio]]-AVERAGE(Table2[Sharpe Ratio]))/_xlfn.STDEV.P(Table2[Sharpe Ratio])</f>
        <v>-0.74629057572393653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-1.022539163843414</v>
      </c>
      <c r="AS463">
        <f>_xlfn.RANK.AVG(Table2[[#This Row],[1Y Return vs Nifty Z-Score]],Table2[1Y Return vs Nifty Z-Score])</f>
        <v>315</v>
      </c>
      <c r="AT463">
        <f>_xlfn.RANK.AVG(Table2[[#This Row],[6M Return vs Nifty Z-Score]],Table2[6M Return vs Nifty Z-Score])</f>
        <v>462</v>
      </c>
      <c r="AU463">
        <f>_xlfn.RANK.AVG(Table2[[#This Row],[Sharpe Ratio Z-Score]],Table2[Sharpe Ratio Z-Score])</f>
        <v>558</v>
      </c>
      <c r="AV463">
        <f>(Table2[[#This Row],[Rank 1Y]]+Table2[[#This Row],[Rank 6M]]+Table2[[#This Row],[Rank Sharpe]])/3</f>
        <v>445</v>
      </c>
    </row>
    <row r="464" spans="1:48" x14ac:dyDescent="0.3">
      <c r="A464" t="s">
        <v>1575</v>
      </c>
      <c r="B464" t="s">
        <v>1576</v>
      </c>
      <c r="C464" t="s">
        <v>10397</v>
      </c>
      <c r="D464" t="s">
        <v>387</v>
      </c>
      <c r="E464">
        <v>6267.7323247000004</v>
      </c>
      <c r="F464">
        <v>322.3</v>
      </c>
      <c r="G464">
        <v>12.357465411724901</v>
      </c>
      <c r="H464">
        <f>(Table2[[#This Row],[1Y Return vs Nifty]]-AVERAGE(Table2[1Y Return vs Nifty]))/_xlfn.STDEV.P(Table2[1Y Return vs Nifty])</f>
        <v>-0.19637080567311188</v>
      </c>
      <c r="I464">
        <v>-10.1840747043137</v>
      </c>
      <c r="J464">
        <f>(Table2[[#This Row],[1M Return vs Nifty]]-AVERAGE(Table2[1M Return vs Nifty]))/_xlfn.STDEV.P(Table2[1M Return vs Nifty])</f>
        <v>-0.75559457987423717</v>
      </c>
      <c r="K464">
        <v>9.0447424803658691</v>
      </c>
      <c r="L464">
        <f>(Table2[[#This Row],[6M Return vs Nifty]]-AVERAGE(Table2[6M Return vs Nifty]))/_xlfn.STDEV.P(Table2[6M Return vs Nifty])</f>
        <v>-0.17720419729328254</v>
      </c>
      <c r="M464">
        <v>-5.4271354970869004</v>
      </c>
      <c r="N464">
        <f>(Table2[[#This Row],[1W Return vs Nifty]]-AVERAGE(Table2[1W Return vs Nifty]))/_xlfn.STDEV.P(Table2[1W Return vs Nifty])</f>
        <v>-0.59114324053513578</v>
      </c>
      <c r="O464">
        <v>332.43</v>
      </c>
      <c r="P464">
        <v>332.02504613960201</v>
      </c>
      <c r="Q464">
        <v>293.61945834784802</v>
      </c>
      <c r="R464">
        <v>36.141165964044902</v>
      </c>
      <c r="S464" s="2">
        <f>(Table2[[#This Row],[Close Price]]-Table2[[#This Row],[20D EMA]])/Table2[[#This Row],[20D EMA]]</f>
        <v>-3.0472580693679859E-2</v>
      </c>
      <c r="T464" s="2">
        <f>(Table2[[#This Row],[Close Price]]-Table2[[#This Row],[50D EMA]])/Table2[[#This Row],[50D EMA]]</f>
        <v>-2.9290097999152279E-2</v>
      </c>
      <c r="U464" s="2">
        <f>(Table2[[#This Row],[Close Price]]-Table2[[#This Row],[200D EMA]])/Table2[[#This Row],[200D EMA]]</f>
        <v>9.7679294872121306E-2</v>
      </c>
      <c r="V464">
        <v>0.313032659751589</v>
      </c>
      <c r="W464">
        <v>320.39999999999998</v>
      </c>
      <c r="X464">
        <v>329.4</v>
      </c>
      <c r="Y464">
        <v>313.05</v>
      </c>
      <c r="Z464">
        <v>333</v>
      </c>
      <c r="AA464">
        <v>313.05</v>
      </c>
      <c r="AB464">
        <v>358.8</v>
      </c>
      <c r="AC464" s="2">
        <f>(Table2[[#This Row],[Close Price]]/Table2[[#This Row],[Day Low]])-1</f>
        <v>5.9300873907617291E-3</v>
      </c>
      <c r="AD464" s="2">
        <f>(Table2[[#This Row],[Day High]]/Table2[[#This Row],[Close Price]])-1</f>
        <v>2.2029165373875115E-2</v>
      </c>
      <c r="AE464" s="2">
        <f>(Table2[[#This Row],[Close Price]]/Table2[[#This Row],[Current Week Low]])-1</f>
        <v>2.9547995527871018E-2</v>
      </c>
      <c r="AF464" s="2">
        <f>(Table2[[#This Row],[Current Week High]]/Table2[[#This Row],[Close Price]])-1</f>
        <v>3.3198883028234594E-2</v>
      </c>
      <c r="AG464" s="2">
        <f>(Table2[[#This Row],[Close Price]]/Table2[[#This Row],[Current Month Low]])-1</f>
        <v>2.9547995527871018E-2</v>
      </c>
      <c r="AH464" s="2">
        <f>(Table2[[#This Row],[Current Month High]]/Table2[[#This Row],[Close Price]])-1</f>
        <v>0.11324852621780956</v>
      </c>
      <c r="AI464">
        <v>15.7927396835246</v>
      </c>
      <c r="AJ464">
        <v>57.142857142857103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-0.04</v>
      </c>
      <c r="AM464" t="s">
        <v>10443</v>
      </c>
      <c r="AN464">
        <v>-5.01</v>
      </c>
      <c r="AO464" t="s">
        <v>10443</v>
      </c>
      <c r="AP464">
        <v>-1.1491203672522E-2</v>
      </c>
      <c r="AQ464">
        <f>(Table2[[#This Row],[Sharpe Ratio]]-AVERAGE(Table2[Sharpe Ratio]))/_xlfn.STDEV.P(Table2[Sharpe Ratio])</f>
        <v>-0.87931043551478805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-2.5996232588905555</v>
      </c>
      <c r="AS464">
        <f>_xlfn.RANK.AVG(Table2[[#This Row],[1Y Return vs Nifty Z-Score]],Table2[1Y Return vs Nifty Z-Score])</f>
        <v>359</v>
      </c>
      <c r="AT464">
        <f>_xlfn.RANK.AVG(Table2[[#This Row],[6M Return vs Nifty Z-Score]],Table2[6M Return vs Nifty Z-Score])</f>
        <v>370</v>
      </c>
      <c r="AU464">
        <f>_xlfn.RANK.AVG(Table2[[#This Row],[Sharpe Ratio Z-Score]],Table2[Sharpe Ratio Z-Score])</f>
        <v>608</v>
      </c>
      <c r="AV464">
        <f>(Table2[[#This Row],[Rank 1Y]]+Table2[[#This Row],[Rank 6M]]+Table2[[#This Row],[Rank Sharpe]])/3</f>
        <v>445.66666666666669</v>
      </c>
    </row>
    <row r="465" spans="1:48" x14ac:dyDescent="0.3">
      <c r="A465" t="s">
        <v>446</v>
      </c>
      <c r="B465" t="s">
        <v>447</v>
      </c>
      <c r="C465" t="s">
        <v>10384</v>
      </c>
      <c r="D465" t="s">
        <v>37</v>
      </c>
      <c r="E465">
        <v>50939.752586975999</v>
      </c>
      <c r="F465">
        <v>58.68</v>
      </c>
      <c r="G465">
        <v>-9.7162207332814692</v>
      </c>
      <c r="H465">
        <f>(Table2[[#This Row],[1Y Return vs Nifty]]-AVERAGE(Table2[1Y Return vs Nifty]))/_xlfn.STDEV.P(Table2[1Y Return vs Nifty])</f>
        <v>-0.5585105308774958</v>
      </c>
      <c r="I465">
        <v>-7.8390488909698304</v>
      </c>
      <c r="J465">
        <f>(Table2[[#This Row],[1M Return vs Nifty]]-AVERAGE(Table2[1M Return vs Nifty]))/_xlfn.STDEV.P(Table2[1M Return vs Nifty])</f>
        <v>-0.52998336364337462</v>
      </c>
      <c r="K465">
        <v>-14.694415910097099</v>
      </c>
      <c r="L465">
        <f>(Table2[[#This Row],[6M Return vs Nifty]]-AVERAGE(Table2[6M Return vs Nifty]))/_xlfn.STDEV.P(Table2[6M Return vs Nifty])</f>
        <v>-0.86847287028833287</v>
      </c>
      <c r="M465">
        <v>-2.9349486502320801</v>
      </c>
      <c r="N465">
        <f>(Table2[[#This Row],[1W Return vs Nifty]]-AVERAGE(Table2[1W Return vs Nifty]))/_xlfn.STDEV.P(Table2[1W Return vs Nifty])</f>
        <v>-3.7065164115355195E-2</v>
      </c>
      <c r="O465">
        <v>59.62</v>
      </c>
      <c r="P465">
        <v>60.625103905471398</v>
      </c>
      <c r="Q465">
        <v>57.881652163537701</v>
      </c>
      <c r="R465">
        <v>40.9850216170232</v>
      </c>
      <c r="S465" s="2">
        <f>(Table2[[#This Row],[Close Price]]-Table2[[#This Row],[20D EMA]])/Table2[[#This Row],[20D EMA]]</f>
        <v>-1.5766521301576613E-2</v>
      </c>
      <c r="T465" s="2">
        <f>(Table2[[#This Row],[Close Price]]-Table2[[#This Row],[50D EMA]])/Table2[[#This Row],[50D EMA]]</f>
        <v>-3.2084133142340952E-2</v>
      </c>
      <c r="U465" s="2">
        <f>(Table2[[#This Row],[Close Price]]-Table2[[#This Row],[200D EMA]])/Table2[[#This Row],[200D EMA]]</f>
        <v>1.379276172364019E-2</v>
      </c>
      <c r="V465">
        <v>0.65144371971500004</v>
      </c>
      <c r="W465">
        <v>57.25</v>
      </c>
      <c r="X465">
        <v>61.3</v>
      </c>
      <c r="Y465">
        <v>57.25</v>
      </c>
      <c r="Z465">
        <v>61.38</v>
      </c>
      <c r="AA465">
        <v>57.25</v>
      </c>
      <c r="AB465">
        <v>61.38</v>
      </c>
      <c r="AC465" s="2">
        <f>(Table2[[#This Row],[Close Price]]/Table2[[#This Row],[Day Low]])-1</f>
        <v>2.4978165938864594E-2</v>
      </c>
      <c r="AD465" s="2">
        <f>(Table2[[#This Row],[Day High]]/Table2[[#This Row],[Close Price]])-1</f>
        <v>4.4648943421949472E-2</v>
      </c>
      <c r="AE465" s="2">
        <f>(Table2[[#This Row],[Close Price]]/Table2[[#This Row],[Current Week Low]])-1</f>
        <v>2.4978165938864594E-2</v>
      </c>
      <c r="AF465" s="2">
        <f>(Table2[[#This Row],[Current Week High]]/Table2[[#This Row],[Close Price]])-1</f>
        <v>4.6012269938650263E-2</v>
      </c>
      <c r="AG465" s="2">
        <f>(Table2[[#This Row],[Close Price]]/Table2[[#This Row],[Current Month Low]])-1</f>
        <v>2.4978165938864594E-2</v>
      </c>
      <c r="AH465" s="2">
        <f>(Table2[[#This Row],[Current Month High]]/Table2[[#This Row],[Close Price]])-1</f>
        <v>4.6012269938650263E-2</v>
      </c>
      <c r="AI465">
        <v>31.0497614178595</v>
      </c>
      <c r="AJ465">
        <v>43.647490820073401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-7.0000000000000007E-2</v>
      </c>
      <c r="AM465" t="s">
        <v>10443</v>
      </c>
      <c r="AN465">
        <v>-2.27</v>
      </c>
      <c r="AO465" t="s">
        <v>10443</v>
      </c>
      <c r="AP465">
        <v>0.109972070587969</v>
      </c>
      <c r="AQ465">
        <f>(Table2[[#This Row],[Sharpe Ratio]]-AVERAGE(Table2[Sharpe Ratio]))/_xlfn.STDEV.P(Table2[Sharpe Ratio])</f>
        <v>0.52672396891433715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513</v>
      </c>
      <c r="AT465">
        <f>_xlfn.RANK.AVG(Table2[[#This Row],[6M Return vs Nifty Z-Score]],Table2[6M Return vs Nifty Z-Score])</f>
        <v>616</v>
      </c>
      <c r="AU465">
        <f>_xlfn.RANK.AVG(Table2[[#This Row],[Sharpe Ratio Z-Score]],Table2[Sharpe Ratio Z-Score])</f>
        <v>209</v>
      </c>
      <c r="AV465">
        <f>(Table2[[#This Row],[Rank 1Y]]+Table2[[#This Row],[Rank 6M]]+Table2[[#This Row],[Rank Sharpe]])/3</f>
        <v>446</v>
      </c>
    </row>
    <row r="466" spans="1:48" x14ac:dyDescent="0.3">
      <c r="A466" t="s">
        <v>630</v>
      </c>
      <c r="B466" t="s">
        <v>631</v>
      </c>
      <c r="C466" t="s">
        <v>10391</v>
      </c>
      <c r="D466" t="s">
        <v>605</v>
      </c>
      <c r="E466">
        <v>31391.048138179998</v>
      </c>
      <c r="F466">
        <v>1292.3</v>
      </c>
      <c r="G466">
        <v>-31.6141933250771</v>
      </c>
      <c r="H466">
        <f>(Table2[[#This Row],[1Y Return vs Nifty]]-AVERAGE(Table2[1Y Return vs Nifty]))/_xlfn.STDEV.P(Table2[1Y Return vs Nifty])</f>
        <v>-0.91776750883901292</v>
      </c>
      <c r="I466">
        <v>6.4847478443830902</v>
      </c>
      <c r="J466">
        <f>(Table2[[#This Row],[1M Return vs Nifty]]-AVERAGE(Table2[1M Return vs Nifty]))/_xlfn.STDEV.P(Table2[1M Return vs Nifty])</f>
        <v>0.84808641457307321</v>
      </c>
      <c r="K466">
        <v>27.1559113050854</v>
      </c>
      <c r="L466">
        <f>(Table2[[#This Row],[6M Return vs Nifty]]-AVERAGE(Table2[6M Return vs Nifty]))/_xlfn.STDEV.P(Table2[6M Return vs Nifty])</f>
        <v>0.35018112252003003</v>
      </c>
      <c r="M466">
        <v>-1.0484319074275299</v>
      </c>
      <c r="N466">
        <f>(Table2[[#This Row],[1W Return vs Nifty]]-AVERAGE(Table2[1W Return vs Nifty]))/_xlfn.STDEV.P(Table2[1W Return vs Nifty])</f>
        <v>0.3823566658754467</v>
      </c>
      <c r="O466">
        <v>1250.47</v>
      </c>
      <c r="P466">
        <v>1189.7527935927001</v>
      </c>
      <c r="Q466">
        <v>1129.27162090926</v>
      </c>
      <c r="R466">
        <v>64.742814993134004</v>
      </c>
      <c r="S466" s="2">
        <f>(Table2[[#This Row],[Close Price]]-Table2[[#This Row],[20D EMA]])/Table2[[#This Row],[20D EMA]]</f>
        <v>3.3451422265228216E-2</v>
      </c>
      <c r="T466" s="2">
        <f>(Table2[[#This Row],[Close Price]]-Table2[[#This Row],[50D EMA]])/Table2[[#This Row],[50D EMA]]</f>
        <v>8.6192028259616665E-2</v>
      </c>
      <c r="U466" s="2">
        <f>(Table2[[#This Row],[Close Price]]-Table2[[#This Row],[200D EMA]])/Table2[[#This Row],[200D EMA]]</f>
        <v>0.14436595773076608</v>
      </c>
      <c r="V466">
        <v>1.24506796831593</v>
      </c>
      <c r="W466">
        <v>1278.25</v>
      </c>
      <c r="X466">
        <v>1296.75</v>
      </c>
      <c r="Y466">
        <v>1266.1500000000001</v>
      </c>
      <c r="Z466">
        <v>1311</v>
      </c>
      <c r="AA466">
        <v>1216</v>
      </c>
      <c r="AB466">
        <v>1311</v>
      </c>
      <c r="AC466" s="2">
        <f>(Table2[[#This Row],[Close Price]]/Table2[[#This Row],[Day Low]])-1</f>
        <v>1.0991590064541423E-2</v>
      </c>
      <c r="AD466" s="2">
        <f>(Table2[[#This Row],[Day High]]/Table2[[#This Row],[Close Price]])-1</f>
        <v>3.4434728778147683E-3</v>
      </c>
      <c r="AE466" s="2">
        <f>(Table2[[#This Row],[Close Price]]/Table2[[#This Row],[Current Week Low]])-1</f>
        <v>2.065316115784066E-2</v>
      </c>
      <c r="AF466" s="2">
        <f>(Table2[[#This Row],[Current Week High]]/Table2[[#This Row],[Close Price]])-1</f>
        <v>1.4470324228120335E-2</v>
      </c>
      <c r="AG466" s="2">
        <f>(Table2[[#This Row],[Close Price]]/Table2[[#This Row],[Current Month Low]])-1</f>
        <v>6.2746710526315752E-2</v>
      </c>
      <c r="AH466" s="2">
        <f>(Table2[[#This Row],[Current Month High]]/Table2[[#This Row],[Close Price]])-1</f>
        <v>1.4470324228120335E-2</v>
      </c>
      <c r="AI466">
        <v>15.135804379787899</v>
      </c>
      <c r="AJ466">
        <v>45.849557022741301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</v>
      </c>
      <c r="AM466" t="s">
        <v>10444</v>
      </c>
      <c r="AN466">
        <v>0.99</v>
      </c>
      <c r="AO466" t="s">
        <v>10442</v>
      </c>
      <c r="AP466">
        <v>1.7040295454441998E-2</v>
      </c>
      <c r="AQ466">
        <f>(Table2[[#This Row],[Sharpe Ratio]]-AVERAGE(Table2[Sharpe Ratio]))/_xlfn.STDEV.P(Table2[Sharpe Ratio])</f>
        <v>-0.54903554685653155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0.11382114727300546</v>
      </c>
      <c r="AS466">
        <f>_xlfn.RANK.AVG(Table2[[#This Row],[1Y Return vs Nifty Z-Score]],Table2[1Y Return vs Nifty Z-Score])</f>
        <v>647</v>
      </c>
      <c r="AT466">
        <f>_xlfn.RANK.AVG(Table2[[#This Row],[6M Return vs Nifty Z-Score]],Table2[6M Return vs Nifty Z-Score])</f>
        <v>209</v>
      </c>
      <c r="AU466">
        <f>_xlfn.RANK.AVG(Table2[[#This Row],[Sharpe Ratio Z-Score]],Table2[Sharpe Ratio Z-Score])</f>
        <v>483</v>
      </c>
      <c r="AV466">
        <f>(Table2[[#This Row],[Rank 1Y]]+Table2[[#This Row],[Rank 6M]]+Table2[[#This Row],[Rank Sharpe]])/3</f>
        <v>446.33333333333331</v>
      </c>
    </row>
    <row r="467" spans="1:48" x14ac:dyDescent="0.3">
      <c r="A467" t="s">
        <v>174</v>
      </c>
      <c r="B467" t="s">
        <v>175</v>
      </c>
      <c r="C467" t="s">
        <v>5658</v>
      </c>
      <c r="D467" t="s">
        <v>80</v>
      </c>
      <c r="E467">
        <v>151863.87803609</v>
      </c>
      <c r="F467">
        <v>616.54999999999995</v>
      </c>
      <c r="G467">
        <v>14.409623203927501</v>
      </c>
      <c r="H467">
        <f>(Table2[[#This Row],[1Y Return vs Nifty]]-AVERAGE(Table2[1Y Return vs Nifty]))/_xlfn.STDEV.P(Table2[1Y Return vs Nifty])</f>
        <v>-0.16270321367863169</v>
      </c>
      <c r="I467">
        <v>-9.0536878101230407</v>
      </c>
      <c r="J467">
        <f>(Table2[[#This Row],[1M Return vs Nifty]]-AVERAGE(Table2[1M Return vs Nifty]))/_xlfn.STDEV.P(Table2[1M Return vs Nifty])</f>
        <v>-0.64684184864262351</v>
      </c>
      <c r="K467">
        <v>-11.1203685384598</v>
      </c>
      <c r="L467">
        <f>(Table2[[#This Row],[6M Return vs Nifty]]-AVERAGE(Table2[6M Return vs Nifty]))/_xlfn.STDEV.P(Table2[6M Return vs Nifty])</f>
        <v>-0.76439896239420468</v>
      </c>
      <c r="M467">
        <v>-4.7417384362931001</v>
      </c>
      <c r="N467">
        <f>(Table2[[#This Row],[1W Return vs Nifty]]-AVERAGE(Table2[1W Return vs Nifty]))/_xlfn.STDEV.P(Table2[1W Return vs Nifty])</f>
        <v>-0.43876161413033071</v>
      </c>
      <c r="O467">
        <v>624.76</v>
      </c>
      <c r="P467">
        <v>634.38542300033703</v>
      </c>
      <c r="Q467">
        <v>598.58129461949102</v>
      </c>
      <c r="R467">
        <v>42.027216397379597</v>
      </c>
      <c r="S467" s="2">
        <f>(Table2[[#This Row],[Close Price]]-Table2[[#This Row],[20D EMA]])/Table2[[#This Row],[20D EMA]]</f>
        <v>-1.3141046161726162E-2</v>
      </c>
      <c r="T467" s="2">
        <f>(Table2[[#This Row],[Close Price]]-Table2[[#This Row],[50D EMA]])/Table2[[#This Row],[50D EMA]]</f>
        <v>-2.8114490582056766E-2</v>
      </c>
      <c r="U467" s="2">
        <f>(Table2[[#This Row],[Close Price]]-Table2[[#This Row],[200D EMA]])/Table2[[#This Row],[200D EMA]]</f>
        <v>3.0018822074838417E-2</v>
      </c>
      <c r="V467">
        <v>0.49708116541628899</v>
      </c>
      <c r="W467">
        <v>607.04999999999995</v>
      </c>
      <c r="X467">
        <v>618.79999999999995</v>
      </c>
      <c r="Y467">
        <v>598</v>
      </c>
      <c r="Z467">
        <v>633.85</v>
      </c>
      <c r="AA467">
        <v>598</v>
      </c>
      <c r="AB467">
        <v>636.75</v>
      </c>
      <c r="AC467" s="2">
        <f>(Table2[[#This Row],[Close Price]]/Table2[[#This Row],[Day Low]])-1</f>
        <v>1.5649452269170583E-2</v>
      </c>
      <c r="AD467" s="2">
        <f>(Table2[[#This Row],[Day High]]/Table2[[#This Row],[Close Price]])-1</f>
        <v>3.6493390641472168E-3</v>
      </c>
      <c r="AE467" s="2">
        <f>(Table2[[#This Row],[Close Price]]/Table2[[#This Row],[Current Week Low]])-1</f>
        <v>3.1020066889632103E-2</v>
      </c>
      <c r="AF467" s="2">
        <f>(Table2[[#This Row],[Current Week High]]/Table2[[#This Row],[Close Price]])-1</f>
        <v>2.805936258211017E-2</v>
      </c>
      <c r="AG467" s="2">
        <f>(Table2[[#This Row],[Close Price]]/Table2[[#This Row],[Current Month Low]])-1</f>
        <v>3.1020066889632103E-2</v>
      </c>
      <c r="AH467" s="2">
        <f>(Table2[[#This Row],[Current Month High]]/Table2[[#This Row],[Close Price]])-1</f>
        <v>3.2762955153677886E-2</v>
      </c>
      <c r="AI467">
        <v>14.662233395507201</v>
      </c>
      <c r="AJ467">
        <v>52.592500928102901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-0.14000000000000001</v>
      </c>
      <c r="AM467" t="s">
        <v>10443</v>
      </c>
      <c r="AN467">
        <v>-1.68</v>
      </c>
      <c r="AO467" t="s">
        <v>10443</v>
      </c>
      <c r="AP467">
        <v>3.4796187974718E-2</v>
      </c>
      <c r="AQ467">
        <f>(Table2[[#This Row],[Sharpe Ratio]]-AVERAGE(Table2[Sharpe Ratio]))/_xlfn.STDEV.P(Table2[Sharpe Ratio])</f>
        <v>-0.3434969104509884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342</v>
      </c>
      <c r="AT467">
        <f>_xlfn.RANK.AVG(Table2[[#This Row],[6M Return vs Nifty Z-Score]],Table2[6M Return vs Nifty Z-Score])</f>
        <v>575</v>
      </c>
      <c r="AU467">
        <f>_xlfn.RANK.AVG(Table2[[#This Row],[Sharpe Ratio Z-Score]],Table2[Sharpe Ratio Z-Score])</f>
        <v>425</v>
      </c>
      <c r="AV467">
        <f>(Table2[[#This Row],[Rank 1Y]]+Table2[[#This Row],[Rank 6M]]+Table2[[#This Row],[Rank Sharpe]])/3</f>
        <v>447.33333333333331</v>
      </c>
    </row>
    <row r="468" spans="1:48" x14ac:dyDescent="0.3">
      <c r="A468" t="s">
        <v>475</v>
      </c>
      <c r="B468" t="s">
        <v>476</v>
      </c>
      <c r="C468" t="s">
        <v>10383</v>
      </c>
      <c r="D468" t="s">
        <v>21</v>
      </c>
      <c r="E468">
        <v>46321.163103229999</v>
      </c>
      <c r="F468">
        <v>6945.35</v>
      </c>
      <c r="G468">
        <v>-1.40335505759895</v>
      </c>
      <c r="H468">
        <f>(Table2[[#This Row],[1Y Return vs Nifty]]-AVERAGE(Table2[1Y Return vs Nifty]))/_xlfn.STDEV.P(Table2[1Y Return vs Nifty])</f>
        <v>-0.42213009710324573</v>
      </c>
      <c r="I468">
        <v>8.5432658318546206</v>
      </c>
      <c r="J468">
        <f>(Table2[[#This Row],[1M Return vs Nifty]]-AVERAGE(Table2[1M Return vs Nifty]))/_xlfn.STDEV.P(Table2[1M Return vs Nifty])</f>
        <v>1.0461331670411482</v>
      </c>
      <c r="K468">
        <v>7.50441368863122</v>
      </c>
      <c r="L468">
        <f>(Table2[[#This Row],[6M Return vs Nifty]]-AVERAGE(Table2[6M Return vs Nifty]))/_xlfn.STDEV.P(Table2[6M Return vs Nifty])</f>
        <v>-0.22205755823914688</v>
      </c>
      <c r="M468">
        <v>-1.4291446433258399</v>
      </c>
      <c r="N468">
        <f>(Table2[[#This Row],[1W Return vs Nifty]]-AVERAGE(Table2[1W Return vs Nifty]))/_xlfn.STDEV.P(Table2[1W Return vs Nifty])</f>
        <v>0.29771430423179102</v>
      </c>
      <c r="O468">
        <v>6654.83</v>
      </c>
      <c r="P468">
        <v>6297.3614158457804</v>
      </c>
      <c r="Q468">
        <v>5765.5157550656804</v>
      </c>
      <c r="R468">
        <v>68.537719480764395</v>
      </c>
      <c r="S468" s="2">
        <f>(Table2[[#This Row],[Close Price]]-Table2[[#This Row],[20D EMA]])/Table2[[#This Row],[20D EMA]]</f>
        <v>4.3655510358641833E-2</v>
      </c>
      <c r="T468" s="2">
        <f>(Table2[[#This Row],[Close Price]]-Table2[[#This Row],[50D EMA]])/Table2[[#This Row],[50D EMA]]</f>
        <v>0.10289842703385486</v>
      </c>
      <c r="U468" s="2">
        <f>(Table2[[#This Row],[Close Price]]-Table2[[#This Row],[200D EMA]])/Table2[[#This Row],[200D EMA]]</f>
        <v>0.20463637514088787</v>
      </c>
      <c r="V468">
        <v>1.0618375660593899</v>
      </c>
      <c r="W468">
        <v>6844</v>
      </c>
      <c r="X468">
        <v>6978.95</v>
      </c>
      <c r="Y468">
        <v>6770</v>
      </c>
      <c r="Z468">
        <v>7088.1</v>
      </c>
      <c r="AA468">
        <v>6222.7</v>
      </c>
      <c r="AB468">
        <v>7088.1</v>
      </c>
      <c r="AC468" s="2">
        <f>(Table2[[#This Row],[Close Price]]/Table2[[#This Row],[Day Low]])-1</f>
        <v>1.4808591466978438E-2</v>
      </c>
      <c r="AD468" s="2">
        <f>(Table2[[#This Row],[Day High]]/Table2[[#This Row],[Close Price]])-1</f>
        <v>4.8377691549021939E-3</v>
      </c>
      <c r="AE468" s="2">
        <f>(Table2[[#This Row],[Close Price]]/Table2[[#This Row],[Current Week Low]])-1</f>
        <v>2.5901033973412257E-2</v>
      </c>
      <c r="AF468" s="2">
        <f>(Table2[[#This Row],[Current Week High]]/Table2[[#This Row],[Close Price]])-1</f>
        <v>2.0553319847091966E-2</v>
      </c>
      <c r="AG468" s="2">
        <f>(Table2[[#This Row],[Close Price]]/Table2[[#This Row],[Current Month Low]])-1</f>
        <v>0.11613126134957508</v>
      </c>
      <c r="AH468" s="2">
        <f>(Table2[[#This Row],[Current Month High]]/Table2[[#This Row],[Close Price]])-1</f>
        <v>2.0553319847091966E-2</v>
      </c>
      <c r="AI468">
        <v>2.05533198470919</v>
      </c>
      <c r="AJ468">
        <v>62.0001166248761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0.08</v>
      </c>
      <c r="AM468" t="s">
        <v>10442</v>
      </c>
      <c r="AN468">
        <v>9.6999999999999993</v>
      </c>
      <c r="AO468" t="s">
        <v>10442</v>
      </c>
      <c r="AP468">
        <v>5.155508528138E-3</v>
      </c>
      <c r="AQ468">
        <f>(Table2[[#This Row],[Sharpe Ratio]]-AVERAGE(Table2[Sharpe Ratio]))/_xlfn.STDEV.P(Table2[Sharpe Ratio])</f>
        <v>-0.68661144713940725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1.3048368791139464E-2</v>
      </c>
      <c r="AS468">
        <f>_xlfn.RANK.AVG(Table2[[#This Row],[1Y Return vs Nifty Z-Score]],Table2[1Y Return vs Nifty Z-Score])</f>
        <v>443</v>
      </c>
      <c r="AT468">
        <f>_xlfn.RANK.AVG(Table2[[#This Row],[6M Return vs Nifty Z-Score]],Table2[6M Return vs Nifty Z-Score])</f>
        <v>385</v>
      </c>
      <c r="AU468">
        <f>_xlfn.RANK.AVG(Table2[[#This Row],[Sharpe Ratio Z-Score]],Table2[Sharpe Ratio Z-Score])</f>
        <v>514</v>
      </c>
      <c r="AV468">
        <f>(Table2[[#This Row],[Rank 1Y]]+Table2[[#This Row],[Rank 6M]]+Table2[[#This Row],[Rank Sharpe]])/3</f>
        <v>447.33333333333331</v>
      </c>
    </row>
    <row r="469" spans="1:48" x14ac:dyDescent="0.3">
      <c r="A469" t="s">
        <v>743</v>
      </c>
      <c r="B469" t="s">
        <v>744</v>
      </c>
      <c r="C469" t="s">
        <v>10384</v>
      </c>
      <c r="D469" t="s">
        <v>533</v>
      </c>
      <c r="E469">
        <v>23352.153260039999</v>
      </c>
      <c r="F469">
        <v>2590.8000000000002</v>
      </c>
      <c r="G469">
        <v>11.429133171099799</v>
      </c>
      <c r="H469">
        <f>(Table2[[#This Row],[1Y Return vs Nifty]]-AVERAGE(Table2[1Y Return vs Nifty]))/_xlfn.STDEV.P(Table2[1Y Return vs Nifty])</f>
        <v>-0.21160097522023114</v>
      </c>
      <c r="I469">
        <v>1.6076959056523199</v>
      </c>
      <c r="J469">
        <f>(Table2[[#This Row],[1M Return vs Nifty]]-AVERAGE(Table2[1M Return vs Nifty]))/_xlfn.STDEV.P(Table2[1M Return vs Nifty])</f>
        <v>0.37887297851748158</v>
      </c>
      <c r="K469">
        <v>-18.1280946059359</v>
      </c>
      <c r="L469">
        <f>(Table2[[#This Row],[6M Return vs Nifty]]-AVERAGE(Table2[6M Return vs Nifty]))/_xlfn.STDEV.P(Table2[6M Return vs Nifty])</f>
        <v>-0.96845933469970125</v>
      </c>
      <c r="M469">
        <v>2.3877481057723902</v>
      </c>
      <c r="N469">
        <f>(Table2[[#This Row],[1W Return vs Nifty]]-AVERAGE(Table2[1W Return vs Nifty]))/_xlfn.STDEV.P(Table2[1W Return vs Nifty])</f>
        <v>1.1463090213533977</v>
      </c>
      <c r="O469">
        <v>2501.23</v>
      </c>
      <c r="P469">
        <v>2450.2625026871001</v>
      </c>
      <c r="Q469">
        <v>2502.3704202179501</v>
      </c>
      <c r="R469">
        <v>59.414987218829197</v>
      </c>
      <c r="S469" s="2">
        <f>(Table2[[#This Row],[Close Price]]-Table2[[#This Row],[20D EMA]])/Table2[[#This Row],[20D EMA]]</f>
        <v>3.58103812924042E-2</v>
      </c>
      <c r="T469" s="2">
        <f>(Table2[[#This Row],[Close Price]]-Table2[[#This Row],[50D EMA]])/Table2[[#This Row],[50D EMA]]</f>
        <v>5.7356098442015301E-2</v>
      </c>
      <c r="U469" s="2">
        <f>(Table2[[#This Row],[Close Price]]-Table2[[#This Row],[200D EMA]])/Table2[[#This Row],[200D EMA]]</f>
        <v>3.5338325240572517E-2</v>
      </c>
      <c r="V469">
        <v>0.80239693357834097</v>
      </c>
      <c r="W469">
        <v>2526</v>
      </c>
      <c r="X469">
        <v>2614</v>
      </c>
      <c r="Y469">
        <v>2455.0500000000002</v>
      </c>
      <c r="Z469">
        <v>2694</v>
      </c>
      <c r="AA469">
        <v>2315.15</v>
      </c>
      <c r="AB469">
        <v>2694</v>
      </c>
      <c r="AC469" s="2">
        <f>(Table2[[#This Row],[Close Price]]/Table2[[#This Row],[Day Low]])-1</f>
        <v>2.5653206650831484E-2</v>
      </c>
      <c r="AD469" s="2">
        <f>(Table2[[#This Row],[Day High]]/Table2[[#This Row],[Close Price]])-1</f>
        <v>8.9547630075652584E-3</v>
      </c>
      <c r="AE469" s="2">
        <f>(Table2[[#This Row],[Close Price]]/Table2[[#This Row],[Current Week Low]])-1</f>
        <v>5.5294189527708149E-2</v>
      </c>
      <c r="AF469" s="2">
        <f>(Table2[[#This Row],[Current Week High]]/Table2[[#This Row],[Close Price]])-1</f>
        <v>3.9833256137100426E-2</v>
      </c>
      <c r="AG469" s="2">
        <f>(Table2[[#This Row],[Close Price]]/Table2[[#This Row],[Current Month Low]])-1</f>
        <v>0.11906355959657056</v>
      </c>
      <c r="AH469" s="2">
        <f>(Table2[[#This Row],[Current Month High]]/Table2[[#This Row],[Close Price]])-1</f>
        <v>3.9833256137100426E-2</v>
      </c>
      <c r="AI469">
        <v>50.378261540836803</v>
      </c>
      <c r="AJ469">
        <v>43.538602177345602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7.0000000000000007E-2</v>
      </c>
      <c r="AM469" t="s">
        <v>10442</v>
      </c>
      <c r="AN469">
        <v>1.51</v>
      </c>
      <c r="AO469" t="s">
        <v>10442</v>
      </c>
      <c r="AP469">
        <v>7.4284204091139006E-2</v>
      </c>
      <c r="AQ469">
        <f>(Table2[[#This Row],[Sharpe Ratio]]-AVERAGE(Table2[Sharpe Ratio]))/_xlfn.STDEV.P(Table2[Sharpe Ratio])</f>
        <v>0.11360841262195857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367</v>
      </c>
      <c r="AT469">
        <f>_xlfn.RANK.AVG(Table2[[#This Row],[6M Return vs Nifty Z-Score]],Table2[6M Return vs Nifty Z-Score])</f>
        <v>654</v>
      </c>
      <c r="AU469">
        <f>_xlfn.RANK.AVG(Table2[[#This Row],[Sharpe Ratio Z-Score]],Table2[Sharpe Ratio Z-Score])</f>
        <v>324</v>
      </c>
      <c r="AV469">
        <f>(Table2[[#This Row],[Rank 1Y]]+Table2[[#This Row],[Rank 6M]]+Table2[[#This Row],[Rank Sharpe]])/3</f>
        <v>448.33333333333331</v>
      </c>
    </row>
    <row r="470" spans="1:48" x14ac:dyDescent="0.3">
      <c r="A470" t="s">
        <v>1939</v>
      </c>
      <c r="B470" t="s">
        <v>1940</v>
      </c>
      <c r="C470" t="s">
        <v>10383</v>
      </c>
      <c r="D470" t="s">
        <v>21</v>
      </c>
      <c r="E470">
        <v>3706.0003950999999</v>
      </c>
      <c r="F470">
        <v>627.79999999999995</v>
      </c>
      <c r="G470">
        <v>-20.515373721820399</v>
      </c>
      <c r="H470">
        <f>(Table2[[#This Row],[1Y Return vs Nifty]]-AVERAGE(Table2[1Y Return vs Nifty]))/_xlfn.STDEV.P(Table2[1Y Return vs Nifty])</f>
        <v>-0.73568086255743192</v>
      </c>
      <c r="I470">
        <v>5.7733721041969304</v>
      </c>
      <c r="J470">
        <f>(Table2[[#This Row],[1M Return vs Nifty]]-AVERAGE(Table2[1M Return vs Nifty]))/_xlfn.STDEV.P(Table2[1M Return vs Nifty])</f>
        <v>0.779646082263181</v>
      </c>
      <c r="K470">
        <v>2.9613941240340198</v>
      </c>
      <c r="L470">
        <f>(Table2[[#This Row],[6M Return vs Nifty]]-AVERAGE(Table2[6M Return vs Nifty]))/_xlfn.STDEV.P(Table2[6M Return vs Nifty])</f>
        <v>-0.35434729885064686</v>
      </c>
      <c r="M470">
        <v>-4.7630514931486099</v>
      </c>
      <c r="N470">
        <f>(Table2[[#This Row],[1W Return vs Nifty]]-AVERAGE(Table2[1W Return vs Nifty]))/_xlfn.STDEV.P(Table2[1W Return vs Nifty])</f>
        <v>-0.44350006203604436</v>
      </c>
      <c r="O470">
        <v>634.86</v>
      </c>
      <c r="P470">
        <v>623.96952373451802</v>
      </c>
      <c r="Q470">
        <v>603.19962304038199</v>
      </c>
      <c r="R470">
        <v>43.671998494778599</v>
      </c>
      <c r="S470" s="2">
        <f>(Table2[[#This Row],[Close Price]]-Table2[[#This Row],[20D EMA]])/Table2[[#This Row],[20D EMA]]</f>
        <v>-1.1120562013672399E-2</v>
      </c>
      <c r="T470" s="2">
        <f>(Table2[[#This Row],[Close Price]]-Table2[[#This Row],[50D EMA]])/Table2[[#This Row],[50D EMA]]</f>
        <v>6.1388835828970669E-3</v>
      </c>
      <c r="U470" s="2">
        <f>(Table2[[#This Row],[Close Price]]-Table2[[#This Row],[200D EMA]])/Table2[[#This Row],[200D EMA]]</f>
        <v>4.0783143788488505E-2</v>
      </c>
      <c r="V470">
        <v>0.37663946620078798</v>
      </c>
      <c r="W470">
        <v>620.65</v>
      </c>
      <c r="X470">
        <v>638.45000000000005</v>
      </c>
      <c r="Y470">
        <v>615.1</v>
      </c>
      <c r="Z470">
        <v>671.5</v>
      </c>
      <c r="AA470">
        <v>615.1</v>
      </c>
      <c r="AB470">
        <v>709.4</v>
      </c>
      <c r="AC470" s="2">
        <f>(Table2[[#This Row],[Close Price]]/Table2[[#This Row],[Day Low]])-1</f>
        <v>1.1520180455973472E-2</v>
      </c>
      <c r="AD470" s="2">
        <f>(Table2[[#This Row],[Day High]]/Table2[[#This Row],[Close Price]])-1</f>
        <v>1.6964001274291318E-2</v>
      </c>
      <c r="AE470" s="2">
        <f>(Table2[[#This Row],[Close Price]]/Table2[[#This Row],[Current Week Low]])-1</f>
        <v>2.0647049260282824E-2</v>
      </c>
      <c r="AF470" s="2">
        <f>(Table2[[#This Row],[Current Week High]]/Table2[[#This Row],[Close Price]])-1</f>
        <v>6.9608155463523502E-2</v>
      </c>
      <c r="AG470" s="2">
        <f>(Table2[[#This Row],[Close Price]]/Table2[[#This Row],[Current Month Low]])-1</f>
        <v>2.0647049260282824E-2</v>
      </c>
      <c r="AH470" s="2">
        <f>(Table2[[#This Row],[Current Month High]]/Table2[[#This Row],[Close Price]])-1</f>
        <v>0.1299776999044282</v>
      </c>
      <c r="AI470">
        <v>26.075183179356401</v>
      </c>
      <c r="AJ470">
        <v>39.511111111111099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-0.13</v>
      </c>
      <c r="AM470" t="s">
        <v>10443</v>
      </c>
      <c r="AN470">
        <v>-5.94</v>
      </c>
      <c r="AO470" t="s">
        <v>10443</v>
      </c>
      <c r="AP470">
        <v>7.3091623041364004E-2</v>
      </c>
      <c r="AQ470">
        <f>(Table2[[#This Row],[Sharpe Ratio]]-AVERAGE(Table2[Sharpe Ratio]))/_xlfn.STDEV.P(Table2[Sharpe Ratio])</f>
        <v>9.9803334533434818E-2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-0.65407880664750739</v>
      </c>
      <c r="AS470">
        <f>_xlfn.RANK.AVG(Table2[[#This Row],[1Y Return vs Nifty Z-Score]],Table2[1Y Return vs Nifty Z-Score])</f>
        <v>585</v>
      </c>
      <c r="AT470">
        <f>_xlfn.RANK.AVG(Table2[[#This Row],[6M Return vs Nifty Z-Score]],Table2[6M Return vs Nifty Z-Score])</f>
        <v>435</v>
      </c>
      <c r="AU470">
        <f>_xlfn.RANK.AVG(Table2[[#This Row],[Sharpe Ratio Z-Score]],Table2[Sharpe Ratio Z-Score])</f>
        <v>327</v>
      </c>
      <c r="AV470">
        <f>(Table2[[#This Row],[Rank 1Y]]+Table2[[#This Row],[Rank 6M]]+Table2[[#This Row],[Rank Sharpe]])/3</f>
        <v>449</v>
      </c>
    </row>
    <row r="471" spans="1:48" x14ac:dyDescent="0.3">
      <c r="A471" t="s">
        <v>61</v>
      </c>
      <c r="B471" t="s">
        <v>62</v>
      </c>
      <c r="C471" t="s">
        <v>10384</v>
      </c>
      <c r="D471" t="s">
        <v>24</v>
      </c>
      <c r="E471">
        <v>385086.15973800002</v>
      </c>
      <c r="F471">
        <v>1245</v>
      </c>
      <c r="G471">
        <v>-8.4021738853654195</v>
      </c>
      <c r="H471">
        <f>(Table2[[#This Row],[1Y Return vs Nifty]]-AVERAGE(Table2[1Y Return vs Nifty]))/_xlfn.STDEV.P(Table2[1Y Return vs Nifty])</f>
        <v>-0.53695234792228252</v>
      </c>
      <c r="I471">
        <v>2.8741404767388201</v>
      </c>
      <c r="J471">
        <f>(Table2[[#This Row],[1M Return vs Nifty]]-AVERAGE(Table2[1M Return vs Nifty]))/_xlfn.STDEV.P(Table2[1M Return vs Nifty])</f>
        <v>0.50071560316832608</v>
      </c>
      <c r="K471">
        <v>2.2236206455840999</v>
      </c>
      <c r="L471">
        <f>(Table2[[#This Row],[6M Return vs Nifty]]-AVERAGE(Table2[6M Return vs Nifty]))/_xlfn.STDEV.P(Table2[6M Return vs Nifty])</f>
        <v>-0.37583077712020108</v>
      </c>
      <c r="M471">
        <v>1.3511153059793199</v>
      </c>
      <c r="N471">
        <f>(Table2[[#This Row],[1W Return vs Nifty]]-AVERAGE(Table2[1W Return vs Nifty]))/_xlfn.STDEV.P(Table2[1W Return vs Nifty])</f>
        <v>0.91583853781486746</v>
      </c>
      <c r="O471">
        <v>1205.3</v>
      </c>
      <c r="P471">
        <v>1196.0833496340299</v>
      </c>
      <c r="Q471">
        <v>1137.1315194921599</v>
      </c>
      <c r="R471">
        <v>81.287956474421804</v>
      </c>
      <c r="S471" s="2">
        <f>(Table2[[#This Row],[Close Price]]-Table2[[#This Row],[20D EMA]])/Table2[[#This Row],[20D EMA]]</f>
        <v>3.2937857794739935E-2</v>
      </c>
      <c r="T471" s="2">
        <f>(Table2[[#This Row],[Close Price]]-Table2[[#This Row],[50D EMA]])/Table2[[#This Row],[50D EMA]]</f>
        <v>4.0897359185659857E-2</v>
      </c>
      <c r="U471" s="2">
        <f>(Table2[[#This Row],[Close Price]]-Table2[[#This Row],[200D EMA]])/Table2[[#This Row],[200D EMA]]</f>
        <v>9.486016231087667E-2</v>
      </c>
      <c r="V471">
        <v>0.85433997145299401</v>
      </c>
      <c r="W471">
        <v>1229.9000000000001</v>
      </c>
      <c r="X471">
        <v>1250</v>
      </c>
      <c r="Y471">
        <v>1215</v>
      </c>
      <c r="Z471">
        <v>1261.7</v>
      </c>
      <c r="AA471">
        <v>1145</v>
      </c>
      <c r="AB471">
        <v>1261.7</v>
      </c>
      <c r="AC471" s="2">
        <f>(Table2[[#This Row],[Close Price]]/Table2[[#This Row],[Day Low]])-1</f>
        <v>1.2277420928530791E-2</v>
      </c>
      <c r="AD471" s="2">
        <f>(Table2[[#This Row],[Day High]]/Table2[[#This Row],[Close Price]])-1</f>
        <v>4.0160642570281624E-3</v>
      </c>
      <c r="AE471" s="2">
        <f>(Table2[[#This Row],[Close Price]]/Table2[[#This Row],[Current Week Low]])-1</f>
        <v>2.4691358024691468E-2</v>
      </c>
      <c r="AF471" s="2">
        <f>(Table2[[#This Row],[Current Week High]]/Table2[[#This Row],[Close Price]])-1</f>
        <v>1.3413654618473991E-2</v>
      </c>
      <c r="AG471" s="2">
        <f>(Table2[[#This Row],[Close Price]]/Table2[[#This Row],[Current Month Low]])-1</f>
        <v>8.7336244541484698E-2</v>
      </c>
      <c r="AH471" s="2">
        <f>(Table2[[#This Row],[Current Month High]]/Table2[[#This Row],[Close Price]])-1</f>
        <v>1.3413654618473991E-2</v>
      </c>
      <c r="AI471">
        <v>7.6024096385542297</v>
      </c>
      <c r="AJ471">
        <v>30.8597855791465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-0.04</v>
      </c>
      <c r="AM471" t="s">
        <v>10443</v>
      </c>
      <c r="AN471">
        <v>5.71</v>
      </c>
      <c r="AO471" t="s">
        <v>10442</v>
      </c>
      <c r="AP471">
        <v>4.1141506362770003E-2</v>
      </c>
      <c r="AQ471">
        <f>(Table2[[#This Row],[Sharpe Ratio]]-AVERAGE(Table2[Sharpe Ratio]))/_xlfn.STDEV.P(Table2[Sharpe Ratio])</f>
        <v>-0.27004478251374664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0.2337262334269633</v>
      </c>
      <c r="AS471">
        <f>_xlfn.RANK.AVG(Table2[[#This Row],[1Y Return vs Nifty Z-Score]],Table2[1Y Return vs Nifty Z-Score])</f>
        <v>496</v>
      </c>
      <c r="AT471">
        <f>_xlfn.RANK.AVG(Table2[[#This Row],[6M Return vs Nifty Z-Score]],Table2[6M Return vs Nifty Z-Score])</f>
        <v>444</v>
      </c>
      <c r="AU471">
        <f>_xlfn.RANK.AVG(Table2[[#This Row],[Sharpe Ratio Z-Score]],Table2[Sharpe Ratio Z-Score])</f>
        <v>408</v>
      </c>
      <c r="AV471">
        <f>(Table2[[#This Row],[Rank 1Y]]+Table2[[#This Row],[Rank 6M]]+Table2[[#This Row],[Rank Sharpe]])/3</f>
        <v>449.33333333333331</v>
      </c>
    </row>
    <row r="472" spans="1:48" x14ac:dyDescent="0.3">
      <c r="A472" t="s">
        <v>1331</v>
      </c>
      <c r="B472" t="s">
        <v>1332</v>
      </c>
      <c r="C472" t="s">
        <v>10390</v>
      </c>
      <c r="D472" t="s">
        <v>197</v>
      </c>
      <c r="E472">
        <v>8708.8248000000003</v>
      </c>
      <c r="F472">
        <v>570</v>
      </c>
      <c r="G472">
        <v>-14.1856693547783</v>
      </c>
      <c r="H472">
        <f>(Table2[[#This Row],[1Y Return vs Nifty]]-AVERAGE(Table2[1Y Return vs Nifty]))/_xlfn.STDEV.P(Table2[1Y Return vs Nifty])</f>
        <v>-0.63183606812448323</v>
      </c>
      <c r="I472">
        <v>-0.21356022604090399</v>
      </c>
      <c r="J472">
        <f>(Table2[[#This Row],[1M Return vs Nifty]]-AVERAGE(Table2[1M Return vs Nifty]))/_xlfn.STDEV.P(Table2[1M Return vs Nifty])</f>
        <v>0.2036528130928158</v>
      </c>
      <c r="K472">
        <v>0.12517384047400501</v>
      </c>
      <c r="L472">
        <f>(Table2[[#This Row],[6M Return vs Nifty]]-AVERAGE(Table2[6M Return vs Nifty]))/_xlfn.STDEV.P(Table2[6M Return vs Nifty])</f>
        <v>-0.43693616739814467</v>
      </c>
      <c r="M472">
        <v>-1.9161892506334</v>
      </c>
      <c r="N472">
        <f>(Table2[[#This Row],[1W Return vs Nifty]]-AVERAGE(Table2[1W Return vs Nifty]))/_xlfn.STDEV.P(Table2[1W Return vs Nifty])</f>
        <v>0.18943159682236513</v>
      </c>
      <c r="O472">
        <v>566.13</v>
      </c>
      <c r="P472">
        <v>579.14684099650503</v>
      </c>
      <c r="Q472">
        <v>549.333522048291</v>
      </c>
      <c r="R472">
        <v>54.7268641839214</v>
      </c>
      <c r="S472" s="2">
        <f>(Table2[[#This Row],[Close Price]]-Table2[[#This Row],[20D EMA]])/Table2[[#This Row],[20D EMA]]</f>
        <v>6.8358857506226568E-3</v>
      </c>
      <c r="T472" s="2">
        <f>(Table2[[#This Row],[Close Price]]-Table2[[#This Row],[50D EMA]])/Table2[[#This Row],[50D EMA]]</f>
        <v>-1.5793647394789525E-2</v>
      </c>
      <c r="U472" s="2">
        <f>(Table2[[#This Row],[Close Price]]-Table2[[#This Row],[200D EMA]])/Table2[[#This Row],[200D EMA]]</f>
        <v>3.7621002764677891E-2</v>
      </c>
      <c r="V472">
        <v>0.50315284755673095</v>
      </c>
      <c r="W472">
        <v>558.04999999999995</v>
      </c>
      <c r="X472">
        <v>573.75</v>
      </c>
      <c r="Y472">
        <v>541</v>
      </c>
      <c r="Z472">
        <v>573.75</v>
      </c>
      <c r="AA472">
        <v>541</v>
      </c>
      <c r="AB472">
        <v>591</v>
      </c>
      <c r="AC472" s="2">
        <f>(Table2[[#This Row],[Close Price]]/Table2[[#This Row],[Day Low]])-1</f>
        <v>2.1413851805393902E-2</v>
      </c>
      <c r="AD472" s="2">
        <f>(Table2[[#This Row],[Day High]]/Table2[[#This Row],[Close Price]])-1</f>
        <v>6.5789473684210176E-3</v>
      </c>
      <c r="AE472" s="2">
        <f>(Table2[[#This Row],[Close Price]]/Table2[[#This Row],[Current Week Low]])-1</f>
        <v>5.3604436229205188E-2</v>
      </c>
      <c r="AF472" s="2">
        <f>(Table2[[#This Row],[Current Week High]]/Table2[[#This Row],[Close Price]])-1</f>
        <v>6.5789473684210176E-3</v>
      </c>
      <c r="AG472" s="2">
        <f>(Table2[[#This Row],[Close Price]]/Table2[[#This Row],[Current Month Low]])-1</f>
        <v>5.3604436229205188E-2</v>
      </c>
      <c r="AH472" s="2">
        <f>(Table2[[#This Row],[Current Month High]]/Table2[[#This Row],[Close Price]])-1</f>
        <v>3.6842105263157787E-2</v>
      </c>
      <c r="AI472">
        <v>24.175438596491201</v>
      </c>
      <c r="AJ472">
        <v>31.639722863741301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</v>
      </c>
      <c r="AM472" t="s">
        <v>10443</v>
      </c>
      <c r="AN472">
        <v>-0.23</v>
      </c>
      <c r="AO472" t="s">
        <v>10443</v>
      </c>
      <c r="AP472">
        <v>6.9486332964710004E-2</v>
      </c>
      <c r="AQ472">
        <f>(Table2[[#This Row],[Sharpe Ratio]]-AVERAGE(Table2[Sharpe Ratio]))/_xlfn.STDEV.P(Table2[Sharpe Ratio])</f>
        <v>5.8069222584080635E-2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546</v>
      </c>
      <c r="AT472">
        <f>_xlfn.RANK.AVG(Table2[[#This Row],[6M Return vs Nifty Z-Score]],Table2[6M Return vs Nifty Z-Score])</f>
        <v>468</v>
      </c>
      <c r="AU472">
        <f>_xlfn.RANK.AVG(Table2[[#This Row],[Sharpe Ratio Z-Score]],Table2[Sharpe Ratio Z-Score])</f>
        <v>334</v>
      </c>
      <c r="AV472">
        <f>(Table2[[#This Row],[Rank 1Y]]+Table2[[#This Row],[Rank 6M]]+Table2[[#This Row],[Rank Sharpe]])/3</f>
        <v>449.33333333333331</v>
      </c>
    </row>
    <row r="473" spans="1:48" x14ac:dyDescent="0.3">
      <c r="A473" t="s">
        <v>688</v>
      </c>
      <c r="B473" t="s">
        <v>689</v>
      </c>
      <c r="C473" t="s">
        <v>10395</v>
      </c>
      <c r="D473" t="s">
        <v>259</v>
      </c>
      <c r="E473">
        <v>26621.6015060549</v>
      </c>
      <c r="F473">
        <v>5384.85</v>
      </c>
      <c r="G473">
        <v>-25.1439866096519</v>
      </c>
      <c r="H473">
        <f>(Table2[[#This Row],[1Y Return vs Nifty]]-AVERAGE(Table2[1Y Return vs Nifty]))/_xlfn.STDEV.P(Table2[1Y Return vs Nifty])</f>
        <v>-0.81161764032374861</v>
      </c>
      <c r="I473">
        <v>0.894742893204023</v>
      </c>
      <c r="J473">
        <f>(Table2[[#This Row],[1M Return vs Nifty]]-AVERAGE(Table2[1M Return vs Nifty]))/_xlfn.STDEV.P(Table2[1M Return vs Nifty])</f>
        <v>0.31028089934349817</v>
      </c>
      <c r="K473">
        <v>7.6249589160857498</v>
      </c>
      <c r="L473">
        <f>(Table2[[#This Row],[6M Return vs Nifty]]-AVERAGE(Table2[6M Return vs Nifty]))/_xlfn.STDEV.P(Table2[6M Return vs Nifty])</f>
        <v>-0.21854736052919538</v>
      </c>
      <c r="M473">
        <v>-2.7067023057726098</v>
      </c>
      <c r="N473">
        <f>(Table2[[#This Row],[1W Return vs Nifty]]-AVERAGE(Table2[1W Return vs Nifty]))/_xlfn.STDEV.P(Table2[1W Return vs Nifty])</f>
        <v>1.367994580589826E-2</v>
      </c>
      <c r="O473">
        <v>5368.18</v>
      </c>
      <c r="P473">
        <v>5456.27446810939</v>
      </c>
      <c r="Q473">
        <v>5268.5994961794204</v>
      </c>
      <c r="R473">
        <v>52.864080462984099</v>
      </c>
      <c r="S473" s="2">
        <f>(Table2[[#This Row],[Close Price]]-Table2[[#This Row],[20D EMA]])/Table2[[#This Row],[20D EMA]]</f>
        <v>3.1053355140848614E-3</v>
      </c>
      <c r="T473" s="2">
        <f>(Table2[[#This Row],[Close Price]]-Table2[[#This Row],[50D EMA]])/Table2[[#This Row],[50D EMA]]</f>
        <v>-1.3090336369046031E-2</v>
      </c>
      <c r="U473" s="2">
        <f>(Table2[[#This Row],[Close Price]]-Table2[[#This Row],[200D EMA]])/Table2[[#This Row],[200D EMA]]</f>
        <v>2.2064782852612017E-2</v>
      </c>
      <c r="V473">
        <v>1.0067375673159999</v>
      </c>
      <c r="W473">
        <v>5325.05</v>
      </c>
      <c r="X473">
        <v>5408.8</v>
      </c>
      <c r="Y473">
        <v>5255</v>
      </c>
      <c r="Z473">
        <v>5580</v>
      </c>
      <c r="AA473">
        <v>5177.2</v>
      </c>
      <c r="AB473">
        <v>5580</v>
      </c>
      <c r="AC473" s="2">
        <f>(Table2[[#This Row],[Close Price]]/Table2[[#This Row],[Day Low]])-1</f>
        <v>1.122994150289669E-2</v>
      </c>
      <c r="AD473" s="2">
        <f>(Table2[[#This Row],[Day High]]/Table2[[#This Row],[Close Price]])-1</f>
        <v>4.4476633518111264E-3</v>
      </c>
      <c r="AE473" s="2">
        <f>(Table2[[#This Row],[Close Price]]/Table2[[#This Row],[Current Week Low]])-1</f>
        <v>2.4709800190295006E-2</v>
      </c>
      <c r="AF473" s="2">
        <f>(Table2[[#This Row],[Current Week High]]/Table2[[#This Row],[Close Price]])-1</f>
        <v>3.6240563804005532E-2</v>
      </c>
      <c r="AG473" s="2">
        <f>(Table2[[#This Row],[Close Price]]/Table2[[#This Row],[Current Month Low]])-1</f>
        <v>4.0108552885729898E-2</v>
      </c>
      <c r="AH473" s="2">
        <f>(Table2[[#This Row],[Current Month High]]/Table2[[#This Row],[Close Price]])-1</f>
        <v>3.6240563804005532E-2</v>
      </c>
      <c r="AI473">
        <v>36.494052759129701</v>
      </c>
      <c r="AJ473">
        <v>33.801714498695397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-0.2</v>
      </c>
      <c r="AM473" t="s">
        <v>10443</v>
      </c>
      <c r="AN473">
        <v>-0.05</v>
      </c>
      <c r="AO473" t="s">
        <v>10443</v>
      </c>
      <c r="AP473">
        <v>5.9673365999185997E-2</v>
      </c>
      <c r="AQ473">
        <f>(Table2[[#This Row],[Sharpe Ratio]]-AVERAGE(Table2[Sharpe Ratio]))/_xlfn.STDEV.P(Table2[Sharpe Ratio])</f>
        <v>-5.5523707024117575E-2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603</v>
      </c>
      <c r="AT473">
        <f>_xlfn.RANK.AVG(Table2[[#This Row],[6M Return vs Nifty Z-Score]],Table2[6M Return vs Nifty Z-Score])</f>
        <v>383</v>
      </c>
      <c r="AU473">
        <f>_xlfn.RANK.AVG(Table2[[#This Row],[Sharpe Ratio Z-Score]],Table2[Sharpe Ratio Z-Score])</f>
        <v>363</v>
      </c>
      <c r="AV473">
        <f>(Table2[[#This Row],[Rank 1Y]]+Table2[[#This Row],[Rank 6M]]+Table2[[#This Row],[Rank Sharpe]])/3</f>
        <v>449.66666666666669</v>
      </c>
    </row>
    <row r="474" spans="1:48" x14ac:dyDescent="0.3">
      <c r="A474" t="s">
        <v>801</v>
      </c>
      <c r="B474" t="s">
        <v>802</v>
      </c>
      <c r="C474" t="s">
        <v>10388</v>
      </c>
      <c r="D474" t="s">
        <v>266</v>
      </c>
      <c r="E474">
        <v>20975.667400499999</v>
      </c>
      <c r="F474">
        <v>421.25</v>
      </c>
      <c r="G474">
        <v>-0.53421040361332905</v>
      </c>
      <c r="H474">
        <f>(Table2[[#This Row],[1Y Return vs Nifty]]-AVERAGE(Table2[1Y Return vs Nifty]))/_xlfn.STDEV.P(Table2[1Y Return vs Nifty])</f>
        <v>-0.40787095596616757</v>
      </c>
      <c r="I474">
        <v>0.46772829730156001</v>
      </c>
      <c r="J474">
        <f>(Table2[[#This Row],[1M Return vs Nifty]]-AVERAGE(Table2[1M Return vs Nifty]))/_xlfn.STDEV.P(Table2[1M Return vs Nifty])</f>
        <v>0.26919850196361139</v>
      </c>
      <c r="K474">
        <v>-21.897534921236598</v>
      </c>
      <c r="L474">
        <f>(Table2[[#This Row],[6M Return vs Nifty]]-AVERAGE(Table2[6M Return vs Nifty]))/_xlfn.STDEV.P(Table2[6M Return vs Nifty])</f>
        <v>-1.0782229565532366</v>
      </c>
      <c r="M474">
        <v>-2.1191437267708402</v>
      </c>
      <c r="N474">
        <f>(Table2[[#This Row],[1W Return vs Nifty]]-AVERAGE(Table2[1W Return vs Nifty]))/_xlfn.STDEV.P(Table2[1W Return vs Nifty])</f>
        <v>0.14430952827404012</v>
      </c>
      <c r="O474">
        <v>409.22</v>
      </c>
      <c r="P474">
        <v>392.98899365771501</v>
      </c>
      <c r="Q474">
        <v>378.31357350175898</v>
      </c>
      <c r="R474">
        <v>65.920456078362506</v>
      </c>
      <c r="S474" s="2">
        <f>(Table2[[#This Row],[Close Price]]-Table2[[#This Row],[20D EMA]])/Table2[[#This Row],[20D EMA]]</f>
        <v>2.9397390156883758E-2</v>
      </c>
      <c r="T474" s="2">
        <f>(Table2[[#This Row],[Close Price]]-Table2[[#This Row],[50D EMA]])/Table2[[#This Row],[50D EMA]]</f>
        <v>7.191297160576389E-2</v>
      </c>
      <c r="U474" s="2">
        <f>(Table2[[#This Row],[Close Price]]-Table2[[#This Row],[200D EMA]])/Table2[[#This Row],[200D EMA]]</f>
        <v>0.1134942796284347</v>
      </c>
      <c r="V474">
        <v>0.56955174310768897</v>
      </c>
      <c r="W474">
        <v>416.95</v>
      </c>
      <c r="X474">
        <v>425.9</v>
      </c>
      <c r="Y474">
        <v>408.4</v>
      </c>
      <c r="Z474">
        <v>439</v>
      </c>
      <c r="AA474">
        <v>398.75</v>
      </c>
      <c r="AB474">
        <v>439</v>
      </c>
      <c r="AC474" s="2">
        <f>(Table2[[#This Row],[Close Price]]/Table2[[#This Row],[Day Low]])-1</f>
        <v>1.0312987168725307E-2</v>
      </c>
      <c r="AD474" s="2">
        <f>(Table2[[#This Row],[Day High]]/Table2[[#This Row],[Close Price]])-1</f>
        <v>1.1038575667655648E-2</v>
      </c>
      <c r="AE474" s="2">
        <f>(Table2[[#This Row],[Close Price]]/Table2[[#This Row],[Current Week Low]])-1</f>
        <v>3.1464250734573929E-2</v>
      </c>
      <c r="AF474" s="2">
        <f>(Table2[[#This Row],[Current Week High]]/Table2[[#This Row],[Close Price]])-1</f>
        <v>4.2136498516320398E-2</v>
      </c>
      <c r="AG474" s="2">
        <f>(Table2[[#This Row],[Close Price]]/Table2[[#This Row],[Current Month Low]])-1</f>
        <v>5.6426332288401326E-2</v>
      </c>
      <c r="AH474" s="2">
        <f>(Table2[[#This Row],[Current Month High]]/Table2[[#This Row],[Close Price]])-1</f>
        <v>4.2136498516320398E-2</v>
      </c>
      <c r="AI474">
        <v>32.462908011869402</v>
      </c>
      <c r="AJ474">
        <v>35.406621665059397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0.05</v>
      </c>
      <c r="AM474" t="s">
        <v>10442</v>
      </c>
      <c r="AN474">
        <v>3.54</v>
      </c>
      <c r="AO474" t="s">
        <v>10442</v>
      </c>
      <c r="AP474">
        <v>0.10322551535645801</v>
      </c>
      <c r="AQ474">
        <f>(Table2[[#This Row],[Sharpe Ratio]]-AVERAGE(Table2[Sharpe Ratio]))/_xlfn.STDEV.P(Table2[Sharpe Ratio])</f>
        <v>0.44862720407213263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-0.62395867820962003</v>
      </c>
      <c r="AS474">
        <f>_xlfn.RANK.AVG(Table2[[#This Row],[1Y Return vs Nifty Z-Score]],Table2[1Y Return vs Nifty Z-Score])</f>
        <v>438</v>
      </c>
      <c r="AT474">
        <f>_xlfn.RANK.AVG(Table2[[#This Row],[6M Return vs Nifty Z-Score]],Table2[6M Return vs Nifty Z-Score])</f>
        <v>682</v>
      </c>
      <c r="AU474">
        <f>_xlfn.RANK.AVG(Table2[[#This Row],[Sharpe Ratio Z-Score]],Table2[Sharpe Ratio Z-Score])</f>
        <v>231</v>
      </c>
      <c r="AV474">
        <f>(Table2[[#This Row],[Rank 1Y]]+Table2[[#This Row],[Rank 6M]]+Table2[[#This Row],[Rank Sharpe]])/3</f>
        <v>450.33333333333331</v>
      </c>
    </row>
    <row r="475" spans="1:48" x14ac:dyDescent="0.3">
      <c r="A475" t="s">
        <v>588</v>
      </c>
      <c r="B475" t="s">
        <v>589</v>
      </c>
      <c r="C475" t="s">
        <v>10393</v>
      </c>
      <c r="D475" t="s">
        <v>590</v>
      </c>
      <c r="E475">
        <v>33899.295249149996</v>
      </c>
      <c r="F475">
        <v>1246.55</v>
      </c>
      <c r="G475">
        <v>-16.038647816815899</v>
      </c>
      <c r="H475">
        <f>(Table2[[#This Row],[1Y Return vs Nifty]]-AVERAGE(Table2[1Y Return vs Nifty]))/_xlfn.STDEV.P(Table2[1Y Return vs Nifty])</f>
        <v>-0.66223593458284291</v>
      </c>
      <c r="I475">
        <v>-10.5433363605982</v>
      </c>
      <c r="J475">
        <f>(Table2[[#This Row],[1M Return vs Nifty]]-AVERAGE(Table2[1M Return vs Nifty]))/_xlfn.STDEV.P(Table2[1M Return vs Nifty])</f>
        <v>-0.79015857433359138</v>
      </c>
      <c r="K475">
        <v>-12.0194768592945</v>
      </c>
      <c r="L475">
        <f>(Table2[[#This Row],[6M Return vs Nifty]]-AVERAGE(Table2[6M Return vs Nifty]))/_xlfn.STDEV.P(Table2[6M Return vs Nifty])</f>
        <v>-0.79058040512268424</v>
      </c>
      <c r="M475">
        <v>-4.2746365709313698</v>
      </c>
      <c r="N475">
        <f>(Table2[[#This Row],[1W Return vs Nifty]]-AVERAGE(Table2[1W Return vs Nifty]))/_xlfn.STDEV.P(Table2[1W Return vs Nifty])</f>
        <v>-0.33491269791510297</v>
      </c>
      <c r="O475">
        <v>1267.2</v>
      </c>
      <c r="P475">
        <v>1274.5340972660599</v>
      </c>
      <c r="Q475">
        <v>1199.9361481974399</v>
      </c>
      <c r="R475">
        <v>42.4141621927008</v>
      </c>
      <c r="S475" s="2">
        <f>(Table2[[#This Row],[Close Price]]-Table2[[#This Row],[20D EMA]])/Table2[[#This Row],[20D EMA]]</f>
        <v>-1.6295770202020273E-2</v>
      </c>
      <c r="T475" s="2">
        <f>(Table2[[#This Row],[Close Price]]-Table2[[#This Row],[50D EMA]])/Table2[[#This Row],[50D EMA]]</f>
        <v>-2.1956334731324384E-2</v>
      </c>
      <c r="U475" s="2">
        <f>(Table2[[#This Row],[Close Price]]-Table2[[#This Row],[200D EMA]])/Table2[[#This Row],[200D EMA]]</f>
        <v>3.8846943541607587E-2</v>
      </c>
      <c r="V475">
        <v>0.761769477252907</v>
      </c>
      <c r="W475">
        <v>1234.05</v>
      </c>
      <c r="X475">
        <v>1254.3</v>
      </c>
      <c r="Y475">
        <v>1223.7</v>
      </c>
      <c r="Z475">
        <v>1288</v>
      </c>
      <c r="AA475">
        <v>1200</v>
      </c>
      <c r="AB475">
        <v>1318.4</v>
      </c>
      <c r="AC475" s="2">
        <f>(Table2[[#This Row],[Close Price]]/Table2[[#This Row],[Day Low]])-1</f>
        <v>1.0129249220047765E-2</v>
      </c>
      <c r="AD475" s="2">
        <f>(Table2[[#This Row],[Day High]]/Table2[[#This Row],[Close Price]])-1</f>
        <v>6.2171593598332464E-3</v>
      </c>
      <c r="AE475" s="2">
        <f>(Table2[[#This Row],[Close Price]]/Table2[[#This Row],[Current Week Low]])-1</f>
        <v>1.8672877339217075E-2</v>
      </c>
      <c r="AF475" s="2">
        <f>(Table2[[#This Row],[Current Week High]]/Table2[[#This Row],[Close Price]])-1</f>
        <v>3.3251774898720443E-2</v>
      </c>
      <c r="AG475" s="2">
        <f>(Table2[[#This Row],[Close Price]]/Table2[[#This Row],[Current Month Low]])-1</f>
        <v>3.8791666666666558E-2</v>
      </c>
      <c r="AH475" s="2">
        <f>(Table2[[#This Row],[Current Month High]]/Table2[[#This Row],[Close Price]])-1</f>
        <v>5.7639083871485308E-2</v>
      </c>
      <c r="AI475">
        <v>15.615097669568</v>
      </c>
      <c r="AJ475">
        <v>25.907782435230502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-0.12</v>
      </c>
      <c r="AM475" t="s">
        <v>10443</v>
      </c>
      <c r="AN475">
        <v>-3.29</v>
      </c>
      <c r="AO475" t="s">
        <v>10443</v>
      </c>
      <c r="AP475">
        <v>0.10808983584880601</v>
      </c>
      <c r="AQ475">
        <f>(Table2[[#This Row],[Sharpe Ratio]]-AVERAGE(Table2[Sharpe Ratio]))/_xlfn.STDEV.P(Table2[Sharpe Ratio])</f>
        <v>0.50493559858933523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560</v>
      </c>
      <c r="AT475">
        <f>_xlfn.RANK.AVG(Table2[[#This Row],[6M Return vs Nifty Z-Score]],Table2[6M Return vs Nifty Z-Score])</f>
        <v>582</v>
      </c>
      <c r="AU475">
        <f>_xlfn.RANK.AVG(Table2[[#This Row],[Sharpe Ratio Z-Score]],Table2[Sharpe Ratio Z-Score])</f>
        <v>213</v>
      </c>
      <c r="AV475">
        <f>(Table2[[#This Row],[Rank 1Y]]+Table2[[#This Row],[Rank 6M]]+Table2[[#This Row],[Rank Sharpe]])/3</f>
        <v>451.66666666666669</v>
      </c>
    </row>
    <row r="476" spans="1:48" x14ac:dyDescent="0.3">
      <c r="A476" t="s">
        <v>1182</v>
      </c>
      <c r="B476" t="s">
        <v>1183</v>
      </c>
      <c r="C476" t="s">
        <v>10396</v>
      </c>
      <c r="D476" t="s">
        <v>132</v>
      </c>
      <c r="E476">
        <v>10522.692625121999</v>
      </c>
      <c r="F476">
        <v>195.42</v>
      </c>
      <c r="G476">
        <v>-16.470636547877099</v>
      </c>
      <c r="H476">
        <f>(Table2[[#This Row],[1Y Return vs Nifty]]-AVERAGE(Table2[1Y Return vs Nifty]))/_xlfn.STDEV.P(Table2[1Y Return vs Nifty])</f>
        <v>-0.66932311881343343</v>
      </c>
      <c r="I476">
        <v>-11.5816633567959</v>
      </c>
      <c r="J476">
        <f>(Table2[[#This Row],[1M Return vs Nifty]]-AVERAGE(Table2[1M Return vs Nifty]))/_xlfn.STDEV.P(Table2[1M Return vs Nifty])</f>
        <v>-0.89005436871014154</v>
      </c>
      <c r="K476">
        <v>-23.1851464088423</v>
      </c>
      <c r="L476">
        <f>(Table2[[#This Row],[6M Return vs Nifty]]-AVERAGE(Table2[6M Return vs Nifty]))/_xlfn.STDEV.P(Table2[6M Return vs Nifty])</f>
        <v>-1.1157173558798765</v>
      </c>
      <c r="M476">
        <v>-5.1609260104413197</v>
      </c>
      <c r="N476">
        <f>(Table2[[#This Row],[1W Return vs Nifty]]-AVERAGE(Table2[1W Return vs Nifty]))/_xlfn.STDEV.P(Table2[1W Return vs Nifty])</f>
        <v>-0.53195793487820675</v>
      </c>
      <c r="O476">
        <v>193.28</v>
      </c>
      <c r="P476">
        <v>197.72749522472199</v>
      </c>
      <c r="Q476">
        <v>197.510054795321</v>
      </c>
      <c r="R476">
        <v>57.475215820856903</v>
      </c>
      <c r="S476" s="2">
        <f>(Table2[[#This Row],[Close Price]]-Table2[[#This Row],[20D EMA]])/Table2[[#This Row],[20D EMA]]</f>
        <v>1.1072019867549599E-2</v>
      </c>
      <c r="T476" s="2">
        <f>(Table2[[#This Row],[Close Price]]-Table2[[#This Row],[50D EMA]])/Table2[[#This Row],[50D EMA]]</f>
        <v>-1.1670077659657201E-2</v>
      </c>
      <c r="U476" s="2">
        <f>(Table2[[#This Row],[Close Price]]-Table2[[#This Row],[200D EMA]])/Table2[[#This Row],[200D EMA]]</f>
        <v>-1.0582017191412994E-2</v>
      </c>
      <c r="V476">
        <v>0.595211429022514</v>
      </c>
      <c r="W476">
        <v>183.2</v>
      </c>
      <c r="X476">
        <v>197</v>
      </c>
      <c r="Y476">
        <v>178.6</v>
      </c>
      <c r="Z476">
        <v>197</v>
      </c>
      <c r="AA476">
        <v>178.6</v>
      </c>
      <c r="AB476">
        <v>199.84</v>
      </c>
      <c r="AC476" s="2">
        <f>(Table2[[#This Row],[Close Price]]/Table2[[#This Row],[Day Low]])-1</f>
        <v>6.6703056768558922E-2</v>
      </c>
      <c r="AD476" s="2">
        <f>(Table2[[#This Row],[Day High]]/Table2[[#This Row],[Close Price]])-1</f>
        <v>8.085149933476643E-3</v>
      </c>
      <c r="AE476" s="2">
        <f>(Table2[[#This Row],[Close Price]]/Table2[[#This Row],[Current Week Low]])-1</f>
        <v>9.4176931690929333E-2</v>
      </c>
      <c r="AF476" s="2">
        <f>(Table2[[#This Row],[Current Week High]]/Table2[[#This Row],[Close Price]])-1</f>
        <v>8.085149933476643E-3</v>
      </c>
      <c r="AG476" s="2">
        <f>(Table2[[#This Row],[Close Price]]/Table2[[#This Row],[Current Month Low]])-1</f>
        <v>9.4176931690929333E-2</v>
      </c>
      <c r="AH476" s="2">
        <f>(Table2[[#This Row],[Current Month High]]/Table2[[#This Row],[Close Price]])-1</f>
        <v>2.2617951079725751E-2</v>
      </c>
      <c r="AI476">
        <v>45.788557977689003</v>
      </c>
      <c r="AJ476">
        <v>44.168203614902197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-0.03</v>
      </c>
      <c r="AM476" t="s">
        <v>10443</v>
      </c>
      <c r="AN476">
        <v>1.91</v>
      </c>
      <c r="AO476" t="s">
        <v>10442</v>
      </c>
      <c r="AP476">
        <v>0.153953847264858</v>
      </c>
      <c r="AQ476">
        <f>(Table2[[#This Row],[Sharpe Ratio]]-AVERAGE(Table2[Sharpe Ratio]))/_xlfn.STDEV.P(Table2[Sharpe Ratio])</f>
        <v>1.0358481593507167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561</v>
      </c>
      <c r="AT476">
        <f>_xlfn.RANK.AVG(Table2[[#This Row],[6M Return vs Nifty Z-Score]],Table2[6M Return vs Nifty Z-Score])</f>
        <v>689</v>
      </c>
      <c r="AU476">
        <f>_xlfn.RANK.AVG(Table2[[#This Row],[Sharpe Ratio Z-Score]],Table2[Sharpe Ratio Z-Score])</f>
        <v>111</v>
      </c>
      <c r="AV476">
        <f>(Table2[[#This Row],[Rank 1Y]]+Table2[[#This Row],[Rank 6M]]+Table2[[#This Row],[Rank Sharpe]])/3</f>
        <v>453.66666666666669</v>
      </c>
    </row>
    <row r="477" spans="1:48" x14ac:dyDescent="0.3">
      <c r="A477" t="s">
        <v>224</v>
      </c>
      <c r="B477" t="s">
        <v>225</v>
      </c>
      <c r="C477" t="s">
        <v>10386</v>
      </c>
      <c r="D477" t="s">
        <v>226</v>
      </c>
      <c r="E477">
        <v>120395.570616695</v>
      </c>
      <c r="F477">
        <v>1216.8499999999999</v>
      </c>
      <c r="G477">
        <v>12.0615267391068</v>
      </c>
      <c r="H477">
        <f>(Table2[[#This Row],[1Y Return vs Nifty]]-AVERAGE(Table2[1Y Return vs Nifty]))/_xlfn.STDEV.P(Table2[1Y Return vs Nifty])</f>
        <v>-0.20122595985421426</v>
      </c>
      <c r="I477">
        <v>-1.4474651616512899</v>
      </c>
      <c r="J477">
        <f>(Table2[[#This Row],[1M Return vs Nifty]]-AVERAGE(Table2[1M Return vs Nifty]))/_xlfn.STDEV.P(Table2[1M Return vs Nifty])</f>
        <v>8.4940775190185711E-2</v>
      </c>
      <c r="K477">
        <v>-8.4938519062342994</v>
      </c>
      <c r="L477">
        <f>(Table2[[#This Row],[6M Return vs Nifty]]-AVERAGE(Table2[6M Return vs Nifty]))/_xlfn.STDEV.P(Table2[6M Return vs Nifty])</f>
        <v>-0.68791652619767263</v>
      </c>
      <c r="M477">
        <v>-2.5861599093882801</v>
      </c>
      <c r="N477">
        <f>(Table2[[#This Row],[1W Return vs Nifty]]-AVERAGE(Table2[1W Return vs Nifty]))/_xlfn.STDEV.P(Table2[1W Return vs Nifty])</f>
        <v>4.0479661565553299E-2</v>
      </c>
      <c r="O477">
        <v>1204.0899999999999</v>
      </c>
      <c r="P477">
        <v>1185.40196554624</v>
      </c>
      <c r="Q477">
        <v>1102.52437809708</v>
      </c>
      <c r="R477">
        <v>57.515477917325903</v>
      </c>
      <c r="S477" s="2">
        <f>(Table2[[#This Row],[Close Price]]-Table2[[#This Row],[20D EMA]])/Table2[[#This Row],[20D EMA]]</f>
        <v>1.0597214493933171E-2</v>
      </c>
      <c r="T477" s="2">
        <f>(Table2[[#This Row],[Close Price]]-Table2[[#This Row],[50D EMA]])/Table2[[#This Row],[50D EMA]]</f>
        <v>2.6529426614598568E-2</v>
      </c>
      <c r="U477" s="2">
        <f>(Table2[[#This Row],[Close Price]]-Table2[[#This Row],[200D EMA]])/Table2[[#This Row],[200D EMA]]</f>
        <v>0.10369441635407836</v>
      </c>
      <c r="V477">
        <v>1.1344552032641</v>
      </c>
      <c r="W477">
        <v>1213.3499999999999</v>
      </c>
      <c r="X477">
        <v>1230.95</v>
      </c>
      <c r="Y477">
        <v>1194</v>
      </c>
      <c r="Z477">
        <v>1234.3</v>
      </c>
      <c r="AA477">
        <v>1168.75</v>
      </c>
      <c r="AB477">
        <v>1234.3</v>
      </c>
      <c r="AC477" s="2">
        <f>(Table2[[#This Row],[Close Price]]/Table2[[#This Row],[Day Low]])-1</f>
        <v>2.8845757613220613E-3</v>
      </c>
      <c r="AD477" s="2">
        <f>(Table2[[#This Row],[Day High]]/Table2[[#This Row],[Close Price]])-1</f>
        <v>1.1587295065127234E-2</v>
      </c>
      <c r="AE477" s="2">
        <f>(Table2[[#This Row],[Close Price]]/Table2[[#This Row],[Current Week Low]])-1</f>
        <v>1.9137353433835713E-2</v>
      </c>
      <c r="AF477" s="2">
        <f>(Table2[[#This Row],[Current Week High]]/Table2[[#This Row],[Close Price]])-1</f>
        <v>1.4340304885565258E-2</v>
      </c>
      <c r="AG477" s="2">
        <f>(Table2[[#This Row],[Close Price]]/Table2[[#This Row],[Current Month Low]])-1</f>
        <v>4.1155080213903572E-2</v>
      </c>
      <c r="AH477" s="2">
        <f>(Table2[[#This Row],[Current Month High]]/Table2[[#This Row],[Close Price]])-1</f>
        <v>1.4340304885565258E-2</v>
      </c>
      <c r="AI477">
        <v>3.0053333461926401</v>
      </c>
      <c r="AJ477">
        <v>44.090648328613902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-7.0000000000000007E-2</v>
      </c>
      <c r="AM477" t="s">
        <v>10443</v>
      </c>
      <c r="AN477">
        <v>1.83</v>
      </c>
      <c r="AO477" t="s">
        <v>10442</v>
      </c>
      <c r="AP477">
        <v>2.7523275207204E-2</v>
      </c>
      <c r="AQ477">
        <f>(Table2[[#This Row],[Sharpe Ratio]]-AVERAGE(Table2[Sharpe Ratio]))/_xlfn.STDEV.P(Table2[Sharpe Ratio])</f>
        <v>-0.42768668414016003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-1.1914087334363077</v>
      </c>
      <c r="AS477">
        <f>_xlfn.RANK.AVG(Table2[[#This Row],[1Y Return vs Nifty Z-Score]],Table2[1Y Return vs Nifty Z-Score])</f>
        <v>362</v>
      </c>
      <c r="AT477">
        <f>_xlfn.RANK.AVG(Table2[[#This Row],[6M Return vs Nifty Z-Score]],Table2[6M Return vs Nifty Z-Score])</f>
        <v>548</v>
      </c>
      <c r="AU477">
        <f>_xlfn.RANK.AVG(Table2[[#This Row],[Sharpe Ratio Z-Score]],Table2[Sharpe Ratio Z-Score])</f>
        <v>452</v>
      </c>
      <c r="AV477">
        <f>(Table2[[#This Row],[Rank 1Y]]+Table2[[#This Row],[Rank 6M]]+Table2[[#This Row],[Rank Sharpe]])/3</f>
        <v>454</v>
      </c>
    </row>
    <row r="478" spans="1:48" x14ac:dyDescent="0.3">
      <c r="A478" t="s">
        <v>845</v>
      </c>
      <c r="B478" t="s">
        <v>846</v>
      </c>
      <c r="C478" t="s">
        <v>10395</v>
      </c>
      <c r="D478" t="s">
        <v>552</v>
      </c>
      <c r="E478">
        <v>19304.979220735</v>
      </c>
      <c r="F478">
        <v>1707.55</v>
      </c>
      <c r="G478">
        <v>12.9337937458992</v>
      </c>
      <c r="H478">
        <f>(Table2[[#This Row],[1Y Return vs Nifty]]-AVERAGE(Table2[1Y Return vs Nifty]))/_xlfn.STDEV.P(Table2[1Y Return vs Nifty])</f>
        <v>-0.18691559356244242</v>
      </c>
      <c r="I478">
        <v>-4.1884655572265004</v>
      </c>
      <c r="J478">
        <f>(Table2[[#This Row],[1M Return vs Nifty]]-AVERAGE(Table2[1M Return vs Nifty]))/_xlfn.STDEV.P(Table2[1M Return vs Nifty])</f>
        <v>-0.17876652790904793</v>
      </c>
      <c r="K478">
        <v>1.58160238783456</v>
      </c>
      <c r="L478">
        <f>(Table2[[#This Row],[6M Return vs Nifty]]-AVERAGE(Table2[6M Return vs Nifty]))/_xlfn.STDEV.P(Table2[6M Return vs Nifty])</f>
        <v>-0.39452592636573691</v>
      </c>
      <c r="M478">
        <v>-0.868127495447782</v>
      </c>
      <c r="N478">
        <f>(Table2[[#This Row],[1W Return vs Nifty]]-AVERAGE(Table2[1W Return vs Nifty]))/_xlfn.STDEV.P(Table2[1W Return vs Nifty])</f>
        <v>0.42244303495560503</v>
      </c>
      <c r="O478">
        <v>1647.27</v>
      </c>
      <c r="P478">
        <v>1662.16048563097</v>
      </c>
      <c r="Q478">
        <v>1604.85730862427</v>
      </c>
      <c r="R478">
        <v>68.478711466880995</v>
      </c>
      <c r="S478" s="2">
        <f>(Table2[[#This Row],[Close Price]]-Table2[[#This Row],[20D EMA]])/Table2[[#This Row],[20D EMA]]</f>
        <v>3.6593879570440774E-2</v>
      </c>
      <c r="T478" s="2">
        <f>(Table2[[#This Row],[Close Price]]-Table2[[#This Row],[50D EMA]])/Table2[[#This Row],[50D EMA]]</f>
        <v>2.7307540253430882E-2</v>
      </c>
      <c r="U478" s="2">
        <f>(Table2[[#This Row],[Close Price]]-Table2[[#This Row],[200D EMA]])/Table2[[#This Row],[200D EMA]]</f>
        <v>6.398867414808429E-2</v>
      </c>
      <c r="V478">
        <v>2.28430014009923</v>
      </c>
      <c r="W478">
        <v>1626.05</v>
      </c>
      <c r="X478">
        <v>1755.95</v>
      </c>
      <c r="Y478">
        <v>1626.05</v>
      </c>
      <c r="Z478">
        <v>1755.95</v>
      </c>
      <c r="AA478">
        <v>1519</v>
      </c>
      <c r="AB478">
        <v>1760</v>
      </c>
      <c r="AC478" s="2">
        <f>(Table2[[#This Row],[Close Price]]/Table2[[#This Row],[Day Low]])-1</f>
        <v>5.0121459979705518E-2</v>
      </c>
      <c r="AD478" s="2">
        <f>(Table2[[#This Row],[Day High]]/Table2[[#This Row],[Close Price]])-1</f>
        <v>2.8344704401042531E-2</v>
      </c>
      <c r="AE478" s="2">
        <f>(Table2[[#This Row],[Close Price]]/Table2[[#This Row],[Current Week Low]])-1</f>
        <v>5.0121459979705518E-2</v>
      </c>
      <c r="AF478" s="2">
        <f>(Table2[[#This Row],[Current Week High]]/Table2[[#This Row],[Close Price]])-1</f>
        <v>2.8344704401042531E-2</v>
      </c>
      <c r="AG478" s="2">
        <f>(Table2[[#This Row],[Close Price]]/Table2[[#This Row],[Current Month Low]])-1</f>
        <v>0.1241277156023699</v>
      </c>
      <c r="AH478" s="2">
        <f>(Table2[[#This Row],[Current Month High]]/Table2[[#This Row],[Close Price]])-1</f>
        <v>3.0716523674270135E-2</v>
      </c>
      <c r="AI478">
        <v>11.384732511493</v>
      </c>
      <c r="AJ478">
        <v>50.206720619282102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-0.18</v>
      </c>
      <c r="AM478" t="s">
        <v>10443</v>
      </c>
      <c r="AN478">
        <v>7.33</v>
      </c>
      <c r="AO478" t="s">
        <v>10442</v>
      </c>
      <c r="AQ478">
        <f>(Table2[[#This Row],[Sharpe Ratio]]-AVERAGE(Table2[Sharpe Ratio]))/_xlfn.STDEV.P(Table2[Sharpe Ratio])</f>
        <v>-0.74629057572393653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354</v>
      </c>
      <c r="AT478">
        <f>_xlfn.RANK.AVG(Table2[[#This Row],[6M Return vs Nifty Z-Score]],Table2[6M Return vs Nifty Z-Score])</f>
        <v>452</v>
      </c>
      <c r="AU478">
        <f>_xlfn.RANK.AVG(Table2[[#This Row],[Sharpe Ratio Z-Score]],Table2[Sharpe Ratio Z-Score])</f>
        <v>558</v>
      </c>
      <c r="AV478">
        <f>(Table2[[#This Row],[Rank 1Y]]+Table2[[#This Row],[Rank 6M]]+Table2[[#This Row],[Rank Sharpe]])/3</f>
        <v>454.66666666666669</v>
      </c>
    </row>
    <row r="479" spans="1:48" x14ac:dyDescent="0.3">
      <c r="A479" t="s">
        <v>1475</v>
      </c>
      <c r="B479" t="s">
        <v>1476</v>
      </c>
      <c r="C479" t="s">
        <v>605</v>
      </c>
      <c r="D479" t="s">
        <v>605</v>
      </c>
      <c r="E479">
        <v>7244.802052</v>
      </c>
      <c r="F479">
        <v>361.3</v>
      </c>
      <c r="G479">
        <v>-31.997752566831899</v>
      </c>
      <c r="H479">
        <f>(Table2[[#This Row],[1Y Return vs Nifty]]-AVERAGE(Table2[1Y Return vs Nifty]))/_xlfn.STDEV.P(Table2[1Y Return vs Nifty])</f>
        <v>-0.92406016143433445</v>
      </c>
      <c r="I479">
        <v>-7.6190942420235697</v>
      </c>
      <c r="J479">
        <f>(Table2[[#This Row],[1M Return vs Nifty]]-AVERAGE(Table2[1M Return vs Nifty]))/_xlfn.STDEV.P(Table2[1M Return vs Nifty])</f>
        <v>-0.50882187553436431</v>
      </c>
      <c r="K479">
        <v>-8.8917303964122798</v>
      </c>
      <c r="L479">
        <f>(Table2[[#This Row],[6M Return vs Nifty]]-AVERAGE(Table2[6M Return vs Nifty]))/_xlfn.STDEV.P(Table2[6M Return vs Nifty])</f>
        <v>-0.69950248604488874</v>
      </c>
      <c r="M479">
        <v>-7.2197051213656804</v>
      </c>
      <c r="N479">
        <f>(Table2[[#This Row],[1W Return vs Nifty]]-AVERAGE(Table2[1W Return vs Nifty]))/_xlfn.STDEV.P(Table2[1W Return vs Nifty])</f>
        <v>-0.98967817804288283</v>
      </c>
      <c r="O479">
        <v>360.94</v>
      </c>
      <c r="P479">
        <v>360.94849957013702</v>
      </c>
      <c r="Q479">
        <v>349.959676070201</v>
      </c>
      <c r="R479">
        <v>52.335240006476603</v>
      </c>
      <c r="S479" s="2">
        <f>(Table2[[#This Row],[Close Price]]-Table2[[#This Row],[20D EMA]])/Table2[[#This Row],[20D EMA]]</f>
        <v>9.9739568903422626E-4</v>
      </c>
      <c r="T479" s="2">
        <f>(Table2[[#This Row],[Close Price]]-Table2[[#This Row],[50D EMA]])/Table2[[#This Row],[50D EMA]]</f>
        <v>9.7382432751931568E-4</v>
      </c>
      <c r="U479" s="2">
        <f>(Table2[[#This Row],[Close Price]]-Table2[[#This Row],[200D EMA]])/Table2[[#This Row],[200D EMA]]</f>
        <v>3.2404658894255499E-2</v>
      </c>
      <c r="V479">
        <v>1.1812604988372</v>
      </c>
      <c r="W479">
        <v>346.65</v>
      </c>
      <c r="X479">
        <v>381.9</v>
      </c>
      <c r="Y479">
        <v>344</v>
      </c>
      <c r="Z479">
        <v>381.9</v>
      </c>
      <c r="AA479">
        <v>344</v>
      </c>
      <c r="AB479">
        <v>397.6</v>
      </c>
      <c r="AC479" s="2">
        <f>(Table2[[#This Row],[Close Price]]/Table2[[#This Row],[Day Low]])-1</f>
        <v>4.2261647194576701E-2</v>
      </c>
      <c r="AD479" s="2">
        <f>(Table2[[#This Row],[Day High]]/Table2[[#This Row],[Close Price]])-1</f>
        <v>5.7016329919734154E-2</v>
      </c>
      <c r="AE479" s="2">
        <f>(Table2[[#This Row],[Close Price]]/Table2[[#This Row],[Current Week Low]])-1</f>
        <v>5.0290697674418627E-2</v>
      </c>
      <c r="AF479" s="2">
        <f>(Table2[[#This Row],[Current Week High]]/Table2[[#This Row],[Close Price]])-1</f>
        <v>5.7016329919734154E-2</v>
      </c>
      <c r="AG479" s="2">
        <f>(Table2[[#This Row],[Close Price]]/Table2[[#This Row],[Current Month Low]])-1</f>
        <v>5.0290697674418627E-2</v>
      </c>
      <c r="AH479" s="2">
        <f>(Table2[[#This Row],[Current Month High]]/Table2[[#This Row],[Close Price]])-1</f>
        <v>0.10047052311098814</v>
      </c>
      <c r="AI479">
        <v>20.9382784389703</v>
      </c>
      <c r="AJ479">
        <v>34.939309056956098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-0.08</v>
      </c>
      <c r="AM479" t="s">
        <v>10443</v>
      </c>
      <c r="AN479">
        <v>-5.28</v>
      </c>
      <c r="AO479" t="s">
        <v>10443</v>
      </c>
      <c r="AP479">
        <v>0.128820181583468</v>
      </c>
      <c r="AQ479">
        <f>(Table2[[#This Row],[Sharpe Ratio]]-AVERAGE(Table2[Sharpe Ratio]))/_xlfn.STDEV.P(Table2[Sharpe Ratio])</f>
        <v>0.74490590645486532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651</v>
      </c>
      <c r="AT479">
        <f>_xlfn.RANK.AVG(Table2[[#This Row],[6M Return vs Nifty Z-Score]],Table2[6M Return vs Nifty Z-Score])</f>
        <v>553</v>
      </c>
      <c r="AU479">
        <f>_xlfn.RANK.AVG(Table2[[#This Row],[Sharpe Ratio Z-Score]],Table2[Sharpe Ratio Z-Score])</f>
        <v>160</v>
      </c>
      <c r="AV479">
        <f>(Table2[[#This Row],[Rank 1Y]]+Table2[[#This Row],[Rank 6M]]+Table2[[#This Row],[Rank Sharpe]])/3</f>
        <v>454.66666666666669</v>
      </c>
    </row>
    <row r="480" spans="1:48" x14ac:dyDescent="0.3">
      <c r="A480" t="s">
        <v>1165</v>
      </c>
      <c r="B480" t="s">
        <v>1166</v>
      </c>
      <c r="C480" t="s">
        <v>10388</v>
      </c>
      <c r="D480" t="s">
        <v>266</v>
      </c>
      <c r="E480">
        <v>10814.54580045</v>
      </c>
      <c r="F480">
        <v>2110.5</v>
      </c>
      <c r="G480">
        <v>14.6400796160849</v>
      </c>
      <c r="H480">
        <f>(Table2[[#This Row],[1Y Return vs Nifty]]-AVERAGE(Table2[1Y Return vs Nifty]))/_xlfn.STDEV.P(Table2[1Y Return vs Nifty])</f>
        <v>-0.15892235799272492</v>
      </c>
      <c r="I480">
        <v>-4.1435975636015296</v>
      </c>
      <c r="J480">
        <f>(Table2[[#This Row],[1M Return vs Nifty]]-AVERAGE(Table2[1M Return vs Nifty]))/_xlfn.STDEV.P(Table2[1M Return vs Nifty])</f>
        <v>-0.17444984936590907</v>
      </c>
      <c r="K480">
        <v>12.4201478240753</v>
      </c>
      <c r="L480">
        <f>(Table2[[#This Row],[6M Return vs Nifty]]-AVERAGE(Table2[6M Return vs Nifty]))/_xlfn.STDEV.P(Table2[6M Return vs Nifty])</f>
        <v>-7.8914614554586496E-2</v>
      </c>
      <c r="M480">
        <v>-4.68881141771661</v>
      </c>
      <c r="N480">
        <f>(Table2[[#This Row],[1W Return vs Nifty]]-AVERAGE(Table2[1W Return vs Nifty]))/_xlfn.STDEV.P(Table2[1W Return vs Nifty])</f>
        <v>-0.42699455875063275</v>
      </c>
      <c r="O480">
        <v>2133.2600000000002</v>
      </c>
      <c r="P480">
        <v>2088.95208284312</v>
      </c>
      <c r="Q480">
        <v>1878.2707440961799</v>
      </c>
      <c r="R480">
        <v>35.451837857720299</v>
      </c>
      <c r="S480" s="2">
        <f>(Table2[[#This Row],[Close Price]]-Table2[[#This Row],[20D EMA]])/Table2[[#This Row],[20D EMA]]</f>
        <v>-1.0669116750888413E-2</v>
      </c>
      <c r="T480" s="2">
        <f>(Table2[[#This Row],[Close Price]]-Table2[[#This Row],[50D EMA]])/Table2[[#This Row],[50D EMA]]</f>
        <v>1.0315180196738969E-2</v>
      </c>
      <c r="U480" s="2">
        <f>(Table2[[#This Row],[Close Price]]-Table2[[#This Row],[200D EMA]])/Table2[[#This Row],[200D EMA]]</f>
        <v>0.12363992605100621</v>
      </c>
      <c r="V480">
        <v>0.82133177834965798</v>
      </c>
      <c r="W480">
        <v>2082.25</v>
      </c>
      <c r="X480">
        <v>2137.9499999999998</v>
      </c>
      <c r="Y480">
        <v>2082.25</v>
      </c>
      <c r="Z480">
        <v>2202.9499999999998</v>
      </c>
      <c r="AA480">
        <v>2082.25</v>
      </c>
      <c r="AB480">
        <v>2214</v>
      </c>
      <c r="AC480" s="2">
        <f>(Table2[[#This Row],[Close Price]]/Table2[[#This Row],[Day Low]])-1</f>
        <v>1.3567054868531603E-2</v>
      </c>
      <c r="AD480" s="2">
        <f>(Table2[[#This Row],[Day High]]/Table2[[#This Row],[Close Price]])-1</f>
        <v>1.3006396588486124E-2</v>
      </c>
      <c r="AE480" s="2">
        <f>(Table2[[#This Row],[Close Price]]/Table2[[#This Row],[Current Week Low]])-1</f>
        <v>1.3567054868531603E-2</v>
      </c>
      <c r="AF480" s="2">
        <f>(Table2[[#This Row],[Current Week High]]/Table2[[#This Row],[Close Price]])-1</f>
        <v>4.3804785595830342E-2</v>
      </c>
      <c r="AG480" s="2">
        <f>(Table2[[#This Row],[Close Price]]/Table2[[#This Row],[Current Month Low]])-1</f>
        <v>1.3567054868531603E-2</v>
      </c>
      <c r="AH480" s="2">
        <f>(Table2[[#This Row],[Current Month High]]/Table2[[#This Row],[Close Price]])-1</f>
        <v>4.9040511727078906E-2</v>
      </c>
      <c r="AI480">
        <v>4.9040511727078897</v>
      </c>
      <c r="AJ480">
        <v>55.178118451527503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-0.1</v>
      </c>
      <c r="AM480" t="s">
        <v>10443</v>
      </c>
      <c r="AN480">
        <v>-0.74</v>
      </c>
      <c r="AO480" t="s">
        <v>10443</v>
      </c>
      <c r="AP480">
        <v>-6.9502079665711994E-2</v>
      </c>
      <c r="AQ480">
        <f>(Table2[[#This Row],[Sharpe Ratio]]-AVERAGE(Table2[Sharpe Ratio]))/_xlfn.STDEV.P(Table2[Sharpe Ratio])</f>
        <v>-1.550832654671924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-2.390114035335777</v>
      </c>
      <c r="AS480">
        <f>_xlfn.RANK.AVG(Table2[[#This Row],[1Y Return vs Nifty Z-Score]],Table2[1Y Return vs Nifty Z-Score])</f>
        <v>338</v>
      </c>
      <c r="AT480">
        <f>_xlfn.RANK.AVG(Table2[[#This Row],[6M Return vs Nifty Z-Score]],Table2[6M Return vs Nifty Z-Score])</f>
        <v>332</v>
      </c>
      <c r="AU480">
        <f>_xlfn.RANK.AVG(Table2[[#This Row],[Sharpe Ratio Z-Score]],Table2[Sharpe Ratio Z-Score])</f>
        <v>696</v>
      </c>
      <c r="AV480">
        <f>(Table2[[#This Row],[Rank 1Y]]+Table2[[#This Row],[Rank 6M]]+Table2[[#This Row],[Rank Sharpe]])/3</f>
        <v>455.33333333333331</v>
      </c>
    </row>
    <row r="481" spans="1:48" x14ac:dyDescent="0.3">
      <c r="A481" t="s">
        <v>951</v>
      </c>
      <c r="B481" t="s">
        <v>952</v>
      </c>
      <c r="C481" t="s">
        <v>605</v>
      </c>
      <c r="D481" t="s">
        <v>605</v>
      </c>
      <c r="E481">
        <v>16302.821155055901</v>
      </c>
      <c r="F481">
        <v>171.72</v>
      </c>
      <c r="G481">
        <v>14.0191520258055</v>
      </c>
      <c r="H481">
        <f>(Table2[[#This Row],[1Y Return vs Nifty]]-AVERAGE(Table2[1Y Return vs Nifty]))/_xlfn.STDEV.P(Table2[1Y Return vs Nifty])</f>
        <v>-0.16910926313572805</v>
      </c>
      <c r="I481">
        <v>-8.1939169390799496</v>
      </c>
      <c r="J481">
        <f>(Table2[[#This Row],[1M Return vs Nifty]]-AVERAGE(Table2[1M Return vs Nifty]))/_xlfn.STDEV.P(Table2[1M Return vs Nifty])</f>
        <v>-0.56412465602489947</v>
      </c>
      <c r="K481">
        <v>3.6056243650224999</v>
      </c>
      <c r="L481">
        <f>(Table2[[#This Row],[6M Return vs Nifty]]-AVERAGE(Table2[6M Return vs Nifty]))/_xlfn.STDEV.P(Table2[6M Return vs Nifty])</f>
        <v>-0.335587738108582</v>
      </c>
      <c r="M481">
        <v>-3.0819348359432102</v>
      </c>
      <c r="N481">
        <f>(Table2[[#This Row],[1W Return vs Nifty]]-AVERAGE(Table2[1W Return vs Nifty]))/_xlfn.STDEV.P(Table2[1W Return vs Nifty])</f>
        <v>-6.9744023303575556E-2</v>
      </c>
      <c r="O481">
        <v>182.39</v>
      </c>
      <c r="P481">
        <v>178.88127210567299</v>
      </c>
      <c r="Q481">
        <v>157.165497318825</v>
      </c>
      <c r="R481">
        <v>26.744256589478098</v>
      </c>
      <c r="S481" s="2">
        <f>(Table2[[#This Row],[Close Price]]-Table2[[#This Row],[20D EMA]])/Table2[[#This Row],[20D EMA]]</f>
        <v>-5.8501014309994999E-2</v>
      </c>
      <c r="T481" s="2">
        <f>(Table2[[#This Row],[Close Price]]-Table2[[#This Row],[50D EMA]])/Table2[[#This Row],[50D EMA]]</f>
        <v>-4.0033660435076265E-2</v>
      </c>
      <c r="U481" s="2">
        <f>(Table2[[#This Row],[Close Price]]-Table2[[#This Row],[200D EMA]])/Table2[[#This Row],[200D EMA]]</f>
        <v>9.2606220382135243E-2</v>
      </c>
      <c r="V481">
        <v>0.68175318337177204</v>
      </c>
      <c r="W481">
        <v>170.1</v>
      </c>
      <c r="X481">
        <v>179.02</v>
      </c>
      <c r="Y481">
        <v>170.1</v>
      </c>
      <c r="Z481">
        <v>186.88</v>
      </c>
      <c r="AA481">
        <v>170.1</v>
      </c>
      <c r="AB481">
        <v>194.18</v>
      </c>
      <c r="AC481" s="2">
        <f>(Table2[[#This Row],[Close Price]]/Table2[[#This Row],[Day Low]])-1</f>
        <v>9.52380952380949E-3</v>
      </c>
      <c r="AD481" s="2">
        <f>(Table2[[#This Row],[Day High]]/Table2[[#This Row],[Close Price]])-1</f>
        <v>4.2511064523643283E-2</v>
      </c>
      <c r="AE481" s="2">
        <f>(Table2[[#This Row],[Close Price]]/Table2[[#This Row],[Current Week Low]])-1</f>
        <v>9.52380952380949E-3</v>
      </c>
      <c r="AF481" s="2">
        <f>(Table2[[#This Row],[Current Week High]]/Table2[[#This Row],[Close Price]])-1</f>
        <v>8.8283251805264307E-2</v>
      </c>
      <c r="AG481" s="2">
        <f>(Table2[[#This Row],[Close Price]]/Table2[[#This Row],[Current Month Low]])-1</f>
        <v>9.52380952380949E-3</v>
      </c>
      <c r="AH481" s="2">
        <f>(Table2[[#This Row],[Current Month High]]/Table2[[#This Row],[Close Price]])-1</f>
        <v>0.13079431632890759</v>
      </c>
      <c r="AI481">
        <v>24.0100163056137</v>
      </c>
      <c r="AJ481">
        <v>48.482490272373497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-0.02</v>
      </c>
      <c r="AM481" t="s">
        <v>10443</v>
      </c>
      <c r="AN481">
        <v>-8.8000000000000007</v>
      </c>
      <c r="AO481" t="s">
        <v>10443</v>
      </c>
      <c r="AP481">
        <v>-3.6350748292389998E-3</v>
      </c>
      <c r="AQ481">
        <f>(Table2[[#This Row],[Sharpe Ratio]]-AVERAGE(Table2[Sharpe Ratio]))/_xlfn.STDEV.P(Table2[Sharpe Ratio])</f>
        <v>-0.78836946997161828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-1.9269351505444035</v>
      </c>
      <c r="AS481">
        <f>_xlfn.RANK.AVG(Table2[[#This Row],[1Y Return vs Nifty Z-Score]],Table2[1Y Return vs Nifty Z-Score])</f>
        <v>346</v>
      </c>
      <c r="AT481">
        <f>_xlfn.RANK.AVG(Table2[[#This Row],[6M Return vs Nifty Z-Score]],Table2[6M Return vs Nifty Z-Score])</f>
        <v>426</v>
      </c>
      <c r="AU481">
        <f>_xlfn.RANK.AVG(Table2[[#This Row],[Sharpe Ratio Z-Score]],Table2[Sharpe Ratio Z-Score])</f>
        <v>595</v>
      </c>
      <c r="AV481">
        <f>(Table2[[#This Row],[Rank 1Y]]+Table2[[#This Row],[Rank 6M]]+Table2[[#This Row],[Rank Sharpe]])/3</f>
        <v>455.66666666666669</v>
      </c>
    </row>
    <row r="482" spans="1:48" x14ac:dyDescent="0.3">
      <c r="A482" t="s">
        <v>1896</v>
      </c>
      <c r="B482" t="s">
        <v>1897</v>
      </c>
      <c r="C482" t="s">
        <v>10392</v>
      </c>
      <c r="D482" t="s">
        <v>125</v>
      </c>
      <c r="E482">
        <v>3854.8939927199999</v>
      </c>
      <c r="F482">
        <v>213.9</v>
      </c>
      <c r="G482">
        <v>-23.387092556971201</v>
      </c>
      <c r="H482">
        <f>(Table2[[#This Row],[1Y Return vs Nifty]]-AVERAGE(Table2[1Y Return vs Nifty]))/_xlfn.STDEV.P(Table2[1Y Return vs Nifty])</f>
        <v>-0.78279412959375927</v>
      </c>
      <c r="I482">
        <v>-10.950811338858699</v>
      </c>
      <c r="J482">
        <f>(Table2[[#This Row],[1M Return vs Nifty]]-AVERAGE(Table2[1M Return vs Nifty]))/_xlfn.STDEV.P(Table2[1M Return vs Nifty])</f>
        <v>-0.8293610960738137</v>
      </c>
      <c r="K482">
        <v>-3.3420780832457102</v>
      </c>
      <c r="L482">
        <f>(Table2[[#This Row],[6M Return vs Nifty]]-AVERAGE(Table2[6M Return vs Nifty]))/_xlfn.STDEV.P(Table2[6M Return vs Nifty])</f>
        <v>-0.53790026211567943</v>
      </c>
      <c r="M482">
        <v>-2.1337763243896601</v>
      </c>
      <c r="N482">
        <f>(Table2[[#This Row],[1W Return vs Nifty]]-AVERAGE(Table2[1W Return vs Nifty]))/_xlfn.STDEV.P(Table2[1W Return vs Nifty])</f>
        <v>0.14105632053325923</v>
      </c>
      <c r="O482">
        <v>215.36</v>
      </c>
      <c r="P482">
        <v>221.83621929058199</v>
      </c>
      <c r="Q482">
        <v>213.98110590294701</v>
      </c>
      <c r="R482">
        <v>50.779536701137701</v>
      </c>
      <c r="S482" s="2">
        <f>(Table2[[#This Row],[Close Price]]-Table2[[#This Row],[20D EMA]])/Table2[[#This Row],[20D EMA]]</f>
        <v>-6.779346210995579E-3</v>
      </c>
      <c r="T482" s="2">
        <f>(Table2[[#This Row],[Close Price]]-Table2[[#This Row],[50D EMA]])/Table2[[#This Row],[50D EMA]]</f>
        <v>-3.5775128678091919E-2</v>
      </c>
      <c r="U482" s="2">
        <f>(Table2[[#This Row],[Close Price]]-Table2[[#This Row],[200D EMA]])/Table2[[#This Row],[200D EMA]]</f>
        <v>-3.7903301137151747E-4</v>
      </c>
      <c r="V482">
        <v>0.54271840773561397</v>
      </c>
      <c r="W482">
        <v>208.03</v>
      </c>
      <c r="X482">
        <v>215</v>
      </c>
      <c r="Y482">
        <v>206.1</v>
      </c>
      <c r="Z482">
        <v>221.75</v>
      </c>
      <c r="AA482">
        <v>203</v>
      </c>
      <c r="AB482">
        <v>221.75</v>
      </c>
      <c r="AC482" s="2">
        <f>(Table2[[#This Row],[Close Price]]/Table2[[#This Row],[Day Low]])-1</f>
        <v>2.8217084074412258E-2</v>
      </c>
      <c r="AD482" s="2">
        <f>(Table2[[#This Row],[Day High]]/Table2[[#This Row],[Close Price]])-1</f>
        <v>5.1425899953247978E-3</v>
      </c>
      <c r="AE482" s="2">
        <f>(Table2[[#This Row],[Close Price]]/Table2[[#This Row],[Current Week Low]])-1</f>
        <v>3.7845705967976873E-2</v>
      </c>
      <c r="AF482" s="2">
        <f>(Table2[[#This Row],[Current Week High]]/Table2[[#This Row],[Close Price]])-1</f>
        <v>3.6699392239364137E-2</v>
      </c>
      <c r="AG482" s="2">
        <f>(Table2[[#This Row],[Close Price]]/Table2[[#This Row],[Current Month Low]])-1</f>
        <v>5.3694581280788301E-2</v>
      </c>
      <c r="AH482" s="2">
        <f>(Table2[[#This Row],[Current Month High]]/Table2[[#This Row],[Close Price]])-1</f>
        <v>3.6699392239364137E-2</v>
      </c>
      <c r="AI482">
        <v>28.5413744740532</v>
      </c>
      <c r="AJ482">
        <v>34.486010688462699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-0.03</v>
      </c>
      <c r="AM482" t="s">
        <v>10443</v>
      </c>
      <c r="AN482">
        <v>1.93</v>
      </c>
      <c r="AO482" t="s">
        <v>10442</v>
      </c>
      <c r="AP482">
        <v>9.1289181670628994E-2</v>
      </c>
      <c r="AQ482">
        <f>(Table2[[#This Row],[Sharpe Ratio]]-AVERAGE(Table2[Sharpe Ratio]))/_xlfn.STDEV.P(Table2[Sharpe Ratio])</f>
        <v>0.31045460888069082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599</v>
      </c>
      <c r="AT482">
        <f>_xlfn.RANK.AVG(Table2[[#This Row],[6M Return vs Nifty Z-Score]],Table2[6M Return vs Nifty Z-Score])</f>
        <v>505</v>
      </c>
      <c r="AU482">
        <f>_xlfn.RANK.AVG(Table2[[#This Row],[Sharpe Ratio Z-Score]],Table2[Sharpe Ratio Z-Score])</f>
        <v>263</v>
      </c>
      <c r="AV482">
        <f>(Table2[[#This Row],[Rank 1Y]]+Table2[[#This Row],[Rank 6M]]+Table2[[#This Row],[Rank Sharpe]])/3</f>
        <v>455.66666666666669</v>
      </c>
    </row>
    <row r="483" spans="1:48" x14ac:dyDescent="0.3">
      <c r="A483" t="s">
        <v>758</v>
      </c>
      <c r="B483" t="s">
        <v>759</v>
      </c>
      <c r="C483" t="s">
        <v>10382</v>
      </c>
      <c r="D483" t="s">
        <v>192</v>
      </c>
      <c r="E483">
        <v>22655.907803279999</v>
      </c>
      <c r="F483">
        <v>401.55</v>
      </c>
      <c r="G483">
        <v>9.9788246461730097</v>
      </c>
      <c r="H483">
        <f>(Table2[[#This Row],[1Y Return vs Nifty]]-AVERAGE(Table2[1Y Return vs Nifty]))/_xlfn.STDEV.P(Table2[1Y Return vs Nifty])</f>
        <v>-0.2353946600279396</v>
      </c>
      <c r="I483">
        <v>20.214446894055602</v>
      </c>
      <c r="J483">
        <f>(Table2[[#This Row],[1M Return vs Nifty]]-AVERAGE(Table2[1M Return vs Nifty]))/_xlfn.STDEV.P(Table2[1M Return vs Nifty])</f>
        <v>2.1689989961976543</v>
      </c>
      <c r="K483">
        <v>-1.36564580457518</v>
      </c>
      <c r="L483">
        <f>(Table2[[#This Row],[6M Return vs Nifty]]-AVERAGE(Table2[6M Return vs Nifty]))/_xlfn.STDEV.P(Table2[6M Return vs Nifty])</f>
        <v>-0.48034785456739665</v>
      </c>
      <c r="M483">
        <v>-8.0004788027306208</v>
      </c>
      <c r="N483">
        <f>(Table2[[#This Row],[1W Return vs Nifty]]-AVERAGE(Table2[1W Return vs Nifty]))/_xlfn.STDEV.P(Table2[1W Return vs Nifty])</f>
        <v>-1.1632645124847956</v>
      </c>
      <c r="O483">
        <v>407.61</v>
      </c>
      <c r="P483">
        <v>377.585778637462</v>
      </c>
      <c r="Q483">
        <v>335.46223113092998</v>
      </c>
      <c r="R483">
        <v>36.235416145381301</v>
      </c>
      <c r="S483" s="2">
        <f>(Table2[[#This Row],[Close Price]]-Table2[[#This Row],[20D EMA]])/Table2[[#This Row],[20D EMA]]</f>
        <v>-1.4867152425112246E-2</v>
      </c>
      <c r="T483" s="2">
        <f>(Table2[[#This Row],[Close Price]]-Table2[[#This Row],[50D EMA]])/Table2[[#This Row],[50D EMA]]</f>
        <v>6.3466959611175391E-2</v>
      </c>
      <c r="U483" s="2">
        <f>(Table2[[#This Row],[Close Price]]-Table2[[#This Row],[200D EMA]])/Table2[[#This Row],[200D EMA]]</f>
        <v>0.19700509546565365</v>
      </c>
      <c r="V483">
        <v>0.58760600033522603</v>
      </c>
      <c r="W483">
        <v>396.55</v>
      </c>
      <c r="X483">
        <v>404.65</v>
      </c>
      <c r="Y483">
        <v>393.5</v>
      </c>
      <c r="Z483">
        <v>425</v>
      </c>
      <c r="AA483">
        <v>393.5</v>
      </c>
      <c r="AB483">
        <v>469.7</v>
      </c>
      <c r="AC483" s="2">
        <f>(Table2[[#This Row],[Close Price]]/Table2[[#This Row],[Day Low]])-1</f>
        <v>1.2608750472828056E-2</v>
      </c>
      <c r="AD483" s="2">
        <f>(Table2[[#This Row],[Day High]]/Table2[[#This Row],[Close Price]])-1</f>
        <v>7.7200846718963323E-3</v>
      </c>
      <c r="AE483" s="2">
        <f>(Table2[[#This Row],[Close Price]]/Table2[[#This Row],[Current Week Low]])-1</f>
        <v>2.0457433290978377E-2</v>
      </c>
      <c r="AF483" s="2">
        <f>(Table2[[#This Row],[Current Week High]]/Table2[[#This Row],[Close Price]])-1</f>
        <v>5.8398705018054997E-2</v>
      </c>
      <c r="AG483" s="2">
        <f>(Table2[[#This Row],[Close Price]]/Table2[[#This Row],[Current Month Low]])-1</f>
        <v>2.0457433290978377E-2</v>
      </c>
      <c r="AH483" s="2">
        <f>(Table2[[#This Row],[Current Month High]]/Table2[[#This Row],[Close Price]])-1</f>
        <v>0.16971734528701266</v>
      </c>
      <c r="AI483">
        <v>16.971734528701202</v>
      </c>
      <c r="AJ483">
        <v>57.779960707269097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0.28000000000000003</v>
      </c>
      <c r="AM483" t="s">
        <v>10442</v>
      </c>
      <c r="AN483">
        <v>-9.89</v>
      </c>
      <c r="AO483" t="s">
        <v>10443</v>
      </c>
      <c r="AP483">
        <v>7.8033891712539997E-3</v>
      </c>
      <c r="AQ483">
        <f>(Table2[[#This Row],[Sharpe Ratio]]-AVERAGE(Table2[Sharpe Ratio]))/_xlfn.STDEV.P(Table2[Sharpe Ratio])</f>
        <v>-0.65596011400426868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-0.36596814488674623</v>
      </c>
      <c r="AS483">
        <f>_xlfn.RANK.AVG(Table2[[#This Row],[1Y Return vs Nifty Z-Score]],Table2[1Y Return vs Nifty Z-Score])</f>
        <v>373</v>
      </c>
      <c r="AT483">
        <f>_xlfn.RANK.AVG(Table2[[#This Row],[6M Return vs Nifty Z-Score]],Table2[6M Return vs Nifty Z-Score])</f>
        <v>489</v>
      </c>
      <c r="AU483">
        <f>_xlfn.RANK.AVG(Table2[[#This Row],[Sharpe Ratio Z-Score]],Table2[Sharpe Ratio Z-Score])</f>
        <v>506</v>
      </c>
      <c r="AV483">
        <f>(Table2[[#This Row],[Rank 1Y]]+Table2[[#This Row],[Rank 6M]]+Table2[[#This Row],[Rank Sharpe]])/3</f>
        <v>456</v>
      </c>
    </row>
    <row r="484" spans="1:48" x14ac:dyDescent="0.3">
      <c r="A484" t="s">
        <v>1992</v>
      </c>
      <c r="B484" t="s">
        <v>1993</v>
      </c>
      <c r="C484" t="s">
        <v>10395</v>
      </c>
      <c r="D484" t="s">
        <v>514</v>
      </c>
      <c r="E484">
        <v>3495.2895600000002</v>
      </c>
      <c r="F484">
        <v>807.45</v>
      </c>
      <c r="G484">
        <v>-11.4763266079066</v>
      </c>
      <c r="H484">
        <f>(Table2[[#This Row],[1Y Return vs Nifty]]-AVERAGE(Table2[1Y Return vs Nifty]))/_xlfn.STDEV.P(Table2[1Y Return vs Nifty])</f>
        <v>-0.58738673458811008</v>
      </c>
      <c r="I484">
        <v>-7.6689622763637901</v>
      </c>
      <c r="J484">
        <f>(Table2[[#This Row],[1M Return vs Nifty]]-AVERAGE(Table2[1M Return vs Nifty]))/_xlfn.STDEV.P(Table2[1M Return vs Nifty])</f>
        <v>-0.51361960006878926</v>
      </c>
      <c r="K484">
        <v>-43.417840319966999</v>
      </c>
      <c r="L484">
        <f>(Table2[[#This Row],[6M Return vs Nifty]]-AVERAGE(Table2[6M Return vs Nifty]))/_xlfn.STDEV.P(Table2[6M Return vs Nifty])</f>
        <v>-1.7048800903379384</v>
      </c>
      <c r="M484">
        <v>-2.94498502820369</v>
      </c>
      <c r="N484">
        <f>(Table2[[#This Row],[1W Return vs Nifty]]-AVERAGE(Table2[1W Return vs Nifty]))/_xlfn.STDEV.P(Table2[1W Return vs Nifty])</f>
        <v>-3.9296512462189417E-2</v>
      </c>
      <c r="O484">
        <v>831.53</v>
      </c>
      <c r="P484">
        <v>909.205905320135</v>
      </c>
      <c r="Q484">
        <v>961.06532204023995</v>
      </c>
      <c r="R484">
        <v>44.224489262387401</v>
      </c>
      <c r="S484" s="2">
        <f>(Table2[[#This Row],[Close Price]]-Table2[[#This Row],[20D EMA]])/Table2[[#This Row],[20D EMA]]</f>
        <v>-2.8958666554423685E-2</v>
      </c>
      <c r="T484" s="2">
        <f>(Table2[[#This Row],[Close Price]]-Table2[[#This Row],[50D EMA]])/Table2[[#This Row],[50D EMA]]</f>
        <v>-0.11191733877301017</v>
      </c>
      <c r="U484" s="2">
        <f>(Table2[[#This Row],[Close Price]]-Table2[[#This Row],[200D EMA]])/Table2[[#This Row],[200D EMA]]</f>
        <v>-0.15983858590811584</v>
      </c>
      <c r="V484">
        <v>0.67210407564967101</v>
      </c>
      <c r="W484">
        <v>802</v>
      </c>
      <c r="X484">
        <v>822</v>
      </c>
      <c r="Y484">
        <v>788.5</v>
      </c>
      <c r="Z484">
        <v>832.5</v>
      </c>
      <c r="AA484">
        <v>784.15</v>
      </c>
      <c r="AB484">
        <v>907.3</v>
      </c>
      <c r="AC484" s="2">
        <f>(Table2[[#This Row],[Close Price]]/Table2[[#This Row],[Day Low]])-1</f>
        <v>6.7955112219451053E-3</v>
      </c>
      <c r="AD484" s="2">
        <f>(Table2[[#This Row],[Day High]]/Table2[[#This Row],[Close Price]])-1</f>
        <v>1.8019691621772083E-2</v>
      </c>
      <c r="AE484" s="2">
        <f>(Table2[[#This Row],[Close Price]]/Table2[[#This Row],[Current Week Low]])-1</f>
        <v>2.4032974001268359E-2</v>
      </c>
      <c r="AF484" s="2">
        <f>(Table2[[#This Row],[Current Week High]]/Table2[[#This Row],[Close Price]])-1</f>
        <v>3.1023592792123189E-2</v>
      </c>
      <c r="AG484" s="2">
        <f>(Table2[[#This Row],[Close Price]]/Table2[[#This Row],[Current Month Low]])-1</f>
        <v>2.9713702735446157E-2</v>
      </c>
      <c r="AH484" s="2">
        <f>(Table2[[#This Row],[Current Month High]]/Table2[[#This Row],[Close Price]])-1</f>
        <v>0.12366090779614836</v>
      </c>
      <c r="AI484">
        <v>85.144590996346494</v>
      </c>
      <c r="AJ484">
        <v>30.2338709677419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-0.28000000000000003</v>
      </c>
      <c r="AM484" t="s">
        <v>10443</v>
      </c>
      <c r="AN484">
        <v>-5.01</v>
      </c>
      <c r="AO484" t="s">
        <v>10443</v>
      </c>
      <c r="AP484">
        <v>0.15572862465278001</v>
      </c>
      <c r="AQ484">
        <f>(Table2[[#This Row],[Sharpe Ratio]]-AVERAGE(Table2[Sharpe Ratio]))/_xlfn.STDEV.P(Table2[Sharpe Ratio])</f>
        <v>1.0563926250158653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528</v>
      </c>
      <c r="AT484">
        <f>_xlfn.RANK.AVG(Table2[[#This Row],[6M Return vs Nifty Z-Score]],Table2[6M Return vs Nifty Z-Score])</f>
        <v>738</v>
      </c>
      <c r="AU484">
        <f>_xlfn.RANK.AVG(Table2[[#This Row],[Sharpe Ratio Z-Score]],Table2[Sharpe Ratio Z-Score])</f>
        <v>105</v>
      </c>
      <c r="AV484">
        <f>(Table2[[#This Row],[Rank 1Y]]+Table2[[#This Row],[Rank 6M]]+Table2[[#This Row],[Rank Sharpe]])/3</f>
        <v>457</v>
      </c>
    </row>
    <row r="485" spans="1:48" x14ac:dyDescent="0.3">
      <c r="A485" t="s">
        <v>661</v>
      </c>
      <c r="B485" t="s">
        <v>662</v>
      </c>
      <c r="C485" t="s">
        <v>10384</v>
      </c>
      <c r="D485" t="s">
        <v>533</v>
      </c>
      <c r="E485">
        <v>28970.488165725001</v>
      </c>
      <c r="F485">
        <v>894.15</v>
      </c>
      <c r="G485">
        <v>11.528512412785901</v>
      </c>
      <c r="H485">
        <f>(Table2[[#This Row],[1Y Return vs Nifty]]-AVERAGE(Table2[1Y Return vs Nifty]))/_xlfn.STDEV.P(Table2[1Y Return vs Nifty])</f>
        <v>-0.2099705646472618</v>
      </c>
      <c r="I485">
        <v>5.1982596341368197</v>
      </c>
      <c r="J485">
        <f>(Table2[[#This Row],[1M Return vs Nifty]]-AVERAGE(Table2[1M Return vs Nifty]))/_xlfn.STDEV.P(Table2[1M Return vs Nifty])</f>
        <v>0.72431542317129727</v>
      </c>
      <c r="K485">
        <v>5.3975557361766899</v>
      </c>
      <c r="L485">
        <f>(Table2[[#This Row],[6M Return vs Nifty]]-AVERAGE(Table2[6M Return vs Nifty]))/_xlfn.STDEV.P(Table2[6M Return vs Nifty])</f>
        <v>-0.28340787559359076</v>
      </c>
      <c r="M485">
        <v>2.8665591504346901</v>
      </c>
      <c r="N485">
        <f>(Table2[[#This Row],[1W Return vs Nifty]]-AVERAGE(Table2[1W Return vs Nifty]))/_xlfn.STDEV.P(Table2[1W Return vs Nifty])</f>
        <v>1.252761193240046</v>
      </c>
      <c r="O485">
        <v>843.21</v>
      </c>
      <c r="P485">
        <v>811.36922345790197</v>
      </c>
      <c r="Q485">
        <v>750.30405588251597</v>
      </c>
      <c r="R485">
        <v>86.681340191425406</v>
      </c>
      <c r="S485" s="2">
        <f>(Table2[[#This Row],[Close Price]]-Table2[[#This Row],[20D EMA]])/Table2[[#This Row],[20D EMA]]</f>
        <v>6.0411997011420568E-2</v>
      </c>
      <c r="T485" s="2">
        <f>(Table2[[#This Row],[Close Price]]-Table2[[#This Row],[50D EMA]])/Table2[[#This Row],[50D EMA]]</f>
        <v>0.10202602483404784</v>
      </c>
      <c r="U485" s="2">
        <f>(Table2[[#This Row],[Close Price]]-Table2[[#This Row],[200D EMA]])/Table2[[#This Row],[200D EMA]]</f>
        <v>0.19171686863439757</v>
      </c>
      <c r="V485">
        <v>0.74021743308798305</v>
      </c>
      <c r="W485">
        <v>880</v>
      </c>
      <c r="X485">
        <v>899.85</v>
      </c>
      <c r="Y485">
        <v>841.8</v>
      </c>
      <c r="Z485">
        <v>922.45</v>
      </c>
      <c r="AA485">
        <v>810</v>
      </c>
      <c r="AB485">
        <v>922.45</v>
      </c>
      <c r="AC485" s="2">
        <f>(Table2[[#This Row],[Close Price]]/Table2[[#This Row],[Day Low]])-1</f>
        <v>1.6079545454545485E-2</v>
      </c>
      <c r="AD485" s="2">
        <f>(Table2[[#This Row],[Day High]]/Table2[[#This Row],[Close Price]])-1</f>
        <v>6.3747693340043821E-3</v>
      </c>
      <c r="AE485" s="2">
        <f>(Table2[[#This Row],[Close Price]]/Table2[[#This Row],[Current Week Low]])-1</f>
        <v>6.2188168210976613E-2</v>
      </c>
      <c r="AF485" s="2">
        <f>(Table2[[#This Row],[Current Week High]]/Table2[[#This Row],[Close Price]])-1</f>
        <v>3.1650170553039203E-2</v>
      </c>
      <c r="AG485" s="2">
        <f>(Table2[[#This Row],[Close Price]]/Table2[[#This Row],[Current Month Low]])-1</f>
        <v>0.10388888888888892</v>
      </c>
      <c r="AH485" s="2">
        <f>(Table2[[#This Row],[Current Month High]]/Table2[[#This Row],[Close Price]])-1</f>
        <v>3.1650170553039203E-2</v>
      </c>
      <c r="AI485">
        <v>3.1650170553039199</v>
      </c>
      <c r="AJ485">
        <v>47.100435962819702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0.12</v>
      </c>
      <c r="AM485" t="s">
        <v>10442</v>
      </c>
      <c r="AN485">
        <v>8.15</v>
      </c>
      <c r="AO485" t="s">
        <v>10442</v>
      </c>
      <c r="AP485">
        <v>-1.0041209651056E-2</v>
      </c>
      <c r="AQ485">
        <f>(Table2[[#This Row],[Sharpe Ratio]]-AVERAGE(Table2[Sharpe Ratio]))/_xlfn.STDEV.P(Table2[Sharpe Ratio])</f>
        <v>-0.86252559669984341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0.6211725794706473</v>
      </c>
      <c r="AS485">
        <f>_xlfn.RANK.AVG(Table2[[#This Row],[1Y Return vs Nifty Z-Score]],Table2[1Y Return vs Nifty Z-Score])</f>
        <v>365</v>
      </c>
      <c r="AT485">
        <f>_xlfn.RANK.AVG(Table2[[#This Row],[6M Return vs Nifty Z-Score]],Table2[6M Return vs Nifty Z-Score])</f>
        <v>405</v>
      </c>
      <c r="AU485">
        <f>_xlfn.RANK.AVG(Table2[[#This Row],[Sharpe Ratio Z-Score]],Table2[Sharpe Ratio Z-Score])</f>
        <v>605</v>
      </c>
      <c r="AV485">
        <f>(Table2[[#This Row],[Rank 1Y]]+Table2[[#This Row],[Rank 6M]]+Table2[[#This Row],[Rank Sharpe]])/3</f>
        <v>458.33333333333331</v>
      </c>
    </row>
    <row r="486" spans="1:48" x14ac:dyDescent="0.3">
      <c r="A486" t="s">
        <v>711</v>
      </c>
      <c r="B486" t="s">
        <v>712</v>
      </c>
      <c r="C486" t="s">
        <v>10388</v>
      </c>
      <c r="D486" t="s">
        <v>266</v>
      </c>
      <c r="E486">
        <v>25283.898459150001</v>
      </c>
      <c r="F486">
        <v>1244.9000000000001</v>
      </c>
      <c r="G486">
        <v>-13.7243242656138</v>
      </c>
      <c r="H486">
        <f>(Table2[[#This Row],[1Y Return vs Nifty]]-AVERAGE(Table2[1Y Return vs Nifty]))/_xlfn.STDEV.P(Table2[1Y Return vs Nifty])</f>
        <v>-0.62426726503845142</v>
      </c>
      <c r="I486">
        <v>0.21947495665872799</v>
      </c>
      <c r="J486">
        <f>(Table2[[#This Row],[1M Return vs Nifty]]-AVERAGE(Table2[1M Return vs Nifty]))/_xlfn.STDEV.P(Table2[1M Return vs Nifty])</f>
        <v>0.24531444158478824</v>
      </c>
      <c r="K486">
        <v>-14.1457311691026</v>
      </c>
      <c r="L486">
        <f>(Table2[[#This Row],[6M Return vs Nifty]]-AVERAGE(Table2[6M Return vs Nifty]))/_xlfn.STDEV.P(Table2[6M Return vs Nifty])</f>
        <v>-0.85249553164130332</v>
      </c>
      <c r="M486">
        <v>-8.0759483645549803</v>
      </c>
      <c r="N486">
        <f>(Table2[[#This Row],[1W Return vs Nifty]]-AVERAGE(Table2[1W Return vs Nifty]))/_xlfn.STDEV.P(Table2[1W Return vs Nifty])</f>
        <v>-1.1800433626326716</v>
      </c>
      <c r="O486">
        <v>1284.74</v>
      </c>
      <c r="P486">
        <v>1267.06206422368</v>
      </c>
      <c r="Q486">
        <v>1218.24399513919</v>
      </c>
      <c r="R486">
        <v>33.626966089323901</v>
      </c>
      <c r="S486" s="2">
        <f>(Table2[[#This Row],[Close Price]]-Table2[[#This Row],[20D EMA]])/Table2[[#This Row],[20D EMA]]</f>
        <v>-3.101016548095328E-2</v>
      </c>
      <c r="T486" s="2">
        <f>(Table2[[#This Row],[Close Price]]-Table2[[#This Row],[50D EMA]])/Table2[[#This Row],[50D EMA]]</f>
        <v>-1.7490906601531318E-2</v>
      </c>
      <c r="U486" s="2">
        <f>(Table2[[#This Row],[Close Price]]-Table2[[#This Row],[200D EMA]])/Table2[[#This Row],[200D EMA]]</f>
        <v>2.188067822798051E-2</v>
      </c>
      <c r="V486">
        <v>1.2447306883115501</v>
      </c>
      <c r="W486">
        <v>1239.55</v>
      </c>
      <c r="X486">
        <v>1270</v>
      </c>
      <c r="Y486">
        <v>1230.0999999999999</v>
      </c>
      <c r="Z486">
        <v>1317.1</v>
      </c>
      <c r="AA486">
        <v>1230.0999999999999</v>
      </c>
      <c r="AB486">
        <v>1392.95</v>
      </c>
      <c r="AC486" s="2">
        <f>(Table2[[#This Row],[Close Price]]/Table2[[#This Row],[Day Low]])-1</f>
        <v>4.3160824492760597E-3</v>
      </c>
      <c r="AD486" s="2">
        <f>(Table2[[#This Row],[Day High]]/Table2[[#This Row],[Close Price]])-1</f>
        <v>2.016226202907867E-2</v>
      </c>
      <c r="AE486" s="2">
        <f>(Table2[[#This Row],[Close Price]]/Table2[[#This Row],[Current Week Low]])-1</f>
        <v>1.2031542151044849E-2</v>
      </c>
      <c r="AF486" s="2">
        <f>(Table2[[#This Row],[Current Week High]]/Table2[[#This Row],[Close Price]])-1</f>
        <v>5.7996626235038873E-2</v>
      </c>
      <c r="AG486" s="2">
        <f>(Table2[[#This Row],[Close Price]]/Table2[[#This Row],[Current Month Low]])-1</f>
        <v>1.2031542151044849E-2</v>
      </c>
      <c r="AH486" s="2">
        <f>(Table2[[#This Row],[Current Month High]]/Table2[[#This Row],[Close Price]])-1</f>
        <v>0.11892521487669683</v>
      </c>
      <c r="AI486">
        <v>16.0655474335287</v>
      </c>
      <c r="AJ486">
        <v>27.037093729271898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-0.12</v>
      </c>
      <c r="AM486" t="s">
        <v>10443</v>
      </c>
      <c r="AN486">
        <v>-3.13</v>
      </c>
      <c r="AO486" t="s">
        <v>10443</v>
      </c>
      <c r="AP486">
        <v>0.10625487683109</v>
      </c>
      <c r="AQ486">
        <f>(Table2[[#This Row],[Sharpe Ratio]]-AVERAGE(Table2[Sharpe Ratio]))/_xlfn.STDEV.P(Table2[Sharpe Ratio])</f>
        <v>0.48369448249614438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-1.9277972352314938</v>
      </c>
      <c r="AS486">
        <f>_xlfn.RANK.AVG(Table2[[#This Row],[1Y Return vs Nifty Z-Score]],Table2[1Y Return vs Nifty Z-Score])</f>
        <v>544</v>
      </c>
      <c r="AT486">
        <f>_xlfn.RANK.AVG(Table2[[#This Row],[6M Return vs Nifty Z-Score]],Table2[6M Return vs Nifty Z-Score])</f>
        <v>612</v>
      </c>
      <c r="AU486">
        <f>_xlfn.RANK.AVG(Table2[[#This Row],[Sharpe Ratio Z-Score]],Table2[Sharpe Ratio Z-Score])</f>
        <v>222</v>
      </c>
      <c r="AV486">
        <f>(Table2[[#This Row],[Rank 1Y]]+Table2[[#This Row],[Rank 6M]]+Table2[[#This Row],[Rank Sharpe]])/3</f>
        <v>459.33333333333331</v>
      </c>
    </row>
    <row r="487" spans="1:48" x14ac:dyDescent="0.3">
      <c r="A487" t="s">
        <v>423</v>
      </c>
      <c r="B487" t="s">
        <v>424</v>
      </c>
      <c r="C487" t="s">
        <v>10386</v>
      </c>
      <c r="D487" t="s">
        <v>239</v>
      </c>
      <c r="E487">
        <v>55254.066012274998</v>
      </c>
      <c r="F487">
        <v>2089.75</v>
      </c>
      <c r="G487">
        <v>1.0238919180391099</v>
      </c>
      <c r="H487">
        <f>(Table2[[#This Row],[1Y Return vs Nifty]]-AVERAGE(Table2[1Y Return vs Nifty]))/_xlfn.STDEV.P(Table2[1Y Return vs Nifty])</f>
        <v>-0.38230881184140053</v>
      </c>
      <c r="I487">
        <v>3.2309982737843499</v>
      </c>
      <c r="J487">
        <f>(Table2[[#This Row],[1M Return vs Nifty]]-AVERAGE(Table2[1M Return vs Nifty]))/_xlfn.STDEV.P(Table2[1M Return vs Nifty])</f>
        <v>0.53504832614083109</v>
      </c>
      <c r="K487">
        <v>3.8876000352316602</v>
      </c>
      <c r="L487">
        <f>(Table2[[#This Row],[6M Return vs Nifty]]-AVERAGE(Table2[6M Return vs Nifty]))/_xlfn.STDEV.P(Table2[6M Return vs Nifty])</f>
        <v>-0.32737679211983606</v>
      </c>
      <c r="M487">
        <v>0.41990203400373199</v>
      </c>
      <c r="N487">
        <f>(Table2[[#This Row],[1W Return vs Nifty]]-AVERAGE(Table2[1W Return vs Nifty]))/_xlfn.STDEV.P(Table2[1W Return vs Nifty])</f>
        <v>0.70880556228818903</v>
      </c>
      <c r="O487">
        <v>2059.7800000000002</v>
      </c>
      <c r="P487">
        <v>2030.0545986127499</v>
      </c>
      <c r="Q487">
        <v>1896.93323846112</v>
      </c>
      <c r="R487">
        <v>54.611977035548897</v>
      </c>
      <c r="S487" s="2">
        <f>(Table2[[#This Row],[Close Price]]-Table2[[#This Row],[20D EMA]])/Table2[[#This Row],[20D EMA]]</f>
        <v>1.4550097583236946E-2</v>
      </c>
      <c r="T487" s="2">
        <f>(Table2[[#This Row],[Close Price]]-Table2[[#This Row],[50D EMA]])/Table2[[#This Row],[50D EMA]]</f>
        <v>2.9405810773780801E-2</v>
      </c>
      <c r="U487" s="2">
        <f>(Table2[[#This Row],[Close Price]]-Table2[[#This Row],[200D EMA]])/Table2[[#This Row],[200D EMA]]</f>
        <v>0.10164657228279782</v>
      </c>
      <c r="V487">
        <v>0.98255775415124902</v>
      </c>
      <c r="W487">
        <v>2057.0500000000002</v>
      </c>
      <c r="X487">
        <v>2139.5</v>
      </c>
      <c r="Y487">
        <v>2017.5</v>
      </c>
      <c r="Z487">
        <v>2150</v>
      </c>
      <c r="AA487">
        <v>2003.05</v>
      </c>
      <c r="AB487">
        <v>2150</v>
      </c>
      <c r="AC487" s="2">
        <f>(Table2[[#This Row],[Close Price]]/Table2[[#This Row],[Day Low]])-1</f>
        <v>1.5896550885977412E-2</v>
      </c>
      <c r="AD487" s="2">
        <f>(Table2[[#This Row],[Day High]]/Table2[[#This Row],[Close Price]])-1</f>
        <v>2.3806675439645986E-2</v>
      </c>
      <c r="AE487" s="2">
        <f>(Table2[[#This Row],[Close Price]]/Table2[[#This Row],[Current Week Low]])-1</f>
        <v>3.5811648079306035E-2</v>
      </c>
      <c r="AF487" s="2">
        <f>(Table2[[#This Row],[Current Week High]]/Table2[[#This Row],[Close Price]])-1</f>
        <v>2.8831199904294724E-2</v>
      </c>
      <c r="AG487" s="2">
        <f>(Table2[[#This Row],[Close Price]]/Table2[[#This Row],[Current Month Low]])-1</f>
        <v>4.3283991912333786E-2</v>
      </c>
      <c r="AH487" s="2">
        <f>(Table2[[#This Row],[Current Month High]]/Table2[[#This Row],[Close Price]])-1</f>
        <v>2.8831199904294724E-2</v>
      </c>
      <c r="AI487">
        <v>4.43593731307572</v>
      </c>
      <c r="AJ487">
        <v>36.131196664712398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-0.11</v>
      </c>
      <c r="AM487" t="s">
        <v>10443</v>
      </c>
      <c r="AN487">
        <v>3.11</v>
      </c>
      <c r="AO487" t="s">
        <v>10442</v>
      </c>
      <c r="AP487">
        <v>3.1164001161099999E-4</v>
      </c>
      <c r="AQ487">
        <f>(Table2[[#This Row],[Sharpe Ratio]]-AVERAGE(Table2[Sharpe Ratio]))/_xlfn.STDEV.P(Table2[Sharpe Ratio])</f>
        <v>-0.74268309370281105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-0.20851480923502763</v>
      </c>
      <c r="AS487">
        <f>_xlfn.RANK.AVG(Table2[[#This Row],[1Y Return vs Nifty Z-Score]],Table2[1Y Return vs Nifty Z-Score])</f>
        <v>423</v>
      </c>
      <c r="AT487">
        <f>_xlfn.RANK.AVG(Table2[[#This Row],[6M Return vs Nifty Z-Score]],Table2[6M Return vs Nifty Z-Score])</f>
        <v>423</v>
      </c>
      <c r="AU487">
        <f>_xlfn.RANK.AVG(Table2[[#This Row],[Sharpe Ratio Z-Score]],Table2[Sharpe Ratio Z-Score])</f>
        <v>532</v>
      </c>
      <c r="AV487">
        <f>(Table2[[#This Row],[Rank 1Y]]+Table2[[#This Row],[Rank 6M]]+Table2[[#This Row],[Rank Sharpe]])/3</f>
        <v>459.33333333333331</v>
      </c>
    </row>
    <row r="488" spans="1:48" x14ac:dyDescent="0.3">
      <c r="A488" t="s">
        <v>539</v>
      </c>
      <c r="B488" t="s">
        <v>540</v>
      </c>
      <c r="C488" t="s">
        <v>10384</v>
      </c>
      <c r="D488" t="s">
        <v>51</v>
      </c>
      <c r="E488">
        <v>39594.016752900003</v>
      </c>
      <c r="F488">
        <v>320.75</v>
      </c>
      <c r="G488">
        <v>-25.9587516862006</v>
      </c>
      <c r="H488">
        <f>(Table2[[#This Row],[1Y Return vs Nifty]]-AVERAGE(Table2[1Y Return vs Nifty]))/_xlfn.STDEV.P(Table2[1Y Return vs Nifty])</f>
        <v>-0.82498463299498503</v>
      </c>
      <c r="I488">
        <v>4.0401328898528197</v>
      </c>
      <c r="J488">
        <f>(Table2[[#This Row],[1M Return vs Nifty]]-AVERAGE(Table2[1M Return vs Nifty]))/_xlfn.STDEV.P(Table2[1M Return vs Nifty])</f>
        <v>0.61289388493465691</v>
      </c>
      <c r="K488">
        <v>4.6798226498589903</v>
      </c>
      <c r="L488">
        <f>(Table2[[#This Row],[6M Return vs Nifty]]-AVERAGE(Table2[6M Return vs Nifty]))/_xlfn.STDEV.P(Table2[6M Return vs Nifty])</f>
        <v>-0.30430779082996245</v>
      </c>
      <c r="M488">
        <v>-4.0077070037863898</v>
      </c>
      <c r="N488">
        <f>(Table2[[#This Row],[1W Return vs Nifty]]-AVERAGE(Table2[1W Return vs Nifty]))/_xlfn.STDEV.P(Table2[1W Return vs Nifty])</f>
        <v>-0.27556729959960063</v>
      </c>
      <c r="O488">
        <v>321.89</v>
      </c>
      <c r="P488">
        <v>311.77943256649399</v>
      </c>
      <c r="Q488">
        <v>292.12738961746902</v>
      </c>
      <c r="R488">
        <v>41.680037957603702</v>
      </c>
      <c r="S488" s="2">
        <f>(Table2[[#This Row],[Close Price]]-Table2[[#This Row],[20D EMA]])/Table2[[#This Row],[20D EMA]]</f>
        <v>-3.5415825281928186E-3</v>
      </c>
      <c r="T488" s="2">
        <f>(Table2[[#This Row],[Close Price]]-Table2[[#This Row],[50D EMA]])/Table2[[#This Row],[50D EMA]]</f>
        <v>2.8772159085871801E-2</v>
      </c>
      <c r="U488" s="2">
        <f>(Table2[[#This Row],[Close Price]]-Table2[[#This Row],[200D EMA]])/Table2[[#This Row],[200D EMA]]</f>
        <v>9.7979893018629041E-2</v>
      </c>
      <c r="V488">
        <v>1.08299640242227</v>
      </c>
      <c r="W488">
        <v>314.85000000000002</v>
      </c>
      <c r="X488">
        <v>326.8</v>
      </c>
      <c r="Y488">
        <v>314.85000000000002</v>
      </c>
      <c r="Z488">
        <v>336.85</v>
      </c>
      <c r="AA488">
        <v>314.85000000000002</v>
      </c>
      <c r="AB488">
        <v>336.85</v>
      </c>
      <c r="AC488" s="2">
        <f>(Table2[[#This Row],[Close Price]]/Table2[[#This Row],[Day Low]])-1</f>
        <v>1.8739082102588567E-2</v>
      </c>
      <c r="AD488" s="2">
        <f>(Table2[[#This Row],[Day High]]/Table2[[#This Row],[Close Price]])-1</f>
        <v>1.8862042088854336E-2</v>
      </c>
      <c r="AE488" s="2">
        <f>(Table2[[#This Row],[Close Price]]/Table2[[#This Row],[Current Week Low]])-1</f>
        <v>1.8739082102588567E-2</v>
      </c>
      <c r="AF488" s="2">
        <f>(Table2[[#This Row],[Current Week High]]/Table2[[#This Row],[Close Price]])-1</f>
        <v>5.0194855806703131E-2</v>
      </c>
      <c r="AG488" s="2">
        <f>(Table2[[#This Row],[Close Price]]/Table2[[#This Row],[Current Month Low]])-1</f>
        <v>1.8739082102588567E-2</v>
      </c>
      <c r="AH488" s="2">
        <f>(Table2[[#This Row],[Current Month High]]/Table2[[#This Row],[Close Price]])-1</f>
        <v>5.0194855806703131E-2</v>
      </c>
      <c r="AI488">
        <v>5.0194855806703096</v>
      </c>
      <c r="AJ488">
        <v>35.1379818832947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0.02</v>
      </c>
      <c r="AM488" t="s">
        <v>10442</v>
      </c>
      <c r="AN488">
        <v>-1.1399999999999999</v>
      </c>
      <c r="AO488" t="s">
        <v>10443</v>
      </c>
      <c r="AP488">
        <v>6.0869762231153E-2</v>
      </c>
      <c r="AQ488">
        <f>(Table2[[#This Row],[Sharpe Ratio]]-AVERAGE(Table2[Sharpe Ratio]))/_xlfn.STDEV.P(Table2[Sharpe Ratio])</f>
        <v>-4.1674465154782056E-2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-0.83364030364467312</v>
      </c>
      <c r="AS488">
        <f>_xlfn.RANK.AVG(Table2[[#This Row],[1Y Return vs Nifty Z-Score]],Table2[1Y Return vs Nifty Z-Score])</f>
        <v>611</v>
      </c>
      <c r="AT488">
        <f>_xlfn.RANK.AVG(Table2[[#This Row],[6M Return vs Nifty Z-Score]],Table2[6M Return vs Nifty Z-Score])</f>
        <v>415</v>
      </c>
      <c r="AU488">
        <f>_xlfn.RANK.AVG(Table2[[#This Row],[Sharpe Ratio Z-Score]],Table2[Sharpe Ratio Z-Score])</f>
        <v>359</v>
      </c>
      <c r="AV488">
        <f>(Table2[[#This Row],[Rank 1Y]]+Table2[[#This Row],[Rank 6M]]+Table2[[#This Row],[Rank Sharpe]])/3</f>
        <v>461.66666666666669</v>
      </c>
    </row>
    <row r="489" spans="1:48" x14ac:dyDescent="0.3">
      <c r="A489" t="s">
        <v>1742</v>
      </c>
      <c r="B489" t="s">
        <v>1743</v>
      </c>
      <c r="C489" t="s">
        <v>10388</v>
      </c>
      <c r="D489" t="s">
        <v>54</v>
      </c>
      <c r="E489">
        <v>4765.5739874999999</v>
      </c>
      <c r="F489">
        <v>386.5</v>
      </c>
      <c r="G489">
        <v>-3.8003187692541398</v>
      </c>
      <c r="H489">
        <f>(Table2[[#This Row],[1Y Return vs Nifty]]-AVERAGE(Table2[1Y Return vs Nifty]))/_xlfn.STDEV.P(Table2[1Y Return vs Nifty])</f>
        <v>-0.4614545567409063</v>
      </c>
      <c r="I489">
        <v>11.0892295551402</v>
      </c>
      <c r="J489">
        <f>(Table2[[#This Row],[1M Return vs Nifty]]-AVERAGE(Table2[1M Return vs Nifty]))/_xlfn.STDEV.P(Table2[1M Return vs Nifty])</f>
        <v>1.2910763010662092</v>
      </c>
      <c r="K489">
        <v>22.526860573110699</v>
      </c>
      <c r="L489">
        <f>(Table2[[#This Row],[6M Return vs Nifty]]-AVERAGE(Table2[6M Return vs Nifty]))/_xlfn.STDEV.P(Table2[6M Return vs Nifty])</f>
        <v>0.21538621091926913</v>
      </c>
      <c r="M489">
        <v>-7.6008673811448704</v>
      </c>
      <c r="N489">
        <f>(Table2[[#This Row],[1W Return vs Nifty]]-AVERAGE(Table2[1W Return vs Nifty]))/_xlfn.STDEV.P(Table2[1W Return vs Nifty])</f>
        <v>-1.0744204805587636</v>
      </c>
      <c r="O489">
        <v>366.41</v>
      </c>
      <c r="P489">
        <v>348.31915638032802</v>
      </c>
      <c r="Q489">
        <v>318.940703510258</v>
      </c>
      <c r="R489">
        <v>60.239275973312999</v>
      </c>
      <c r="S489" s="2">
        <f>(Table2[[#This Row],[Close Price]]-Table2[[#This Row],[20D EMA]])/Table2[[#This Row],[20D EMA]]</f>
        <v>5.4829289593624556E-2</v>
      </c>
      <c r="T489" s="2">
        <f>(Table2[[#This Row],[Close Price]]-Table2[[#This Row],[50D EMA]])/Table2[[#This Row],[50D EMA]]</f>
        <v>0.10961453862153506</v>
      </c>
      <c r="U489" s="2">
        <f>(Table2[[#This Row],[Close Price]]-Table2[[#This Row],[200D EMA]])/Table2[[#This Row],[200D EMA]]</f>
        <v>0.21182400285126701</v>
      </c>
      <c r="V489">
        <v>2.0588896226201401</v>
      </c>
      <c r="W489">
        <v>376.85</v>
      </c>
      <c r="X489">
        <v>389.5</v>
      </c>
      <c r="Y489">
        <v>363.65</v>
      </c>
      <c r="Z489">
        <v>410.9</v>
      </c>
      <c r="AA489">
        <v>325.10000000000002</v>
      </c>
      <c r="AB489">
        <v>410.9</v>
      </c>
      <c r="AC489" s="2">
        <f>(Table2[[#This Row],[Close Price]]/Table2[[#This Row],[Day Low]])-1</f>
        <v>2.5607005439830077E-2</v>
      </c>
      <c r="AD489" s="2">
        <f>(Table2[[#This Row],[Day High]]/Table2[[#This Row],[Close Price]])-1</f>
        <v>7.7619663648125226E-3</v>
      </c>
      <c r="AE489" s="2">
        <f>(Table2[[#This Row],[Close Price]]/Table2[[#This Row],[Current Week Low]])-1</f>
        <v>6.283514368211196E-2</v>
      </c>
      <c r="AF489" s="2">
        <f>(Table2[[#This Row],[Current Week High]]/Table2[[#This Row],[Close Price]])-1</f>
        <v>6.3130659767141051E-2</v>
      </c>
      <c r="AG489" s="2">
        <f>(Table2[[#This Row],[Close Price]]/Table2[[#This Row],[Current Month Low]])-1</f>
        <v>0.18886496462626878</v>
      </c>
      <c r="AH489" s="2">
        <f>(Table2[[#This Row],[Current Month High]]/Table2[[#This Row],[Close Price]])-1</f>
        <v>6.3130659767141051E-2</v>
      </c>
      <c r="AI489">
        <v>6.3130659767140997</v>
      </c>
      <c r="AJ489">
        <v>54.538184726109499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-0.01</v>
      </c>
      <c r="AM489" t="s">
        <v>10443</v>
      </c>
      <c r="AN489">
        <v>14.52</v>
      </c>
      <c r="AO489" t="s">
        <v>10442</v>
      </c>
      <c r="AP489">
        <v>-6.1928489489427002E-2</v>
      </c>
      <c r="AQ489">
        <f>(Table2[[#This Row],[Sharpe Ratio]]-AVERAGE(Table2[Sharpe Ratio]))/_xlfn.STDEV.P(Table2[Sharpe Ratio])</f>
        <v>-1.4631622998446219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-1.4925748251588136</v>
      </c>
      <c r="AS489">
        <f>_xlfn.RANK.AVG(Table2[[#This Row],[1Y Return vs Nifty Z-Score]],Table2[1Y Return vs Nifty Z-Score])</f>
        <v>463</v>
      </c>
      <c r="AT489">
        <f>_xlfn.RANK.AVG(Table2[[#This Row],[6M Return vs Nifty Z-Score]],Table2[6M Return vs Nifty Z-Score])</f>
        <v>242</v>
      </c>
      <c r="AU489">
        <f>_xlfn.RANK.AVG(Table2[[#This Row],[Sharpe Ratio Z-Score]],Table2[Sharpe Ratio Z-Score])</f>
        <v>682</v>
      </c>
      <c r="AV489">
        <f>(Table2[[#This Row],[Rank 1Y]]+Table2[[#This Row],[Rank 6M]]+Table2[[#This Row],[Rank Sharpe]])/3</f>
        <v>462.33333333333331</v>
      </c>
    </row>
    <row r="490" spans="1:48" x14ac:dyDescent="0.3">
      <c r="A490" t="s">
        <v>1048</v>
      </c>
      <c r="B490" t="s">
        <v>1049</v>
      </c>
      <c r="C490" t="s">
        <v>10386</v>
      </c>
      <c r="D490" t="s">
        <v>114</v>
      </c>
      <c r="E490">
        <v>13239.62204136</v>
      </c>
      <c r="F490">
        <v>2080.65</v>
      </c>
      <c r="G490">
        <v>-0.336642267363366</v>
      </c>
      <c r="H490">
        <f>(Table2[[#This Row],[1Y Return vs Nifty]]-AVERAGE(Table2[1Y Return vs Nifty]))/_xlfn.STDEV.P(Table2[1Y Return vs Nifty])</f>
        <v>-0.40462966359203961</v>
      </c>
      <c r="I490">
        <v>-10.875754789757901</v>
      </c>
      <c r="J490">
        <f>(Table2[[#This Row],[1M Return vs Nifty]]-AVERAGE(Table2[1M Return vs Nifty]))/_xlfn.STDEV.P(Table2[1M Return vs Nifty])</f>
        <v>-0.82214002446242007</v>
      </c>
      <c r="K490">
        <v>20.605456315748501</v>
      </c>
      <c r="L490">
        <f>(Table2[[#This Row],[6M Return vs Nifty]]-AVERAGE(Table2[6M Return vs Nifty]))/_xlfn.STDEV.P(Table2[6M Return vs Nifty])</f>
        <v>0.15943618314543684</v>
      </c>
      <c r="M490">
        <v>-9.7203899154797302</v>
      </c>
      <c r="N490">
        <f>(Table2[[#This Row],[1W Return vs Nifty]]-AVERAGE(Table2[1W Return vs Nifty]))/_xlfn.STDEV.P(Table2[1W Return vs Nifty])</f>
        <v>-1.5456455695743505</v>
      </c>
      <c r="O490">
        <v>2202.08</v>
      </c>
      <c r="P490">
        <v>2181.3470723413302</v>
      </c>
      <c r="Q490">
        <v>1898.45172416678</v>
      </c>
      <c r="R490">
        <v>20.9426456512121</v>
      </c>
      <c r="S490" s="2">
        <f>(Table2[[#This Row],[Close Price]]-Table2[[#This Row],[20D EMA]])/Table2[[#This Row],[20D EMA]]</f>
        <v>-5.5143319043813047E-2</v>
      </c>
      <c r="T490" s="2">
        <f>(Table2[[#This Row],[Close Price]]-Table2[[#This Row],[50D EMA]])/Table2[[#This Row],[50D EMA]]</f>
        <v>-4.6162792532252916E-2</v>
      </c>
      <c r="U490" s="2">
        <f>(Table2[[#This Row],[Close Price]]-Table2[[#This Row],[200D EMA]])/Table2[[#This Row],[200D EMA]]</f>
        <v>9.5972035271629536E-2</v>
      </c>
      <c r="V490">
        <v>0.54511255409795201</v>
      </c>
      <c r="W490">
        <v>2055.5</v>
      </c>
      <c r="X490">
        <v>2129.9499999999998</v>
      </c>
      <c r="Y490">
        <v>2055.5</v>
      </c>
      <c r="Z490">
        <v>2260</v>
      </c>
      <c r="AA490">
        <v>2055.5</v>
      </c>
      <c r="AB490">
        <v>2321</v>
      </c>
      <c r="AC490" s="2">
        <f>(Table2[[#This Row],[Close Price]]/Table2[[#This Row],[Day Low]])-1</f>
        <v>1.2235465823400737E-2</v>
      </c>
      <c r="AD490" s="2">
        <f>(Table2[[#This Row],[Day High]]/Table2[[#This Row],[Close Price]])-1</f>
        <v>2.3694518539879139E-2</v>
      </c>
      <c r="AE490" s="2">
        <f>(Table2[[#This Row],[Close Price]]/Table2[[#This Row],[Current Week Low]])-1</f>
        <v>1.2235465823400737E-2</v>
      </c>
      <c r="AF490" s="2">
        <f>(Table2[[#This Row],[Current Week High]]/Table2[[#This Row],[Close Price]])-1</f>
        <v>8.6199024343354136E-2</v>
      </c>
      <c r="AG490" s="2">
        <f>(Table2[[#This Row],[Close Price]]/Table2[[#This Row],[Current Month Low]])-1</f>
        <v>1.2235465823400737E-2</v>
      </c>
      <c r="AH490" s="2">
        <f>(Table2[[#This Row],[Current Month High]]/Table2[[#This Row],[Close Price]])-1</f>
        <v>0.11551678561987844</v>
      </c>
      <c r="AI490">
        <v>19.385768870304901</v>
      </c>
      <c r="AJ490">
        <v>44.474533902718399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-0.13</v>
      </c>
      <c r="AM490" t="s">
        <v>10443</v>
      </c>
      <c r="AN490">
        <v>-8.34</v>
      </c>
      <c r="AO490" t="s">
        <v>10443</v>
      </c>
      <c r="AP490">
        <v>-7.1697156496440997E-2</v>
      </c>
      <c r="AQ490">
        <f>(Table2[[#This Row],[Sharpe Ratio]]-AVERAGE(Table2[Sharpe Ratio]))/_xlfn.STDEV.P(Table2[Sharpe Ratio])</f>
        <v>-1.5762424220535542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-4.1892214965369279</v>
      </c>
      <c r="AS490">
        <f>_xlfn.RANK.AVG(Table2[[#This Row],[1Y Return vs Nifty Z-Score]],Table2[1Y Return vs Nifty Z-Score])</f>
        <v>435</v>
      </c>
      <c r="AT490">
        <f>_xlfn.RANK.AVG(Table2[[#This Row],[6M Return vs Nifty Z-Score]],Table2[6M Return vs Nifty Z-Score])</f>
        <v>255</v>
      </c>
      <c r="AU490">
        <f>_xlfn.RANK.AVG(Table2[[#This Row],[Sharpe Ratio Z-Score]],Table2[Sharpe Ratio Z-Score])</f>
        <v>698</v>
      </c>
      <c r="AV490">
        <f>(Table2[[#This Row],[Rank 1Y]]+Table2[[#This Row],[Rank 6M]]+Table2[[#This Row],[Rank Sharpe]])/3</f>
        <v>462.66666666666669</v>
      </c>
    </row>
    <row r="491" spans="1:48" x14ac:dyDescent="0.3">
      <c r="A491" t="s">
        <v>960</v>
      </c>
      <c r="B491" t="s">
        <v>961</v>
      </c>
      <c r="C491" t="s">
        <v>10387</v>
      </c>
      <c r="D491" t="s">
        <v>46</v>
      </c>
      <c r="E491">
        <v>16146.677694419999</v>
      </c>
      <c r="F491">
        <v>1669.4</v>
      </c>
      <c r="G491">
        <v>4.4839374516656498</v>
      </c>
      <c r="H491">
        <f>(Table2[[#This Row],[1Y Return vs Nifty]]-AVERAGE(Table2[1Y Return vs Nifty]))/_xlfn.STDEV.P(Table2[1Y Return vs Nifty])</f>
        <v>-0.32554348816547085</v>
      </c>
      <c r="I491">
        <v>-2.4146907759988299</v>
      </c>
      <c r="J491">
        <f>(Table2[[#This Row],[1M Return vs Nifty]]-AVERAGE(Table2[1M Return vs Nifty]))/_xlfn.STDEV.P(Table2[1M Return vs Nifty])</f>
        <v>-8.114467946531468E-3</v>
      </c>
      <c r="K491">
        <v>14.0715940151374</v>
      </c>
      <c r="L491">
        <f>(Table2[[#This Row],[6M Return vs Nifty]]-AVERAGE(Table2[6M Return vs Nifty]))/_xlfn.STDEV.P(Table2[6M Return vs Nifty])</f>
        <v>-3.082558805072971E-2</v>
      </c>
      <c r="M491">
        <v>-1.68872925364256</v>
      </c>
      <c r="N491">
        <f>(Table2[[#This Row],[1W Return vs Nifty]]-AVERAGE(Table2[1W Return vs Nifty]))/_xlfn.STDEV.P(Table2[1W Return vs Nifty])</f>
        <v>0.24000188121102817</v>
      </c>
      <c r="O491">
        <v>1624.55</v>
      </c>
      <c r="P491">
        <v>1622.8886371767001</v>
      </c>
      <c r="Q491">
        <v>1481.6516753143901</v>
      </c>
      <c r="R491">
        <v>62.9904778255002</v>
      </c>
      <c r="S491" s="2">
        <f>(Table2[[#This Row],[Close Price]]-Table2[[#This Row],[20D EMA]])/Table2[[#This Row],[20D EMA]]</f>
        <v>2.7607645194053822E-2</v>
      </c>
      <c r="T491" s="2">
        <f>(Table2[[#This Row],[Close Price]]-Table2[[#This Row],[50D EMA]])/Table2[[#This Row],[50D EMA]]</f>
        <v>2.8659614564936951E-2</v>
      </c>
      <c r="U491" s="2">
        <f>(Table2[[#This Row],[Close Price]]-Table2[[#This Row],[200D EMA]])/Table2[[#This Row],[200D EMA]]</f>
        <v>0.12671556197293934</v>
      </c>
      <c r="V491">
        <v>1.8974764655078999</v>
      </c>
      <c r="W491">
        <v>1552.55</v>
      </c>
      <c r="X491">
        <v>1730</v>
      </c>
      <c r="Y491">
        <v>1552.55</v>
      </c>
      <c r="Z491">
        <v>1730</v>
      </c>
      <c r="AA491">
        <v>1542.3</v>
      </c>
      <c r="AB491">
        <v>1730</v>
      </c>
      <c r="AC491" s="2">
        <f>(Table2[[#This Row],[Close Price]]/Table2[[#This Row],[Day Low]])-1</f>
        <v>7.5263276545038948E-2</v>
      </c>
      <c r="AD491" s="2">
        <f>(Table2[[#This Row],[Day High]]/Table2[[#This Row],[Close Price]])-1</f>
        <v>3.6300467233736589E-2</v>
      </c>
      <c r="AE491" s="2">
        <f>(Table2[[#This Row],[Close Price]]/Table2[[#This Row],[Current Week Low]])-1</f>
        <v>7.5263276545038948E-2</v>
      </c>
      <c r="AF491" s="2">
        <f>(Table2[[#This Row],[Current Week High]]/Table2[[#This Row],[Close Price]])-1</f>
        <v>3.6300467233736589E-2</v>
      </c>
      <c r="AG491" s="2">
        <f>(Table2[[#This Row],[Close Price]]/Table2[[#This Row],[Current Month Low]])-1</f>
        <v>8.2409388575504172E-2</v>
      </c>
      <c r="AH491" s="2">
        <f>(Table2[[#This Row],[Current Month High]]/Table2[[#This Row],[Close Price]])-1</f>
        <v>3.6300467233736589E-2</v>
      </c>
      <c r="AI491">
        <v>11.417275667904599</v>
      </c>
      <c r="AJ491">
        <v>62.8762378652617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-0.11</v>
      </c>
      <c r="AM491" t="s">
        <v>10443</v>
      </c>
      <c r="AN491">
        <v>4.3499999999999996</v>
      </c>
      <c r="AO491" t="s">
        <v>10442</v>
      </c>
      <c r="AP491">
        <v>-5.1380909194807999E-2</v>
      </c>
      <c r="AQ491">
        <f>(Table2[[#This Row],[Sharpe Ratio]]-AVERAGE(Table2[Sharpe Ratio]))/_xlfn.STDEV.P(Table2[Sharpe Ratio])</f>
        <v>-1.3410656342639795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-1.4655472972156836</v>
      </c>
      <c r="AS491">
        <f>_xlfn.RANK.AVG(Table2[[#This Row],[1Y Return vs Nifty Z-Score]],Table2[1Y Return vs Nifty Z-Score])</f>
        <v>402</v>
      </c>
      <c r="AT491">
        <f>_xlfn.RANK.AVG(Table2[[#This Row],[6M Return vs Nifty Z-Score]],Table2[6M Return vs Nifty Z-Score])</f>
        <v>317</v>
      </c>
      <c r="AU491">
        <f>_xlfn.RANK.AVG(Table2[[#This Row],[Sharpe Ratio Z-Score]],Table2[Sharpe Ratio Z-Score])</f>
        <v>672</v>
      </c>
      <c r="AV491">
        <f>(Table2[[#This Row],[Rank 1Y]]+Table2[[#This Row],[Rank 6M]]+Table2[[#This Row],[Rank Sharpe]])/3</f>
        <v>463.66666666666669</v>
      </c>
    </row>
    <row r="492" spans="1:48" x14ac:dyDescent="0.3">
      <c r="A492" t="s">
        <v>1082</v>
      </c>
      <c r="B492" t="s">
        <v>1083</v>
      </c>
      <c r="C492" t="s">
        <v>10384</v>
      </c>
      <c r="D492" t="s">
        <v>24</v>
      </c>
      <c r="E492">
        <v>12425.511861503999</v>
      </c>
      <c r="F492">
        <v>167.76</v>
      </c>
      <c r="G492">
        <v>-1.4836810423843001</v>
      </c>
      <c r="H492">
        <f>(Table2[[#This Row],[1Y Return vs Nifty]]-AVERAGE(Table2[1Y Return vs Nifty]))/_xlfn.STDEV.P(Table2[1Y Return vs Nifty])</f>
        <v>-0.4234479209531386</v>
      </c>
      <c r="I492">
        <v>-3.80334182960183</v>
      </c>
      <c r="J492">
        <f>(Table2[[#This Row],[1M Return vs Nifty]]-AVERAGE(Table2[1M Return vs Nifty]))/_xlfn.STDEV.P(Table2[1M Return vs Nifty])</f>
        <v>-0.14171438456190591</v>
      </c>
      <c r="K492">
        <v>12.153150237603001</v>
      </c>
      <c r="L492">
        <f>(Table2[[#This Row],[6M Return vs Nifty]]-AVERAGE(Table2[6M Return vs Nifty]))/_xlfn.STDEV.P(Table2[6M Return vs Nifty])</f>
        <v>-8.6689408599843656E-2</v>
      </c>
      <c r="M492">
        <v>-0.99830909488119002</v>
      </c>
      <c r="N492">
        <f>(Table2[[#This Row],[1W Return vs Nifty]]-AVERAGE(Table2[1W Return vs Nifty]))/_xlfn.STDEV.P(Table2[1W Return vs Nifty])</f>
        <v>0.39350027318381281</v>
      </c>
      <c r="O492">
        <v>167.98</v>
      </c>
      <c r="P492">
        <v>165.68312799991699</v>
      </c>
      <c r="Q492">
        <v>154.83181450393499</v>
      </c>
      <c r="R492">
        <v>48.143537274002398</v>
      </c>
      <c r="S492" s="2">
        <f>(Table2[[#This Row],[Close Price]]-Table2[[#This Row],[20D EMA]])/Table2[[#This Row],[20D EMA]]</f>
        <v>-1.3096797237766335E-3</v>
      </c>
      <c r="T492" s="2">
        <f>(Table2[[#This Row],[Close Price]]-Table2[[#This Row],[50D EMA]])/Table2[[#This Row],[50D EMA]]</f>
        <v>1.2535205154287288E-2</v>
      </c>
      <c r="U492" s="2">
        <f>(Table2[[#This Row],[Close Price]]-Table2[[#This Row],[200D EMA]])/Table2[[#This Row],[200D EMA]]</f>
        <v>8.3498249616757114E-2</v>
      </c>
      <c r="V492">
        <v>0.59386364862380303</v>
      </c>
      <c r="W492">
        <v>165.64</v>
      </c>
      <c r="X492">
        <v>168.84</v>
      </c>
      <c r="Y492">
        <v>163.02000000000001</v>
      </c>
      <c r="Z492">
        <v>172.46</v>
      </c>
      <c r="AA492">
        <v>163.02000000000001</v>
      </c>
      <c r="AB492">
        <v>174.33</v>
      </c>
      <c r="AC492" s="2">
        <f>(Table2[[#This Row],[Close Price]]/Table2[[#This Row],[Day Low]])-1</f>
        <v>1.2798840859695737E-2</v>
      </c>
      <c r="AD492" s="2">
        <f>(Table2[[#This Row],[Day High]]/Table2[[#This Row],[Close Price]])-1</f>
        <v>6.4377682403433667E-3</v>
      </c>
      <c r="AE492" s="2">
        <f>(Table2[[#This Row],[Close Price]]/Table2[[#This Row],[Current Week Low]])-1</f>
        <v>2.9076186970923734E-2</v>
      </c>
      <c r="AF492" s="2">
        <f>(Table2[[#This Row],[Current Week High]]/Table2[[#This Row],[Close Price]])-1</f>
        <v>2.8016213638531351E-2</v>
      </c>
      <c r="AG492" s="2">
        <f>(Table2[[#This Row],[Close Price]]/Table2[[#This Row],[Current Month Low]])-1</f>
        <v>2.9076186970923734E-2</v>
      </c>
      <c r="AH492" s="2">
        <f>(Table2[[#This Row],[Current Month High]]/Table2[[#This Row],[Close Price]])-1</f>
        <v>3.9163090128755407E-2</v>
      </c>
      <c r="AI492">
        <v>5.4005722460658001</v>
      </c>
      <c r="AJ492">
        <v>35.126862666129597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-0.03</v>
      </c>
      <c r="AM492" t="s">
        <v>10443</v>
      </c>
      <c r="AN492">
        <v>-0.32</v>
      </c>
      <c r="AO492" t="s">
        <v>10443</v>
      </c>
      <c r="AP492">
        <v>-1.2110595161139E-2</v>
      </c>
      <c r="AQ492">
        <f>(Table2[[#This Row],[Sharpe Ratio]]-AVERAGE(Table2[Sharpe Ratio]))/_xlfn.STDEV.P(Table2[Sharpe Ratio])</f>
        <v>-0.88648038666346485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-1.1448318275945404</v>
      </c>
      <c r="AS492">
        <f>_xlfn.RANK.AVG(Table2[[#This Row],[1Y Return vs Nifty Z-Score]],Table2[1Y Return vs Nifty Z-Score])</f>
        <v>445</v>
      </c>
      <c r="AT492">
        <f>_xlfn.RANK.AVG(Table2[[#This Row],[6M Return vs Nifty Z-Score]],Table2[6M Return vs Nifty Z-Score])</f>
        <v>336</v>
      </c>
      <c r="AU492">
        <f>_xlfn.RANK.AVG(Table2[[#This Row],[Sharpe Ratio Z-Score]],Table2[Sharpe Ratio Z-Score])</f>
        <v>610</v>
      </c>
      <c r="AV492">
        <f>(Table2[[#This Row],[Rank 1Y]]+Table2[[#This Row],[Rank 6M]]+Table2[[#This Row],[Rank Sharpe]])/3</f>
        <v>463.66666666666669</v>
      </c>
    </row>
    <row r="493" spans="1:48" x14ac:dyDescent="0.3">
      <c r="A493" t="s">
        <v>1291</v>
      </c>
      <c r="B493" t="s">
        <v>1292</v>
      </c>
      <c r="C493" t="s">
        <v>10384</v>
      </c>
      <c r="D493" t="s">
        <v>533</v>
      </c>
      <c r="E493">
        <v>9083.1169824999997</v>
      </c>
      <c r="F493">
        <v>275</v>
      </c>
      <c r="G493">
        <v>-25.249120022839499</v>
      </c>
      <c r="H493">
        <f>(Table2[[#This Row],[1Y Return vs Nifty]]-AVERAGE(Table2[1Y Return vs Nifty]))/_xlfn.STDEV.P(Table2[1Y Return vs Nifty])</f>
        <v>-0.81334245352945633</v>
      </c>
      <c r="I493">
        <v>9.0274058755821809</v>
      </c>
      <c r="J493">
        <f>(Table2[[#This Row],[1M Return vs Nifty]]-AVERAGE(Table2[1M Return vs Nifty]))/_xlfn.STDEV.P(Table2[1M Return vs Nifty])</f>
        <v>1.092711513202586</v>
      </c>
      <c r="K493">
        <v>11.0429984071351</v>
      </c>
      <c r="L493">
        <f>(Table2[[#This Row],[6M Return vs Nifty]]-AVERAGE(Table2[6M Return vs Nifty]))/_xlfn.STDEV.P(Table2[6M Return vs Nifty])</f>
        <v>-0.11901629947137828</v>
      </c>
      <c r="M493">
        <v>-7.7912894590669497</v>
      </c>
      <c r="N493">
        <f>(Table2[[#This Row],[1W Return vs Nifty]]-AVERAGE(Table2[1W Return vs Nifty]))/_xlfn.STDEV.P(Table2[1W Return vs Nifty])</f>
        <v>-1.1167562704198155</v>
      </c>
      <c r="O493">
        <v>275.44</v>
      </c>
      <c r="P493">
        <v>262.11174784081697</v>
      </c>
      <c r="Q493">
        <v>235.79380109304</v>
      </c>
      <c r="R493">
        <v>45.154479208516399</v>
      </c>
      <c r="S493" s="2">
        <f>(Table2[[#This Row],[Close Price]]-Table2[[#This Row],[20D EMA]])/Table2[[#This Row],[20D EMA]]</f>
        <v>-1.5974440894568607E-3</v>
      </c>
      <c r="T493" s="2">
        <f>(Table2[[#This Row],[Close Price]]-Table2[[#This Row],[50D EMA]])/Table2[[#This Row],[50D EMA]]</f>
        <v>4.917082986684819E-2</v>
      </c>
      <c r="U493" s="2">
        <f>(Table2[[#This Row],[Close Price]]-Table2[[#This Row],[200D EMA]])/Table2[[#This Row],[200D EMA]]</f>
        <v>0.16627323841940159</v>
      </c>
      <c r="V493">
        <v>0.77516132368227397</v>
      </c>
      <c r="W493">
        <v>272.7</v>
      </c>
      <c r="X493">
        <v>278.45</v>
      </c>
      <c r="Y493">
        <v>265.05</v>
      </c>
      <c r="Z493">
        <v>291</v>
      </c>
      <c r="AA493">
        <v>264.60000000000002</v>
      </c>
      <c r="AB493">
        <v>296.14999999999998</v>
      </c>
      <c r="AC493" s="2">
        <f>(Table2[[#This Row],[Close Price]]/Table2[[#This Row],[Day Low]])-1</f>
        <v>8.4341767510085486E-3</v>
      </c>
      <c r="AD493" s="2">
        <f>(Table2[[#This Row],[Day High]]/Table2[[#This Row],[Close Price]])-1</f>
        <v>1.2545454545454415E-2</v>
      </c>
      <c r="AE493" s="2">
        <f>(Table2[[#This Row],[Close Price]]/Table2[[#This Row],[Current Week Low]])-1</f>
        <v>3.7540086776080006E-2</v>
      </c>
      <c r="AF493" s="2">
        <f>(Table2[[#This Row],[Current Week High]]/Table2[[#This Row],[Close Price]])-1</f>
        <v>5.8181818181818112E-2</v>
      </c>
      <c r="AG493" s="2">
        <f>(Table2[[#This Row],[Close Price]]/Table2[[#This Row],[Current Month Low]])-1</f>
        <v>3.9304610733182033E-2</v>
      </c>
      <c r="AH493" s="2">
        <f>(Table2[[#This Row],[Current Month High]]/Table2[[#This Row],[Close Price]])-1</f>
        <v>7.6909090909090816E-2</v>
      </c>
      <c r="AI493">
        <v>7.6909090909090798</v>
      </c>
      <c r="AJ493">
        <v>36.408730158730101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0.08</v>
      </c>
      <c r="AM493" t="s">
        <v>10442</v>
      </c>
      <c r="AN493">
        <v>-2.2599999999999998</v>
      </c>
      <c r="AO493" t="s">
        <v>10443</v>
      </c>
      <c r="AP493">
        <v>3.0762642776889001E-2</v>
      </c>
      <c r="AQ493">
        <f>(Table2[[#This Row],[Sharpe Ratio]]-AVERAGE(Table2[Sharpe Ratio]))/_xlfn.STDEV.P(Table2[Sharpe Ratio])</f>
        <v>-0.39018841744761962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-1.3465919276656839</v>
      </c>
      <c r="AS493">
        <f>_xlfn.RANK.AVG(Table2[[#This Row],[1Y Return vs Nifty Z-Score]],Table2[1Y Return vs Nifty Z-Score])</f>
        <v>605</v>
      </c>
      <c r="AT493">
        <f>_xlfn.RANK.AVG(Table2[[#This Row],[6M Return vs Nifty Z-Score]],Table2[6M Return vs Nifty Z-Score])</f>
        <v>348</v>
      </c>
      <c r="AU493">
        <f>_xlfn.RANK.AVG(Table2[[#This Row],[Sharpe Ratio Z-Score]],Table2[Sharpe Ratio Z-Score])</f>
        <v>439</v>
      </c>
      <c r="AV493">
        <f>(Table2[[#This Row],[Rank 1Y]]+Table2[[#This Row],[Rank 6M]]+Table2[[#This Row],[Rank Sharpe]])/3</f>
        <v>464</v>
      </c>
    </row>
    <row r="494" spans="1:48" x14ac:dyDescent="0.3">
      <c r="A494" t="s">
        <v>1412</v>
      </c>
      <c r="B494" t="s">
        <v>1413</v>
      </c>
      <c r="C494" t="s">
        <v>10395</v>
      </c>
      <c r="D494" t="s">
        <v>1414</v>
      </c>
      <c r="E494">
        <v>7878.8755785949998</v>
      </c>
      <c r="F494">
        <v>247.45</v>
      </c>
      <c r="G494">
        <v>-4.0482382560023904</v>
      </c>
      <c r="H494">
        <f>(Table2[[#This Row],[1Y Return vs Nifty]]-AVERAGE(Table2[1Y Return vs Nifty]))/_xlfn.STDEV.P(Table2[1Y Return vs Nifty])</f>
        <v>-0.46552191070317755</v>
      </c>
      <c r="I494">
        <v>-6.8918337546570196</v>
      </c>
      <c r="J494">
        <f>(Table2[[#This Row],[1M Return vs Nifty]]-AVERAGE(Table2[1M Return vs Nifty]))/_xlfn.STDEV.P(Table2[1M Return vs Nifty])</f>
        <v>-0.43885329687831476</v>
      </c>
      <c r="K494">
        <v>17.940986704981501</v>
      </c>
      <c r="L494">
        <f>(Table2[[#This Row],[6M Return vs Nifty]]-AVERAGE(Table2[6M Return vs Nifty]))/_xlfn.STDEV.P(Table2[6M Return vs Nifty])</f>
        <v>8.1848581185187994E-2</v>
      </c>
      <c r="M494">
        <v>-4.8061508862995002</v>
      </c>
      <c r="N494">
        <f>(Table2[[#This Row],[1W Return vs Nifty]]-AVERAGE(Table2[1W Return vs Nifty]))/_xlfn.STDEV.P(Table2[1W Return vs Nifty])</f>
        <v>-0.45308218019947283</v>
      </c>
      <c r="O494">
        <v>248.83</v>
      </c>
      <c r="P494">
        <v>238.14099480314999</v>
      </c>
      <c r="Q494">
        <v>211.31700767628399</v>
      </c>
      <c r="R494">
        <v>45.141097349460701</v>
      </c>
      <c r="S494" s="2">
        <f>(Table2[[#This Row],[Close Price]]-Table2[[#This Row],[20D EMA]])/Table2[[#This Row],[20D EMA]]</f>
        <v>-5.5459550697264147E-3</v>
      </c>
      <c r="T494" s="2">
        <f>(Table2[[#This Row],[Close Price]]-Table2[[#This Row],[50D EMA]])/Table2[[#This Row],[50D EMA]]</f>
        <v>3.9090309522494954E-2</v>
      </c>
      <c r="U494" s="2">
        <f>(Table2[[#This Row],[Close Price]]-Table2[[#This Row],[200D EMA]])/Table2[[#This Row],[200D EMA]]</f>
        <v>0.17098951343787736</v>
      </c>
      <c r="V494">
        <v>0.99196437639652602</v>
      </c>
      <c r="W494">
        <v>244.09</v>
      </c>
      <c r="X494">
        <v>249.11</v>
      </c>
      <c r="Y494">
        <v>239.33</v>
      </c>
      <c r="Z494">
        <v>259.2</v>
      </c>
      <c r="AA494">
        <v>239.33</v>
      </c>
      <c r="AB494">
        <v>269</v>
      </c>
      <c r="AC494" s="2">
        <f>(Table2[[#This Row],[Close Price]]/Table2[[#This Row],[Day Low]])-1</f>
        <v>1.3765414396329057E-2</v>
      </c>
      <c r="AD494" s="2">
        <f>(Table2[[#This Row],[Day High]]/Table2[[#This Row],[Close Price]])-1</f>
        <v>6.7084259446352767E-3</v>
      </c>
      <c r="AE494" s="2">
        <f>(Table2[[#This Row],[Close Price]]/Table2[[#This Row],[Current Week Low]])-1</f>
        <v>3.392804913717451E-2</v>
      </c>
      <c r="AF494" s="2">
        <f>(Table2[[#This Row],[Current Week High]]/Table2[[#This Row],[Close Price]])-1</f>
        <v>4.7484340270761871E-2</v>
      </c>
      <c r="AG494" s="2">
        <f>(Table2[[#This Row],[Close Price]]/Table2[[#This Row],[Current Month Low]])-1</f>
        <v>3.392804913717451E-2</v>
      </c>
      <c r="AH494" s="2">
        <f>(Table2[[#This Row],[Current Month High]]/Table2[[#This Row],[Close Price]])-1</f>
        <v>8.708830066680151E-2</v>
      </c>
      <c r="AI494">
        <v>8.7088300666801501</v>
      </c>
      <c r="AJ494">
        <v>45.902122641509401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-0.05</v>
      </c>
      <c r="AM494" t="s">
        <v>10443</v>
      </c>
      <c r="AN494">
        <v>-2.71</v>
      </c>
      <c r="AO494" t="s">
        <v>10443</v>
      </c>
      <c r="AP494">
        <v>-3.1404516043450001E-2</v>
      </c>
      <c r="AQ494">
        <f>(Table2[[#This Row],[Sharpe Ratio]]-AVERAGE(Table2[Sharpe Ratio]))/_xlfn.STDEV.P(Table2[Sharpe Ratio])</f>
        <v>-1.1098229296833748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-2.3854317362791524</v>
      </c>
      <c r="AS494">
        <f>_xlfn.RANK.AVG(Table2[[#This Row],[1Y Return vs Nifty Z-Score]],Table2[1Y Return vs Nifty Z-Score])</f>
        <v>465</v>
      </c>
      <c r="AT494">
        <f>_xlfn.RANK.AVG(Table2[[#This Row],[6M Return vs Nifty Z-Score]],Table2[6M Return vs Nifty Z-Score])</f>
        <v>286</v>
      </c>
      <c r="AU494">
        <f>_xlfn.RANK.AVG(Table2[[#This Row],[Sharpe Ratio Z-Score]],Table2[Sharpe Ratio Z-Score])</f>
        <v>644</v>
      </c>
      <c r="AV494">
        <f>(Table2[[#This Row],[Rank 1Y]]+Table2[[#This Row],[Rank 6M]]+Table2[[#This Row],[Rank Sharpe]])/3</f>
        <v>465</v>
      </c>
    </row>
    <row r="495" spans="1:48" x14ac:dyDescent="0.3">
      <c r="A495" t="s">
        <v>219</v>
      </c>
      <c r="B495" t="s">
        <v>220</v>
      </c>
      <c r="C495" t="s">
        <v>10384</v>
      </c>
      <c r="D495" t="s">
        <v>37</v>
      </c>
      <c r="E495">
        <v>121785.57931545</v>
      </c>
      <c r="F495">
        <v>235.5</v>
      </c>
      <c r="G495">
        <v>-19.2633585544407</v>
      </c>
      <c r="H495">
        <f>(Table2[[#This Row],[1Y Return vs Nifty]]-AVERAGE(Table2[1Y Return vs Nifty]))/_xlfn.STDEV.P(Table2[1Y Return vs Nifty])</f>
        <v>-0.71514036806602255</v>
      </c>
      <c r="I495">
        <v>-9.2056762756494201</v>
      </c>
      <c r="J495">
        <f>(Table2[[#This Row],[1M Return vs Nifty]]-AVERAGE(Table2[1M Return vs Nifty]))/_xlfn.STDEV.P(Table2[1M Return vs Nifty])</f>
        <v>-0.66146441798294686</v>
      </c>
      <c r="K495">
        <v>-23.838743035006399</v>
      </c>
      <c r="L495">
        <f>(Table2[[#This Row],[6M Return vs Nifty]]-AVERAGE(Table2[6M Return vs Nifty]))/_xlfn.STDEV.P(Table2[6M Return vs Nifty])</f>
        <v>-1.1347496595955808</v>
      </c>
      <c r="M495">
        <v>-2.3453454725710401</v>
      </c>
      <c r="N495">
        <f>(Table2[[#This Row],[1W Return vs Nifty]]-AVERAGE(Table2[1W Return vs Nifty]))/_xlfn.STDEV.P(Table2[1W Return vs Nifty])</f>
        <v>9.4018985912040373E-2</v>
      </c>
      <c r="O495">
        <v>240.96</v>
      </c>
      <c r="P495">
        <v>247.43320551020599</v>
      </c>
      <c r="Q495">
        <v>245.75643257273799</v>
      </c>
      <c r="R495">
        <v>33.623944513190501</v>
      </c>
      <c r="S495" s="2">
        <f>(Table2[[#This Row],[Close Price]]-Table2[[#This Row],[20D EMA]])/Table2[[#This Row],[20D EMA]]</f>
        <v>-2.2659362549800829E-2</v>
      </c>
      <c r="T495" s="2">
        <f>(Table2[[#This Row],[Close Price]]-Table2[[#This Row],[50D EMA]])/Table2[[#This Row],[50D EMA]]</f>
        <v>-4.8227987369762221E-2</v>
      </c>
      <c r="U495" s="2">
        <f>(Table2[[#This Row],[Close Price]]-Table2[[#This Row],[200D EMA]])/Table2[[#This Row],[200D EMA]]</f>
        <v>-4.1734136784811665E-2</v>
      </c>
      <c r="V495">
        <v>0.81498167225746199</v>
      </c>
      <c r="W495">
        <v>235</v>
      </c>
      <c r="X495">
        <v>239.5</v>
      </c>
      <c r="Y495">
        <v>231</v>
      </c>
      <c r="Z495">
        <v>241.95</v>
      </c>
      <c r="AA495">
        <v>231</v>
      </c>
      <c r="AB495">
        <v>255.95</v>
      </c>
      <c r="AC495" s="2">
        <f>(Table2[[#This Row],[Close Price]]/Table2[[#This Row],[Day Low]])-1</f>
        <v>2.1276595744681437E-3</v>
      </c>
      <c r="AD495" s="2">
        <f>(Table2[[#This Row],[Day High]]/Table2[[#This Row],[Close Price]])-1</f>
        <v>1.6985138004246281E-2</v>
      </c>
      <c r="AE495" s="2">
        <f>(Table2[[#This Row],[Close Price]]/Table2[[#This Row],[Current Week Low]])-1</f>
        <v>1.9480519480519431E-2</v>
      </c>
      <c r="AF495" s="2">
        <f>(Table2[[#This Row],[Current Week High]]/Table2[[#This Row],[Close Price]])-1</f>
        <v>2.7388535031847017E-2</v>
      </c>
      <c r="AG495" s="2">
        <f>(Table2[[#This Row],[Close Price]]/Table2[[#This Row],[Current Month Low]])-1</f>
        <v>1.9480519480519431E-2</v>
      </c>
      <c r="AH495" s="2">
        <f>(Table2[[#This Row],[Current Month High]]/Table2[[#This Row],[Close Price]])-1</f>
        <v>8.6836518046708999E-2</v>
      </c>
      <c r="AI495">
        <v>27.261146496815201</v>
      </c>
      <c r="AJ495">
        <v>25.365983497471301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-0.13</v>
      </c>
      <c r="AM495" t="s">
        <v>10443</v>
      </c>
      <c r="AN495">
        <v>-3.29</v>
      </c>
      <c r="AO495" t="s">
        <v>10443</v>
      </c>
      <c r="AP495">
        <v>0.14553686170671601</v>
      </c>
      <c r="AQ495">
        <f>(Table2[[#This Row],[Sharpe Ratio]]-AVERAGE(Table2[Sharpe Ratio]))/_xlfn.STDEV.P(Table2[Sharpe Ratio])</f>
        <v>0.9384148294130582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578</v>
      </c>
      <c r="AT495">
        <f>_xlfn.RANK.AVG(Table2[[#This Row],[6M Return vs Nifty Z-Score]],Table2[6M Return vs Nifty Z-Score])</f>
        <v>692</v>
      </c>
      <c r="AU495">
        <f>_xlfn.RANK.AVG(Table2[[#This Row],[Sharpe Ratio Z-Score]],Table2[Sharpe Ratio Z-Score])</f>
        <v>128</v>
      </c>
      <c r="AV495">
        <f>(Table2[[#This Row],[Rank 1Y]]+Table2[[#This Row],[Rank 6M]]+Table2[[#This Row],[Rank Sharpe]])/3</f>
        <v>466</v>
      </c>
    </row>
    <row r="496" spans="1:48" x14ac:dyDescent="0.3">
      <c r="A496" t="s">
        <v>1401</v>
      </c>
      <c r="B496" t="s">
        <v>1402</v>
      </c>
      <c r="C496" t="s">
        <v>10396</v>
      </c>
      <c r="D496" t="s">
        <v>132</v>
      </c>
      <c r="E496">
        <v>7989.0824524679902</v>
      </c>
      <c r="F496">
        <v>125.64</v>
      </c>
      <c r="G496">
        <v>27.652911519623999</v>
      </c>
      <c r="H496">
        <f>(Table2[[#This Row],[1Y Return vs Nifty]]-AVERAGE(Table2[1Y Return vs Nifty]))/_xlfn.STDEV.P(Table2[1Y Return vs Nifty])</f>
        <v>5.4565472663260423E-2</v>
      </c>
      <c r="I496">
        <v>-12.4406033293024</v>
      </c>
      <c r="J496">
        <f>(Table2[[#This Row],[1M Return vs Nifty]]-AVERAGE(Table2[1M Return vs Nifty]))/_xlfn.STDEV.P(Table2[1M Return vs Nifty])</f>
        <v>-0.97269162189677782</v>
      </c>
      <c r="K496">
        <v>-4.1361132938964902</v>
      </c>
      <c r="L496">
        <f>(Table2[[#This Row],[6M Return vs Nifty]]-AVERAGE(Table2[6M Return vs Nifty]))/_xlfn.STDEV.P(Table2[6M Return vs Nifty])</f>
        <v>-0.56102204500914632</v>
      </c>
      <c r="M496">
        <v>-8.6376332234941806</v>
      </c>
      <c r="N496">
        <f>(Table2[[#This Row],[1W Return vs Nifty]]-AVERAGE(Table2[1W Return vs Nifty]))/_xlfn.STDEV.P(Table2[1W Return vs Nifty])</f>
        <v>-1.3049205429243136</v>
      </c>
      <c r="O496">
        <v>128.93</v>
      </c>
      <c r="P496">
        <v>131.828999728501</v>
      </c>
      <c r="Q496">
        <v>121.093114335135</v>
      </c>
      <c r="R496">
        <v>44.481188319767497</v>
      </c>
      <c r="S496" s="2">
        <f>(Table2[[#This Row],[Close Price]]-Table2[[#This Row],[20D EMA]])/Table2[[#This Row],[20D EMA]]</f>
        <v>-2.5517722795315334E-2</v>
      </c>
      <c r="T496" s="2">
        <f>(Table2[[#This Row],[Close Price]]-Table2[[#This Row],[50D EMA]])/Table2[[#This Row],[50D EMA]]</f>
        <v>-4.6947179613340877E-2</v>
      </c>
      <c r="U496" s="2">
        <f>(Table2[[#This Row],[Close Price]]-Table2[[#This Row],[200D EMA]])/Table2[[#This Row],[200D EMA]]</f>
        <v>3.7548672274470764E-2</v>
      </c>
      <c r="V496">
        <v>0.56056738723656596</v>
      </c>
      <c r="W496">
        <v>121</v>
      </c>
      <c r="X496">
        <v>127.65</v>
      </c>
      <c r="Y496">
        <v>118.1</v>
      </c>
      <c r="Z496">
        <v>130.80000000000001</v>
      </c>
      <c r="AA496">
        <v>118.1</v>
      </c>
      <c r="AB496">
        <v>136.29</v>
      </c>
      <c r="AC496" s="2">
        <f>(Table2[[#This Row],[Close Price]]/Table2[[#This Row],[Day Low]])-1</f>
        <v>3.8347107438016614E-2</v>
      </c>
      <c r="AD496" s="2">
        <f>(Table2[[#This Row],[Day High]]/Table2[[#This Row],[Close Price]])-1</f>
        <v>1.5998089780324687E-2</v>
      </c>
      <c r="AE496" s="2">
        <f>(Table2[[#This Row],[Close Price]]/Table2[[#This Row],[Current Week Low]])-1</f>
        <v>6.3844199830652038E-2</v>
      </c>
      <c r="AF496" s="2">
        <f>(Table2[[#This Row],[Current Week High]]/Table2[[#This Row],[Close Price]])-1</f>
        <v>4.1069723018147153E-2</v>
      </c>
      <c r="AG496" s="2">
        <f>(Table2[[#This Row],[Close Price]]/Table2[[#This Row],[Current Month Low]])-1</f>
        <v>6.3844199830652038E-2</v>
      </c>
      <c r="AH496" s="2">
        <f>(Table2[[#This Row],[Current Month High]]/Table2[[#This Row],[Close Price]])-1</f>
        <v>8.4765998089780359E-2</v>
      </c>
      <c r="AI496">
        <v>30.818210760904101</v>
      </c>
      <c r="AJ496">
        <v>82.086956521739097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-0.16</v>
      </c>
      <c r="AM496" t="s">
        <v>10443</v>
      </c>
      <c r="AN496">
        <v>-4.37</v>
      </c>
      <c r="AO496" t="s">
        <v>10443</v>
      </c>
      <c r="AP496">
        <v>-1.1193107119186E-2</v>
      </c>
      <c r="AQ496">
        <f>(Table2[[#This Row],[Sharpe Ratio]]-AVERAGE(Table2[Sharpe Ratio]))/_xlfn.STDEV.P(Table2[Sharpe Ratio])</f>
        <v>-0.87585972983948013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279</v>
      </c>
      <c r="AT496">
        <f>_xlfn.RANK.AVG(Table2[[#This Row],[6M Return vs Nifty Z-Score]],Table2[6M Return vs Nifty Z-Score])</f>
        <v>513</v>
      </c>
      <c r="AU496">
        <f>_xlfn.RANK.AVG(Table2[[#This Row],[Sharpe Ratio Z-Score]],Table2[Sharpe Ratio Z-Score])</f>
        <v>606</v>
      </c>
      <c r="AV496">
        <f>(Table2[[#This Row],[Rank 1Y]]+Table2[[#This Row],[Rank 6M]]+Table2[[#This Row],[Rank Sharpe]])/3</f>
        <v>466</v>
      </c>
    </row>
    <row r="497" spans="1:48" x14ac:dyDescent="0.3">
      <c r="A497" t="s">
        <v>1345</v>
      </c>
      <c r="B497" t="s">
        <v>1346</v>
      </c>
      <c r="C497" t="s">
        <v>10395</v>
      </c>
      <c r="D497" t="s">
        <v>443</v>
      </c>
      <c r="E497">
        <v>8547.8122850799991</v>
      </c>
      <c r="F497">
        <v>637.9</v>
      </c>
      <c r="G497">
        <v>-15.977118046900401</v>
      </c>
      <c r="H497">
        <f>(Table2[[#This Row],[1Y Return vs Nifty]]-AVERAGE(Table2[1Y Return vs Nifty]))/_xlfn.STDEV.P(Table2[1Y Return vs Nifty])</f>
        <v>-0.6612264804380884</v>
      </c>
      <c r="I497">
        <v>-2.08383522306901</v>
      </c>
      <c r="J497">
        <f>(Table2[[#This Row],[1M Return vs Nifty]]-AVERAGE(Table2[1M Return vs Nifty]))/_xlfn.STDEV.P(Table2[1M Return vs Nifty])</f>
        <v>2.3716620337649156E-2</v>
      </c>
      <c r="K497">
        <v>-41.5580121872351</v>
      </c>
      <c r="L497">
        <f>(Table2[[#This Row],[6M Return vs Nifty]]-AVERAGE(Table2[6M Return vs Nifty]))/_xlfn.STDEV.P(Table2[6M Return vs Nifty])</f>
        <v>-1.6507231187989246</v>
      </c>
      <c r="M497">
        <v>-5.3642087272987302</v>
      </c>
      <c r="N497">
        <f>(Table2[[#This Row],[1W Return vs Nifty]]-AVERAGE(Table2[1W Return vs Nifty]))/_xlfn.STDEV.P(Table2[1W Return vs Nifty])</f>
        <v>-0.57715297989174075</v>
      </c>
      <c r="O497">
        <v>657.72</v>
      </c>
      <c r="P497">
        <v>660.14719543874696</v>
      </c>
      <c r="Q497">
        <v>716.66604615083997</v>
      </c>
      <c r="R497">
        <v>33.601977315899298</v>
      </c>
      <c r="S497" s="2">
        <f>(Table2[[#This Row],[Close Price]]-Table2[[#This Row],[20D EMA]])/Table2[[#This Row],[20D EMA]]</f>
        <v>-3.0134403697622162E-2</v>
      </c>
      <c r="T497" s="2">
        <f>(Table2[[#This Row],[Close Price]]-Table2[[#This Row],[50D EMA]])/Table2[[#This Row],[50D EMA]]</f>
        <v>-3.3700355909201514E-2</v>
      </c>
      <c r="U497" s="2">
        <f>(Table2[[#This Row],[Close Price]]-Table2[[#This Row],[200D EMA]])/Table2[[#This Row],[200D EMA]]</f>
        <v>-0.10990620606890276</v>
      </c>
      <c r="V497">
        <v>0.55483044417001304</v>
      </c>
      <c r="W497">
        <v>636.29999999999995</v>
      </c>
      <c r="X497">
        <v>648.79999999999995</v>
      </c>
      <c r="Y497">
        <v>635</v>
      </c>
      <c r="Z497">
        <v>679.95</v>
      </c>
      <c r="AA497">
        <v>635</v>
      </c>
      <c r="AB497">
        <v>695</v>
      </c>
      <c r="AC497" s="2">
        <f>(Table2[[#This Row],[Close Price]]/Table2[[#This Row],[Day Low]])-1</f>
        <v>2.5145371680026507E-3</v>
      </c>
      <c r="AD497" s="2">
        <f>(Table2[[#This Row],[Day High]]/Table2[[#This Row],[Close Price]])-1</f>
        <v>1.7087317761404597E-2</v>
      </c>
      <c r="AE497" s="2">
        <f>(Table2[[#This Row],[Close Price]]/Table2[[#This Row],[Current Week Low]])-1</f>
        <v>4.5669291338581441E-3</v>
      </c>
      <c r="AF497" s="2">
        <f>(Table2[[#This Row],[Current Week High]]/Table2[[#This Row],[Close Price]])-1</f>
        <v>6.5919423107070108E-2</v>
      </c>
      <c r="AG497" s="2">
        <f>(Table2[[#This Row],[Close Price]]/Table2[[#This Row],[Current Month Low]])-1</f>
        <v>4.5669291338581441E-3</v>
      </c>
      <c r="AH497" s="2">
        <f>(Table2[[#This Row],[Current Month High]]/Table2[[#This Row],[Close Price]])-1</f>
        <v>8.9512462768459145E-2</v>
      </c>
      <c r="AI497">
        <v>71.970528295971107</v>
      </c>
      <c r="AJ497">
        <v>14.5653735632183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0.05</v>
      </c>
      <c r="AM497" t="s">
        <v>10442</v>
      </c>
      <c r="AN497">
        <v>-5.52</v>
      </c>
      <c r="AO497" t="s">
        <v>10443</v>
      </c>
      <c r="AP497">
        <v>0.15500803478182301</v>
      </c>
      <c r="AQ497">
        <f>(Table2[[#This Row],[Sharpe Ratio]]-AVERAGE(Table2[Sharpe Ratio]))/_xlfn.STDEV.P(Table2[Sharpe Ratio])</f>
        <v>1.0480512217709981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558</v>
      </c>
      <c r="AT497">
        <f>_xlfn.RANK.AVG(Table2[[#This Row],[6M Return vs Nifty Z-Score]],Table2[6M Return vs Nifty Z-Score])</f>
        <v>735</v>
      </c>
      <c r="AU497">
        <f>_xlfn.RANK.AVG(Table2[[#This Row],[Sharpe Ratio Z-Score]],Table2[Sharpe Ratio Z-Score])</f>
        <v>108</v>
      </c>
      <c r="AV497">
        <f>(Table2[[#This Row],[Rank 1Y]]+Table2[[#This Row],[Rank 6M]]+Table2[[#This Row],[Rank Sharpe]])/3</f>
        <v>467</v>
      </c>
    </row>
    <row r="498" spans="1:48" x14ac:dyDescent="0.3">
      <c r="A498" t="s">
        <v>402</v>
      </c>
      <c r="B498" t="s">
        <v>403</v>
      </c>
      <c r="C498" t="s">
        <v>10390</v>
      </c>
      <c r="D498" t="s">
        <v>404</v>
      </c>
      <c r="E498">
        <v>59501.097910099998</v>
      </c>
      <c r="F498">
        <v>3077.9</v>
      </c>
      <c r="G498">
        <v>-8.9058844540710709</v>
      </c>
      <c r="H498">
        <f>(Table2[[#This Row],[1Y Return vs Nifty]]-AVERAGE(Table2[1Y Return vs Nifty]))/_xlfn.STDEV.P(Table2[1Y Return vs Nifty])</f>
        <v>-0.54521619682070832</v>
      </c>
      <c r="I498">
        <v>4.9238664650338597</v>
      </c>
      <c r="J498">
        <f>(Table2[[#This Row],[1M Return vs Nifty]]-AVERAGE(Table2[1M Return vs Nifty]))/_xlfn.STDEV.P(Table2[1M Return vs Nifty])</f>
        <v>0.69791649133246814</v>
      </c>
      <c r="K498">
        <v>16.876637780923801</v>
      </c>
      <c r="L498">
        <f>(Table2[[#This Row],[6M Return vs Nifty]]-AVERAGE(Table2[6M Return vs Nifty]))/_xlfn.STDEV.P(Table2[6M Return vs Nifty])</f>
        <v>5.0855440811995209E-2</v>
      </c>
      <c r="M498">
        <v>-2.4250825665442601</v>
      </c>
      <c r="N498">
        <f>(Table2[[#This Row],[1W Return vs Nifty]]-AVERAGE(Table2[1W Return vs Nifty]))/_xlfn.STDEV.P(Table2[1W Return vs Nifty])</f>
        <v>7.6291352165902257E-2</v>
      </c>
      <c r="O498">
        <v>3019.72</v>
      </c>
      <c r="P498">
        <v>3010.5458226914502</v>
      </c>
      <c r="Q498">
        <v>2791.6939684118001</v>
      </c>
      <c r="R498">
        <v>61.0250443167551</v>
      </c>
      <c r="S498" s="2">
        <f>(Table2[[#This Row],[Close Price]]-Table2[[#This Row],[20D EMA]])/Table2[[#This Row],[20D EMA]]</f>
        <v>1.9266686977600669E-2</v>
      </c>
      <c r="T498" s="2">
        <f>(Table2[[#This Row],[Close Price]]-Table2[[#This Row],[50D EMA]])/Table2[[#This Row],[50D EMA]]</f>
        <v>2.2372746098358584E-2</v>
      </c>
      <c r="U498" s="2">
        <f>(Table2[[#This Row],[Close Price]]-Table2[[#This Row],[200D EMA]])/Table2[[#This Row],[200D EMA]]</f>
        <v>0.10252056093061772</v>
      </c>
      <c r="V498">
        <v>0.64159234521255204</v>
      </c>
      <c r="W498">
        <v>3058</v>
      </c>
      <c r="X498">
        <v>3125</v>
      </c>
      <c r="Y498">
        <v>3014.6</v>
      </c>
      <c r="Z498">
        <v>3125</v>
      </c>
      <c r="AA498">
        <v>2834.85</v>
      </c>
      <c r="AB498">
        <v>3125</v>
      </c>
      <c r="AC498" s="2">
        <f>(Table2[[#This Row],[Close Price]]/Table2[[#This Row],[Day Low]])-1</f>
        <v>6.5075212557226259E-3</v>
      </c>
      <c r="AD498" s="2">
        <f>(Table2[[#This Row],[Day High]]/Table2[[#This Row],[Close Price]])-1</f>
        <v>1.5302641411351958E-2</v>
      </c>
      <c r="AE498" s="2">
        <f>(Table2[[#This Row],[Close Price]]/Table2[[#This Row],[Current Week Low]])-1</f>
        <v>2.0997810654813209E-2</v>
      </c>
      <c r="AF498" s="2">
        <f>(Table2[[#This Row],[Current Week High]]/Table2[[#This Row],[Close Price]])-1</f>
        <v>1.5302641411351958E-2</v>
      </c>
      <c r="AG498" s="2">
        <f>(Table2[[#This Row],[Close Price]]/Table2[[#This Row],[Current Month Low]])-1</f>
        <v>8.573645871915625E-2</v>
      </c>
      <c r="AH498" s="2">
        <f>(Table2[[#This Row],[Current Month High]]/Table2[[#This Row],[Close Price]])-1</f>
        <v>1.5302641411351958E-2</v>
      </c>
      <c r="AI498">
        <v>9.6526852724259893</v>
      </c>
      <c r="AJ498">
        <v>40.299936183790599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-0.06</v>
      </c>
      <c r="AM498" t="s">
        <v>10443</v>
      </c>
      <c r="AN498">
        <v>4.16</v>
      </c>
      <c r="AO498" t="s">
        <v>10442</v>
      </c>
      <c r="AP498">
        <v>-1.3088913020208001E-2</v>
      </c>
      <c r="AQ498">
        <f>(Table2[[#This Row],[Sharpe Ratio]]-AVERAGE(Table2[Sharpe Ratio]))/_xlfn.STDEV.P(Table2[Sharpe Ratio])</f>
        <v>-0.8978051972014095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-0.61795810971175236</v>
      </c>
      <c r="AS498">
        <f>_xlfn.RANK.AVG(Table2[[#This Row],[1Y Return vs Nifty Z-Score]],Table2[1Y Return vs Nifty Z-Score])</f>
        <v>502</v>
      </c>
      <c r="AT498">
        <f>_xlfn.RANK.AVG(Table2[[#This Row],[6M Return vs Nifty Z-Score]],Table2[6M Return vs Nifty Z-Score])</f>
        <v>294</v>
      </c>
      <c r="AU498">
        <f>_xlfn.RANK.AVG(Table2[[#This Row],[Sharpe Ratio Z-Score]],Table2[Sharpe Ratio Z-Score])</f>
        <v>611</v>
      </c>
      <c r="AV498">
        <f>(Table2[[#This Row],[Rank 1Y]]+Table2[[#This Row],[Rank 6M]]+Table2[[#This Row],[Rank Sharpe]])/3</f>
        <v>469</v>
      </c>
    </row>
    <row r="499" spans="1:48" x14ac:dyDescent="0.3">
      <c r="A499" t="s">
        <v>1522</v>
      </c>
      <c r="B499" t="s">
        <v>1523</v>
      </c>
      <c r="C499" t="s">
        <v>10384</v>
      </c>
      <c r="D499" t="s">
        <v>533</v>
      </c>
      <c r="E499">
        <v>6880.9712547500003</v>
      </c>
      <c r="F499">
        <v>320.89999999999998</v>
      </c>
      <c r="G499">
        <v>-9.4558757223371401</v>
      </c>
      <c r="H499">
        <f>(Table2[[#This Row],[1Y Return vs Nifty]]-AVERAGE(Table2[1Y Return vs Nifty]))/_xlfn.STDEV.P(Table2[1Y Return vs Nifty])</f>
        <v>-0.55423932442369561</v>
      </c>
      <c r="I499">
        <v>0.63096822215138704</v>
      </c>
      <c r="J499">
        <f>(Table2[[#This Row],[1M Return vs Nifty]]-AVERAGE(Table2[1M Return vs Nifty]))/_xlfn.STDEV.P(Table2[1M Return vs Nifty])</f>
        <v>0.28490355636993725</v>
      </c>
      <c r="K499">
        <v>-16.992587452557999</v>
      </c>
      <c r="L499">
        <f>(Table2[[#This Row],[6M Return vs Nifty]]-AVERAGE(Table2[6M Return vs Nifty]))/_xlfn.STDEV.P(Table2[6M Return vs Nifty])</f>
        <v>-0.93539411350772872</v>
      </c>
      <c r="M499">
        <v>-1.5795881169308299</v>
      </c>
      <c r="N499">
        <f>(Table2[[#This Row],[1W Return vs Nifty]]-AVERAGE(Table2[1W Return vs Nifty]))/_xlfn.STDEV.P(Table2[1W Return vs Nifty])</f>
        <v>0.26426679985620166</v>
      </c>
      <c r="O499">
        <v>298.83999999999997</v>
      </c>
      <c r="P499">
        <v>299.29000708370199</v>
      </c>
      <c r="Q499">
        <v>310.99881283076598</v>
      </c>
      <c r="R499">
        <v>79.2449608430084</v>
      </c>
      <c r="S499" s="2">
        <f>(Table2[[#This Row],[Close Price]]-Table2[[#This Row],[20D EMA]])/Table2[[#This Row],[20D EMA]]</f>
        <v>7.381876589479322E-2</v>
      </c>
      <c r="T499" s="2">
        <f>(Table2[[#This Row],[Close Price]]-Table2[[#This Row],[50D EMA]])/Table2[[#This Row],[50D EMA]]</f>
        <v>7.2204191268752743E-2</v>
      </c>
      <c r="U499" s="2">
        <f>(Table2[[#This Row],[Close Price]]-Table2[[#This Row],[200D EMA]])/Table2[[#This Row],[200D EMA]]</f>
        <v>3.1836736221311078E-2</v>
      </c>
      <c r="V499">
        <v>0.87797143860211702</v>
      </c>
      <c r="W499">
        <v>299.89999999999998</v>
      </c>
      <c r="X499">
        <v>324.89999999999998</v>
      </c>
      <c r="Y499">
        <v>296.60000000000002</v>
      </c>
      <c r="Z499">
        <v>324.89999999999998</v>
      </c>
      <c r="AA499">
        <v>283.25</v>
      </c>
      <c r="AB499">
        <v>324.89999999999998</v>
      </c>
      <c r="AC499" s="2">
        <f>(Table2[[#This Row],[Close Price]]/Table2[[#This Row],[Day Low]])-1</f>
        <v>7.0023341113704562E-2</v>
      </c>
      <c r="AD499" s="2">
        <f>(Table2[[#This Row],[Day High]]/Table2[[#This Row],[Close Price]])-1</f>
        <v>1.2464942349641683E-2</v>
      </c>
      <c r="AE499" s="2">
        <f>(Table2[[#This Row],[Close Price]]/Table2[[#This Row],[Current Week Low]])-1</f>
        <v>8.1928523263654629E-2</v>
      </c>
      <c r="AF499" s="2">
        <f>(Table2[[#This Row],[Current Week High]]/Table2[[#This Row],[Close Price]])-1</f>
        <v>1.2464942349641683E-2</v>
      </c>
      <c r="AG499" s="2">
        <f>(Table2[[#This Row],[Close Price]]/Table2[[#This Row],[Current Month Low]])-1</f>
        <v>0.13292144748455414</v>
      </c>
      <c r="AH499" s="2">
        <f>(Table2[[#This Row],[Current Month High]]/Table2[[#This Row],[Close Price]])-1</f>
        <v>1.2464942349641683E-2</v>
      </c>
      <c r="AI499">
        <v>26.294795886568998</v>
      </c>
      <c r="AJ499">
        <v>26.065605971321901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0.05</v>
      </c>
      <c r="AM499" t="s">
        <v>10442</v>
      </c>
      <c r="AN499">
        <v>7.49</v>
      </c>
      <c r="AO499" t="s">
        <v>10442</v>
      </c>
      <c r="AP499">
        <v>9.5366719928968002E-2</v>
      </c>
      <c r="AQ499">
        <f>(Table2[[#This Row],[Sharpe Ratio]]-AVERAGE(Table2[Sharpe Ratio]))/_xlfn.STDEV.P(Table2[Sharpe Ratio])</f>
        <v>0.35765537068713849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511</v>
      </c>
      <c r="AT499">
        <f>_xlfn.RANK.AVG(Table2[[#This Row],[6M Return vs Nifty Z-Score]],Table2[6M Return vs Nifty Z-Score])</f>
        <v>643</v>
      </c>
      <c r="AU499">
        <f>_xlfn.RANK.AVG(Table2[[#This Row],[Sharpe Ratio Z-Score]],Table2[Sharpe Ratio Z-Score])</f>
        <v>253</v>
      </c>
      <c r="AV499">
        <f>(Table2[[#This Row],[Rank 1Y]]+Table2[[#This Row],[Rank 6M]]+Table2[[#This Row],[Rank Sharpe]])/3</f>
        <v>469</v>
      </c>
    </row>
    <row r="500" spans="1:48" x14ac:dyDescent="0.3">
      <c r="A500" t="s">
        <v>1325</v>
      </c>
      <c r="B500" t="s">
        <v>1326</v>
      </c>
      <c r="C500" t="s">
        <v>10395</v>
      </c>
      <c r="D500" t="s">
        <v>215</v>
      </c>
      <c r="E500">
        <v>8748.8293000800004</v>
      </c>
      <c r="F500">
        <v>2266.8000000000002</v>
      </c>
      <c r="G500">
        <v>0.69719134923634096</v>
      </c>
      <c r="H500">
        <f>(Table2[[#This Row],[1Y Return vs Nifty]]-AVERAGE(Table2[1Y Return vs Nifty]))/_xlfn.STDEV.P(Table2[1Y Return vs Nifty])</f>
        <v>-0.38766864406122736</v>
      </c>
      <c r="I500">
        <v>5.6573928636803199</v>
      </c>
      <c r="J500">
        <f>(Table2[[#This Row],[1M Return vs Nifty]]-AVERAGE(Table2[1M Return vs Nifty]))/_xlfn.STDEV.P(Table2[1M Return vs Nifty])</f>
        <v>0.76848790338020634</v>
      </c>
      <c r="K500">
        <v>7.7436571503791596</v>
      </c>
      <c r="L500">
        <f>(Table2[[#This Row],[6M Return vs Nifty]]-AVERAGE(Table2[6M Return vs Nifty]))/_xlfn.STDEV.P(Table2[6M Return vs Nifty])</f>
        <v>-0.2150909460448544</v>
      </c>
      <c r="M500">
        <v>10.3263914749161</v>
      </c>
      <c r="N500">
        <f>(Table2[[#This Row],[1W Return vs Nifty]]-AVERAGE(Table2[1W Return vs Nifty]))/_xlfn.STDEV.P(Table2[1W Return vs Nifty])</f>
        <v>2.9112763041672576</v>
      </c>
      <c r="O500">
        <v>2098.37</v>
      </c>
      <c r="P500">
        <v>2093.77317706853</v>
      </c>
      <c r="Q500">
        <v>2007.96993459594</v>
      </c>
      <c r="R500">
        <v>75.051726294481895</v>
      </c>
      <c r="S500" s="2">
        <f>(Table2[[#This Row],[Close Price]]-Table2[[#This Row],[20D EMA]])/Table2[[#This Row],[20D EMA]]</f>
        <v>8.0267064435728827E-2</v>
      </c>
      <c r="T500" s="2">
        <f>(Table2[[#This Row],[Close Price]]-Table2[[#This Row],[50D EMA]])/Table2[[#This Row],[50D EMA]]</f>
        <v>8.2638761842256103E-2</v>
      </c>
      <c r="U500" s="2">
        <f>(Table2[[#This Row],[Close Price]]-Table2[[#This Row],[200D EMA]])/Table2[[#This Row],[200D EMA]]</f>
        <v>0.12890136497792934</v>
      </c>
      <c r="V500">
        <v>2.1473777877806501</v>
      </c>
      <c r="W500">
        <v>2210.0500000000002</v>
      </c>
      <c r="X500">
        <v>2309.85</v>
      </c>
      <c r="Y500">
        <v>2010.1</v>
      </c>
      <c r="Z500">
        <v>2377.4499999999998</v>
      </c>
      <c r="AA500">
        <v>1955</v>
      </c>
      <c r="AB500">
        <v>2377.4499999999998</v>
      </c>
      <c r="AC500" s="2">
        <f>(Table2[[#This Row],[Close Price]]/Table2[[#This Row],[Day Low]])-1</f>
        <v>2.5678152078007388E-2</v>
      </c>
      <c r="AD500" s="2">
        <f>(Table2[[#This Row],[Day High]]/Table2[[#This Row],[Close Price]])-1</f>
        <v>1.8991529910005189E-2</v>
      </c>
      <c r="AE500" s="2">
        <f>(Table2[[#This Row],[Close Price]]/Table2[[#This Row],[Current Week Low]])-1</f>
        <v>0.1277050892990399</v>
      </c>
      <c r="AF500" s="2">
        <f>(Table2[[#This Row],[Current Week High]]/Table2[[#This Row],[Close Price]])-1</f>
        <v>4.8813305099699944E-2</v>
      </c>
      <c r="AG500" s="2">
        <f>(Table2[[#This Row],[Close Price]]/Table2[[#This Row],[Current Month Low]])-1</f>
        <v>0.15948849104859342</v>
      </c>
      <c r="AH500" s="2">
        <f>(Table2[[#This Row],[Current Month High]]/Table2[[#This Row],[Close Price]])-1</f>
        <v>4.8813305099699944E-2</v>
      </c>
      <c r="AI500">
        <v>21.007587788953501</v>
      </c>
      <c r="AJ500">
        <v>55.058485532526099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-0.01</v>
      </c>
      <c r="AM500" t="s">
        <v>10443</v>
      </c>
      <c r="AN500">
        <v>15.36</v>
      </c>
      <c r="AO500" t="s">
        <v>10442</v>
      </c>
      <c r="AP500">
        <v>-6.6106650299910001E-3</v>
      </c>
      <c r="AQ500">
        <f>(Table2[[#This Row],[Sharpe Ratio]]-AVERAGE(Table2[Sharpe Ratio]))/_xlfn.STDEV.P(Table2[Sharpe Ratio])</f>
        <v>-0.82281430295682922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2.2541903144845525</v>
      </c>
      <c r="AS500">
        <f>_xlfn.RANK.AVG(Table2[[#This Row],[1Y Return vs Nifty Z-Score]],Table2[1Y Return vs Nifty Z-Score])</f>
        <v>428</v>
      </c>
      <c r="AT500">
        <f>_xlfn.RANK.AVG(Table2[[#This Row],[6M Return vs Nifty Z-Score]],Table2[6M Return vs Nifty Z-Score])</f>
        <v>382</v>
      </c>
      <c r="AU500">
        <f>_xlfn.RANK.AVG(Table2[[#This Row],[Sharpe Ratio Z-Score]],Table2[Sharpe Ratio Z-Score])</f>
        <v>600</v>
      </c>
      <c r="AV500">
        <f>(Table2[[#This Row],[Rank 1Y]]+Table2[[#This Row],[Rank 6M]]+Table2[[#This Row],[Rank Sharpe]])/3</f>
        <v>470</v>
      </c>
    </row>
    <row r="501" spans="1:48" x14ac:dyDescent="0.3">
      <c r="A501" t="s">
        <v>1421</v>
      </c>
      <c r="B501" t="s">
        <v>1422</v>
      </c>
      <c r="C501" t="s">
        <v>10384</v>
      </c>
      <c r="D501" t="s">
        <v>21</v>
      </c>
      <c r="E501">
        <v>7780.0605807920001</v>
      </c>
      <c r="F501">
        <v>28.09</v>
      </c>
      <c r="G501">
        <v>36.932497876718003</v>
      </c>
      <c r="H501">
        <f>(Table2[[#This Row],[1Y Return vs Nifty]]-AVERAGE(Table2[1Y Return vs Nifty]))/_xlfn.STDEV.P(Table2[1Y Return vs Nifty])</f>
        <v>0.20680587470995734</v>
      </c>
      <c r="I501">
        <v>-10.8472377934009</v>
      </c>
      <c r="J501">
        <f>(Table2[[#This Row],[1M Return vs Nifty]]-AVERAGE(Table2[1M Return vs Nifty]))/_xlfn.STDEV.P(Table2[1M Return vs Nifty])</f>
        <v>-0.81939644944727785</v>
      </c>
      <c r="K501">
        <v>-35.991877507179503</v>
      </c>
      <c r="L501">
        <f>(Table2[[#This Row],[6M Return vs Nifty]]-AVERAGE(Table2[6M Return vs Nifty]))/_xlfn.STDEV.P(Table2[6M Return vs Nifty])</f>
        <v>-1.4886409391905884</v>
      </c>
      <c r="M501">
        <v>-3.6499870994547199</v>
      </c>
      <c r="N501">
        <f>(Table2[[#This Row],[1W Return vs Nifty]]-AVERAGE(Table2[1W Return vs Nifty]))/_xlfn.STDEV.P(Table2[1W Return vs Nifty])</f>
        <v>-0.19603684355081072</v>
      </c>
      <c r="O501">
        <v>29.21</v>
      </c>
      <c r="P501">
        <v>29.080647902558599</v>
      </c>
      <c r="Q501">
        <v>27.9729064228314</v>
      </c>
      <c r="R501">
        <v>44.5006179536826</v>
      </c>
      <c r="S501" s="2">
        <f>(Table2[[#This Row],[Close Price]]-Table2[[#This Row],[20D EMA]])/Table2[[#This Row],[20D EMA]]</f>
        <v>-3.8343033207805577E-2</v>
      </c>
      <c r="T501" s="2">
        <f>(Table2[[#This Row],[Close Price]]-Table2[[#This Row],[50D EMA]])/Table2[[#This Row],[50D EMA]]</f>
        <v>-3.4065537531281734E-2</v>
      </c>
      <c r="U501" s="2">
        <f>(Table2[[#This Row],[Close Price]]-Table2[[#This Row],[200D EMA]])/Table2[[#This Row],[200D EMA]]</f>
        <v>4.1859639251868473E-3</v>
      </c>
      <c r="V501">
        <v>0.55317532889560295</v>
      </c>
      <c r="W501">
        <v>27.3</v>
      </c>
      <c r="X501">
        <v>28.25</v>
      </c>
      <c r="Y501">
        <v>26.8</v>
      </c>
      <c r="Z501">
        <v>28.77</v>
      </c>
      <c r="AA501">
        <v>26.8</v>
      </c>
      <c r="AB501">
        <v>31.64</v>
      </c>
      <c r="AC501" s="2">
        <f>(Table2[[#This Row],[Close Price]]/Table2[[#This Row],[Day Low]])-1</f>
        <v>2.8937728937728835E-2</v>
      </c>
      <c r="AD501" s="2">
        <f>(Table2[[#This Row],[Day High]]/Table2[[#This Row],[Close Price]])-1</f>
        <v>5.6959772160911637E-3</v>
      </c>
      <c r="AE501" s="2">
        <f>(Table2[[#This Row],[Close Price]]/Table2[[#This Row],[Current Week Low]])-1</f>
        <v>4.8134328358208966E-2</v>
      </c>
      <c r="AF501" s="2">
        <f>(Table2[[#This Row],[Current Week High]]/Table2[[#This Row],[Close Price]])-1</f>
        <v>2.4207903168387279E-2</v>
      </c>
      <c r="AG501" s="2">
        <f>(Table2[[#This Row],[Close Price]]/Table2[[#This Row],[Current Month Low]])-1</f>
        <v>4.8134328358208966E-2</v>
      </c>
      <c r="AH501" s="2">
        <f>(Table2[[#This Row],[Current Month High]]/Table2[[#This Row],[Close Price]])-1</f>
        <v>0.12637949448202201</v>
      </c>
      <c r="AI501">
        <v>44.189367376608701</v>
      </c>
      <c r="AJ501">
        <v>73.383103448275804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-0.17</v>
      </c>
      <c r="AM501" t="s">
        <v>10443</v>
      </c>
      <c r="AN501">
        <v>-7.32</v>
      </c>
      <c r="AO501" t="s">
        <v>10443</v>
      </c>
      <c r="AP501">
        <v>3.1181480342285E-2</v>
      </c>
      <c r="AQ501">
        <f>(Table2[[#This Row],[Sharpe Ratio]]-AVERAGE(Table2[Sharpe Ratio]))/_xlfn.STDEV.P(Table2[Sharpe Ratio])</f>
        <v>-0.38534003812967743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-2.6826083956083973</v>
      </c>
      <c r="AS501">
        <f>_xlfn.RANK.AVG(Table2[[#This Row],[1Y Return vs Nifty Z-Score]],Table2[1Y Return vs Nifty Z-Score])</f>
        <v>243</v>
      </c>
      <c r="AT501">
        <f>_xlfn.RANK.AVG(Table2[[#This Row],[6M Return vs Nifty Z-Score]],Table2[6M Return vs Nifty Z-Score])</f>
        <v>732</v>
      </c>
      <c r="AU501">
        <f>_xlfn.RANK.AVG(Table2[[#This Row],[Sharpe Ratio Z-Score]],Table2[Sharpe Ratio Z-Score])</f>
        <v>435</v>
      </c>
      <c r="AV501">
        <f>(Table2[[#This Row],[Rank 1Y]]+Table2[[#This Row],[Rank 6M]]+Table2[[#This Row],[Rank Sharpe]])/3</f>
        <v>470</v>
      </c>
    </row>
    <row r="502" spans="1:48" x14ac:dyDescent="0.3">
      <c r="A502" t="s">
        <v>760</v>
      </c>
      <c r="B502" t="s">
        <v>761</v>
      </c>
      <c r="C502" t="s">
        <v>10383</v>
      </c>
      <c r="D502" t="s">
        <v>290</v>
      </c>
      <c r="E502">
        <v>22615.76607655</v>
      </c>
      <c r="F502">
        <v>2055.6999999999998</v>
      </c>
      <c r="G502">
        <v>-2.2544699196754601</v>
      </c>
      <c r="H502">
        <f>(Table2[[#This Row],[1Y Return vs Nifty]]-AVERAGE(Table2[1Y Return vs Nifty]))/_xlfn.STDEV.P(Table2[1Y Return vs Nifty])</f>
        <v>-0.43609344242966658</v>
      </c>
      <c r="I502">
        <v>7.7023684995766502</v>
      </c>
      <c r="J502">
        <f>(Table2[[#This Row],[1M Return vs Nifty]]-AVERAGE(Table2[1M Return vs Nifty]))/_xlfn.STDEV.P(Table2[1M Return vs Nifty])</f>
        <v>0.96523176767019758</v>
      </c>
      <c r="K502">
        <v>-15.2974472361494</v>
      </c>
      <c r="L502">
        <f>(Table2[[#This Row],[6M Return vs Nifty]]-AVERAGE(Table2[6M Return vs Nifty]))/_xlfn.STDEV.P(Table2[6M Return vs Nifty])</f>
        <v>-0.88603274573455293</v>
      </c>
      <c r="M502">
        <v>-5.9869315663871898</v>
      </c>
      <c r="N502">
        <f>(Table2[[#This Row],[1W Return vs Nifty]]-AVERAGE(Table2[1W Return vs Nifty]))/_xlfn.STDEV.P(Table2[1W Return vs Nifty])</f>
        <v>-0.71560049367275624</v>
      </c>
      <c r="O502">
        <v>2026.07</v>
      </c>
      <c r="P502">
        <v>1944.0164619984</v>
      </c>
      <c r="Q502">
        <v>1863.95289817605</v>
      </c>
      <c r="R502">
        <v>51.249544353241603</v>
      </c>
      <c r="S502" s="2">
        <f>(Table2[[#This Row],[Close Price]]-Table2[[#This Row],[20D EMA]])/Table2[[#This Row],[20D EMA]]</f>
        <v>1.4624371319845751E-2</v>
      </c>
      <c r="T502" s="2">
        <f>(Table2[[#This Row],[Close Price]]-Table2[[#This Row],[50D EMA]])/Table2[[#This Row],[50D EMA]]</f>
        <v>5.7449893138657858E-2</v>
      </c>
      <c r="U502" s="2">
        <f>(Table2[[#This Row],[Close Price]]-Table2[[#This Row],[200D EMA]])/Table2[[#This Row],[200D EMA]]</f>
        <v>0.10287121633362184</v>
      </c>
      <c r="V502">
        <v>0.70509486104486296</v>
      </c>
      <c r="W502">
        <v>2020.1</v>
      </c>
      <c r="X502">
        <v>2101</v>
      </c>
      <c r="Y502">
        <v>2008.9</v>
      </c>
      <c r="Z502">
        <v>2157.4499999999998</v>
      </c>
      <c r="AA502">
        <v>1925</v>
      </c>
      <c r="AB502">
        <v>2157.4499999999998</v>
      </c>
      <c r="AC502" s="2">
        <f>(Table2[[#This Row],[Close Price]]/Table2[[#This Row],[Day Low]])-1</f>
        <v>1.7622889955942744E-2</v>
      </c>
      <c r="AD502" s="2">
        <f>(Table2[[#This Row],[Day High]]/Table2[[#This Row],[Close Price]])-1</f>
        <v>2.2036289341830217E-2</v>
      </c>
      <c r="AE502" s="2">
        <f>(Table2[[#This Row],[Close Price]]/Table2[[#This Row],[Current Week Low]])-1</f>
        <v>2.3296331325600939E-2</v>
      </c>
      <c r="AF502" s="2">
        <f>(Table2[[#This Row],[Current Week High]]/Table2[[#This Row],[Close Price]])-1</f>
        <v>4.949652186603104E-2</v>
      </c>
      <c r="AG502" s="2">
        <f>(Table2[[#This Row],[Close Price]]/Table2[[#This Row],[Current Month Low]])-1</f>
        <v>6.7896103896103899E-2</v>
      </c>
      <c r="AH502" s="2">
        <f>(Table2[[#This Row],[Current Month High]]/Table2[[#This Row],[Close Price]])-1</f>
        <v>4.949652186603104E-2</v>
      </c>
      <c r="AI502">
        <v>19.616189132655499</v>
      </c>
      <c r="AJ502">
        <v>33.305233123662497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-0.01</v>
      </c>
      <c r="AM502" t="s">
        <v>10443</v>
      </c>
      <c r="AN502">
        <v>3.35</v>
      </c>
      <c r="AO502" t="s">
        <v>10442</v>
      </c>
      <c r="AP502">
        <v>6.9468956869843002E-2</v>
      </c>
      <c r="AQ502">
        <f>(Table2[[#This Row],[Sharpe Ratio]]-AVERAGE(Table2[Sharpe Ratio]))/_xlfn.STDEV.P(Table2[Sharpe Ratio])</f>
        <v>5.7868080408831561E-2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-1.0146268337579465</v>
      </c>
      <c r="AS502">
        <f>_xlfn.RANK.AVG(Table2[[#This Row],[1Y Return vs Nifty Z-Score]],Table2[1Y Return vs Nifty Z-Score])</f>
        <v>451</v>
      </c>
      <c r="AT502">
        <f>_xlfn.RANK.AVG(Table2[[#This Row],[6M Return vs Nifty Z-Score]],Table2[6M Return vs Nifty Z-Score])</f>
        <v>627</v>
      </c>
      <c r="AU502">
        <f>_xlfn.RANK.AVG(Table2[[#This Row],[Sharpe Ratio Z-Score]],Table2[Sharpe Ratio Z-Score])</f>
        <v>335</v>
      </c>
      <c r="AV502">
        <f>(Table2[[#This Row],[Rank 1Y]]+Table2[[#This Row],[Rank 6M]]+Table2[[#This Row],[Rank Sharpe]])/3</f>
        <v>471</v>
      </c>
    </row>
    <row r="503" spans="1:48" x14ac:dyDescent="0.3">
      <c r="A503" t="s">
        <v>1219</v>
      </c>
      <c r="B503" t="s">
        <v>1220</v>
      </c>
      <c r="C503" t="s">
        <v>10391</v>
      </c>
      <c r="D503" t="s">
        <v>281</v>
      </c>
      <c r="E503">
        <v>9977.509892823</v>
      </c>
      <c r="F503">
        <v>126.01</v>
      </c>
      <c r="G503">
        <v>-20.7297157925939</v>
      </c>
      <c r="H503">
        <f>(Table2[[#This Row],[1Y Return vs Nifty]]-AVERAGE(Table2[1Y Return vs Nifty]))/_xlfn.STDEV.P(Table2[1Y Return vs Nifty])</f>
        <v>-0.73919734721249786</v>
      </c>
      <c r="I503">
        <v>-0.59927271506271595</v>
      </c>
      <c r="J503">
        <f>(Table2[[#This Row],[1M Return vs Nifty]]-AVERAGE(Table2[1M Return vs Nifty]))/_xlfn.STDEV.P(Table2[1M Return vs Nifty])</f>
        <v>0.1665440259449433</v>
      </c>
      <c r="K503">
        <v>-19.495922945456599</v>
      </c>
      <c r="L503">
        <f>(Table2[[#This Row],[6M Return vs Nifty]]-AVERAGE(Table2[6M Return vs Nifty]))/_xlfn.STDEV.P(Table2[6M Return vs Nifty])</f>
        <v>-1.0082895959749012</v>
      </c>
      <c r="M503">
        <v>-5.8001253720124497</v>
      </c>
      <c r="N503">
        <f>(Table2[[#This Row],[1W Return vs Nifty]]-AVERAGE(Table2[1W Return vs Nifty]))/_xlfn.STDEV.P(Table2[1W Return vs Nifty])</f>
        <v>-0.67406860894546106</v>
      </c>
      <c r="O503">
        <v>130.38999999999999</v>
      </c>
      <c r="P503">
        <v>133.76838165619799</v>
      </c>
      <c r="Q503">
        <v>132.318338034779</v>
      </c>
      <c r="R503">
        <v>29.946561749958899</v>
      </c>
      <c r="S503" s="2">
        <f>(Table2[[#This Row],[Close Price]]-Table2[[#This Row],[20D EMA]])/Table2[[#This Row],[20D EMA]]</f>
        <v>-3.3591533093028467E-2</v>
      </c>
      <c r="T503" s="2">
        <f>(Table2[[#This Row],[Close Price]]-Table2[[#This Row],[50D EMA]])/Table2[[#This Row],[50D EMA]]</f>
        <v>-5.7998620900849542E-2</v>
      </c>
      <c r="U503" s="2">
        <f>(Table2[[#This Row],[Close Price]]-Table2[[#This Row],[200D EMA]])/Table2[[#This Row],[200D EMA]]</f>
        <v>-4.7675463042174043E-2</v>
      </c>
      <c r="V503">
        <v>0.66469630422971304</v>
      </c>
      <c r="W503">
        <v>125.01</v>
      </c>
      <c r="X503">
        <v>128.25</v>
      </c>
      <c r="Y503">
        <v>125.01</v>
      </c>
      <c r="Z503">
        <v>134.11000000000001</v>
      </c>
      <c r="AA503">
        <v>125.01</v>
      </c>
      <c r="AB503">
        <v>135.35</v>
      </c>
      <c r="AC503" s="2">
        <f>(Table2[[#This Row],[Close Price]]/Table2[[#This Row],[Day Low]])-1</f>
        <v>7.9993600511958363E-3</v>
      </c>
      <c r="AD503" s="2">
        <f>(Table2[[#This Row],[Day High]]/Table2[[#This Row],[Close Price]])-1</f>
        <v>1.7776366955003509E-2</v>
      </c>
      <c r="AE503" s="2">
        <f>(Table2[[#This Row],[Close Price]]/Table2[[#This Row],[Current Week Low]])-1</f>
        <v>7.9993600511958363E-3</v>
      </c>
      <c r="AF503" s="2">
        <f>(Table2[[#This Row],[Current Week High]]/Table2[[#This Row],[Close Price]])-1</f>
        <v>6.4280612649789681E-2</v>
      </c>
      <c r="AG503" s="2">
        <f>(Table2[[#This Row],[Close Price]]/Table2[[#This Row],[Current Month Low]])-1</f>
        <v>7.9993600511958363E-3</v>
      </c>
      <c r="AH503" s="2">
        <f>(Table2[[#This Row],[Current Month High]]/Table2[[#This Row],[Close Price]])-1</f>
        <v>7.4121101499880826E-2</v>
      </c>
      <c r="AI503">
        <v>25.386874057614399</v>
      </c>
      <c r="AJ503">
        <v>25.071960297766701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-0.2</v>
      </c>
      <c r="AM503" t="s">
        <v>10443</v>
      </c>
      <c r="AN503">
        <v>-2.97</v>
      </c>
      <c r="AO503" t="s">
        <v>10443</v>
      </c>
      <c r="AP503">
        <v>0.127562781981226</v>
      </c>
      <c r="AQ503">
        <f>(Table2[[#This Row],[Sharpe Ratio]]-AVERAGE(Table2[Sharpe Ratio]))/_xlfn.STDEV.P(Table2[Sharpe Ratio])</f>
        <v>0.73035050185514905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586</v>
      </c>
      <c r="AT503">
        <f>_xlfn.RANK.AVG(Table2[[#This Row],[6M Return vs Nifty Z-Score]],Table2[6M Return vs Nifty Z-Score])</f>
        <v>667</v>
      </c>
      <c r="AU503">
        <f>_xlfn.RANK.AVG(Table2[[#This Row],[Sharpe Ratio Z-Score]],Table2[Sharpe Ratio Z-Score])</f>
        <v>162</v>
      </c>
      <c r="AV503">
        <f>(Table2[[#This Row],[Rank 1Y]]+Table2[[#This Row],[Rank 6M]]+Table2[[#This Row],[Rank Sharpe]])/3</f>
        <v>471.66666666666669</v>
      </c>
    </row>
    <row r="504" spans="1:48" x14ac:dyDescent="0.3">
      <c r="A504" t="s">
        <v>41</v>
      </c>
      <c r="B504" t="s">
        <v>42</v>
      </c>
      <c r="C504" t="s">
        <v>10384</v>
      </c>
      <c r="D504" t="s">
        <v>43</v>
      </c>
      <c r="E504">
        <v>639046.142720534</v>
      </c>
      <c r="F504">
        <v>1010.35</v>
      </c>
      <c r="G504">
        <v>24.505339061219502</v>
      </c>
      <c r="H504">
        <f>(Table2[[#This Row],[1Y Return vs Nifty]]-AVERAGE(Table2[1Y Return vs Nifty]))/_xlfn.STDEV.P(Table2[1Y Return vs Nifty])</f>
        <v>2.9265657013909231E-3</v>
      </c>
      <c r="I504">
        <v>-11.1781052746935</v>
      </c>
      <c r="J504">
        <f>(Table2[[#This Row],[1M Return vs Nifty]]-AVERAGE(Table2[1M Return vs Nifty]))/_xlfn.STDEV.P(Table2[1M Return vs Nifty])</f>
        <v>-0.85122868534033302</v>
      </c>
      <c r="K504">
        <v>-1.5478289779784</v>
      </c>
      <c r="L504">
        <f>(Table2[[#This Row],[6M Return vs Nifty]]-AVERAGE(Table2[6M Return vs Nifty]))/_xlfn.STDEV.P(Table2[6M Return vs Nifty])</f>
        <v>-0.48565290870828254</v>
      </c>
      <c r="M504">
        <v>-5.2097022576880798</v>
      </c>
      <c r="N504">
        <f>(Table2[[#This Row],[1W Return vs Nifty]]-AVERAGE(Table2[1W Return vs Nifty]))/_xlfn.STDEV.P(Table2[1W Return vs Nifty])</f>
        <v>-0.54280216563224015</v>
      </c>
      <c r="O504">
        <v>1038.75</v>
      </c>
      <c r="P504">
        <v>1052.72586166171</v>
      </c>
      <c r="Q504">
        <v>966.45491613059698</v>
      </c>
      <c r="R504">
        <v>35.157038081064101</v>
      </c>
      <c r="S504" s="2">
        <f>(Table2[[#This Row],[Close Price]]-Table2[[#This Row],[20D EMA]])/Table2[[#This Row],[20D EMA]]</f>
        <v>-2.7340553549939809E-2</v>
      </c>
      <c r="T504" s="2">
        <f>(Table2[[#This Row],[Close Price]]-Table2[[#This Row],[50D EMA]])/Table2[[#This Row],[50D EMA]]</f>
        <v>-4.0253463133146969E-2</v>
      </c>
      <c r="U504" s="2">
        <f>(Table2[[#This Row],[Close Price]]-Table2[[#This Row],[200D EMA]])/Table2[[#This Row],[200D EMA]]</f>
        <v>4.5418656511310558E-2</v>
      </c>
      <c r="V504">
        <v>0.34310505698618599</v>
      </c>
      <c r="W504">
        <v>1002.5</v>
      </c>
      <c r="X504">
        <v>1024.45</v>
      </c>
      <c r="Y504">
        <v>991</v>
      </c>
      <c r="Z504">
        <v>1041.6500000000001</v>
      </c>
      <c r="AA504">
        <v>991</v>
      </c>
      <c r="AB504">
        <v>1079.95</v>
      </c>
      <c r="AC504" s="2">
        <f>(Table2[[#This Row],[Close Price]]/Table2[[#This Row],[Day Low]])-1</f>
        <v>7.8304239401496556E-3</v>
      </c>
      <c r="AD504" s="2">
        <f>(Table2[[#This Row],[Day High]]/Table2[[#This Row],[Close Price]])-1</f>
        <v>1.3955559954471175E-2</v>
      </c>
      <c r="AE504" s="2">
        <f>(Table2[[#This Row],[Close Price]]/Table2[[#This Row],[Current Week Low]])-1</f>
        <v>1.9525731584258299E-2</v>
      </c>
      <c r="AF504" s="2">
        <f>(Table2[[#This Row],[Current Week High]]/Table2[[#This Row],[Close Price]])-1</f>
        <v>3.0979363586875808E-2</v>
      </c>
      <c r="AG504" s="2">
        <f>(Table2[[#This Row],[Close Price]]/Table2[[#This Row],[Current Month Low]])-1</f>
        <v>1.9525731584258299E-2</v>
      </c>
      <c r="AH504" s="2">
        <f>(Table2[[#This Row],[Current Month High]]/Table2[[#This Row],[Close Price]])-1</f>
        <v>6.8887019349730405E-2</v>
      </c>
      <c r="AI504">
        <v>20.948186272083898</v>
      </c>
      <c r="AJ504">
        <v>69.138695906922194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-0.01</v>
      </c>
      <c r="AM504" t="s">
        <v>10443</v>
      </c>
      <c r="AN504">
        <v>-5.1100000000000003</v>
      </c>
      <c r="AO504" t="s">
        <v>10443</v>
      </c>
      <c r="AP504">
        <v>-2.6887590286929001E-2</v>
      </c>
      <c r="AQ504">
        <f>(Table2[[#This Row],[Sharpe Ratio]]-AVERAGE(Table2[Sharpe Ratio]))/_xlfn.STDEV.P(Table2[Sharpe Ratio])</f>
        <v>-1.0575359066750842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291</v>
      </c>
      <c r="AT504">
        <f>_xlfn.RANK.AVG(Table2[[#This Row],[6M Return vs Nifty Z-Score]],Table2[6M Return vs Nifty Z-Score])</f>
        <v>490</v>
      </c>
      <c r="AU504">
        <f>_xlfn.RANK.AVG(Table2[[#This Row],[Sharpe Ratio Z-Score]],Table2[Sharpe Ratio Z-Score])</f>
        <v>638</v>
      </c>
      <c r="AV504">
        <f>(Table2[[#This Row],[Rank 1Y]]+Table2[[#This Row],[Rank 6M]]+Table2[[#This Row],[Rank Sharpe]])/3</f>
        <v>473</v>
      </c>
    </row>
    <row r="505" spans="1:48" x14ac:dyDescent="0.3">
      <c r="A505" t="s">
        <v>58</v>
      </c>
      <c r="B505" t="s">
        <v>59</v>
      </c>
      <c r="C505" t="s">
        <v>10390</v>
      </c>
      <c r="D505" t="s">
        <v>60</v>
      </c>
      <c r="E505">
        <v>396603.1269723</v>
      </c>
      <c r="F505">
        <v>12614.5</v>
      </c>
      <c r="G505">
        <v>-7.6761363487926699</v>
      </c>
      <c r="H505">
        <f>(Table2[[#This Row],[1Y Return vs Nifty]]-AVERAGE(Table2[1Y Return vs Nifty]))/_xlfn.STDEV.P(Table2[1Y Return vs Nifty])</f>
        <v>-0.52504101457019503</v>
      </c>
      <c r="I505">
        <v>-2.93612842454064</v>
      </c>
      <c r="J505">
        <f>(Table2[[#This Row],[1M Return vs Nifty]]-AVERAGE(Table2[1M Return vs Nifty]))/_xlfn.STDEV.P(Table2[1M Return vs Nifty])</f>
        <v>-5.8281157544002468E-2</v>
      </c>
      <c r="K505">
        <v>-12.456392841716299</v>
      </c>
      <c r="L505">
        <f>(Table2[[#This Row],[6M Return vs Nifty]]-AVERAGE(Table2[6M Return vs Nifty]))/_xlfn.STDEV.P(Table2[6M Return vs Nifty])</f>
        <v>-0.80330311105906582</v>
      </c>
      <c r="M505">
        <v>-1.5454950614251399</v>
      </c>
      <c r="N505">
        <f>(Table2[[#This Row],[1W Return vs Nifty]]-AVERAGE(Table2[1W Return vs Nifty]))/_xlfn.STDEV.P(Table2[1W Return vs Nifty])</f>
        <v>0.27184657447771743</v>
      </c>
      <c r="O505">
        <v>12335.5</v>
      </c>
      <c r="P505">
        <v>12367.967994054001</v>
      </c>
      <c r="Q505">
        <v>11834.242452553901</v>
      </c>
      <c r="R505">
        <v>70.787132596854093</v>
      </c>
      <c r="S505" s="2">
        <f>(Table2[[#This Row],[Close Price]]-Table2[[#This Row],[20D EMA]])/Table2[[#This Row],[20D EMA]]</f>
        <v>2.2617648250982936E-2</v>
      </c>
      <c r="T505" s="2">
        <f>(Table2[[#This Row],[Close Price]]-Table2[[#This Row],[50D EMA]])/Table2[[#This Row],[50D EMA]]</f>
        <v>1.9933105103806976E-2</v>
      </c>
      <c r="U505" s="2">
        <f>(Table2[[#This Row],[Close Price]]-Table2[[#This Row],[200D EMA]])/Table2[[#This Row],[200D EMA]]</f>
        <v>6.593219215968614E-2</v>
      </c>
      <c r="V505">
        <v>0.71324390940441595</v>
      </c>
      <c r="W505">
        <v>12360.05</v>
      </c>
      <c r="X505">
        <v>12705.15</v>
      </c>
      <c r="Y505">
        <v>12151.65</v>
      </c>
      <c r="Z505">
        <v>12705.15</v>
      </c>
      <c r="AA505">
        <v>12094.7</v>
      </c>
      <c r="AB505">
        <v>12705.15</v>
      </c>
      <c r="AC505" s="2">
        <f>(Table2[[#This Row],[Close Price]]/Table2[[#This Row],[Day Low]])-1</f>
        <v>2.0586486300621765E-2</v>
      </c>
      <c r="AD505" s="2">
        <f>(Table2[[#This Row],[Day High]]/Table2[[#This Row],[Close Price]])-1</f>
        <v>7.1861746402948068E-3</v>
      </c>
      <c r="AE505" s="2">
        <f>(Table2[[#This Row],[Close Price]]/Table2[[#This Row],[Current Week Low]])-1</f>
        <v>3.8089477560660612E-2</v>
      </c>
      <c r="AF505" s="2">
        <f>(Table2[[#This Row],[Current Week High]]/Table2[[#This Row],[Close Price]])-1</f>
        <v>7.1861746402948068E-3</v>
      </c>
      <c r="AG505" s="2">
        <f>(Table2[[#This Row],[Close Price]]/Table2[[#This Row],[Current Month Low]])-1</f>
        <v>4.297750254243593E-2</v>
      </c>
      <c r="AH505" s="2">
        <f>(Table2[[#This Row],[Current Month High]]/Table2[[#This Row],[Close Price]])-1</f>
        <v>7.1861746402948068E-3</v>
      </c>
      <c r="AI505">
        <v>8.4466288794641002</v>
      </c>
      <c r="AJ505">
        <v>29.543575708718201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-0.01</v>
      </c>
      <c r="AM505" t="s">
        <v>10443</v>
      </c>
      <c r="AN505">
        <v>2.2599999999999998</v>
      </c>
      <c r="AO505" t="s">
        <v>10442</v>
      </c>
      <c r="AP505">
        <v>6.8662079792273997E-2</v>
      </c>
      <c r="AQ505">
        <f>(Table2[[#This Row],[Sharpe Ratio]]-AVERAGE(Table2[Sharpe Ratio]))/_xlfn.STDEV.P(Table2[Sharpe Ratio])</f>
        <v>4.8527833835417131E-2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491</v>
      </c>
      <c r="AT505">
        <f>_xlfn.RANK.AVG(Table2[[#This Row],[6M Return vs Nifty Z-Score]],Table2[6M Return vs Nifty Z-Score])</f>
        <v>589</v>
      </c>
      <c r="AU505">
        <f>_xlfn.RANK.AVG(Table2[[#This Row],[Sharpe Ratio Z-Score]],Table2[Sharpe Ratio Z-Score])</f>
        <v>339</v>
      </c>
      <c r="AV505">
        <f>(Table2[[#This Row],[Rank 1Y]]+Table2[[#This Row],[Rank 6M]]+Table2[[#This Row],[Rank Sharpe]])/3</f>
        <v>473</v>
      </c>
    </row>
    <row r="506" spans="1:48" x14ac:dyDescent="0.3">
      <c r="A506" t="s">
        <v>416</v>
      </c>
      <c r="B506" t="s">
        <v>417</v>
      </c>
      <c r="C506" t="s">
        <v>10391</v>
      </c>
      <c r="D506" t="s">
        <v>418</v>
      </c>
      <c r="E506">
        <v>56967.274825189001</v>
      </c>
      <c r="F506">
        <v>199.33</v>
      </c>
      <c r="G506">
        <v>7.3088258493494003</v>
      </c>
      <c r="H506">
        <f>(Table2[[#This Row],[1Y Return vs Nifty]]-AVERAGE(Table2[1Y Return vs Nifty]))/_xlfn.STDEV.P(Table2[1Y Return vs Nifty])</f>
        <v>-0.27919851880467039</v>
      </c>
      <c r="I506">
        <v>0.31791997653735699</v>
      </c>
      <c r="J506">
        <f>(Table2[[#This Row],[1M Return vs Nifty]]-AVERAGE(Table2[1M Return vs Nifty]))/_xlfn.STDEV.P(Table2[1M Return vs Nifty])</f>
        <v>0.25478568089495102</v>
      </c>
      <c r="K506">
        <v>12.4844606480943</v>
      </c>
      <c r="L506">
        <f>(Table2[[#This Row],[6M Return vs Nifty]]-AVERAGE(Table2[6M Return vs Nifty]))/_xlfn.STDEV.P(Table2[6M Return vs Nifty])</f>
        <v>-7.7041867434198316E-2</v>
      </c>
      <c r="M506">
        <v>-5.2579018911933204</v>
      </c>
      <c r="N506">
        <f>(Table2[[#This Row],[1W Return vs Nifty]]-AVERAGE(Table2[1W Return vs Nifty]))/_xlfn.STDEV.P(Table2[1W Return vs Nifty])</f>
        <v>-0.55351820012637365</v>
      </c>
      <c r="O506">
        <v>205.56</v>
      </c>
      <c r="P506">
        <v>198.876124983696</v>
      </c>
      <c r="Q506">
        <v>178.70219472455</v>
      </c>
      <c r="R506">
        <v>32.153140465962501</v>
      </c>
      <c r="S506" s="2">
        <f>(Table2[[#This Row],[Close Price]]-Table2[[#This Row],[20D EMA]])/Table2[[#This Row],[20D EMA]]</f>
        <v>-3.0307452811831045E-2</v>
      </c>
      <c r="T506" s="2">
        <f>(Table2[[#This Row],[Close Price]]-Table2[[#This Row],[50D EMA]])/Table2[[#This Row],[50D EMA]]</f>
        <v>2.2821996171798883E-3</v>
      </c>
      <c r="U506" s="2">
        <f>(Table2[[#This Row],[Close Price]]-Table2[[#This Row],[200D EMA]])/Table2[[#This Row],[200D EMA]]</f>
        <v>0.11543118039062437</v>
      </c>
      <c r="V506">
        <v>0.68218336512607103</v>
      </c>
      <c r="W506">
        <v>197.36</v>
      </c>
      <c r="X506">
        <v>207.28</v>
      </c>
      <c r="Y506">
        <v>194.34</v>
      </c>
      <c r="Z506">
        <v>209.34</v>
      </c>
      <c r="AA506">
        <v>194.34</v>
      </c>
      <c r="AB506">
        <v>220.8</v>
      </c>
      <c r="AC506" s="2">
        <f>(Table2[[#This Row],[Close Price]]/Table2[[#This Row],[Day Low]])-1</f>
        <v>9.981759221726838E-3</v>
      </c>
      <c r="AD506" s="2">
        <f>(Table2[[#This Row],[Day High]]/Table2[[#This Row],[Close Price]])-1</f>
        <v>3.9883610093814248E-2</v>
      </c>
      <c r="AE506" s="2">
        <f>(Table2[[#This Row],[Close Price]]/Table2[[#This Row],[Current Week Low]])-1</f>
        <v>2.5676649171554988E-2</v>
      </c>
      <c r="AF506" s="2">
        <f>(Table2[[#This Row],[Current Week High]]/Table2[[#This Row],[Close Price]])-1</f>
        <v>5.0218231074098174E-2</v>
      </c>
      <c r="AG506" s="2">
        <f>(Table2[[#This Row],[Close Price]]/Table2[[#This Row],[Current Month Low]])-1</f>
        <v>2.5676649171554988E-2</v>
      </c>
      <c r="AH506" s="2">
        <f>(Table2[[#This Row],[Current Month High]]/Table2[[#This Row],[Close Price]])-1</f>
        <v>0.10771083128480408</v>
      </c>
      <c r="AI506">
        <v>15.286208799478199</v>
      </c>
      <c r="AJ506">
        <v>46.029304029304001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0.01</v>
      </c>
      <c r="AM506" t="s">
        <v>10442</v>
      </c>
      <c r="AN506">
        <v>-4.8499999999999996</v>
      </c>
      <c r="AO506" t="s">
        <v>10443</v>
      </c>
      <c r="AP506">
        <v>-7.5358734407255004E-2</v>
      </c>
      <c r="AQ506">
        <f>(Table2[[#This Row],[Sharpe Ratio]]-AVERAGE(Table2[Sharpe Ratio]))/_xlfn.STDEV.P(Table2[Sharpe Ratio])</f>
        <v>-1.6186281106367644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-2.2736010161070555</v>
      </c>
      <c r="AS506">
        <f>_xlfn.RANK.AVG(Table2[[#This Row],[1Y Return vs Nifty Z-Score]],Table2[1Y Return vs Nifty Z-Score])</f>
        <v>385</v>
      </c>
      <c r="AT506">
        <f>_xlfn.RANK.AVG(Table2[[#This Row],[6M Return vs Nifty Z-Score]],Table2[6M Return vs Nifty Z-Score])</f>
        <v>331</v>
      </c>
      <c r="AU506">
        <f>_xlfn.RANK.AVG(Table2[[#This Row],[Sharpe Ratio Z-Score]],Table2[Sharpe Ratio Z-Score])</f>
        <v>703</v>
      </c>
      <c r="AV506">
        <f>(Table2[[#This Row],[Rank 1Y]]+Table2[[#This Row],[Rank 6M]]+Table2[[#This Row],[Rank Sharpe]])/3</f>
        <v>473</v>
      </c>
    </row>
    <row r="507" spans="1:48" x14ac:dyDescent="0.3">
      <c r="A507" t="s">
        <v>2044</v>
      </c>
      <c r="B507" t="s">
        <v>2045</v>
      </c>
      <c r="C507" t="s">
        <v>10386</v>
      </c>
      <c r="D507" t="s">
        <v>538</v>
      </c>
      <c r="E507">
        <v>3306.5434574000001</v>
      </c>
      <c r="F507">
        <v>454.9</v>
      </c>
      <c r="G507">
        <v>-15.1677882955297</v>
      </c>
      <c r="H507">
        <f>(Table2[[#This Row],[1Y Return vs Nifty]]-AVERAGE(Table2[1Y Return vs Nifty]))/_xlfn.STDEV.P(Table2[1Y Return vs Nifty])</f>
        <v>-0.64794865942370283</v>
      </c>
      <c r="I507">
        <v>-7.9542140504992798</v>
      </c>
      <c r="J507">
        <f>(Table2[[#This Row],[1M Return vs Nifty]]-AVERAGE(Table2[1M Return vs Nifty]))/_xlfn.STDEV.P(Table2[1M Return vs Nifty])</f>
        <v>-0.54106322108503346</v>
      </c>
      <c r="K507">
        <v>18.081922011828802</v>
      </c>
      <c r="L507">
        <f>(Table2[[#This Row],[6M Return vs Nifty]]-AVERAGE(Table2[6M Return vs Nifty]))/_xlfn.STDEV.P(Table2[6M Return vs Nifty])</f>
        <v>8.5952524591270285E-2</v>
      </c>
      <c r="M507">
        <v>-2.0221795571678198</v>
      </c>
      <c r="N507">
        <f>(Table2[[#This Row],[1W Return vs Nifty]]-AVERAGE(Table2[1W Return vs Nifty]))/_xlfn.STDEV.P(Table2[1W Return vs Nifty])</f>
        <v>0.16586718982862445</v>
      </c>
      <c r="O507">
        <v>455.4</v>
      </c>
      <c r="P507">
        <v>436.22798875055202</v>
      </c>
      <c r="Q507">
        <v>383.94822862739397</v>
      </c>
      <c r="R507">
        <v>48.041985780121998</v>
      </c>
      <c r="S507" s="2">
        <f>(Table2[[#This Row],[Close Price]]-Table2[[#This Row],[20D EMA]])/Table2[[#This Row],[20D EMA]]</f>
        <v>-1.0979358805445762E-3</v>
      </c>
      <c r="T507" s="2">
        <f>(Table2[[#This Row],[Close Price]]-Table2[[#This Row],[50D EMA]])/Table2[[#This Row],[50D EMA]]</f>
        <v>4.2803331585688713E-2</v>
      </c>
      <c r="U507" s="2">
        <f>(Table2[[#This Row],[Close Price]]-Table2[[#This Row],[200D EMA]])/Table2[[#This Row],[200D EMA]]</f>
        <v>0.18479515226898413</v>
      </c>
      <c r="V507">
        <v>0.377349181374317</v>
      </c>
      <c r="W507">
        <v>446.4</v>
      </c>
      <c r="X507">
        <v>460.8</v>
      </c>
      <c r="Y507">
        <v>442.3</v>
      </c>
      <c r="Z507">
        <v>474.7</v>
      </c>
      <c r="AA507">
        <v>435.35</v>
      </c>
      <c r="AB507">
        <v>478</v>
      </c>
      <c r="AC507" s="2">
        <f>(Table2[[#This Row],[Close Price]]/Table2[[#This Row],[Day Low]])-1</f>
        <v>1.9041218637992907E-2</v>
      </c>
      <c r="AD507" s="2">
        <f>(Table2[[#This Row],[Day High]]/Table2[[#This Row],[Close Price]])-1</f>
        <v>1.2969883490877132E-2</v>
      </c>
      <c r="AE507" s="2">
        <f>(Table2[[#This Row],[Close Price]]/Table2[[#This Row],[Current Week Low]])-1</f>
        <v>2.8487451955686138E-2</v>
      </c>
      <c r="AF507" s="2">
        <f>(Table2[[#This Row],[Current Week High]]/Table2[[#This Row],[Close Price]])-1</f>
        <v>4.3526049681248624E-2</v>
      </c>
      <c r="AG507" s="2">
        <f>(Table2[[#This Row],[Close Price]]/Table2[[#This Row],[Current Month Low]])-1</f>
        <v>4.4906397151716959E-2</v>
      </c>
      <c r="AH507" s="2">
        <f>(Table2[[#This Row],[Current Month High]]/Table2[[#This Row],[Close Price]])-1</f>
        <v>5.0780391294790173E-2</v>
      </c>
      <c r="AI507">
        <v>11.0134095405583</v>
      </c>
      <c r="AJ507">
        <v>54.177258091848799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0.22</v>
      </c>
      <c r="AM507" t="s">
        <v>10442</v>
      </c>
      <c r="AN507">
        <v>-0.83</v>
      </c>
      <c r="AO507" t="s">
        <v>10443</v>
      </c>
      <c r="AP507">
        <v>-9.2897402601100005E-4</v>
      </c>
      <c r="AQ507">
        <f>(Table2[[#This Row],[Sharpe Ratio]]-AVERAGE(Table2[Sharpe Ratio]))/_xlfn.STDEV.P(Table2[Sharpe Ratio])</f>
        <v>-0.75704419198650563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-1.6942363580753474</v>
      </c>
      <c r="AS507">
        <f>_xlfn.RANK.AVG(Table2[[#This Row],[1Y Return vs Nifty Z-Score]],Table2[1Y Return vs Nifty Z-Score])</f>
        <v>552</v>
      </c>
      <c r="AT507">
        <f>_xlfn.RANK.AVG(Table2[[#This Row],[6M Return vs Nifty Z-Score]],Table2[6M Return vs Nifty Z-Score])</f>
        <v>285</v>
      </c>
      <c r="AU507">
        <f>_xlfn.RANK.AVG(Table2[[#This Row],[Sharpe Ratio Z-Score]],Table2[Sharpe Ratio Z-Score])</f>
        <v>584</v>
      </c>
      <c r="AV507">
        <f>(Table2[[#This Row],[Rank 1Y]]+Table2[[#This Row],[Rank 6M]]+Table2[[#This Row],[Rank Sharpe]])/3</f>
        <v>473.66666666666669</v>
      </c>
    </row>
    <row r="508" spans="1:48" x14ac:dyDescent="0.3">
      <c r="A508" t="s">
        <v>473</v>
      </c>
      <c r="B508" t="s">
        <v>474</v>
      </c>
      <c r="C508" t="s">
        <v>10390</v>
      </c>
      <c r="D508" t="s">
        <v>197</v>
      </c>
      <c r="E508">
        <v>46491.624660150002</v>
      </c>
      <c r="F508">
        <v>748.35</v>
      </c>
      <c r="G508">
        <v>-5.5303177656562896</v>
      </c>
      <c r="H508">
        <f>(Table2[[#This Row],[1Y Return vs Nifty]]-AVERAGE(Table2[1Y Return vs Nifty]))/_xlfn.STDEV.P(Table2[1Y Return vs Nifty])</f>
        <v>-0.48983682860276589</v>
      </c>
      <c r="I508">
        <v>0.54951819939999202</v>
      </c>
      <c r="J508">
        <f>(Table2[[#This Row],[1M Return vs Nifty]]-AVERAGE(Table2[1M Return vs Nifty]))/_xlfn.STDEV.P(Table2[1M Return vs Nifty])</f>
        <v>0.27706737879337984</v>
      </c>
      <c r="K508">
        <v>-0.77147475211151195</v>
      </c>
      <c r="L508">
        <f>(Table2[[#This Row],[6M Return vs Nifty]]-AVERAGE(Table2[6M Return vs Nifty]))/_xlfn.STDEV.P(Table2[6M Return vs Nifty])</f>
        <v>-0.46304598445840239</v>
      </c>
      <c r="M508">
        <v>-2.1643102617133301</v>
      </c>
      <c r="N508">
        <f>(Table2[[#This Row],[1W Return vs Nifty]]-AVERAGE(Table2[1W Return vs Nifty]))/_xlfn.STDEV.P(Table2[1W Return vs Nifty])</f>
        <v>0.13426783062562161</v>
      </c>
      <c r="O508">
        <v>718.43</v>
      </c>
      <c r="P508">
        <v>699.19325447000097</v>
      </c>
      <c r="Q508">
        <v>650.24427421313396</v>
      </c>
      <c r="R508">
        <v>63.922745136747402</v>
      </c>
      <c r="S508" s="2">
        <f>(Table2[[#This Row],[Close Price]]-Table2[[#This Row],[20D EMA]])/Table2[[#This Row],[20D EMA]]</f>
        <v>4.1646367774174346E-2</v>
      </c>
      <c r="T508" s="2">
        <f>(Table2[[#This Row],[Close Price]]-Table2[[#This Row],[50D EMA]])/Table2[[#This Row],[50D EMA]]</f>
        <v>7.030494818955399E-2</v>
      </c>
      <c r="U508" s="2">
        <f>(Table2[[#This Row],[Close Price]]-Table2[[#This Row],[200D EMA]])/Table2[[#This Row],[200D EMA]]</f>
        <v>0.15087518595313218</v>
      </c>
      <c r="V508">
        <v>1.21537083199975</v>
      </c>
      <c r="W508">
        <v>725.05</v>
      </c>
      <c r="X508">
        <v>759.45</v>
      </c>
      <c r="Y508">
        <v>698</v>
      </c>
      <c r="Z508">
        <v>759.45</v>
      </c>
      <c r="AA508">
        <v>682.5</v>
      </c>
      <c r="AB508">
        <v>759.45</v>
      </c>
      <c r="AC508" s="2">
        <f>(Table2[[#This Row],[Close Price]]/Table2[[#This Row],[Day Low]])-1</f>
        <v>3.2135714778291247E-2</v>
      </c>
      <c r="AD508" s="2">
        <f>(Table2[[#This Row],[Day High]]/Table2[[#This Row],[Close Price]])-1</f>
        <v>1.4832631789937878E-2</v>
      </c>
      <c r="AE508" s="2">
        <f>(Table2[[#This Row],[Close Price]]/Table2[[#This Row],[Current Week Low]])-1</f>
        <v>7.2134670487105979E-2</v>
      </c>
      <c r="AF508" s="2">
        <f>(Table2[[#This Row],[Current Week High]]/Table2[[#This Row],[Close Price]])-1</f>
        <v>1.4832631789937878E-2</v>
      </c>
      <c r="AG508" s="2">
        <f>(Table2[[#This Row],[Close Price]]/Table2[[#This Row],[Current Month Low]])-1</f>
        <v>9.6483516483516496E-2</v>
      </c>
      <c r="AH508" s="2">
        <f>(Table2[[#This Row],[Current Month High]]/Table2[[#This Row],[Close Price]])-1</f>
        <v>1.4832631789937878E-2</v>
      </c>
      <c r="AI508">
        <v>2.1580811117792398</v>
      </c>
      <c r="AJ508">
        <v>53.318992009833998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0.06</v>
      </c>
      <c r="AM508" t="s">
        <v>10442</v>
      </c>
      <c r="AN508">
        <v>3.59</v>
      </c>
      <c r="AO508" t="s">
        <v>10442</v>
      </c>
      <c r="AP508">
        <v>1.7465274972792998E-2</v>
      </c>
      <c r="AQ508">
        <f>(Table2[[#This Row],[Sharpe Ratio]]-AVERAGE(Table2[Sharpe Ratio]))/_xlfn.STDEV.P(Table2[Sharpe Ratio])</f>
        <v>-0.54411606952795444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-1.0856636731701212</v>
      </c>
      <c r="AS508">
        <f>_xlfn.RANK.AVG(Table2[[#This Row],[1Y Return vs Nifty Z-Score]],Table2[1Y Return vs Nifty Z-Score])</f>
        <v>474</v>
      </c>
      <c r="AT508">
        <f>_xlfn.RANK.AVG(Table2[[#This Row],[6M Return vs Nifty Z-Score]],Table2[6M Return vs Nifty Z-Score])</f>
        <v>478</v>
      </c>
      <c r="AU508">
        <f>_xlfn.RANK.AVG(Table2[[#This Row],[Sharpe Ratio Z-Score]],Table2[Sharpe Ratio Z-Score])</f>
        <v>480</v>
      </c>
      <c r="AV508">
        <f>(Table2[[#This Row],[Rank 1Y]]+Table2[[#This Row],[Rank 6M]]+Table2[[#This Row],[Rank Sharpe]])/3</f>
        <v>477.33333333333331</v>
      </c>
    </row>
    <row r="509" spans="1:48" x14ac:dyDescent="0.3">
      <c r="A509" t="s">
        <v>167</v>
      </c>
      <c r="B509" t="s">
        <v>168</v>
      </c>
      <c r="C509" t="s">
        <v>10383</v>
      </c>
      <c r="D509" t="s">
        <v>21</v>
      </c>
      <c r="E509">
        <v>158693.18843333999</v>
      </c>
      <c r="F509">
        <v>1622.05</v>
      </c>
      <c r="G509">
        <v>-2.3091486987611001</v>
      </c>
      <c r="H509">
        <f>(Table2[[#This Row],[1Y Return vs Nifty]]-AVERAGE(Table2[1Y Return vs Nifty]))/_xlfn.STDEV.P(Table2[1Y Return vs Nifty])</f>
        <v>-0.43699049958190228</v>
      </c>
      <c r="I509">
        <v>-4.7309803598578997</v>
      </c>
      <c r="J509">
        <f>(Table2[[#This Row],[1M Return vs Nifty]]-AVERAGE(Table2[1M Return vs Nifty]))/_xlfn.STDEV.P(Table2[1M Return vs Nifty])</f>
        <v>-0.23096101709054859</v>
      </c>
      <c r="K509">
        <v>10.2009934700303</v>
      </c>
      <c r="L509">
        <f>(Table2[[#This Row],[6M Return vs Nifty]]-AVERAGE(Table2[6M Return vs Nifty]))/_xlfn.STDEV.P(Table2[6M Return vs Nifty])</f>
        <v>-0.14353492923718963</v>
      </c>
      <c r="M509">
        <v>-4.80524285570828</v>
      </c>
      <c r="N509">
        <f>(Table2[[#This Row],[1W Return vs Nifty]]-AVERAGE(Table2[1W Return vs Nifty]))/_xlfn.STDEV.P(Table2[1W Return vs Nifty])</f>
        <v>-0.4528803013379627</v>
      </c>
      <c r="O509">
        <v>1615.53</v>
      </c>
      <c r="P509">
        <v>1564.1745249481301</v>
      </c>
      <c r="Q509">
        <v>1396.36991050864</v>
      </c>
      <c r="R509">
        <v>50.218733500619599</v>
      </c>
      <c r="S509" s="2">
        <f>(Table2[[#This Row],[Close Price]]-Table2[[#This Row],[20D EMA]])/Table2[[#This Row],[20D EMA]]</f>
        <v>4.0358272517378082E-3</v>
      </c>
      <c r="T509" s="2">
        <f>(Table2[[#This Row],[Close Price]]-Table2[[#This Row],[50D EMA]])/Table2[[#This Row],[50D EMA]]</f>
        <v>3.7000650585195485E-2</v>
      </c>
      <c r="U509" s="2">
        <f>(Table2[[#This Row],[Close Price]]-Table2[[#This Row],[200D EMA]])/Table2[[#This Row],[200D EMA]]</f>
        <v>0.16161912956800534</v>
      </c>
      <c r="V509">
        <v>1.0274305037586</v>
      </c>
      <c r="W509">
        <v>1582.4</v>
      </c>
      <c r="X509">
        <v>1629.3</v>
      </c>
      <c r="Y509">
        <v>1582.4</v>
      </c>
      <c r="Z509">
        <v>1672</v>
      </c>
      <c r="AA509">
        <v>1574.75</v>
      </c>
      <c r="AB509">
        <v>1672</v>
      </c>
      <c r="AC509" s="2">
        <f>(Table2[[#This Row],[Close Price]]/Table2[[#This Row],[Day Low]])-1</f>
        <v>2.5056875631951359E-2</v>
      </c>
      <c r="AD509" s="2">
        <f>(Table2[[#This Row],[Day High]]/Table2[[#This Row],[Close Price]])-1</f>
        <v>4.4696526001049008E-3</v>
      </c>
      <c r="AE509" s="2">
        <f>(Table2[[#This Row],[Close Price]]/Table2[[#This Row],[Current Week Low]])-1</f>
        <v>2.5056875631951359E-2</v>
      </c>
      <c r="AF509" s="2">
        <f>(Table2[[#This Row],[Current Week High]]/Table2[[#This Row],[Close Price]])-1</f>
        <v>3.079436515520495E-2</v>
      </c>
      <c r="AG509" s="2">
        <f>(Table2[[#This Row],[Close Price]]/Table2[[#This Row],[Current Month Low]])-1</f>
        <v>3.0036513732338399E-2</v>
      </c>
      <c r="AH509" s="2">
        <f>(Table2[[#This Row],[Current Month High]]/Table2[[#This Row],[Close Price]])-1</f>
        <v>3.079436515520495E-2</v>
      </c>
      <c r="AI509">
        <v>3.0794365155204901</v>
      </c>
      <c r="AJ509">
        <v>47.707508081773803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-0.03</v>
      </c>
      <c r="AM509" t="s">
        <v>10443</v>
      </c>
      <c r="AN509">
        <v>-1.41</v>
      </c>
      <c r="AO509" t="s">
        <v>10443</v>
      </c>
      <c r="AP509">
        <v>-2.1528449321233999E-2</v>
      </c>
      <c r="AQ509">
        <f>(Table2[[#This Row],[Sharpe Ratio]]-AVERAGE(Table2[Sharpe Ratio]))/_xlfn.STDEV.P(Table2[Sharpe Ratio])</f>
        <v>-0.99549956999777078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-2.2598663172453741</v>
      </c>
      <c r="AS509">
        <f>_xlfn.RANK.AVG(Table2[[#This Row],[1Y Return vs Nifty Z-Score]],Table2[1Y Return vs Nifty Z-Score])</f>
        <v>452</v>
      </c>
      <c r="AT509">
        <f>_xlfn.RANK.AVG(Table2[[#This Row],[6M Return vs Nifty Z-Score]],Table2[6M Return vs Nifty Z-Score])</f>
        <v>357</v>
      </c>
      <c r="AU509">
        <f>_xlfn.RANK.AVG(Table2[[#This Row],[Sharpe Ratio Z-Score]],Table2[Sharpe Ratio Z-Score])</f>
        <v>628</v>
      </c>
      <c r="AV509">
        <f>(Table2[[#This Row],[Rank 1Y]]+Table2[[#This Row],[Rank 6M]]+Table2[[#This Row],[Rank Sharpe]])/3</f>
        <v>479</v>
      </c>
    </row>
    <row r="510" spans="1:48" x14ac:dyDescent="0.3">
      <c r="A510" t="s">
        <v>1145</v>
      </c>
      <c r="B510" t="s">
        <v>1146</v>
      </c>
      <c r="C510" t="s">
        <v>10397</v>
      </c>
      <c r="D510" t="s">
        <v>472</v>
      </c>
      <c r="E510">
        <v>11244.82914432</v>
      </c>
      <c r="F510">
        <v>3171.6</v>
      </c>
      <c r="G510">
        <v>-10.1067666509978</v>
      </c>
      <c r="H510">
        <f>(Table2[[#This Row],[1Y Return vs Nifty]]-AVERAGE(Table2[1Y Return vs Nifty]))/_xlfn.STDEV.P(Table2[1Y Return vs Nifty])</f>
        <v>-0.56491780650841628</v>
      </c>
      <c r="I510">
        <v>6.8327967701089198</v>
      </c>
      <c r="J510">
        <f>(Table2[[#This Row],[1M Return vs Nifty]]-AVERAGE(Table2[1M Return vs Nifty]))/_xlfn.STDEV.P(Table2[1M Return vs Nifty])</f>
        <v>0.88157164999949233</v>
      </c>
      <c r="K510">
        <v>22.2161523336427</v>
      </c>
      <c r="L510">
        <f>(Table2[[#This Row],[6M Return vs Nifty]]-AVERAGE(Table2[6M Return vs Nifty]))/_xlfn.STDEV.P(Table2[6M Return vs Nifty])</f>
        <v>0.20633859141848851</v>
      </c>
      <c r="M510">
        <v>0.74050118473405402</v>
      </c>
      <c r="N510">
        <f>(Table2[[#This Row],[1W Return vs Nifty]]-AVERAGE(Table2[1W Return vs Nifty]))/_xlfn.STDEV.P(Table2[1W Return vs Nifty])</f>
        <v>0.7800831075343061</v>
      </c>
      <c r="O510">
        <v>3073.39</v>
      </c>
      <c r="P510">
        <v>2951.7806745190701</v>
      </c>
      <c r="Q510">
        <v>2754.3440603870999</v>
      </c>
      <c r="R510">
        <v>56.778720261110699</v>
      </c>
      <c r="S510" s="2">
        <f>(Table2[[#This Row],[Close Price]]-Table2[[#This Row],[20D EMA]])/Table2[[#This Row],[20D EMA]]</f>
        <v>3.1954942262452872E-2</v>
      </c>
      <c r="T510" s="2">
        <f>(Table2[[#This Row],[Close Price]]-Table2[[#This Row],[50D EMA]])/Table2[[#This Row],[50D EMA]]</f>
        <v>7.4470074073760481E-2</v>
      </c>
      <c r="U510" s="2">
        <f>(Table2[[#This Row],[Close Price]]-Table2[[#This Row],[200D EMA]])/Table2[[#This Row],[200D EMA]]</f>
        <v>0.15149012994195726</v>
      </c>
      <c r="V510">
        <v>2.46799385994112</v>
      </c>
      <c r="W510">
        <v>3113.35</v>
      </c>
      <c r="X510">
        <v>3259</v>
      </c>
      <c r="Y510">
        <v>3008.7</v>
      </c>
      <c r="Z510">
        <v>3370</v>
      </c>
      <c r="AA510">
        <v>2840.35</v>
      </c>
      <c r="AB510">
        <v>3370</v>
      </c>
      <c r="AC510" s="2">
        <f>(Table2[[#This Row],[Close Price]]/Table2[[#This Row],[Day Low]])-1</f>
        <v>1.8709749947805498E-2</v>
      </c>
      <c r="AD510" s="2">
        <f>(Table2[[#This Row],[Day High]]/Table2[[#This Row],[Close Price]])-1</f>
        <v>2.7557068987261957E-2</v>
      </c>
      <c r="AE510" s="2">
        <f>(Table2[[#This Row],[Close Price]]/Table2[[#This Row],[Current Week Low]])-1</f>
        <v>5.4142985342506833E-2</v>
      </c>
      <c r="AF510" s="2">
        <f>(Table2[[#This Row],[Current Week High]]/Table2[[#This Row],[Close Price]])-1</f>
        <v>6.2555177197628931E-2</v>
      </c>
      <c r="AG510" s="2">
        <f>(Table2[[#This Row],[Close Price]]/Table2[[#This Row],[Current Month Low]])-1</f>
        <v>0.11662295139683487</v>
      </c>
      <c r="AH510" s="2">
        <f>(Table2[[#This Row],[Current Month High]]/Table2[[#This Row],[Close Price]])-1</f>
        <v>6.2555177197628931E-2</v>
      </c>
      <c r="AI510">
        <v>6.2555177197628904</v>
      </c>
      <c r="AJ510">
        <v>41.148197596795697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-0.01</v>
      </c>
      <c r="AM510" t="s">
        <v>10443</v>
      </c>
      <c r="AN510">
        <v>10.31</v>
      </c>
      <c r="AO510" t="s">
        <v>10442</v>
      </c>
      <c r="AP510">
        <v>-5.6469689697950999E-2</v>
      </c>
      <c r="AQ510">
        <f>(Table2[[#This Row],[Sharpe Ratio]]-AVERAGE(Table2[Sharpe Ratio]))/_xlfn.STDEV.P(Table2[Sharpe Ratio])</f>
        <v>-1.3999723326678324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-9.6896790223961804E-2</v>
      </c>
      <c r="AS510">
        <f>_xlfn.RANK.AVG(Table2[[#This Row],[1Y Return vs Nifty Z-Score]],Table2[1Y Return vs Nifty Z-Score])</f>
        <v>516</v>
      </c>
      <c r="AT510">
        <f>_xlfn.RANK.AVG(Table2[[#This Row],[6M Return vs Nifty Z-Score]],Table2[6M Return vs Nifty Z-Score])</f>
        <v>244</v>
      </c>
      <c r="AU510">
        <f>_xlfn.RANK.AVG(Table2[[#This Row],[Sharpe Ratio Z-Score]],Table2[Sharpe Ratio Z-Score])</f>
        <v>678</v>
      </c>
      <c r="AV510">
        <f>(Table2[[#This Row],[Rank 1Y]]+Table2[[#This Row],[Rank 6M]]+Table2[[#This Row],[Rank Sharpe]])/3</f>
        <v>479.33333333333331</v>
      </c>
    </row>
    <row r="511" spans="1:48" x14ac:dyDescent="0.3">
      <c r="A511" t="s">
        <v>638</v>
      </c>
      <c r="B511" t="s">
        <v>639</v>
      </c>
      <c r="C511" t="s">
        <v>10390</v>
      </c>
      <c r="D511" t="s">
        <v>197</v>
      </c>
      <c r="E511">
        <v>30745.600122719999</v>
      </c>
      <c r="F511">
        <v>16209.55</v>
      </c>
      <c r="G511">
        <v>-18.863527067627398</v>
      </c>
      <c r="H511">
        <f>(Table2[[#This Row],[1Y Return vs Nifty]]-AVERAGE(Table2[1Y Return vs Nifty]))/_xlfn.STDEV.P(Table2[1Y Return vs Nifty])</f>
        <v>-0.70858075388054198</v>
      </c>
      <c r="I511">
        <v>5.4958308801752197E-2</v>
      </c>
      <c r="J511">
        <f>(Table2[[#This Row],[1M Return vs Nifty]]-AVERAGE(Table2[1M Return vs Nifty]))/_xlfn.STDEV.P(Table2[1M Return vs Nifty])</f>
        <v>0.22948655568177104</v>
      </c>
      <c r="K511">
        <v>-12.894153416712401</v>
      </c>
      <c r="L511">
        <f>(Table2[[#This Row],[6M Return vs Nifty]]-AVERAGE(Table2[6M Return vs Nifty]))/_xlfn.STDEV.P(Table2[6M Return vs Nifty])</f>
        <v>-0.81605041097550579</v>
      </c>
      <c r="M511">
        <v>-4.9157560000781899</v>
      </c>
      <c r="N511">
        <f>(Table2[[#This Row],[1W Return vs Nifty]]-AVERAGE(Table2[1W Return vs Nifty]))/_xlfn.STDEV.P(Table2[1W Return vs Nifty])</f>
        <v>-0.47745025303675209</v>
      </c>
      <c r="O511">
        <v>16233.8</v>
      </c>
      <c r="P511">
        <v>15949.5705742058</v>
      </c>
      <c r="Q511">
        <v>15211.6611661037</v>
      </c>
      <c r="R511">
        <v>46.084647859343498</v>
      </c>
      <c r="S511" s="2">
        <f>(Table2[[#This Row],[Close Price]]-Table2[[#This Row],[20D EMA]])/Table2[[#This Row],[20D EMA]]</f>
        <v>-1.4937968929024628E-3</v>
      </c>
      <c r="T511" s="2">
        <f>(Table2[[#This Row],[Close Price]]-Table2[[#This Row],[50D EMA]])/Table2[[#This Row],[50D EMA]]</f>
        <v>1.630008937134942E-2</v>
      </c>
      <c r="U511" s="2">
        <f>(Table2[[#This Row],[Close Price]]-Table2[[#This Row],[200D EMA]])/Table2[[#This Row],[200D EMA]]</f>
        <v>6.5600253844721748E-2</v>
      </c>
      <c r="V511">
        <v>0.76824069022875197</v>
      </c>
      <c r="W511">
        <v>16044.6</v>
      </c>
      <c r="X511">
        <v>16685</v>
      </c>
      <c r="Y511">
        <v>16044.6</v>
      </c>
      <c r="Z511">
        <v>17300</v>
      </c>
      <c r="AA511">
        <v>15075</v>
      </c>
      <c r="AB511">
        <v>17300</v>
      </c>
      <c r="AC511" s="2">
        <f>(Table2[[#This Row],[Close Price]]/Table2[[#This Row],[Day Low]])-1</f>
        <v>1.0280717499968839E-2</v>
      </c>
      <c r="AD511" s="2">
        <f>(Table2[[#This Row],[Day High]]/Table2[[#This Row],[Close Price]])-1</f>
        <v>2.9331474346912856E-2</v>
      </c>
      <c r="AE511" s="2">
        <f>(Table2[[#This Row],[Close Price]]/Table2[[#This Row],[Current Week Low]])-1</f>
        <v>1.0280717499968839E-2</v>
      </c>
      <c r="AF511" s="2">
        <f>(Table2[[#This Row],[Current Week High]]/Table2[[#This Row],[Close Price]])-1</f>
        <v>6.7272071093892327E-2</v>
      </c>
      <c r="AG511" s="2">
        <f>(Table2[[#This Row],[Close Price]]/Table2[[#This Row],[Current Month Low]])-1</f>
        <v>7.5260364842454353E-2</v>
      </c>
      <c r="AH511" s="2">
        <f>(Table2[[#This Row],[Current Month High]]/Table2[[#This Row],[Close Price]])-1</f>
        <v>6.7272071093892327E-2</v>
      </c>
      <c r="AI511">
        <v>12.587949696320999</v>
      </c>
      <c r="AJ511">
        <v>24.929094412331398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-0.03</v>
      </c>
      <c r="AM511" t="s">
        <v>10443</v>
      </c>
      <c r="AN511">
        <v>3.52</v>
      </c>
      <c r="AO511" t="s">
        <v>10442</v>
      </c>
      <c r="AP511">
        <v>8.7108680005340999E-2</v>
      </c>
      <c r="AQ511">
        <f>(Table2[[#This Row],[Sharpe Ratio]]-AVERAGE(Table2[Sharpe Ratio]))/_xlfn.STDEV.P(Table2[Sharpe Ratio])</f>
        <v>0.26206196340859261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-1.5105328988024362</v>
      </c>
      <c r="AS511">
        <f>_xlfn.RANK.AVG(Table2[[#This Row],[1Y Return vs Nifty Z-Score]],Table2[1Y Return vs Nifty Z-Score])</f>
        <v>576</v>
      </c>
      <c r="AT511">
        <f>_xlfn.RANK.AVG(Table2[[#This Row],[6M Return vs Nifty Z-Score]],Table2[6M Return vs Nifty Z-Score])</f>
        <v>596</v>
      </c>
      <c r="AU511">
        <f>_xlfn.RANK.AVG(Table2[[#This Row],[Sharpe Ratio Z-Score]],Table2[Sharpe Ratio Z-Score])</f>
        <v>269</v>
      </c>
      <c r="AV511">
        <f>(Table2[[#This Row],[Rank 1Y]]+Table2[[#This Row],[Rank 6M]]+Table2[[#This Row],[Rank Sharpe]])/3</f>
        <v>480.33333333333331</v>
      </c>
    </row>
    <row r="512" spans="1:48" x14ac:dyDescent="0.3">
      <c r="A512" t="s">
        <v>1597</v>
      </c>
      <c r="B512" t="s">
        <v>1598</v>
      </c>
      <c r="C512" t="s">
        <v>10397</v>
      </c>
      <c r="D512" t="s">
        <v>278</v>
      </c>
      <c r="E512">
        <v>5988.7814784000002</v>
      </c>
      <c r="F512">
        <v>815.5</v>
      </c>
      <c r="G512">
        <v>-13.952693756965999</v>
      </c>
      <c r="H512">
        <f>(Table2[[#This Row],[1Y Return vs Nifty]]-AVERAGE(Table2[1Y Return vs Nifty]))/_xlfn.STDEV.P(Table2[1Y Return vs Nifty])</f>
        <v>-0.62801388281221449</v>
      </c>
      <c r="I512">
        <v>5.5534325575878203</v>
      </c>
      <c r="J512">
        <f>(Table2[[#This Row],[1M Return vs Nifty]]-AVERAGE(Table2[1M Return vs Nifty]))/_xlfn.STDEV.P(Table2[1M Return vs Nifty])</f>
        <v>0.75848604712608825</v>
      </c>
      <c r="K512">
        <v>2.4872847271483902</v>
      </c>
      <c r="L512">
        <f>(Table2[[#This Row],[6M Return vs Nifty]]-AVERAGE(Table2[6M Return vs Nifty]))/_xlfn.STDEV.P(Table2[6M Return vs Nifty])</f>
        <v>-0.36815305254456371</v>
      </c>
      <c r="M512">
        <v>-1.4125693455402</v>
      </c>
      <c r="N512">
        <f>(Table2[[#This Row],[1W Return vs Nifty]]-AVERAGE(Table2[1W Return vs Nifty]))/_xlfn.STDEV.P(Table2[1W Return vs Nifty])</f>
        <v>0.30139942484172555</v>
      </c>
      <c r="O512">
        <v>807.39</v>
      </c>
      <c r="P512">
        <v>789.64469604581302</v>
      </c>
      <c r="Q512">
        <v>768.83085935568397</v>
      </c>
      <c r="R512">
        <v>58.421619284952698</v>
      </c>
      <c r="S512" s="2">
        <f>(Table2[[#This Row],[Close Price]]-Table2[[#This Row],[20D EMA]])/Table2[[#This Row],[20D EMA]]</f>
        <v>1.0044711973148062E-2</v>
      </c>
      <c r="T512" s="2">
        <f>(Table2[[#This Row],[Close Price]]-Table2[[#This Row],[50D EMA]])/Table2[[#This Row],[50D EMA]]</f>
        <v>3.2742959059509628E-2</v>
      </c>
      <c r="U512" s="2">
        <f>(Table2[[#This Row],[Close Price]]-Table2[[#This Row],[200D EMA]])/Table2[[#This Row],[200D EMA]]</f>
        <v>6.0701440474731909E-2</v>
      </c>
      <c r="V512">
        <v>2.71982372226375</v>
      </c>
      <c r="W512">
        <v>808.25</v>
      </c>
      <c r="X512">
        <v>819.5</v>
      </c>
      <c r="Y512">
        <v>799.8</v>
      </c>
      <c r="Z512">
        <v>869.3</v>
      </c>
      <c r="AA512">
        <v>768.55</v>
      </c>
      <c r="AB512">
        <v>869.3</v>
      </c>
      <c r="AC512" s="2">
        <f>(Table2[[#This Row],[Close Price]]/Table2[[#This Row],[Day Low]])-1</f>
        <v>8.9699969068977037E-3</v>
      </c>
      <c r="AD512" s="2">
        <f>(Table2[[#This Row],[Day High]]/Table2[[#This Row],[Close Price]])-1</f>
        <v>4.9049662783569037E-3</v>
      </c>
      <c r="AE512" s="2">
        <f>(Table2[[#This Row],[Close Price]]/Table2[[#This Row],[Current Week Low]])-1</f>
        <v>1.9629907476869324E-2</v>
      </c>
      <c r="AF512" s="2">
        <f>(Table2[[#This Row],[Current Week High]]/Table2[[#This Row],[Close Price]])-1</f>
        <v>6.59717964438995E-2</v>
      </c>
      <c r="AG512" s="2">
        <f>(Table2[[#This Row],[Close Price]]/Table2[[#This Row],[Current Month Low]])-1</f>
        <v>6.1089063821482048E-2</v>
      </c>
      <c r="AH512" s="2">
        <f>(Table2[[#This Row],[Current Month High]]/Table2[[#This Row],[Close Price]])-1</f>
        <v>6.59717964438995E-2</v>
      </c>
      <c r="AI512">
        <v>6.59717964438995</v>
      </c>
      <c r="AJ512">
        <v>26.434108527131698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0.03</v>
      </c>
      <c r="AM512" t="s">
        <v>10442</v>
      </c>
      <c r="AN512">
        <v>3.27</v>
      </c>
      <c r="AO512" t="s">
        <v>10442</v>
      </c>
      <c r="AP512">
        <v>2.6268642628777001E-2</v>
      </c>
      <c r="AQ512">
        <f>(Table2[[#This Row],[Sharpe Ratio]]-AVERAGE(Table2[Sharpe Ratio]))/_xlfn.STDEV.P(Table2[Sharpe Ratio])</f>
        <v>-0.44221005822937476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-0.3784915216183391</v>
      </c>
      <c r="AS512">
        <f>_xlfn.RANK.AVG(Table2[[#This Row],[1Y Return vs Nifty Z-Score]],Table2[1Y Return vs Nifty Z-Score])</f>
        <v>545</v>
      </c>
      <c r="AT512">
        <f>_xlfn.RANK.AVG(Table2[[#This Row],[6M Return vs Nifty Z-Score]],Table2[6M Return vs Nifty Z-Score])</f>
        <v>440</v>
      </c>
      <c r="AU512">
        <f>_xlfn.RANK.AVG(Table2[[#This Row],[Sharpe Ratio Z-Score]],Table2[Sharpe Ratio Z-Score])</f>
        <v>457</v>
      </c>
      <c r="AV512">
        <f>(Table2[[#This Row],[Rank 1Y]]+Table2[[#This Row],[Rank 6M]]+Table2[[#This Row],[Rank Sharpe]])/3</f>
        <v>480.66666666666669</v>
      </c>
    </row>
    <row r="513" spans="1:48" x14ac:dyDescent="0.3">
      <c r="A513" t="s">
        <v>1666</v>
      </c>
      <c r="B513" t="s">
        <v>1667</v>
      </c>
      <c r="C513" t="s">
        <v>10394</v>
      </c>
      <c r="D513" t="s">
        <v>132</v>
      </c>
      <c r="E513">
        <v>5310.12</v>
      </c>
      <c r="F513">
        <v>186.32</v>
      </c>
      <c r="G513">
        <v>25.221475881079101</v>
      </c>
      <c r="H513">
        <f>(Table2[[#This Row],[1Y Return vs Nifty]]-AVERAGE(Table2[1Y Return vs Nifty]))/_xlfn.STDEV.P(Table2[1Y Return vs Nifty])</f>
        <v>1.4675468419724011E-2</v>
      </c>
      <c r="I513">
        <v>-12.989260456229699</v>
      </c>
      <c r="J513">
        <f>(Table2[[#This Row],[1M Return vs Nifty]]-AVERAGE(Table2[1M Return vs Nifty]))/_xlfn.STDEV.P(Table2[1M Return vs Nifty])</f>
        <v>-1.0254770543621421</v>
      </c>
      <c r="K513">
        <v>-20.774847763918501</v>
      </c>
      <c r="L513">
        <f>(Table2[[#This Row],[6M Return vs Nifty]]-AVERAGE(Table2[6M Return vs Nifty]))/_xlfn.STDEV.P(Table2[6M Return vs Nifty])</f>
        <v>-1.045531045211525</v>
      </c>
      <c r="M513">
        <v>-7.2598014498980801</v>
      </c>
      <c r="N513">
        <f>(Table2[[#This Row],[1W Return vs Nifty]]-AVERAGE(Table2[1W Return vs Nifty]))/_xlfn.STDEV.P(Table2[1W Return vs Nifty])</f>
        <v>-0.99859263668901732</v>
      </c>
      <c r="O513">
        <v>195.01</v>
      </c>
      <c r="P513">
        <v>199.48185658532699</v>
      </c>
      <c r="Q513">
        <v>188.535502787475</v>
      </c>
      <c r="R513">
        <v>31.5808666652059</v>
      </c>
      <c r="S513" s="2">
        <f>(Table2[[#This Row],[Close Price]]-Table2[[#This Row],[20D EMA]])/Table2[[#This Row],[20D EMA]]</f>
        <v>-4.4561817342700365E-2</v>
      </c>
      <c r="T513" s="2">
        <f>(Table2[[#This Row],[Close Price]]-Table2[[#This Row],[50D EMA]])/Table2[[#This Row],[50D EMA]]</f>
        <v>-6.5980219006519555E-2</v>
      </c>
      <c r="U513" s="2">
        <f>(Table2[[#This Row],[Close Price]]-Table2[[#This Row],[200D EMA]])/Table2[[#This Row],[200D EMA]]</f>
        <v>-1.1751117188641174E-2</v>
      </c>
      <c r="V513">
        <v>0.41931766833574702</v>
      </c>
      <c r="W513">
        <v>184.45</v>
      </c>
      <c r="X513">
        <v>187.94</v>
      </c>
      <c r="Y513">
        <v>183.33</v>
      </c>
      <c r="Z513">
        <v>196.46</v>
      </c>
      <c r="AA513">
        <v>183.33</v>
      </c>
      <c r="AB513">
        <v>212.9</v>
      </c>
      <c r="AC513" s="2">
        <f>(Table2[[#This Row],[Close Price]]/Table2[[#This Row],[Day Low]])-1</f>
        <v>1.0138248847926246E-2</v>
      </c>
      <c r="AD513" s="2">
        <f>(Table2[[#This Row],[Day High]]/Table2[[#This Row],[Close Price]])-1</f>
        <v>8.6947187634178746E-3</v>
      </c>
      <c r="AE513" s="2">
        <f>(Table2[[#This Row],[Close Price]]/Table2[[#This Row],[Current Week Low]])-1</f>
        <v>1.630938744340793E-2</v>
      </c>
      <c r="AF513" s="2">
        <f>(Table2[[#This Row],[Current Week High]]/Table2[[#This Row],[Close Price]])-1</f>
        <v>5.4422498926578022E-2</v>
      </c>
      <c r="AG513" s="2">
        <f>(Table2[[#This Row],[Close Price]]/Table2[[#This Row],[Current Month Low]])-1</f>
        <v>1.630938744340793E-2</v>
      </c>
      <c r="AH513" s="2">
        <f>(Table2[[#This Row],[Current Month High]]/Table2[[#This Row],[Close Price]])-1</f>
        <v>0.14265779304422499</v>
      </c>
      <c r="AI513">
        <v>42.2015886646629</v>
      </c>
      <c r="AJ513">
        <v>70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-0.03</v>
      </c>
      <c r="AM513" t="s">
        <v>10443</v>
      </c>
      <c r="AN513">
        <v>-7.06</v>
      </c>
      <c r="AO513" t="s">
        <v>10443</v>
      </c>
      <c r="AP513">
        <v>1.7276626305387999E-2</v>
      </c>
      <c r="AQ513">
        <f>(Table2[[#This Row],[Sharpe Ratio]]-AVERAGE(Table2[Sharpe Ratio]))/_xlfn.STDEV.P(Table2[Sharpe Ratio])</f>
        <v>-0.54629982851466097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284</v>
      </c>
      <c r="AT513">
        <f>_xlfn.RANK.AVG(Table2[[#This Row],[6M Return vs Nifty Z-Score]],Table2[6M Return vs Nifty Z-Score])</f>
        <v>676</v>
      </c>
      <c r="AU513">
        <f>_xlfn.RANK.AVG(Table2[[#This Row],[Sharpe Ratio Z-Score]],Table2[Sharpe Ratio Z-Score])</f>
        <v>482</v>
      </c>
      <c r="AV513">
        <f>(Table2[[#This Row],[Rank 1Y]]+Table2[[#This Row],[Rank 6M]]+Table2[[#This Row],[Rank Sharpe]])/3</f>
        <v>480.66666666666669</v>
      </c>
    </row>
    <row r="514" spans="1:48" x14ac:dyDescent="0.3">
      <c r="A514" t="s">
        <v>503</v>
      </c>
      <c r="B514" t="s">
        <v>504</v>
      </c>
      <c r="C514" t="s">
        <v>10395</v>
      </c>
      <c r="D514" t="s">
        <v>144</v>
      </c>
      <c r="E514">
        <v>43818.543780385</v>
      </c>
      <c r="F514">
        <v>49559.95</v>
      </c>
      <c r="G514">
        <v>-7.6177883730625799</v>
      </c>
      <c r="H514">
        <f>(Table2[[#This Row],[1Y Return vs Nifty]]-AVERAGE(Table2[1Y Return vs Nifty]))/_xlfn.STDEV.P(Table2[1Y Return vs Nifty])</f>
        <v>-0.52408376077224228</v>
      </c>
      <c r="I514">
        <v>-9.3626595253783407</v>
      </c>
      <c r="J514">
        <f>(Table2[[#This Row],[1M Return vs Nifty]]-AVERAGE(Table2[1M Return vs Nifty]))/_xlfn.STDEV.P(Table2[1M Return vs Nifty])</f>
        <v>-0.67656752759380112</v>
      </c>
      <c r="K514">
        <v>14.081840845308299</v>
      </c>
      <c r="L514">
        <f>(Table2[[#This Row],[6M Return vs Nifty]]-AVERAGE(Table2[6M Return vs Nifty]))/_xlfn.STDEV.P(Table2[6M Return vs Nifty])</f>
        <v>-3.0527207098122348E-2</v>
      </c>
      <c r="M514">
        <v>-4.9652564443196701</v>
      </c>
      <c r="N514">
        <f>(Table2[[#This Row],[1W Return vs Nifty]]-AVERAGE(Table2[1W Return vs Nifty]))/_xlfn.STDEV.P(Table2[1W Return vs Nifty])</f>
        <v>-0.48845549165353452</v>
      </c>
      <c r="O514">
        <v>50470.31</v>
      </c>
      <c r="P514">
        <v>51438.804612828601</v>
      </c>
      <c r="Q514">
        <v>47482.900371643897</v>
      </c>
      <c r="R514">
        <v>38.5420191051846</v>
      </c>
      <c r="S514" s="2">
        <f>(Table2[[#This Row],[Close Price]]-Table2[[#This Row],[20D EMA]])/Table2[[#This Row],[20D EMA]]</f>
        <v>-1.8037535335130705E-2</v>
      </c>
      <c r="T514" s="2">
        <f>(Table2[[#This Row],[Close Price]]-Table2[[#This Row],[50D EMA]])/Table2[[#This Row],[50D EMA]]</f>
        <v>-3.6526016243387305E-2</v>
      </c>
      <c r="U514" s="2">
        <f>(Table2[[#This Row],[Close Price]]-Table2[[#This Row],[200D EMA]])/Table2[[#This Row],[200D EMA]]</f>
        <v>4.3743107773519342E-2</v>
      </c>
      <c r="V514">
        <v>1.0480135687284</v>
      </c>
      <c r="W514">
        <v>49151</v>
      </c>
      <c r="X514">
        <v>50124.95</v>
      </c>
      <c r="Y514">
        <v>49051.1</v>
      </c>
      <c r="Z514">
        <v>50900</v>
      </c>
      <c r="AA514">
        <v>48826.7</v>
      </c>
      <c r="AB514">
        <v>51600</v>
      </c>
      <c r="AC514" s="2">
        <f>(Table2[[#This Row],[Close Price]]/Table2[[#This Row],[Day Low]])-1</f>
        <v>8.320278325975039E-3</v>
      </c>
      <c r="AD514" s="2">
        <f>(Table2[[#This Row],[Day High]]/Table2[[#This Row],[Close Price]])-1</f>
        <v>1.1400334342548835E-2</v>
      </c>
      <c r="AE514" s="2">
        <f>(Table2[[#This Row],[Close Price]]/Table2[[#This Row],[Current Week Low]])-1</f>
        <v>1.0373875407483135E-2</v>
      </c>
      <c r="AF514" s="2">
        <f>(Table2[[#This Row],[Current Week High]]/Table2[[#This Row],[Close Price]])-1</f>
        <v>2.7038969974747751E-2</v>
      </c>
      <c r="AG514" s="2">
        <f>(Table2[[#This Row],[Close Price]]/Table2[[#This Row],[Current Month Low]])-1</f>
        <v>1.5017398267751059E-2</v>
      </c>
      <c r="AH514" s="2">
        <f>(Table2[[#This Row],[Current Month High]]/Table2[[#This Row],[Close Price]])-1</f>
        <v>4.1163278009763937E-2</v>
      </c>
      <c r="AI514">
        <v>21.0533908932515</v>
      </c>
      <c r="AJ514">
        <v>41.690133999662599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-0.24</v>
      </c>
      <c r="AM514" t="s">
        <v>10443</v>
      </c>
      <c r="AN514">
        <v>-1.47</v>
      </c>
      <c r="AO514" t="s">
        <v>10443</v>
      </c>
      <c r="AP514">
        <v>-2.7310489473488998E-2</v>
      </c>
      <c r="AQ514">
        <f>(Table2[[#This Row],[Sharpe Ratio]]-AVERAGE(Table2[Sharpe Ratio]))/_xlfn.STDEV.P(Table2[Sharpe Ratio])</f>
        <v>-1.062431302501754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490</v>
      </c>
      <c r="AT514">
        <f>_xlfn.RANK.AVG(Table2[[#This Row],[6M Return vs Nifty Z-Score]],Table2[6M Return vs Nifty Z-Score])</f>
        <v>316</v>
      </c>
      <c r="AU514">
        <f>_xlfn.RANK.AVG(Table2[[#This Row],[Sharpe Ratio Z-Score]],Table2[Sharpe Ratio Z-Score])</f>
        <v>639</v>
      </c>
      <c r="AV514">
        <f>(Table2[[#This Row],[Rank 1Y]]+Table2[[#This Row],[Rank 6M]]+Table2[[#This Row],[Rank Sharpe]])/3</f>
        <v>481.66666666666669</v>
      </c>
    </row>
    <row r="515" spans="1:48" x14ac:dyDescent="0.3">
      <c r="A515" t="s">
        <v>159</v>
      </c>
      <c r="B515" t="s">
        <v>160</v>
      </c>
      <c r="C515" t="s">
        <v>10397</v>
      </c>
      <c r="D515" t="s">
        <v>161</v>
      </c>
      <c r="E515">
        <v>167186.34522855</v>
      </c>
      <c r="F515">
        <v>3287.1</v>
      </c>
      <c r="G515">
        <v>1.93244167014831</v>
      </c>
      <c r="H515">
        <f>(Table2[[#This Row],[1Y Return vs Nifty]]-AVERAGE(Table2[1Y Return vs Nifty]))/_xlfn.STDEV.P(Table2[1Y Return vs Nifty])</f>
        <v>-0.3674031927525937</v>
      </c>
      <c r="I515">
        <v>1.56369994691546</v>
      </c>
      <c r="J515">
        <f>(Table2[[#This Row],[1M Return vs Nifty]]-AVERAGE(Table2[1M Return vs Nifty]))/_xlfn.STDEV.P(Table2[1M Return vs Nifty])</f>
        <v>0.37464019706860197</v>
      </c>
      <c r="K515">
        <v>-3.6339835054256402</v>
      </c>
      <c r="L515">
        <f>(Table2[[#This Row],[6M Return vs Nifty]]-AVERAGE(Table2[6M Return vs Nifty]))/_xlfn.STDEV.P(Table2[6M Return vs Nifty])</f>
        <v>-0.54640035594846859</v>
      </c>
      <c r="M515">
        <v>-2.3824121933683302</v>
      </c>
      <c r="N515">
        <f>(Table2[[#This Row],[1W Return vs Nifty]]-AVERAGE(Table2[1W Return vs Nifty]))/_xlfn.STDEV.P(Table2[1W Return vs Nifty])</f>
        <v>8.577808800967375E-2</v>
      </c>
      <c r="O515">
        <v>3217.11</v>
      </c>
      <c r="P515">
        <v>3162.64093385766</v>
      </c>
      <c r="Q515">
        <v>2960.3824750095</v>
      </c>
      <c r="R515">
        <v>60.784081128965603</v>
      </c>
      <c r="S515" s="2">
        <f>(Table2[[#This Row],[Close Price]]-Table2[[#This Row],[20D EMA]])/Table2[[#This Row],[20D EMA]]</f>
        <v>2.1755550789373003E-2</v>
      </c>
      <c r="T515" s="2">
        <f>(Table2[[#This Row],[Close Price]]-Table2[[#This Row],[50D EMA]])/Table2[[#This Row],[50D EMA]]</f>
        <v>3.9352891695653175E-2</v>
      </c>
      <c r="U515" s="2">
        <f>(Table2[[#This Row],[Close Price]]-Table2[[#This Row],[200D EMA]])/Table2[[#This Row],[200D EMA]]</f>
        <v>0.11036328168692171</v>
      </c>
      <c r="V515">
        <v>1.1671052816396299</v>
      </c>
      <c r="W515">
        <v>3225</v>
      </c>
      <c r="X515">
        <v>3298.35</v>
      </c>
      <c r="Y515">
        <v>3161.1</v>
      </c>
      <c r="Z515">
        <v>3320</v>
      </c>
      <c r="AA515">
        <v>3135.6</v>
      </c>
      <c r="AB515">
        <v>3331</v>
      </c>
      <c r="AC515" s="2">
        <f>(Table2[[#This Row],[Close Price]]/Table2[[#This Row],[Day Low]])-1</f>
        <v>1.925581395348841E-2</v>
      </c>
      <c r="AD515" s="2">
        <f>(Table2[[#This Row],[Day High]]/Table2[[#This Row],[Close Price]])-1</f>
        <v>3.4224696541023114E-3</v>
      </c>
      <c r="AE515" s="2">
        <f>(Table2[[#This Row],[Close Price]]/Table2[[#This Row],[Current Week Low]])-1</f>
        <v>3.9859542564297135E-2</v>
      </c>
      <c r="AF515" s="2">
        <f>(Table2[[#This Row],[Current Week High]]/Table2[[#This Row],[Close Price]])-1</f>
        <v>1.0008822366219583E-2</v>
      </c>
      <c r="AG515" s="2">
        <f>(Table2[[#This Row],[Close Price]]/Table2[[#This Row],[Current Month Low]])-1</f>
        <v>4.8316111748947677E-2</v>
      </c>
      <c r="AH515" s="2">
        <f>(Table2[[#This Row],[Current Month High]]/Table2[[#This Row],[Close Price]])-1</f>
        <v>1.335523713911968E-2</v>
      </c>
      <c r="AI515">
        <v>1.33552371391196</v>
      </c>
      <c r="AJ515">
        <v>43.381823733397297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0.05</v>
      </c>
      <c r="AM515" t="s">
        <v>10442</v>
      </c>
      <c r="AN515">
        <v>2.2400000000000002</v>
      </c>
      <c r="AO515" t="s">
        <v>10442</v>
      </c>
      <c r="AP515">
        <v>3.827749569364E-3</v>
      </c>
      <c r="AQ515">
        <f>(Table2[[#This Row],[Sharpe Ratio]]-AVERAGE(Table2[Sharpe Ratio]))/_xlfn.STDEV.P(Table2[Sharpe Ratio])</f>
        <v>-0.70198131748245041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-1.1553665811052372</v>
      </c>
      <c r="AS515">
        <f>_xlfn.RANK.AVG(Table2[[#This Row],[1Y Return vs Nifty Z-Score]],Table2[1Y Return vs Nifty Z-Score])</f>
        <v>418</v>
      </c>
      <c r="AT515">
        <f>_xlfn.RANK.AVG(Table2[[#This Row],[6M Return vs Nifty Z-Score]],Table2[6M Return vs Nifty Z-Score])</f>
        <v>507</v>
      </c>
      <c r="AU515">
        <f>_xlfn.RANK.AVG(Table2[[#This Row],[Sharpe Ratio Z-Score]],Table2[Sharpe Ratio Z-Score])</f>
        <v>520</v>
      </c>
      <c r="AV515">
        <f>(Table2[[#This Row],[Rank 1Y]]+Table2[[#This Row],[Rank 6M]]+Table2[[#This Row],[Rank Sharpe]])/3</f>
        <v>481.66666666666669</v>
      </c>
    </row>
    <row r="516" spans="1:48" x14ac:dyDescent="0.3">
      <c r="A516" t="s">
        <v>1395</v>
      </c>
      <c r="B516" t="s">
        <v>1396</v>
      </c>
      <c r="C516" t="s">
        <v>10391</v>
      </c>
      <c r="D516" t="s">
        <v>327</v>
      </c>
      <c r="E516">
        <v>8059.7170663759998</v>
      </c>
      <c r="F516">
        <v>209.48</v>
      </c>
      <c r="G516">
        <v>16.233015347633799</v>
      </c>
      <c r="H516">
        <f>(Table2[[#This Row],[1Y Return vs Nifty]]-AVERAGE(Table2[1Y Return vs Nifty]))/_xlfn.STDEV.P(Table2[1Y Return vs Nifty])</f>
        <v>-0.13278873879102832</v>
      </c>
      <c r="I516">
        <v>-15.6869098780122</v>
      </c>
      <c r="J516">
        <f>(Table2[[#This Row],[1M Return vs Nifty]]-AVERAGE(Table2[1M Return vs Nifty]))/_xlfn.STDEV.P(Table2[1M Return vs Nifty])</f>
        <v>-1.2850136289915601</v>
      </c>
      <c r="K516">
        <v>-9.7248882762122406</v>
      </c>
      <c r="L516">
        <f>(Table2[[#This Row],[6M Return vs Nifty]]-AVERAGE(Table2[6M Return vs Nifty]))/_xlfn.STDEV.P(Table2[6M Return vs Nifty])</f>
        <v>-0.72376349532296269</v>
      </c>
      <c r="M516">
        <v>-6.5277044308085497</v>
      </c>
      <c r="N516">
        <f>(Table2[[#This Row],[1W Return vs Nifty]]-AVERAGE(Table2[1W Return vs Nifty]))/_xlfn.STDEV.P(Table2[1W Return vs Nifty])</f>
        <v>-0.83582839266706321</v>
      </c>
      <c r="O516">
        <v>215.64</v>
      </c>
      <c r="P516">
        <v>218.91759551909999</v>
      </c>
      <c r="Q516">
        <v>205.24061914478099</v>
      </c>
      <c r="R516">
        <v>37.819684515672897</v>
      </c>
      <c r="S516" s="2">
        <f>(Table2[[#This Row],[Close Price]]-Table2[[#This Row],[20D EMA]])/Table2[[#This Row],[20D EMA]]</f>
        <v>-2.8566128733073626E-2</v>
      </c>
      <c r="T516" s="2">
        <f>(Table2[[#This Row],[Close Price]]-Table2[[#This Row],[50D EMA]])/Table2[[#This Row],[50D EMA]]</f>
        <v>-4.3110264831483565E-2</v>
      </c>
      <c r="U516" s="2">
        <f>(Table2[[#This Row],[Close Price]]-Table2[[#This Row],[200D EMA]])/Table2[[#This Row],[200D EMA]]</f>
        <v>2.0655661987788339E-2</v>
      </c>
      <c r="V516">
        <v>0.51234693538402898</v>
      </c>
      <c r="W516">
        <v>204.5</v>
      </c>
      <c r="X516">
        <v>210.47</v>
      </c>
      <c r="Y516">
        <v>203.73</v>
      </c>
      <c r="Z516">
        <v>219.5</v>
      </c>
      <c r="AA516">
        <v>203.73</v>
      </c>
      <c r="AB516">
        <v>228.5</v>
      </c>
      <c r="AC516" s="2">
        <f>(Table2[[#This Row],[Close Price]]/Table2[[#This Row],[Day Low]])-1</f>
        <v>2.4352078239608721E-2</v>
      </c>
      <c r="AD516" s="2">
        <f>(Table2[[#This Row],[Day High]]/Table2[[#This Row],[Close Price]])-1</f>
        <v>4.7259881611609877E-3</v>
      </c>
      <c r="AE516" s="2">
        <f>(Table2[[#This Row],[Close Price]]/Table2[[#This Row],[Current Week Low]])-1</f>
        <v>2.8223629313306908E-2</v>
      </c>
      <c r="AF516" s="2">
        <f>(Table2[[#This Row],[Current Week High]]/Table2[[#This Row],[Close Price]])-1</f>
        <v>4.7832728661447499E-2</v>
      </c>
      <c r="AG516" s="2">
        <f>(Table2[[#This Row],[Close Price]]/Table2[[#This Row],[Current Month Low]])-1</f>
        <v>2.8223629313306908E-2</v>
      </c>
      <c r="AH516" s="2">
        <f>(Table2[[#This Row],[Current Month High]]/Table2[[#This Row],[Close Price]])-1</f>
        <v>9.0796257399274438E-2</v>
      </c>
      <c r="AI516">
        <v>25.071605881229701</v>
      </c>
      <c r="AJ516">
        <v>56.328358208955201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</v>
      </c>
      <c r="AM516" t="s">
        <v>10443</v>
      </c>
      <c r="AN516">
        <v>-4.5</v>
      </c>
      <c r="AO516" t="s">
        <v>10443</v>
      </c>
      <c r="AQ516">
        <f>(Table2[[#This Row],[Sharpe Ratio]]-AVERAGE(Table2[Sharpe Ratio]))/_xlfn.STDEV.P(Table2[Sharpe Ratio])</f>
        <v>-0.74629057572393653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327</v>
      </c>
      <c r="AT516">
        <f>_xlfn.RANK.AVG(Table2[[#This Row],[6M Return vs Nifty Z-Score]],Table2[6M Return vs Nifty Z-Score])</f>
        <v>562</v>
      </c>
      <c r="AU516">
        <f>_xlfn.RANK.AVG(Table2[[#This Row],[Sharpe Ratio Z-Score]],Table2[Sharpe Ratio Z-Score])</f>
        <v>558</v>
      </c>
      <c r="AV516">
        <f>(Table2[[#This Row],[Rank 1Y]]+Table2[[#This Row],[Rank 6M]]+Table2[[#This Row],[Rank Sharpe]])/3</f>
        <v>482.33333333333331</v>
      </c>
    </row>
    <row r="517" spans="1:48" x14ac:dyDescent="0.3">
      <c r="A517" t="s">
        <v>81</v>
      </c>
      <c r="B517" t="s">
        <v>82</v>
      </c>
      <c r="C517" t="s">
        <v>10393</v>
      </c>
      <c r="D517" t="s">
        <v>83</v>
      </c>
      <c r="E517">
        <v>336835.0155632</v>
      </c>
      <c r="F517">
        <v>3797.2</v>
      </c>
      <c r="G517">
        <v>-14.7583904520333</v>
      </c>
      <c r="H517">
        <f>(Table2[[#This Row],[1Y Return vs Nifty]]-AVERAGE(Table2[1Y Return vs Nifty]))/_xlfn.STDEV.P(Table2[1Y Return vs Nifty])</f>
        <v>-0.64123210009740306</v>
      </c>
      <c r="I517">
        <v>4.2294473073035599</v>
      </c>
      <c r="J517">
        <f>(Table2[[#This Row],[1M Return vs Nifty]]-AVERAGE(Table2[1M Return vs Nifty]))/_xlfn.STDEV.P(Table2[1M Return vs Nifty])</f>
        <v>0.63110752494154221</v>
      </c>
      <c r="K517">
        <v>-12.3384385910951</v>
      </c>
      <c r="L517">
        <f>(Table2[[#This Row],[6M Return vs Nifty]]-AVERAGE(Table2[6M Return vs Nifty]))/_xlfn.STDEV.P(Table2[6M Return vs Nifty])</f>
        <v>-0.79986836088975055</v>
      </c>
      <c r="M517">
        <v>-1.6882351060126</v>
      </c>
      <c r="N517">
        <f>(Table2[[#This Row],[1W Return vs Nifty]]-AVERAGE(Table2[1W Return vs Nifty]))/_xlfn.STDEV.P(Table2[1W Return vs Nifty])</f>
        <v>0.24011174310546082</v>
      </c>
      <c r="O517">
        <v>3679.7</v>
      </c>
      <c r="P517">
        <v>3565.7454919617498</v>
      </c>
      <c r="Q517">
        <v>3447.8473211297101</v>
      </c>
      <c r="R517">
        <v>68.942251824294104</v>
      </c>
      <c r="S517" s="2">
        <f>(Table2[[#This Row],[Close Price]]-Table2[[#This Row],[20D EMA]])/Table2[[#This Row],[20D EMA]]</f>
        <v>3.1931950974264205E-2</v>
      </c>
      <c r="T517" s="2">
        <f>(Table2[[#This Row],[Close Price]]-Table2[[#This Row],[50D EMA]])/Table2[[#This Row],[50D EMA]]</f>
        <v>6.4910551961719423E-2</v>
      </c>
      <c r="U517" s="2">
        <f>(Table2[[#This Row],[Close Price]]-Table2[[#This Row],[200D EMA]])/Table2[[#This Row],[200D EMA]]</f>
        <v>0.10132486921022421</v>
      </c>
      <c r="V517">
        <v>0.67557197051235796</v>
      </c>
      <c r="W517">
        <v>3740</v>
      </c>
      <c r="X517">
        <v>3819</v>
      </c>
      <c r="Y517">
        <v>3708</v>
      </c>
      <c r="Z517">
        <v>3819</v>
      </c>
      <c r="AA517">
        <v>3552</v>
      </c>
      <c r="AB517">
        <v>3819</v>
      </c>
      <c r="AC517" s="2">
        <f>(Table2[[#This Row],[Close Price]]/Table2[[#This Row],[Day Low]])-1</f>
        <v>1.529411764705868E-2</v>
      </c>
      <c r="AD517" s="2">
        <f>(Table2[[#This Row],[Day High]]/Table2[[#This Row],[Close Price]])-1</f>
        <v>5.7410723691140308E-3</v>
      </c>
      <c r="AE517" s="2">
        <f>(Table2[[#This Row],[Close Price]]/Table2[[#This Row],[Current Week Low]])-1</f>
        <v>2.4056094929881366E-2</v>
      </c>
      <c r="AF517" s="2">
        <f>(Table2[[#This Row],[Current Week High]]/Table2[[#This Row],[Close Price]])-1</f>
        <v>5.7410723691140308E-3</v>
      </c>
      <c r="AG517" s="2">
        <f>(Table2[[#This Row],[Close Price]]/Table2[[#This Row],[Current Month Low]])-1</f>
        <v>6.903153153153152E-2</v>
      </c>
      <c r="AH517" s="2">
        <f>(Table2[[#This Row],[Current Month High]]/Table2[[#This Row],[Close Price]])-1</f>
        <v>5.7410723691140308E-3</v>
      </c>
      <c r="AI517">
        <v>2.3635836932476502</v>
      </c>
      <c r="AJ517">
        <v>24.2681589841768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-0.02</v>
      </c>
      <c r="AM517" t="s">
        <v>10443</v>
      </c>
      <c r="AN517">
        <v>5.25</v>
      </c>
      <c r="AO517" t="s">
        <v>10442</v>
      </c>
      <c r="AP517">
        <v>7.7524093209821995E-2</v>
      </c>
      <c r="AQ517">
        <f>(Table2[[#This Row],[Sharpe Ratio]]-AVERAGE(Table2[Sharpe Ratio]))/_xlfn.STDEV.P(Table2[Sharpe Ratio])</f>
        <v>0.15111271666067819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-0.41876847627947245</v>
      </c>
      <c r="AS517">
        <f>_xlfn.RANK.AVG(Table2[[#This Row],[1Y Return vs Nifty Z-Score]],Table2[1Y Return vs Nifty Z-Score])</f>
        <v>550</v>
      </c>
      <c r="AT517">
        <f>_xlfn.RANK.AVG(Table2[[#This Row],[6M Return vs Nifty Z-Score]],Table2[6M Return vs Nifty Z-Score])</f>
        <v>587</v>
      </c>
      <c r="AU517">
        <f>_xlfn.RANK.AVG(Table2[[#This Row],[Sharpe Ratio Z-Score]],Table2[Sharpe Ratio Z-Score])</f>
        <v>310</v>
      </c>
      <c r="AV517">
        <f>(Table2[[#This Row],[Rank 1Y]]+Table2[[#This Row],[Rank 6M]]+Table2[[#This Row],[Rank Sharpe]])/3</f>
        <v>482.33333333333331</v>
      </c>
    </row>
    <row r="518" spans="1:48" x14ac:dyDescent="0.3">
      <c r="A518" t="s">
        <v>1990</v>
      </c>
      <c r="B518" t="s">
        <v>1991</v>
      </c>
      <c r="C518" t="s">
        <v>10392</v>
      </c>
      <c r="D518" t="s">
        <v>125</v>
      </c>
      <c r="E518">
        <v>3496.8793860000001</v>
      </c>
      <c r="F518">
        <v>1201.2</v>
      </c>
      <c r="G518">
        <v>-15.5899452592459</v>
      </c>
      <c r="H518">
        <f>(Table2[[#This Row],[1Y Return vs Nifty]]-AVERAGE(Table2[1Y Return vs Nifty]))/_xlfn.STDEV.P(Table2[1Y Return vs Nifty])</f>
        <v>-0.65487454420021929</v>
      </c>
      <c r="I518">
        <v>-2.4288770628374499</v>
      </c>
      <c r="J518">
        <f>(Table2[[#This Row],[1M Return vs Nifty]]-AVERAGE(Table2[1M Return vs Nifty]))/_xlfn.STDEV.P(Table2[1M Return vs Nifty])</f>
        <v>-9.4793081155601783E-3</v>
      </c>
      <c r="K518">
        <v>7.0231864449563997</v>
      </c>
      <c r="L518">
        <f>(Table2[[#This Row],[6M Return vs Nifty]]-AVERAGE(Table2[6M Return vs Nifty]))/_xlfn.STDEV.P(Table2[6M Return vs Nifty])</f>
        <v>-0.236070578948331</v>
      </c>
      <c r="M518">
        <v>2.7279991931856702</v>
      </c>
      <c r="N518">
        <f>(Table2[[#This Row],[1W Return vs Nifty]]-AVERAGE(Table2[1W Return vs Nifty]))/_xlfn.STDEV.P(Table2[1W Return vs Nifty])</f>
        <v>1.2219557042060947</v>
      </c>
      <c r="O518">
        <v>1119.17</v>
      </c>
      <c r="P518">
        <v>1122.80805656248</v>
      </c>
      <c r="Q518">
        <v>1124.45683063366</v>
      </c>
      <c r="R518">
        <v>73.8865931384383</v>
      </c>
      <c r="S518" s="2">
        <f>(Table2[[#This Row],[Close Price]]-Table2[[#This Row],[20D EMA]])/Table2[[#This Row],[20D EMA]]</f>
        <v>7.3295388546869525E-2</v>
      </c>
      <c r="T518" s="2">
        <f>(Table2[[#This Row],[Close Price]]-Table2[[#This Row],[50D EMA]])/Table2[[#This Row],[50D EMA]]</f>
        <v>6.9817760016364652E-2</v>
      </c>
      <c r="U518" s="2">
        <f>(Table2[[#This Row],[Close Price]]-Table2[[#This Row],[200D EMA]])/Table2[[#This Row],[200D EMA]]</f>
        <v>6.8249102389367197E-2</v>
      </c>
      <c r="V518">
        <v>1.35724347730436</v>
      </c>
      <c r="W518">
        <v>1126</v>
      </c>
      <c r="X518">
        <v>1240</v>
      </c>
      <c r="Y518">
        <v>1091.5</v>
      </c>
      <c r="Z518">
        <v>1240</v>
      </c>
      <c r="AA518">
        <v>1060</v>
      </c>
      <c r="AB518">
        <v>1240</v>
      </c>
      <c r="AC518" s="2">
        <f>(Table2[[#This Row],[Close Price]]/Table2[[#This Row],[Day Low]])-1</f>
        <v>6.6785079928951996E-2</v>
      </c>
      <c r="AD518" s="2">
        <f>(Table2[[#This Row],[Day High]]/Table2[[#This Row],[Close Price]])-1</f>
        <v>3.2301032301032206E-2</v>
      </c>
      <c r="AE518" s="2">
        <f>(Table2[[#This Row],[Close Price]]/Table2[[#This Row],[Current Week Low]])-1</f>
        <v>0.10050389372423285</v>
      </c>
      <c r="AF518" s="2">
        <f>(Table2[[#This Row],[Current Week High]]/Table2[[#This Row],[Close Price]])-1</f>
        <v>3.2301032301032206E-2</v>
      </c>
      <c r="AG518" s="2">
        <f>(Table2[[#This Row],[Close Price]]/Table2[[#This Row],[Current Month Low]])-1</f>
        <v>0.13320754716981131</v>
      </c>
      <c r="AH518" s="2">
        <f>(Table2[[#This Row],[Current Month High]]/Table2[[#This Row],[Close Price]])-1</f>
        <v>3.2301032301032206E-2</v>
      </c>
      <c r="AI518">
        <v>13.1368631368631</v>
      </c>
      <c r="AJ518">
        <v>25.780104712041801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0.01</v>
      </c>
      <c r="AM518" t="s">
        <v>10442</v>
      </c>
      <c r="AN518">
        <v>7.1</v>
      </c>
      <c r="AO518" t="s">
        <v>10442</v>
      </c>
      <c r="AP518">
        <v>1.0075828761980999E-2</v>
      </c>
      <c r="AQ518">
        <f>(Table2[[#This Row],[Sharpe Ratio]]-AVERAGE(Table2[Sharpe Ratio]))/_xlfn.STDEV.P(Table2[Sharpe Ratio])</f>
        <v>-0.62965481089102715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555</v>
      </c>
      <c r="AT518">
        <f>_xlfn.RANK.AVG(Table2[[#This Row],[6M Return vs Nifty Z-Score]],Table2[6M Return vs Nifty Z-Score])</f>
        <v>389</v>
      </c>
      <c r="AU518">
        <f>_xlfn.RANK.AVG(Table2[[#This Row],[Sharpe Ratio Z-Score]],Table2[Sharpe Ratio Z-Score])</f>
        <v>503</v>
      </c>
      <c r="AV518">
        <f>(Table2[[#This Row],[Rank 1Y]]+Table2[[#This Row],[Rank 6M]]+Table2[[#This Row],[Rank Sharpe]])/3</f>
        <v>482.33333333333331</v>
      </c>
    </row>
    <row r="519" spans="1:48" x14ac:dyDescent="0.3">
      <c r="A519" t="s">
        <v>128</v>
      </c>
      <c r="B519" t="s">
        <v>129</v>
      </c>
      <c r="C519" t="s">
        <v>10384</v>
      </c>
      <c r="D519" t="s">
        <v>51</v>
      </c>
      <c r="E519">
        <v>224842.72741332001</v>
      </c>
      <c r="F519">
        <v>353.9</v>
      </c>
      <c r="G519">
        <v>24.510424734896599</v>
      </c>
      <c r="H519">
        <f>(Table2[[#This Row],[1Y Return vs Nifty]]-AVERAGE(Table2[1Y Return vs Nifty]))/_xlfn.STDEV.P(Table2[1Y Return vs Nifty])</f>
        <v>3.0100009942461625E-3</v>
      </c>
      <c r="I519">
        <v>-0.35381586355071498</v>
      </c>
      <c r="J519">
        <f>(Table2[[#This Row],[1M Return vs Nifty]]-AVERAGE(Table2[1M Return vs Nifty]))/_xlfn.STDEV.P(Table2[1M Return vs Nifty])</f>
        <v>0.19015904053740754</v>
      </c>
      <c r="K519">
        <v>-13.236037708106601</v>
      </c>
      <c r="L519">
        <f>(Table2[[#This Row],[6M Return vs Nifty]]-AVERAGE(Table2[6M Return vs Nifty]))/_xlfn.STDEV.P(Table2[6M Return vs Nifty])</f>
        <v>-0.82600585659588921</v>
      </c>
      <c r="M519">
        <v>-2.8963776434025799</v>
      </c>
      <c r="N519">
        <f>(Table2[[#This Row],[1W Return vs Nifty]]-AVERAGE(Table2[1W Return vs Nifty]))/_xlfn.STDEV.P(Table2[1W Return vs Nifty])</f>
        <v>-2.8489824229971126E-2</v>
      </c>
      <c r="O519">
        <v>343.58</v>
      </c>
      <c r="P519">
        <v>340.425070498693</v>
      </c>
      <c r="Q519">
        <v>310.35913205068402</v>
      </c>
      <c r="R519">
        <v>63.177103248057499</v>
      </c>
      <c r="S519" s="2">
        <f>(Table2[[#This Row],[Close Price]]-Table2[[#This Row],[20D EMA]])/Table2[[#This Row],[20D EMA]]</f>
        <v>3.0036672681762598E-2</v>
      </c>
      <c r="T519" s="2">
        <f>(Table2[[#This Row],[Close Price]]-Table2[[#This Row],[50D EMA]])/Table2[[#This Row],[50D EMA]]</f>
        <v>3.9582659060824692E-2</v>
      </c>
      <c r="U519" s="2">
        <f>(Table2[[#This Row],[Close Price]]-Table2[[#This Row],[200D EMA]])/Table2[[#This Row],[200D EMA]]</f>
        <v>0.14029188592461134</v>
      </c>
      <c r="V519">
        <v>1.23430569685157</v>
      </c>
      <c r="W519">
        <v>348.35</v>
      </c>
      <c r="X519">
        <v>355.9</v>
      </c>
      <c r="Y519">
        <v>338.45</v>
      </c>
      <c r="Z519">
        <v>355.9</v>
      </c>
      <c r="AA519">
        <v>323.14999999999998</v>
      </c>
      <c r="AB519">
        <v>359.75</v>
      </c>
      <c r="AC519" s="2">
        <f>(Table2[[#This Row],[Close Price]]/Table2[[#This Row],[Day Low]])-1</f>
        <v>1.5932252045356643E-2</v>
      </c>
      <c r="AD519" s="2">
        <f>(Table2[[#This Row],[Day High]]/Table2[[#This Row],[Close Price]])-1</f>
        <v>5.6513139304887883E-3</v>
      </c>
      <c r="AE519" s="2">
        <f>(Table2[[#This Row],[Close Price]]/Table2[[#This Row],[Current Week Low]])-1</f>
        <v>4.5649283498301108E-2</v>
      </c>
      <c r="AF519" s="2">
        <f>(Table2[[#This Row],[Current Week High]]/Table2[[#This Row],[Close Price]])-1</f>
        <v>5.6513139304887883E-3</v>
      </c>
      <c r="AG519" s="2">
        <f>(Table2[[#This Row],[Close Price]]/Table2[[#This Row],[Current Month Low]])-1</f>
        <v>9.5157047810614293E-2</v>
      </c>
      <c r="AH519" s="2">
        <f>(Table2[[#This Row],[Current Month High]]/Table2[[#This Row],[Close Price]])-1</f>
        <v>1.6530093246679867E-2</v>
      </c>
      <c r="AI519">
        <v>11.528680418197199</v>
      </c>
      <c r="AJ519">
        <v>73.268053855569093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-0.03</v>
      </c>
      <c r="AM519" t="s">
        <v>10443</v>
      </c>
      <c r="AN519">
        <v>1.93</v>
      </c>
      <c r="AO519" t="s">
        <v>10442</v>
      </c>
      <c r="AQ519">
        <f>(Table2[[#This Row],[Sharpe Ratio]]-AVERAGE(Table2[Sharpe Ratio]))/_xlfn.STDEV.P(Table2[Sharpe Ratio])</f>
        <v>-0.74629057572393653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-1.4076172150181432</v>
      </c>
      <c r="AS519">
        <f>_xlfn.RANK.AVG(Table2[[#This Row],[1Y Return vs Nifty Z-Score]],Table2[1Y Return vs Nifty Z-Score])</f>
        <v>290</v>
      </c>
      <c r="AT519">
        <f>_xlfn.RANK.AVG(Table2[[#This Row],[6M Return vs Nifty Z-Score]],Table2[6M Return vs Nifty Z-Score])</f>
        <v>600</v>
      </c>
      <c r="AU519">
        <f>_xlfn.RANK.AVG(Table2[[#This Row],[Sharpe Ratio Z-Score]],Table2[Sharpe Ratio Z-Score])</f>
        <v>558</v>
      </c>
      <c r="AV519">
        <f>(Table2[[#This Row],[Rank 1Y]]+Table2[[#This Row],[Rank 6M]]+Table2[[#This Row],[Rank Sharpe]])/3</f>
        <v>482.66666666666669</v>
      </c>
    </row>
    <row r="520" spans="1:48" x14ac:dyDescent="0.3">
      <c r="A520" t="s">
        <v>1143</v>
      </c>
      <c r="B520" t="s">
        <v>1144</v>
      </c>
      <c r="C520" t="s">
        <v>10383</v>
      </c>
      <c r="D520" t="s">
        <v>290</v>
      </c>
      <c r="E520">
        <v>11260.42877174</v>
      </c>
      <c r="F520">
        <v>2069.8000000000002</v>
      </c>
      <c r="G520">
        <v>-9.4066710952761099</v>
      </c>
      <c r="H520">
        <f>(Table2[[#This Row],[1Y Return vs Nifty]]-AVERAGE(Table2[1Y Return vs Nifty]))/_xlfn.STDEV.P(Table2[1Y Return vs Nifty])</f>
        <v>-0.55343207591949883</v>
      </c>
      <c r="I520">
        <v>-15.061975038246899</v>
      </c>
      <c r="J520">
        <f>(Table2[[#This Row],[1M Return vs Nifty]]-AVERAGE(Table2[1M Return vs Nifty]))/_xlfn.STDEV.P(Table2[1M Return vs Nifty])</f>
        <v>-1.2248896386874015</v>
      </c>
      <c r="K520">
        <v>-2.0946244347200098</v>
      </c>
      <c r="L520">
        <f>(Table2[[#This Row],[6M Return vs Nifty]]-AVERAGE(Table2[6M Return vs Nifty]))/_xlfn.STDEV.P(Table2[6M Return vs Nifty])</f>
        <v>-0.50157523264093495</v>
      </c>
      <c r="M520">
        <v>-4.7676228019109601</v>
      </c>
      <c r="N520">
        <f>(Table2[[#This Row],[1W Return vs Nifty]]-AVERAGE(Table2[1W Return vs Nifty]))/_xlfn.STDEV.P(Table2[1W Return vs Nifty])</f>
        <v>-0.44451638309116925</v>
      </c>
      <c r="O520">
        <v>2088.11</v>
      </c>
      <c r="P520">
        <v>2138.7933403986399</v>
      </c>
      <c r="Q520">
        <v>2026.96597524719</v>
      </c>
      <c r="R520">
        <v>48.627258088890699</v>
      </c>
      <c r="S520" s="2">
        <f>(Table2[[#This Row],[Close Price]]-Table2[[#This Row],[20D EMA]])/Table2[[#This Row],[20D EMA]]</f>
        <v>-8.7686951357926271E-3</v>
      </c>
      <c r="T520" s="2">
        <f>(Table2[[#This Row],[Close Price]]-Table2[[#This Row],[50D EMA]])/Table2[[#This Row],[50D EMA]]</f>
        <v>-3.225806771297518E-2</v>
      </c>
      <c r="U520" s="2">
        <f>(Table2[[#This Row],[Close Price]]-Table2[[#This Row],[200D EMA]])/Table2[[#This Row],[200D EMA]]</f>
        <v>2.1132088686188478E-2</v>
      </c>
      <c r="V520">
        <v>0.37445178550305203</v>
      </c>
      <c r="W520">
        <v>2025.2</v>
      </c>
      <c r="X520">
        <v>2082</v>
      </c>
      <c r="Y520">
        <v>2016.9</v>
      </c>
      <c r="Z520">
        <v>2118</v>
      </c>
      <c r="AA520">
        <v>1980</v>
      </c>
      <c r="AB520">
        <v>2130</v>
      </c>
      <c r="AC520" s="2">
        <f>(Table2[[#This Row],[Close Price]]/Table2[[#This Row],[Day Low]])-1</f>
        <v>2.2022516294686989E-2</v>
      </c>
      <c r="AD520" s="2">
        <f>(Table2[[#This Row],[Day High]]/Table2[[#This Row],[Close Price]])-1</f>
        <v>5.8942893033142596E-3</v>
      </c>
      <c r="AE520" s="2">
        <f>(Table2[[#This Row],[Close Price]]/Table2[[#This Row],[Current Week Low]])-1</f>
        <v>2.6228370271208279E-2</v>
      </c>
      <c r="AF520" s="2">
        <f>(Table2[[#This Row],[Current Week High]]/Table2[[#This Row],[Close Price]])-1</f>
        <v>2.3287274132766322E-2</v>
      </c>
      <c r="AG520" s="2">
        <f>(Table2[[#This Row],[Close Price]]/Table2[[#This Row],[Current Month Low]])-1</f>
        <v>4.5353535353535479E-2</v>
      </c>
      <c r="AH520" s="2">
        <f>(Table2[[#This Row],[Current Month High]]/Table2[[#This Row],[Close Price]])-1</f>
        <v>2.9084935742583751E-2</v>
      </c>
      <c r="AI520">
        <v>32.759203787805497</v>
      </c>
      <c r="AJ520">
        <v>29.362500000000001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-0.21</v>
      </c>
      <c r="AM520" t="s">
        <v>10443</v>
      </c>
      <c r="AN520">
        <v>2.2000000000000002</v>
      </c>
      <c r="AO520" t="s">
        <v>10442</v>
      </c>
      <c r="AP520">
        <v>2.4786969123222001E-2</v>
      </c>
      <c r="AQ520">
        <f>(Table2[[#This Row],[Sharpe Ratio]]-AVERAGE(Table2[Sharpe Ratio]))/_xlfn.STDEV.P(Table2[Sharpe Ratio])</f>
        <v>-0.4593616123730051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509</v>
      </c>
      <c r="AT520">
        <f>_xlfn.RANK.AVG(Table2[[#This Row],[6M Return vs Nifty Z-Score]],Table2[6M Return vs Nifty Z-Score])</f>
        <v>492</v>
      </c>
      <c r="AU520">
        <f>_xlfn.RANK.AVG(Table2[[#This Row],[Sharpe Ratio Z-Score]],Table2[Sharpe Ratio Z-Score])</f>
        <v>460</v>
      </c>
      <c r="AV520">
        <f>(Table2[[#This Row],[Rank 1Y]]+Table2[[#This Row],[Rank 6M]]+Table2[[#This Row],[Rank Sharpe]])/3</f>
        <v>487</v>
      </c>
    </row>
    <row r="521" spans="1:48" x14ac:dyDescent="0.3">
      <c r="A521" t="s">
        <v>1821</v>
      </c>
      <c r="B521" t="s">
        <v>1822</v>
      </c>
      <c r="C521" t="s">
        <v>10390</v>
      </c>
      <c r="D521" t="s">
        <v>197</v>
      </c>
      <c r="E521">
        <v>4297.0858822169903</v>
      </c>
      <c r="F521">
        <v>168.99</v>
      </c>
      <c r="G521">
        <v>-11.707354386529101</v>
      </c>
      <c r="H521">
        <f>(Table2[[#This Row],[1Y Return vs Nifty]]-AVERAGE(Table2[1Y Return vs Nifty]))/_xlfn.STDEV.P(Table2[1Y Return vs Nifty])</f>
        <v>-0.59117696408196652</v>
      </c>
      <c r="I521">
        <v>-8.99735143019047</v>
      </c>
      <c r="J521">
        <f>(Table2[[#This Row],[1M Return vs Nifty]]-AVERAGE(Table2[1M Return vs Nifty]))/_xlfn.STDEV.P(Table2[1M Return vs Nifty])</f>
        <v>-0.64142181483220362</v>
      </c>
      <c r="K521">
        <v>-6.2924521112626701</v>
      </c>
      <c r="L521">
        <f>(Table2[[#This Row],[6M Return vs Nifty]]-AVERAGE(Table2[6M Return vs Nifty]))/_xlfn.STDEV.P(Table2[6M Return vs Nifty])</f>
        <v>-0.62381321259355726</v>
      </c>
      <c r="M521">
        <v>-3.0122227278028602</v>
      </c>
      <c r="N521">
        <f>(Table2[[#This Row],[1W Return vs Nifty]]-AVERAGE(Table2[1W Return vs Nifty]))/_xlfn.STDEV.P(Table2[1W Return vs Nifty])</f>
        <v>-5.42452051349782E-2</v>
      </c>
      <c r="O521">
        <v>170.74</v>
      </c>
      <c r="P521">
        <v>177.92092303971901</v>
      </c>
      <c r="Q521">
        <v>171.150830279475</v>
      </c>
      <c r="R521">
        <v>48.532550668680898</v>
      </c>
      <c r="S521" s="2">
        <f>(Table2[[#This Row],[Close Price]]-Table2[[#This Row],[20D EMA]])/Table2[[#This Row],[20D EMA]]</f>
        <v>-1.02495021670376E-2</v>
      </c>
      <c r="T521" s="2">
        <f>(Table2[[#This Row],[Close Price]]-Table2[[#This Row],[50D EMA]])/Table2[[#This Row],[50D EMA]]</f>
        <v>-5.0196024655994327E-2</v>
      </c>
      <c r="U521" s="2">
        <f>(Table2[[#This Row],[Close Price]]-Table2[[#This Row],[200D EMA]])/Table2[[#This Row],[200D EMA]]</f>
        <v>-1.2625298258539195E-2</v>
      </c>
      <c r="V521">
        <v>0.51073366361959005</v>
      </c>
      <c r="W521">
        <v>164.48</v>
      </c>
      <c r="X521">
        <v>169.97</v>
      </c>
      <c r="Y521">
        <v>162.12</v>
      </c>
      <c r="Z521">
        <v>172</v>
      </c>
      <c r="AA521">
        <v>162.12</v>
      </c>
      <c r="AB521">
        <v>172</v>
      </c>
      <c r="AC521" s="2">
        <f>(Table2[[#This Row],[Close Price]]/Table2[[#This Row],[Day Low]])-1</f>
        <v>2.7419747081712131E-2</v>
      </c>
      <c r="AD521" s="2">
        <f>(Table2[[#This Row],[Day High]]/Table2[[#This Row],[Close Price]])-1</f>
        <v>5.7991597135924611E-3</v>
      </c>
      <c r="AE521" s="2">
        <f>(Table2[[#This Row],[Close Price]]/Table2[[#This Row],[Current Week Low]])-1</f>
        <v>4.2376017764618856E-2</v>
      </c>
      <c r="AF521" s="2">
        <f>(Table2[[#This Row],[Current Week High]]/Table2[[#This Row],[Close Price]])-1</f>
        <v>1.7811704834605591E-2</v>
      </c>
      <c r="AG521" s="2">
        <f>(Table2[[#This Row],[Close Price]]/Table2[[#This Row],[Current Month Low]])-1</f>
        <v>4.2376017764618856E-2</v>
      </c>
      <c r="AH521" s="2">
        <f>(Table2[[#This Row],[Current Month High]]/Table2[[#This Row],[Close Price]])-1</f>
        <v>1.7811704834605591E-2</v>
      </c>
      <c r="AI521">
        <v>33.558198709982797</v>
      </c>
      <c r="AJ521">
        <v>34.065846886156301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-0.27</v>
      </c>
      <c r="AM521" t="s">
        <v>10443</v>
      </c>
      <c r="AN521">
        <v>-0.16</v>
      </c>
      <c r="AO521" t="s">
        <v>10443</v>
      </c>
      <c r="AP521">
        <v>4.2442677452634997E-2</v>
      </c>
      <c r="AQ521">
        <f>(Table2[[#This Row],[Sharpe Ratio]]-AVERAGE(Table2[Sharpe Ratio]))/_xlfn.STDEV.P(Table2[Sharpe Ratio])</f>
        <v>-0.25498268798733709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529</v>
      </c>
      <c r="AT521">
        <f>_xlfn.RANK.AVG(Table2[[#This Row],[6M Return vs Nifty Z-Score]],Table2[6M Return vs Nifty Z-Score])</f>
        <v>532</v>
      </c>
      <c r="AU521">
        <f>_xlfn.RANK.AVG(Table2[[#This Row],[Sharpe Ratio Z-Score]],Table2[Sharpe Ratio Z-Score])</f>
        <v>401</v>
      </c>
      <c r="AV521">
        <f>(Table2[[#This Row],[Rank 1Y]]+Table2[[#This Row],[Rank 6M]]+Table2[[#This Row],[Rank Sharpe]])/3</f>
        <v>487.33333333333331</v>
      </c>
    </row>
    <row r="522" spans="1:48" x14ac:dyDescent="0.3">
      <c r="A522" t="s">
        <v>47</v>
      </c>
      <c r="B522" t="s">
        <v>48</v>
      </c>
      <c r="C522" t="s">
        <v>10383</v>
      </c>
      <c r="D522" t="s">
        <v>21</v>
      </c>
      <c r="E522">
        <v>476292.98249024502</v>
      </c>
      <c r="F522">
        <v>1760.05</v>
      </c>
      <c r="G522">
        <v>6.4856791298248897</v>
      </c>
      <c r="H522">
        <f>(Table2[[#This Row],[1Y Return vs Nifty]]-AVERAGE(Table2[1Y Return vs Nifty]))/_xlfn.STDEV.P(Table2[1Y Return vs Nifty])</f>
        <v>-0.29270302026642253</v>
      </c>
      <c r="I522">
        <v>-0.99700582254939696</v>
      </c>
      <c r="J522">
        <f>(Table2[[#This Row],[1M Return vs Nifty]]-AVERAGE(Table2[1M Return vs Nifty]))/_xlfn.STDEV.P(Table2[1M Return vs Nifty])</f>
        <v>0.12827875414932224</v>
      </c>
      <c r="K522">
        <v>-7.1980630186543904</v>
      </c>
      <c r="L522">
        <f>(Table2[[#This Row],[6M Return vs Nifty]]-AVERAGE(Table2[6M Return vs Nifty]))/_xlfn.STDEV.P(Table2[6M Return vs Nifty])</f>
        <v>-0.65018400636415774</v>
      </c>
      <c r="M522">
        <v>-5.3375210052984903</v>
      </c>
      <c r="N522">
        <f>(Table2[[#This Row],[1W Return vs Nifty]]-AVERAGE(Table2[1W Return vs Nifty]))/_xlfn.STDEV.P(Table2[1W Return vs Nifty])</f>
        <v>-0.57121960387357407</v>
      </c>
      <c r="O522">
        <v>1754.48</v>
      </c>
      <c r="P522">
        <v>1680.19050761832</v>
      </c>
      <c r="Q522">
        <v>1519.3682132006099</v>
      </c>
      <c r="R522">
        <v>47.196058874822903</v>
      </c>
      <c r="S522" s="2">
        <f>(Table2[[#This Row],[Close Price]]-Table2[[#This Row],[20D EMA]])/Table2[[#This Row],[20D EMA]]</f>
        <v>3.1747298344808354E-3</v>
      </c>
      <c r="T522" s="2">
        <f>(Table2[[#This Row],[Close Price]]-Table2[[#This Row],[50D EMA]])/Table2[[#This Row],[50D EMA]]</f>
        <v>4.7530022351382796E-2</v>
      </c>
      <c r="U522" s="2">
        <f>(Table2[[#This Row],[Close Price]]-Table2[[#This Row],[200D EMA]])/Table2[[#This Row],[200D EMA]]</f>
        <v>0.15840912341609686</v>
      </c>
      <c r="V522">
        <v>0.800621236765655</v>
      </c>
      <c r="W522">
        <v>1721.4</v>
      </c>
      <c r="X522">
        <v>1766.1</v>
      </c>
      <c r="Y522">
        <v>1721.4</v>
      </c>
      <c r="Z522">
        <v>1828</v>
      </c>
      <c r="AA522">
        <v>1721.4</v>
      </c>
      <c r="AB522">
        <v>1828</v>
      </c>
      <c r="AC522" s="2">
        <f>(Table2[[#This Row],[Close Price]]/Table2[[#This Row],[Day Low]])-1</f>
        <v>2.2452654815847461E-2</v>
      </c>
      <c r="AD522" s="2">
        <f>(Table2[[#This Row],[Day High]]/Table2[[#This Row],[Close Price]])-1</f>
        <v>3.437402346524232E-3</v>
      </c>
      <c r="AE522" s="2">
        <f>(Table2[[#This Row],[Close Price]]/Table2[[#This Row],[Current Week Low]])-1</f>
        <v>2.2452654815847461E-2</v>
      </c>
      <c r="AF522" s="2">
        <f>(Table2[[#This Row],[Current Week High]]/Table2[[#This Row],[Close Price]])-1</f>
        <v>3.8606857759722724E-2</v>
      </c>
      <c r="AG522" s="2">
        <f>(Table2[[#This Row],[Close Price]]/Table2[[#This Row],[Current Month Low]])-1</f>
        <v>2.2452654815847461E-2</v>
      </c>
      <c r="AH522" s="2">
        <f>(Table2[[#This Row],[Current Month High]]/Table2[[#This Row],[Close Price]])-1</f>
        <v>3.8606857759722724E-2</v>
      </c>
      <c r="AI522">
        <v>3.8606857759722701</v>
      </c>
      <c r="AJ522">
        <v>45.633196806089899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0.05</v>
      </c>
      <c r="AM522" t="s">
        <v>10442</v>
      </c>
      <c r="AN522">
        <v>-1.41</v>
      </c>
      <c r="AO522" t="s">
        <v>10443</v>
      </c>
      <c r="AP522">
        <v>8.1817027873000003E-5</v>
      </c>
      <c r="AQ522">
        <f>(Table2[[#This Row],[Sharpe Ratio]]-AVERAGE(Table2[Sharpe Ratio]))/_xlfn.STDEV.P(Table2[Sharpe Ratio])</f>
        <v>-0.74534347828433645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-2.1311713546391684</v>
      </c>
      <c r="AS522">
        <f>_xlfn.RANK.AVG(Table2[[#This Row],[1Y Return vs Nifty Z-Score]],Table2[1Y Return vs Nifty Z-Score])</f>
        <v>390</v>
      </c>
      <c r="AT522">
        <f>_xlfn.RANK.AVG(Table2[[#This Row],[6M Return vs Nifty Z-Score]],Table2[6M Return vs Nifty Z-Score])</f>
        <v>542</v>
      </c>
      <c r="AU522">
        <f>_xlfn.RANK.AVG(Table2[[#This Row],[Sharpe Ratio Z-Score]],Table2[Sharpe Ratio Z-Score])</f>
        <v>533</v>
      </c>
      <c r="AV522">
        <f>(Table2[[#This Row],[Rank 1Y]]+Table2[[#This Row],[Rank 6M]]+Table2[[#This Row],[Rank Sharpe]])/3</f>
        <v>488.33333333333331</v>
      </c>
    </row>
    <row r="523" spans="1:48" x14ac:dyDescent="0.3">
      <c r="A523" t="s">
        <v>410</v>
      </c>
      <c r="B523" t="s">
        <v>411</v>
      </c>
      <c r="C523" t="s">
        <v>10390</v>
      </c>
      <c r="D523" t="s">
        <v>404</v>
      </c>
      <c r="E523">
        <v>57651.7229019199</v>
      </c>
      <c r="F523">
        <v>135934.39999999999</v>
      </c>
      <c r="G523">
        <v>-5.5703226905643</v>
      </c>
      <c r="H523">
        <f>(Table2[[#This Row],[1Y Return vs Nifty]]-AVERAGE(Table2[1Y Return vs Nifty]))/_xlfn.STDEV.P(Table2[1Y Return vs Nifty])</f>
        <v>-0.49049314728093496</v>
      </c>
      <c r="I523">
        <v>-4.3125582972874499</v>
      </c>
      <c r="J523">
        <f>(Table2[[#This Row],[1M Return vs Nifty]]-AVERAGE(Table2[1M Return vs Nifty]))/_xlfn.STDEV.P(Table2[1M Return vs Nifty])</f>
        <v>-0.19070529372188535</v>
      </c>
      <c r="K523">
        <v>-14.733072877135699</v>
      </c>
      <c r="L523">
        <f>(Table2[[#This Row],[6M Return vs Nifty]]-AVERAGE(Table2[6M Return vs Nifty]))/_xlfn.STDEV.P(Table2[6M Return vs Nifty])</f>
        <v>-0.86959853573389134</v>
      </c>
      <c r="M523">
        <v>-1.6439009952794701</v>
      </c>
      <c r="N523">
        <f>(Table2[[#This Row],[1W Return vs Nifty]]-AVERAGE(Table2[1W Return vs Nifty]))/_xlfn.STDEV.P(Table2[1W Return vs Nifty])</f>
        <v>0.24996837116117623</v>
      </c>
      <c r="O523">
        <v>135794.41</v>
      </c>
      <c r="P523">
        <v>135023.11831356501</v>
      </c>
      <c r="Q523">
        <v>129256.392218439</v>
      </c>
      <c r="R523">
        <v>51.3281126946694</v>
      </c>
      <c r="S523" s="2">
        <f>(Table2[[#This Row],[Close Price]]-Table2[[#This Row],[20D EMA]])/Table2[[#This Row],[20D EMA]]</f>
        <v>1.0308966326374603E-3</v>
      </c>
      <c r="T523" s="2">
        <f>(Table2[[#This Row],[Close Price]]-Table2[[#This Row],[50D EMA]])/Table2[[#This Row],[50D EMA]]</f>
        <v>6.7490789563807363E-3</v>
      </c>
      <c r="U523" s="2">
        <f>(Table2[[#This Row],[Close Price]]-Table2[[#This Row],[200D EMA]])/Table2[[#This Row],[200D EMA]]</f>
        <v>5.1664816470162557E-2</v>
      </c>
      <c r="V523">
        <v>0.61818526701869803</v>
      </c>
      <c r="W523">
        <v>135100.04999999999</v>
      </c>
      <c r="X523">
        <v>136818.29999999999</v>
      </c>
      <c r="Y523">
        <v>133300</v>
      </c>
      <c r="Z523">
        <v>138509</v>
      </c>
      <c r="AA523">
        <v>132600</v>
      </c>
      <c r="AB523">
        <v>138509</v>
      </c>
      <c r="AC523" s="2">
        <f>(Table2[[#This Row],[Close Price]]/Table2[[#This Row],[Day Low]])-1</f>
        <v>6.1757934212460786E-3</v>
      </c>
      <c r="AD523" s="2">
        <f>(Table2[[#This Row],[Day High]]/Table2[[#This Row],[Close Price]])-1</f>
        <v>6.5024011582057728E-3</v>
      </c>
      <c r="AE523" s="2">
        <f>(Table2[[#This Row],[Close Price]]/Table2[[#This Row],[Current Week Low]])-1</f>
        <v>1.9762940735183809E-2</v>
      </c>
      <c r="AF523" s="2">
        <f>(Table2[[#This Row],[Current Week High]]/Table2[[#This Row],[Close Price]])-1</f>
        <v>1.8940018126390346E-2</v>
      </c>
      <c r="AG523" s="2">
        <f>(Table2[[#This Row],[Close Price]]/Table2[[#This Row],[Current Month Low]])-1</f>
        <v>2.5146304675716324E-2</v>
      </c>
      <c r="AH523" s="2">
        <f>(Table2[[#This Row],[Current Month High]]/Table2[[#This Row],[Close Price]])-1</f>
        <v>1.8940018126390346E-2</v>
      </c>
      <c r="AI523">
        <v>11.410356760319599</v>
      </c>
      <c r="AJ523">
        <v>27.751891358488699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0.01</v>
      </c>
      <c r="AM523" t="s">
        <v>10442</v>
      </c>
      <c r="AN523">
        <v>0.45</v>
      </c>
      <c r="AO523" t="s">
        <v>10442</v>
      </c>
      <c r="AP523">
        <v>5.6391086809919E-2</v>
      </c>
      <c r="AQ523">
        <f>(Table2[[#This Row],[Sharpe Ratio]]-AVERAGE(Table2[Sharpe Ratio]))/_xlfn.STDEV.P(Table2[Sharpe Ratio])</f>
        <v>-9.3518709984055717E-2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-1.3943473155595913</v>
      </c>
      <c r="AS523">
        <f>_xlfn.RANK.AVG(Table2[[#This Row],[1Y Return vs Nifty Z-Score]],Table2[1Y Return vs Nifty Z-Score])</f>
        <v>477</v>
      </c>
      <c r="AT523">
        <f>_xlfn.RANK.AVG(Table2[[#This Row],[6M Return vs Nifty Z-Score]],Table2[6M Return vs Nifty Z-Score])</f>
        <v>617</v>
      </c>
      <c r="AU523">
        <f>_xlfn.RANK.AVG(Table2[[#This Row],[Sharpe Ratio Z-Score]],Table2[Sharpe Ratio Z-Score])</f>
        <v>371</v>
      </c>
      <c r="AV523">
        <f>(Table2[[#This Row],[Rank 1Y]]+Table2[[#This Row],[Rank 6M]]+Table2[[#This Row],[Rank Sharpe]])/3</f>
        <v>488.33333333333331</v>
      </c>
    </row>
    <row r="524" spans="1:48" x14ac:dyDescent="0.3">
      <c r="A524" t="s">
        <v>412</v>
      </c>
      <c r="B524" t="s">
        <v>413</v>
      </c>
      <c r="C524" t="s">
        <v>10384</v>
      </c>
      <c r="D524" t="s">
        <v>37</v>
      </c>
      <c r="E524">
        <v>57304.907537567997</v>
      </c>
      <c r="F524">
        <v>47.93</v>
      </c>
      <c r="G524">
        <v>-20.2891996997879</v>
      </c>
      <c r="H524">
        <f>(Table2[[#This Row],[1Y Return vs Nifty]]-AVERAGE(Table2[1Y Return vs Nifty]))/_xlfn.STDEV.P(Table2[1Y Return vs Nifty])</f>
        <v>-0.73197026353698935</v>
      </c>
      <c r="I524">
        <v>-13.231644162938</v>
      </c>
      <c r="J524">
        <f>(Table2[[#This Row],[1M Return vs Nifty]]-AVERAGE(Table2[1M Return vs Nifty]))/_xlfn.STDEV.P(Table2[1M Return vs Nifty])</f>
        <v>-1.0487964065645077</v>
      </c>
      <c r="K524">
        <v>-22.996090618159499</v>
      </c>
      <c r="L524">
        <f>(Table2[[#This Row],[6M Return vs Nifty]]-AVERAGE(Table2[6M Return vs Nifty]))/_xlfn.STDEV.P(Table2[6M Return vs Nifty])</f>
        <v>-1.1102121756456931</v>
      </c>
      <c r="M524">
        <v>-4.37675603101171</v>
      </c>
      <c r="N524">
        <f>(Table2[[#This Row],[1W Return vs Nifty]]-AVERAGE(Table2[1W Return vs Nifty]))/_xlfn.STDEV.P(Table2[1W Return vs Nifty])</f>
        <v>-0.35761651487720159</v>
      </c>
      <c r="O524">
        <v>49.56</v>
      </c>
      <c r="P524">
        <v>51.375389664004601</v>
      </c>
      <c r="Q524">
        <v>49.736137450997198</v>
      </c>
      <c r="R524">
        <v>33.588223644498498</v>
      </c>
      <c r="S524" s="2">
        <f>(Table2[[#This Row],[Close Price]]-Table2[[#This Row],[20D EMA]])/Table2[[#This Row],[20D EMA]]</f>
        <v>-3.2889426957223619E-2</v>
      </c>
      <c r="T524" s="2">
        <f>(Table2[[#This Row],[Close Price]]-Table2[[#This Row],[50D EMA]])/Table2[[#This Row],[50D EMA]]</f>
        <v>-6.7063037118306509E-2</v>
      </c>
      <c r="U524" s="2">
        <f>(Table2[[#This Row],[Close Price]]-Table2[[#This Row],[200D EMA]])/Table2[[#This Row],[200D EMA]]</f>
        <v>-3.6314389165759103E-2</v>
      </c>
      <c r="V524">
        <v>0.43770441730537901</v>
      </c>
      <c r="W524">
        <v>47.25</v>
      </c>
      <c r="X524">
        <v>48.24</v>
      </c>
      <c r="Y524">
        <v>47.01</v>
      </c>
      <c r="Z524">
        <v>50.57</v>
      </c>
      <c r="AA524">
        <v>47.01</v>
      </c>
      <c r="AB524">
        <v>51.39</v>
      </c>
      <c r="AC524" s="2">
        <f>(Table2[[#This Row],[Close Price]]/Table2[[#This Row],[Day Low]])-1</f>
        <v>1.43915343915344E-2</v>
      </c>
      <c r="AD524" s="2">
        <f>(Table2[[#This Row],[Day High]]/Table2[[#This Row],[Close Price]])-1</f>
        <v>6.4677654913416482E-3</v>
      </c>
      <c r="AE524" s="2">
        <f>(Table2[[#This Row],[Close Price]]/Table2[[#This Row],[Current Week Low]])-1</f>
        <v>1.9570304190597687E-2</v>
      </c>
      <c r="AF524" s="2">
        <f>(Table2[[#This Row],[Current Week High]]/Table2[[#This Row],[Close Price]])-1</f>
        <v>5.5080325474650582E-2</v>
      </c>
      <c r="AG524" s="2">
        <f>(Table2[[#This Row],[Close Price]]/Table2[[#This Row],[Current Month Low]])-1</f>
        <v>1.9570304190597687E-2</v>
      </c>
      <c r="AH524" s="2">
        <f>(Table2[[#This Row],[Current Month High]]/Table2[[#This Row],[Close Price]])-1</f>
        <v>7.2188608387231401E-2</v>
      </c>
      <c r="AI524">
        <v>47.402461923638597</v>
      </c>
      <c r="AJ524">
        <v>37.928057553956798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-0.13</v>
      </c>
      <c r="AM524" t="s">
        <v>10443</v>
      </c>
      <c r="AN524">
        <v>-4.18</v>
      </c>
      <c r="AO524" t="s">
        <v>10443</v>
      </c>
      <c r="AP524">
        <v>0.117064610221326</v>
      </c>
      <c r="AQ524">
        <f>(Table2[[#This Row],[Sharpe Ratio]]-AVERAGE(Table2[Sharpe Ratio]))/_xlfn.STDEV.P(Table2[Sharpe Ratio])</f>
        <v>0.60882577952328132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584</v>
      </c>
      <c r="AT524">
        <f>_xlfn.RANK.AVG(Table2[[#This Row],[6M Return vs Nifty Z-Score]],Table2[6M Return vs Nifty Z-Score])</f>
        <v>688</v>
      </c>
      <c r="AU524">
        <f>_xlfn.RANK.AVG(Table2[[#This Row],[Sharpe Ratio Z-Score]],Table2[Sharpe Ratio Z-Score])</f>
        <v>197</v>
      </c>
      <c r="AV524">
        <f>(Table2[[#This Row],[Rank 1Y]]+Table2[[#This Row],[Rank 6M]]+Table2[[#This Row],[Rank Sharpe]])/3</f>
        <v>489.66666666666669</v>
      </c>
    </row>
    <row r="525" spans="1:48" x14ac:dyDescent="0.3">
      <c r="A525" t="s">
        <v>2128</v>
      </c>
      <c r="B525" t="s">
        <v>2129</v>
      </c>
      <c r="C525" t="s">
        <v>10384</v>
      </c>
      <c r="D525" t="s">
        <v>533</v>
      </c>
      <c r="E525">
        <v>2924.5793092139902</v>
      </c>
      <c r="F525">
        <v>50.99</v>
      </c>
      <c r="G525">
        <v>-9.19222991307001</v>
      </c>
      <c r="H525">
        <f>(Table2[[#This Row],[1Y Return vs Nifty]]-AVERAGE(Table2[1Y Return vs Nifty]))/_xlfn.STDEV.P(Table2[1Y Return vs Nifty])</f>
        <v>-0.54991396524752167</v>
      </c>
      <c r="I525">
        <v>-9.8953475673222808</v>
      </c>
      <c r="J525">
        <f>(Table2[[#This Row],[1M Return vs Nifty]]-AVERAGE(Table2[1M Return vs Nifty]))/_xlfn.STDEV.P(Table2[1M Return vs Nifty])</f>
        <v>-0.72781659970667434</v>
      </c>
      <c r="K525">
        <v>17.696979996682</v>
      </c>
      <c r="L525">
        <f>(Table2[[#This Row],[6M Return vs Nifty]]-AVERAGE(Table2[6M Return vs Nifty]))/_xlfn.STDEV.P(Table2[6M Return vs Nifty])</f>
        <v>7.4743266385323387E-2</v>
      </c>
      <c r="M525">
        <v>-7.1508554148419696</v>
      </c>
      <c r="N525">
        <f>(Table2[[#This Row],[1W Return vs Nifty]]-AVERAGE(Table2[1W Return vs Nifty]))/_xlfn.STDEV.P(Table2[1W Return vs Nifty])</f>
        <v>-0.97437109422576551</v>
      </c>
      <c r="O525">
        <v>53</v>
      </c>
      <c r="P525">
        <v>53.360875214581803</v>
      </c>
      <c r="Q525">
        <v>48.373571556518698</v>
      </c>
      <c r="R525">
        <v>39.487104932997198</v>
      </c>
      <c r="S525" s="2">
        <f>(Table2[[#This Row],[Close Price]]-Table2[[#This Row],[20D EMA]])/Table2[[#This Row],[20D EMA]]</f>
        <v>-3.7924528301886758E-2</v>
      </c>
      <c r="T525" s="2">
        <f>(Table2[[#This Row],[Close Price]]-Table2[[#This Row],[50D EMA]])/Table2[[#This Row],[50D EMA]]</f>
        <v>-4.4430965666281227E-2</v>
      </c>
      <c r="U525" s="2">
        <f>(Table2[[#This Row],[Close Price]]-Table2[[#This Row],[200D EMA]])/Table2[[#This Row],[200D EMA]]</f>
        <v>5.4087973231919051E-2</v>
      </c>
      <c r="V525">
        <v>0.46145679105026799</v>
      </c>
      <c r="W525">
        <v>49.27</v>
      </c>
      <c r="X525">
        <v>51.25</v>
      </c>
      <c r="Y525">
        <v>48.41</v>
      </c>
      <c r="Z525">
        <v>53.5</v>
      </c>
      <c r="AA525">
        <v>48.41</v>
      </c>
      <c r="AB525">
        <v>57.9</v>
      </c>
      <c r="AC525" s="2">
        <f>(Table2[[#This Row],[Close Price]]/Table2[[#This Row],[Day Low]])-1</f>
        <v>3.4909681347676136E-2</v>
      </c>
      <c r="AD525" s="2">
        <f>(Table2[[#This Row],[Day High]]/Table2[[#This Row],[Close Price]])-1</f>
        <v>5.099039027260277E-3</v>
      </c>
      <c r="AE525" s="2">
        <f>(Table2[[#This Row],[Close Price]]/Table2[[#This Row],[Current Week Low]])-1</f>
        <v>5.3294773807064821E-2</v>
      </c>
      <c r="AF525" s="2">
        <f>(Table2[[#This Row],[Current Week High]]/Table2[[#This Row],[Close Price]])-1</f>
        <v>4.9225338301627675E-2</v>
      </c>
      <c r="AG525" s="2">
        <f>(Table2[[#This Row],[Close Price]]/Table2[[#This Row],[Current Month Low]])-1</f>
        <v>5.3294773807064821E-2</v>
      </c>
      <c r="AH525" s="2">
        <f>(Table2[[#This Row],[Current Month High]]/Table2[[#This Row],[Close Price]])-1</f>
        <v>0.13551676799372414</v>
      </c>
      <c r="AI525">
        <v>23.553637968229001</v>
      </c>
      <c r="AJ525">
        <v>53.353383458646597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-0.15</v>
      </c>
      <c r="AM525" t="s">
        <v>10443</v>
      </c>
      <c r="AN525">
        <v>-8.8699999999999992</v>
      </c>
      <c r="AO525" t="s">
        <v>10443</v>
      </c>
      <c r="AP525">
        <v>-5.2592974956851002E-2</v>
      </c>
      <c r="AQ525">
        <f>(Table2[[#This Row],[Sharpe Ratio]]-AVERAGE(Table2[Sharpe Ratio]))/_xlfn.STDEV.P(Table2[Sharpe Ratio])</f>
        <v>-1.3550962634581853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505</v>
      </c>
      <c r="AT525">
        <f>_xlfn.RANK.AVG(Table2[[#This Row],[6M Return vs Nifty Z-Score]],Table2[6M Return vs Nifty Z-Score])</f>
        <v>288</v>
      </c>
      <c r="AU525">
        <f>_xlfn.RANK.AVG(Table2[[#This Row],[Sharpe Ratio Z-Score]],Table2[Sharpe Ratio Z-Score])</f>
        <v>676</v>
      </c>
      <c r="AV525">
        <f>(Table2[[#This Row],[Rank 1Y]]+Table2[[#This Row],[Rank 6M]]+Table2[[#This Row],[Rank Sharpe]])/3</f>
        <v>489.66666666666669</v>
      </c>
    </row>
    <row r="526" spans="1:48" x14ac:dyDescent="0.3">
      <c r="A526" t="s">
        <v>430</v>
      </c>
      <c r="B526" t="s">
        <v>431</v>
      </c>
      <c r="C526" t="s">
        <v>10384</v>
      </c>
      <c r="D526" t="s">
        <v>51</v>
      </c>
      <c r="E526">
        <v>54366.550170540002</v>
      </c>
      <c r="F526">
        <v>731.3</v>
      </c>
      <c r="G526">
        <v>-32.7904168151275</v>
      </c>
      <c r="H526">
        <f>(Table2[[#This Row],[1Y Return vs Nifty]]-AVERAGE(Table2[1Y Return vs Nifty]))/_xlfn.STDEV.P(Table2[1Y Return vs Nifty])</f>
        <v>-0.93706456908837943</v>
      </c>
      <c r="I526">
        <v>16.695349358478399</v>
      </c>
      <c r="J526">
        <f>(Table2[[#This Row],[1M Return vs Nifty]]-AVERAGE(Table2[1M Return vs Nifty]))/_xlfn.STDEV.P(Table2[1M Return vs Nifty])</f>
        <v>1.8304322006771903</v>
      </c>
      <c r="K526">
        <v>12.5173124271688</v>
      </c>
      <c r="L526">
        <f>(Table2[[#This Row],[6M Return vs Nifty]]-AVERAGE(Table2[6M Return vs Nifty]))/_xlfn.STDEV.P(Table2[6M Return vs Nifty])</f>
        <v>-7.6085245242592761E-2</v>
      </c>
      <c r="M526">
        <v>2.5110093501570598</v>
      </c>
      <c r="N526">
        <f>(Table2[[#This Row],[1W Return vs Nifty]]-AVERAGE(Table2[1W Return vs Nifty]))/_xlfn.STDEV.P(Table2[1W Return vs Nifty])</f>
        <v>1.1737132078701342</v>
      </c>
      <c r="O526">
        <v>701.25</v>
      </c>
      <c r="P526">
        <v>673.35335978642604</v>
      </c>
      <c r="Q526">
        <v>660.39584880146504</v>
      </c>
      <c r="R526">
        <v>63.9997310301585</v>
      </c>
      <c r="S526" s="2">
        <f>(Table2[[#This Row],[Close Price]]-Table2[[#This Row],[20D EMA]])/Table2[[#This Row],[20D EMA]]</f>
        <v>4.2852049910873373E-2</v>
      </c>
      <c r="T526" s="2">
        <f>(Table2[[#This Row],[Close Price]]-Table2[[#This Row],[50D EMA]])/Table2[[#This Row],[50D EMA]]</f>
        <v>8.6056807130142493E-2</v>
      </c>
      <c r="U526" s="2">
        <f>(Table2[[#This Row],[Close Price]]-Table2[[#This Row],[200D EMA]])/Table2[[#This Row],[200D EMA]]</f>
        <v>0.10736613703314003</v>
      </c>
      <c r="V526">
        <v>0.80923939564135094</v>
      </c>
      <c r="W526">
        <v>729.15</v>
      </c>
      <c r="X526">
        <v>754.9</v>
      </c>
      <c r="Y526">
        <v>710.55</v>
      </c>
      <c r="Z526">
        <v>755.4</v>
      </c>
      <c r="AA526">
        <v>671.1</v>
      </c>
      <c r="AB526">
        <v>755.4</v>
      </c>
      <c r="AC526" s="2">
        <f>(Table2[[#This Row],[Close Price]]/Table2[[#This Row],[Day Low]])-1</f>
        <v>2.9486388260302476E-3</v>
      </c>
      <c r="AD526" s="2">
        <f>(Table2[[#This Row],[Day High]]/Table2[[#This Row],[Close Price]])-1</f>
        <v>3.2271297689046907E-2</v>
      </c>
      <c r="AE526" s="2">
        <f>(Table2[[#This Row],[Close Price]]/Table2[[#This Row],[Current Week Low]])-1</f>
        <v>2.9202730279361155E-2</v>
      </c>
      <c r="AF526" s="2">
        <f>(Table2[[#This Row],[Current Week High]]/Table2[[#This Row],[Close Price]])-1</f>
        <v>3.2955011623136965E-2</v>
      </c>
      <c r="AG526" s="2">
        <f>(Table2[[#This Row],[Close Price]]/Table2[[#This Row],[Current Month Low]])-1</f>
        <v>8.9703471911786625E-2</v>
      </c>
      <c r="AH526" s="2">
        <f>(Table2[[#This Row],[Current Month High]]/Table2[[#This Row],[Close Price]])-1</f>
        <v>3.2955011623136965E-2</v>
      </c>
      <c r="AI526">
        <v>11.2265827977574</v>
      </c>
      <c r="AJ526">
        <v>32.075130937330599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0.08</v>
      </c>
      <c r="AM526" t="s">
        <v>10442</v>
      </c>
      <c r="AN526">
        <v>6.33</v>
      </c>
      <c r="AO526" t="s">
        <v>10442</v>
      </c>
      <c r="AP526">
        <v>1.5488398741152E-2</v>
      </c>
      <c r="AQ526">
        <f>(Table2[[#This Row],[Sharpe Ratio]]-AVERAGE(Table2[Sharpe Ratio]))/_xlfn.STDEV.P(Table2[Sharpe Ratio])</f>
        <v>-0.56699999071243024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1.4239956035039221</v>
      </c>
      <c r="AS526">
        <f>_xlfn.RANK.AVG(Table2[[#This Row],[1Y Return vs Nifty Z-Score]],Table2[1Y Return vs Nifty Z-Score])</f>
        <v>656</v>
      </c>
      <c r="AT526">
        <f>_xlfn.RANK.AVG(Table2[[#This Row],[6M Return vs Nifty Z-Score]],Table2[6M Return vs Nifty Z-Score])</f>
        <v>330</v>
      </c>
      <c r="AU526">
        <f>_xlfn.RANK.AVG(Table2[[#This Row],[Sharpe Ratio Z-Score]],Table2[Sharpe Ratio Z-Score])</f>
        <v>487</v>
      </c>
      <c r="AV526">
        <f>(Table2[[#This Row],[Rank 1Y]]+Table2[[#This Row],[Rank 6M]]+Table2[[#This Row],[Rank Sharpe]])/3</f>
        <v>491</v>
      </c>
    </row>
    <row r="527" spans="1:48" x14ac:dyDescent="0.3">
      <c r="A527" t="s">
        <v>1811</v>
      </c>
      <c r="B527" t="s">
        <v>1812</v>
      </c>
      <c r="C527" t="s">
        <v>10395</v>
      </c>
      <c r="D527" t="s">
        <v>125</v>
      </c>
      <c r="E527">
        <v>4342.9623890550001</v>
      </c>
      <c r="F527">
        <v>220.97</v>
      </c>
      <c r="G527">
        <v>-26.288363835673401</v>
      </c>
      <c r="H527">
        <f>(Table2[[#This Row],[1Y Return vs Nifty]]-AVERAGE(Table2[1Y Return vs Nifty]))/_xlfn.STDEV.P(Table2[1Y Return vs Nifty])</f>
        <v>-0.83039223245299898</v>
      </c>
      <c r="I527">
        <v>-2.4896586674641998</v>
      </c>
      <c r="J527">
        <f>(Table2[[#This Row],[1M Return vs Nifty]]-AVERAGE(Table2[1M Return vs Nifty]))/_xlfn.STDEV.P(Table2[1M Return vs Nifty])</f>
        <v>-1.5327009947358156E-2</v>
      </c>
      <c r="K527">
        <v>-3.8989145384253101</v>
      </c>
      <c r="L527">
        <f>(Table2[[#This Row],[6M Return vs Nifty]]-AVERAGE(Table2[6M Return vs Nifty]))/_xlfn.STDEV.P(Table2[6M Return vs Nifty])</f>
        <v>-0.55411497331630521</v>
      </c>
      <c r="M527">
        <v>-8.1404013888934799</v>
      </c>
      <c r="N527">
        <f>(Table2[[#This Row],[1W Return vs Nifty]]-AVERAGE(Table2[1W Return vs Nifty]))/_xlfn.STDEV.P(Table2[1W Return vs Nifty])</f>
        <v>-1.1943729494331086</v>
      </c>
      <c r="O527">
        <v>227.72</v>
      </c>
      <c r="P527">
        <v>224.65491702269199</v>
      </c>
      <c r="Q527">
        <v>219.51053622946699</v>
      </c>
      <c r="R527">
        <v>37.573146224696501</v>
      </c>
      <c r="S527" s="2">
        <f>(Table2[[#This Row],[Close Price]]-Table2[[#This Row],[20D EMA]])/Table2[[#This Row],[20D EMA]]</f>
        <v>-2.9641665202880731E-2</v>
      </c>
      <c r="T527" s="2">
        <f>(Table2[[#This Row],[Close Price]]-Table2[[#This Row],[50D EMA]])/Table2[[#This Row],[50D EMA]]</f>
        <v>-1.6402565639459313E-2</v>
      </c>
      <c r="U527" s="2">
        <f>(Table2[[#This Row],[Close Price]]-Table2[[#This Row],[200D EMA]])/Table2[[#This Row],[200D EMA]]</f>
        <v>6.648718533525627E-3</v>
      </c>
      <c r="V527">
        <v>0.73646579350632402</v>
      </c>
      <c r="W527">
        <v>218.28</v>
      </c>
      <c r="X527">
        <v>224.95</v>
      </c>
      <c r="Y527">
        <v>214.15</v>
      </c>
      <c r="Z527">
        <v>240</v>
      </c>
      <c r="AA527">
        <v>214.15</v>
      </c>
      <c r="AB527">
        <v>247.4</v>
      </c>
      <c r="AC527" s="2">
        <f>(Table2[[#This Row],[Close Price]]/Table2[[#This Row],[Day Low]])-1</f>
        <v>1.2323621037199972E-2</v>
      </c>
      <c r="AD527" s="2">
        <f>(Table2[[#This Row],[Day High]]/Table2[[#This Row],[Close Price]])-1</f>
        <v>1.8011494773046088E-2</v>
      </c>
      <c r="AE527" s="2">
        <f>(Table2[[#This Row],[Close Price]]/Table2[[#This Row],[Current Week Low]])-1</f>
        <v>3.1846836329675332E-2</v>
      </c>
      <c r="AF527" s="2">
        <f>(Table2[[#This Row],[Current Week High]]/Table2[[#This Row],[Close Price]])-1</f>
        <v>8.6120287821876307E-2</v>
      </c>
      <c r="AG527" s="2">
        <f>(Table2[[#This Row],[Close Price]]/Table2[[#This Row],[Current Month Low]])-1</f>
        <v>3.1846836329675332E-2</v>
      </c>
      <c r="AH527" s="2">
        <f>(Table2[[#This Row],[Current Month High]]/Table2[[#This Row],[Close Price]])-1</f>
        <v>0.11960899669638425</v>
      </c>
      <c r="AI527">
        <v>25.8089333393673</v>
      </c>
      <c r="AJ527">
        <v>32.396644697423604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7.0000000000000007E-2</v>
      </c>
      <c r="AM527" t="s">
        <v>10442</v>
      </c>
      <c r="AN527">
        <v>-4.87</v>
      </c>
      <c r="AO527" t="s">
        <v>10443</v>
      </c>
      <c r="AP527">
        <v>6.2917740346937007E-2</v>
      </c>
      <c r="AQ527">
        <f>(Table2[[#This Row],[Sharpe Ratio]]-AVERAGE(Table2[Sharpe Ratio]))/_xlfn.STDEV.P(Table2[Sharpe Ratio])</f>
        <v>-1.7967482876873164E-2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-2.6121746480266439</v>
      </c>
      <c r="AS527">
        <f>_xlfn.RANK.AVG(Table2[[#This Row],[1Y Return vs Nifty Z-Score]],Table2[1Y Return vs Nifty Z-Score])</f>
        <v>614</v>
      </c>
      <c r="AT527">
        <f>_xlfn.RANK.AVG(Table2[[#This Row],[6M Return vs Nifty Z-Score]],Table2[6M Return vs Nifty Z-Score])</f>
        <v>510</v>
      </c>
      <c r="AU527">
        <f>_xlfn.RANK.AVG(Table2[[#This Row],[Sharpe Ratio Z-Score]],Table2[Sharpe Ratio Z-Score])</f>
        <v>351</v>
      </c>
      <c r="AV527">
        <f>(Table2[[#This Row],[Rank 1Y]]+Table2[[#This Row],[Rank 6M]]+Table2[[#This Row],[Rank Sharpe]])/3</f>
        <v>491.66666666666669</v>
      </c>
    </row>
    <row r="528" spans="1:48" x14ac:dyDescent="0.3">
      <c r="A528" t="s">
        <v>1319</v>
      </c>
      <c r="B528" t="s">
        <v>1320</v>
      </c>
      <c r="C528" t="s">
        <v>10384</v>
      </c>
      <c r="D528" t="s">
        <v>24</v>
      </c>
      <c r="E528">
        <v>8819.6949202819997</v>
      </c>
      <c r="F528">
        <v>233.54</v>
      </c>
      <c r="G528">
        <v>-35.575933312583601</v>
      </c>
      <c r="H528">
        <f>(Table2[[#This Row],[1Y Return vs Nifty]]-AVERAGE(Table2[1Y Return vs Nifty]))/_xlfn.STDEV.P(Table2[1Y Return vs Nifty])</f>
        <v>-0.98276360514037275</v>
      </c>
      <c r="I528">
        <v>0.54077688904969201</v>
      </c>
      <c r="J528">
        <f>(Table2[[#This Row],[1M Return vs Nifty]]-AVERAGE(Table2[1M Return vs Nifty]))/_xlfn.STDEV.P(Table2[1M Return vs Nifty])</f>
        <v>0.27622639118106423</v>
      </c>
      <c r="K528">
        <v>-16.578235458998101</v>
      </c>
      <c r="L528">
        <f>(Table2[[#This Row],[6M Return vs Nifty]]-AVERAGE(Table2[6M Return vs Nifty]))/_xlfn.STDEV.P(Table2[6M Return vs Nifty])</f>
        <v>-0.92332845608088099</v>
      </c>
      <c r="M528">
        <v>1.3579845501855901</v>
      </c>
      <c r="N528">
        <f>(Table2[[#This Row],[1W Return vs Nifty]]-AVERAGE(Table2[1W Return vs Nifty]))/_xlfn.STDEV.P(Table2[1W Return vs Nifty])</f>
        <v>0.9173657497978176</v>
      </c>
      <c r="O528">
        <v>227.21</v>
      </c>
      <c r="P528">
        <v>225.42430985896999</v>
      </c>
      <c r="Q528">
        <v>222.80769184678201</v>
      </c>
      <c r="R528">
        <v>63.957412475347198</v>
      </c>
      <c r="S528" s="2">
        <f>(Table2[[#This Row],[Close Price]]-Table2[[#This Row],[20D EMA]])/Table2[[#This Row],[20D EMA]]</f>
        <v>2.7859689274239621E-2</v>
      </c>
      <c r="T528" s="2">
        <f>(Table2[[#This Row],[Close Price]]-Table2[[#This Row],[50D EMA]])/Table2[[#This Row],[50D EMA]]</f>
        <v>3.600184091106829E-2</v>
      </c>
      <c r="U528" s="2">
        <f>(Table2[[#This Row],[Close Price]]-Table2[[#This Row],[200D EMA]])/Table2[[#This Row],[200D EMA]]</f>
        <v>4.8168481367323095E-2</v>
      </c>
      <c r="V528">
        <v>0.94921277263082204</v>
      </c>
      <c r="W528">
        <v>230.34</v>
      </c>
      <c r="X528">
        <v>234.5</v>
      </c>
      <c r="Y528">
        <v>225.65</v>
      </c>
      <c r="Z528">
        <v>236.31</v>
      </c>
      <c r="AA528">
        <v>216</v>
      </c>
      <c r="AB528">
        <v>236.99</v>
      </c>
      <c r="AC528" s="2">
        <f>(Table2[[#This Row],[Close Price]]/Table2[[#This Row],[Day Low]])-1</f>
        <v>1.3892506729182852E-2</v>
      </c>
      <c r="AD528" s="2">
        <f>(Table2[[#This Row],[Day High]]/Table2[[#This Row],[Close Price]])-1</f>
        <v>4.1106448574119714E-3</v>
      </c>
      <c r="AE528" s="2">
        <f>(Table2[[#This Row],[Close Price]]/Table2[[#This Row],[Current Week Low]])-1</f>
        <v>3.4965654775094057E-2</v>
      </c>
      <c r="AF528" s="2">
        <f>(Table2[[#This Row],[Current Week High]]/Table2[[#This Row],[Close Price]])-1</f>
        <v>1.1860923182324346E-2</v>
      </c>
      <c r="AG528" s="2">
        <f>(Table2[[#This Row],[Close Price]]/Table2[[#This Row],[Current Month Low]])-1</f>
        <v>8.1203703703703667E-2</v>
      </c>
      <c r="AH528" s="2">
        <f>(Table2[[#This Row],[Current Month High]]/Table2[[#This Row],[Close Price]])-1</f>
        <v>1.4772629956324446E-2</v>
      </c>
      <c r="AI528">
        <v>22.698467072021899</v>
      </c>
      <c r="AJ528">
        <v>21.6354166666666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0.03</v>
      </c>
      <c r="AM528" t="s">
        <v>10442</v>
      </c>
      <c r="AN528">
        <v>5.95</v>
      </c>
      <c r="AO528" t="s">
        <v>10442</v>
      </c>
      <c r="AP528">
        <v>0.12809038928501801</v>
      </c>
      <c r="AQ528">
        <f>(Table2[[#This Row],[Sharpe Ratio]]-AVERAGE(Table2[Sharpe Ratio]))/_xlfn.STDEV.P(Table2[Sharpe Ratio])</f>
        <v>0.73645797776238253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2.3958057520010678E-2</v>
      </c>
      <c r="AS528">
        <f>_xlfn.RANK.AVG(Table2[[#This Row],[1Y Return vs Nifty Z-Score]],Table2[1Y Return vs Nifty Z-Score])</f>
        <v>675</v>
      </c>
      <c r="AT528">
        <f>_xlfn.RANK.AVG(Table2[[#This Row],[6M Return vs Nifty Z-Score]],Table2[6M Return vs Nifty Z-Score])</f>
        <v>641</v>
      </c>
      <c r="AU528">
        <f>_xlfn.RANK.AVG(Table2[[#This Row],[Sharpe Ratio Z-Score]],Table2[Sharpe Ratio Z-Score])</f>
        <v>161</v>
      </c>
      <c r="AV528">
        <f>(Table2[[#This Row],[Rank 1Y]]+Table2[[#This Row],[Rank 6M]]+Table2[[#This Row],[Rank Sharpe]])/3</f>
        <v>492.33333333333331</v>
      </c>
    </row>
    <row r="529" spans="1:48" x14ac:dyDescent="0.3">
      <c r="A529" t="s">
        <v>354</v>
      </c>
      <c r="B529" t="s">
        <v>355</v>
      </c>
      <c r="C529" t="s">
        <v>10384</v>
      </c>
      <c r="D529" t="s">
        <v>24</v>
      </c>
      <c r="E529">
        <v>72097.836098</v>
      </c>
      <c r="F529">
        <v>23</v>
      </c>
      <c r="G529">
        <v>-2.09364667812314</v>
      </c>
      <c r="H529">
        <f>(Table2[[#This Row],[1Y Return vs Nifty]]-AVERAGE(Table2[1Y Return vs Nifty]))/_xlfn.STDEV.P(Table2[1Y Return vs Nifty])</f>
        <v>-0.43345498485082617</v>
      </c>
      <c r="I529">
        <v>-10.824599735262501</v>
      </c>
      <c r="J529">
        <f>(Table2[[#This Row],[1M Return vs Nifty]]-AVERAGE(Table2[1M Return vs Nifty]))/_xlfn.STDEV.P(Table2[1M Return vs Nifty])</f>
        <v>-0.81721847775901457</v>
      </c>
      <c r="K529">
        <v>-18.312216707062198</v>
      </c>
      <c r="L529">
        <f>(Table2[[#This Row],[6M Return vs Nifty]]-AVERAGE(Table2[6M Return vs Nifty]))/_xlfn.STDEV.P(Table2[6M Return vs Nifty])</f>
        <v>-0.97382084914015288</v>
      </c>
      <c r="M529">
        <v>-3.7201991488647801</v>
      </c>
      <c r="N529">
        <f>(Table2[[#This Row],[1W Return vs Nifty]]-AVERAGE(Table2[1W Return vs Nifty]))/_xlfn.STDEV.P(Table2[1W Return vs Nifty])</f>
        <v>-0.21164681169092545</v>
      </c>
      <c r="O529">
        <v>23.5</v>
      </c>
      <c r="P529">
        <v>23.901662483981699</v>
      </c>
      <c r="Q529">
        <v>23.148386544287</v>
      </c>
      <c r="R529">
        <v>36.7770738142952</v>
      </c>
      <c r="S529" s="2">
        <f>(Table2[[#This Row],[Close Price]]-Table2[[#This Row],[20D EMA]])/Table2[[#This Row],[20D EMA]]</f>
        <v>-2.1276595744680851E-2</v>
      </c>
      <c r="T529" s="2">
        <f>(Table2[[#This Row],[Close Price]]-Table2[[#This Row],[50D EMA]])/Table2[[#This Row],[50D EMA]]</f>
        <v>-3.7723839694664377E-2</v>
      </c>
      <c r="U529" s="2">
        <f>(Table2[[#This Row],[Close Price]]-Table2[[#This Row],[200D EMA]])/Table2[[#This Row],[200D EMA]]</f>
        <v>-6.4102326960503208E-3</v>
      </c>
      <c r="V529">
        <v>0.58544783905641695</v>
      </c>
      <c r="W529">
        <v>22.91</v>
      </c>
      <c r="X529">
        <v>23.19</v>
      </c>
      <c r="Y529">
        <v>22.8</v>
      </c>
      <c r="Z529">
        <v>23.97</v>
      </c>
      <c r="AA529">
        <v>22.51</v>
      </c>
      <c r="AB529">
        <v>24.41</v>
      </c>
      <c r="AC529" s="2">
        <f>(Table2[[#This Row],[Close Price]]/Table2[[#This Row],[Day Low]])-1</f>
        <v>3.928415539065977E-3</v>
      </c>
      <c r="AD529" s="2">
        <f>(Table2[[#This Row],[Day High]]/Table2[[#This Row],[Close Price]])-1</f>
        <v>8.2608695652175435E-3</v>
      </c>
      <c r="AE529" s="2">
        <f>(Table2[[#This Row],[Close Price]]/Table2[[#This Row],[Current Week Low]])-1</f>
        <v>8.7719298245614308E-3</v>
      </c>
      <c r="AF529" s="2">
        <f>(Table2[[#This Row],[Current Week High]]/Table2[[#This Row],[Close Price]])-1</f>
        <v>4.2173913043478173E-2</v>
      </c>
      <c r="AG529" s="2">
        <f>(Table2[[#This Row],[Close Price]]/Table2[[#This Row],[Current Month Low]])-1</f>
        <v>2.1768103065304301E-2</v>
      </c>
      <c r="AH529" s="2">
        <f>(Table2[[#This Row],[Current Month High]]/Table2[[#This Row],[Close Price]])-1</f>
        <v>6.1304347826087069E-2</v>
      </c>
      <c r="AI529">
        <v>42.826086956521699</v>
      </c>
      <c r="AJ529">
        <v>46.496815286624198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-0.05</v>
      </c>
      <c r="AM529" t="s">
        <v>10443</v>
      </c>
      <c r="AN529">
        <v>-2.09</v>
      </c>
      <c r="AO529" t="s">
        <v>10443</v>
      </c>
      <c r="AP529">
        <v>5.6280622404958999E-2</v>
      </c>
      <c r="AQ529">
        <f>(Table2[[#This Row],[Sharpe Ratio]]-AVERAGE(Table2[Sharpe Ratio]))/_xlfn.STDEV.P(Table2[Sharpe Ratio])</f>
        <v>-9.4797423692245891E-2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450</v>
      </c>
      <c r="AT529">
        <f>_xlfn.RANK.AVG(Table2[[#This Row],[6M Return vs Nifty Z-Score]],Table2[6M Return vs Nifty Z-Score])</f>
        <v>656</v>
      </c>
      <c r="AU529">
        <f>_xlfn.RANK.AVG(Table2[[#This Row],[Sharpe Ratio Z-Score]],Table2[Sharpe Ratio Z-Score])</f>
        <v>373</v>
      </c>
      <c r="AV529">
        <f>(Table2[[#This Row],[Rank 1Y]]+Table2[[#This Row],[Rank 6M]]+Table2[[#This Row],[Rank Sharpe]])/3</f>
        <v>493</v>
      </c>
    </row>
    <row r="530" spans="1:48" x14ac:dyDescent="0.3">
      <c r="A530" t="s">
        <v>75</v>
      </c>
      <c r="B530" t="s">
        <v>76</v>
      </c>
      <c r="C530" t="s">
        <v>10392</v>
      </c>
      <c r="D530" t="s">
        <v>77</v>
      </c>
      <c r="E530">
        <v>342969.33725285</v>
      </c>
      <c r="F530">
        <v>3008.5</v>
      </c>
      <c r="G530">
        <v>-7.8068191672945</v>
      </c>
      <c r="H530">
        <f>(Table2[[#This Row],[1Y Return vs Nifty]]-AVERAGE(Table2[1Y Return vs Nifty]))/_xlfn.STDEV.P(Table2[1Y Return vs Nifty])</f>
        <v>-0.52718498996561824</v>
      </c>
      <c r="I530">
        <v>-10.029424742299399</v>
      </c>
      <c r="J530">
        <f>(Table2[[#This Row],[1M Return vs Nifty]]-AVERAGE(Table2[1M Return vs Nifty]))/_xlfn.STDEV.P(Table2[1M Return vs Nifty])</f>
        <v>-0.74071595217574249</v>
      </c>
      <c r="K530">
        <v>-19.502824536226498</v>
      </c>
      <c r="L530">
        <f>(Table2[[#This Row],[6M Return vs Nifty]]-AVERAGE(Table2[6M Return vs Nifty]))/_xlfn.STDEV.P(Table2[6M Return vs Nifty])</f>
        <v>-1.0084905657571737</v>
      </c>
      <c r="M530">
        <v>-2.7839556164389898</v>
      </c>
      <c r="N530">
        <f>(Table2[[#This Row],[1W Return vs Nifty]]-AVERAGE(Table2[1W Return vs Nifty]))/_xlfn.STDEV.P(Table2[1W Return vs Nifty])</f>
        <v>-3.4954781897412819E-3</v>
      </c>
      <c r="O530">
        <v>3001.93</v>
      </c>
      <c r="P530">
        <v>3048.8715542750101</v>
      </c>
      <c r="Q530">
        <v>2999.5660030219001</v>
      </c>
      <c r="R530">
        <v>55.4597629858471</v>
      </c>
      <c r="S530" s="2">
        <f>(Table2[[#This Row],[Close Price]]-Table2[[#This Row],[20D EMA]])/Table2[[#This Row],[20D EMA]]</f>
        <v>2.1885920058096506E-3</v>
      </c>
      <c r="T530" s="2">
        <f>(Table2[[#This Row],[Close Price]]-Table2[[#This Row],[50D EMA]])/Table2[[#This Row],[50D EMA]]</f>
        <v>-1.3241474281985634E-2</v>
      </c>
      <c r="U530" s="2">
        <f>(Table2[[#This Row],[Close Price]]-Table2[[#This Row],[200D EMA]])/Table2[[#This Row],[200D EMA]]</f>
        <v>2.9784298692208792E-3</v>
      </c>
      <c r="V530">
        <v>0.66214458924699604</v>
      </c>
      <c r="W530">
        <v>2942.05</v>
      </c>
      <c r="X530">
        <v>3025</v>
      </c>
      <c r="Y530">
        <v>2890.35</v>
      </c>
      <c r="Z530">
        <v>3026.4</v>
      </c>
      <c r="AA530">
        <v>2890.35</v>
      </c>
      <c r="AB530">
        <v>3059.15</v>
      </c>
      <c r="AC530" s="2">
        <f>(Table2[[#This Row],[Close Price]]/Table2[[#This Row],[Day Low]])-1</f>
        <v>2.2586291871314224E-2</v>
      </c>
      <c r="AD530" s="2">
        <f>(Table2[[#This Row],[Day High]]/Table2[[#This Row],[Close Price]])-1</f>
        <v>5.4844606946984342E-3</v>
      </c>
      <c r="AE530" s="2">
        <f>(Table2[[#This Row],[Close Price]]/Table2[[#This Row],[Current Week Low]])-1</f>
        <v>4.0877402390713913E-2</v>
      </c>
      <c r="AF530" s="2">
        <f>(Table2[[#This Row],[Current Week High]]/Table2[[#This Row],[Close Price]])-1</f>
        <v>5.9498088748546341E-3</v>
      </c>
      <c r="AG530" s="2">
        <f>(Table2[[#This Row],[Close Price]]/Table2[[#This Row],[Current Month Low]])-1</f>
        <v>4.0877402390713913E-2</v>
      </c>
      <c r="AH530" s="2">
        <f>(Table2[[#This Row],[Current Month High]]/Table2[[#This Row],[Close Price]])-1</f>
        <v>1.6835632374937681E-2</v>
      </c>
      <c r="AI530">
        <v>24.444075120491899</v>
      </c>
      <c r="AJ530">
        <v>40.452847805788899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-0.12</v>
      </c>
      <c r="AM530" t="s">
        <v>10443</v>
      </c>
      <c r="AN530">
        <v>-0.13</v>
      </c>
      <c r="AO530" t="s">
        <v>10443</v>
      </c>
      <c r="AP530">
        <v>7.4876244902271002E-2</v>
      </c>
      <c r="AQ530">
        <f>(Table2[[#This Row],[Sharpe Ratio]]-AVERAGE(Table2[Sharpe Ratio]))/_xlfn.STDEV.P(Table2[Sharpe Ratio])</f>
        <v>0.12046175783552887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492</v>
      </c>
      <c r="AT530">
        <f>_xlfn.RANK.AVG(Table2[[#This Row],[6M Return vs Nifty Z-Score]],Table2[6M Return vs Nifty Z-Score])</f>
        <v>668</v>
      </c>
      <c r="AU530">
        <f>_xlfn.RANK.AVG(Table2[[#This Row],[Sharpe Ratio Z-Score]],Table2[Sharpe Ratio Z-Score])</f>
        <v>322</v>
      </c>
      <c r="AV530">
        <f>(Table2[[#This Row],[Rank 1Y]]+Table2[[#This Row],[Rank 6M]]+Table2[[#This Row],[Rank Sharpe]])/3</f>
        <v>494</v>
      </c>
    </row>
    <row r="531" spans="1:48" x14ac:dyDescent="0.3">
      <c r="A531" t="s">
        <v>32</v>
      </c>
      <c r="B531" t="s">
        <v>33</v>
      </c>
      <c r="C531" t="s">
        <v>10386</v>
      </c>
      <c r="D531" t="s">
        <v>34</v>
      </c>
      <c r="E531">
        <v>699614.29417312006</v>
      </c>
      <c r="F531">
        <v>2977.6</v>
      </c>
      <c r="G531">
        <v>-8.8891044481537396</v>
      </c>
      <c r="H531">
        <f>(Table2[[#This Row],[1Y Return vs Nifty]]-AVERAGE(Table2[1Y Return vs Nifty]))/_xlfn.STDEV.P(Table2[1Y Return vs Nifty])</f>
        <v>-0.54494090493280556</v>
      </c>
      <c r="I531">
        <v>1.6221125919257</v>
      </c>
      <c r="J531">
        <f>(Table2[[#This Row],[1M Return vs Nifty]]-AVERAGE(Table2[1M Return vs Nifty]))/_xlfn.STDEV.P(Table2[1M Return vs Nifty])</f>
        <v>0.38025998505090569</v>
      </c>
      <c r="K531">
        <v>14.7176560422908</v>
      </c>
      <c r="L531">
        <f>(Table2[[#This Row],[6M Return vs Nifty]]-AVERAGE(Table2[6M Return vs Nifty]))/_xlfn.STDEV.P(Table2[6M Return vs Nifty])</f>
        <v>-1.2012686900778146E-2</v>
      </c>
      <c r="M531">
        <v>-3.0852024222152399</v>
      </c>
      <c r="N531">
        <f>(Table2[[#This Row],[1W Return vs Nifty]]-AVERAGE(Table2[1W Return vs Nifty]))/_xlfn.STDEV.P(Table2[1W Return vs Nifty])</f>
        <v>-7.0470492877246091E-2</v>
      </c>
      <c r="O531">
        <v>2865.01</v>
      </c>
      <c r="P531">
        <v>2769.8862611453001</v>
      </c>
      <c r="Q531">
        <v>2577.2522326938702</v>
      </c>
      <c r="R531">
        <v>72.722025299402802</v>
      </c>
      <c r="S531" s="2">
        <f>(Table2[[#This Row],[Close Price]]-Table2[[#This Row],[20D EMA]])/Table2[[#This Row],[20D EMA]]</f>
        <v>3.9298292152557819E-2</v>
      </c>
      <c r="T531" s="2">
        <f>(Table2[[#This Row],[Close Price]]-Table2[[#This Row],[50D EMA]])/Table2[[#This Row],[50D EMA]]</f>
        <v>7.4989988494622808E-2</v>
      </c>
      <c r="U531" s="2">
        <f>(Table2[[#This Row],[Close Price]]-Table2[[#This Row],[200D EMA]])/Table2[[#This Row],[200D EMA]]</f>
        <v>0.1553389932997232</v>
      </c>
      <c r="V531">
        <v>0.97620500870065396</v>
      </c>
      <c r="W531">
        <v>2895.4</v>
      </c>
      <c r="X531">
        <v>2989.35</v>
      </c>
      <c r="Y531">
        <v>2807.4</v>
      </c>
      <c r="Z531">
        <v>2989.35</v>
      </c>
      <c r="AA531">
        <v>2771.65</v>
      </c>
      <c r="AB531">
        <v>2989.35</v>
      </c>
      <c r="AC531" s="2">
        <f>(Table2[[#This Row],[Close Price]]/Table2[[#This Row],[Day Low]])-1</f>
        <v>2.8389859777578241E-2</v>
      </c>
      <c r="AD531" s="2">
        <f>(Table2[[#This Row],[Day High]]/Table2[[#This Row],[Close Price]])-1</f>
        <v>3.9461311123052401E-3</v>
      </c>
      <c r="AE531" s="2">
        <f>(Table2[[#This Row],[Close Price]]/Table2[[#This Row],[Current Week Low]])-1</f>
        <v>6.062548977701776E-2</v>
      </c>
      <c r="AF531" s="2">
        <f>(Table2[[#This Row],[Current Week High]]/Table2[[#This Row],[Close Price]])-1</f>
        <v>3.9461311123052401E-3</v>
      </c>
      <c r="AG531" s="2">
        <f>(Table2[[#This Row],[Close Price]]/Table2[[#This Row],[Current Month Low]])-1</f>
        <v>7.4305918856998554E-2</v>
      </c>
      <c r="AH531" s="2">
        <f>(Table2[[#This Row],[Current Month High]]/Table2[[#This Row],[Close Price]])-1</f>
        <v>3.9461311123052401E-3</v>
      </c>
      <c r="AI531">
        <v>0.39461311123052401</v>
      </c>
      <c r="AJ531">
        <v>37.087083630671401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0.03</v>
      </c>
      <c r="AM531" t="s">
        <v>10442</v>
      </c>
      <c r="AN531">
        <v>4.8</v>
      </c>
      <c r="AO531" t="s">
        <v>10442</v>
      </c>
      <c r="AP531">
        <v>-4.8493748568882E-2</v>
      </c>
      <c r="AQ531">
        <f>(Table2[[#This Row],[Sharpe Ratio]]-AVERAGE(Table2[Sharpe Ratio]))/_xlfn.STDEV.P(Table2[Sharpe Ratio])</f>
        <v>-1.3076444442303636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-1.5548085438902879</v>
      </c>
      <c r="AS531">
        <f>_xlfn.RANK.AVG(Table2[[#This Row],[1Y Return vs Nifty Z-Score]],Table2[1Y Return vs Nifty Z-Score])</f>
        <v>501</v>
      </c>
      <c r="AT531">
        <f>_xlfn.RANK.AVG(Table2[[#This Row],[6M Return vs Nifty Z-Score]],Table2[6M Return vs Nifty Z-Score])</f>
        <v>313</v>
      </c>
      <c r="AU531">
        <f>_xlfn.RANK.AVG(Table2[[#This Row],[Sharpe Ratio Z-Score]],Table2[Sharpe Ratio Z-Score])</f>
        <v>669</v>
      </c>
      <c r="AV531">
        <f>(Table2[[#This Row],[Rank 1Y]]+Table2[[#This Row],[Rank 6M]]+Table2[[#This Row],[Rank Sharpe]])/3</f>
        <v>494.33333333333331</v>
      </c>
    </row>
    <row r="532" spans="1:48" x14ac:dyDescent="0.3">
      <c r="A532" t="s">
        <v>1900</v>
      </c>
      <c r="B532" t="s">
        <v>1901</v>
      </c>
      <c r="C532" t="s">
        <v>10395</v>
      </c>
      <c r="D532" t="s">
        <v>552</v>
      </c>
      <c r="E532">
        <v>3853.4134420649998</v>
      </c>
      <c r="F532">
        <v>345.95</v>
      </c>
      <c r="G532">
        <v>-16.611935378319</v>
      </c>
      <c r="H532">
        <f>(Table2[[#This Row],[1Y Return vs Nifty]]-AVERAGE(Table2[1Y Return vs Nifty]))/_xlfn.STDEV.P(Table2[1Y Return vs Nifty])</f>
        <v>-0.67164125993820012</v>
      </c>
      <c r="I532">
        <v>-7.0710432891522297</v>
      </c>
      <c r="J532">
        <f>(Table2[[#This Row],[1M Return vs Nifty]]-AVERAGE(Table2[1M Return vs Nifty]))/_xlfn.STDEV.P(Table2[1M Return vs Nifty])</f>
        <v>-0.45609476211403344</v>
      </c>
      <c r="K532">
        <v>9.9868948134560096</v>
      </c>
      <c r="L532">
        <f>(Table2[[#This Row],[6M Return vs Nifty]]-AVERAGE(Table2[6M Return vs Nifty]))/_xlfn.STDEV.P(Table2[6M Return vs Nifty])</f>
        <v>-0.14976934124901523</v>
      </c>
      <c r="M532">
        <v>2.1663318669754101</v>
      </c>
      <c r="N532">
        <f>(Table2[[#This Row],[1W Return vs Nifty]]-AVERAGE(Table2[1W Return vs Nifty]))/_xlfn.STDEV.P(Table2[1W Return vs Nifty])</f>
        <v>1.0970824218969566</v>
      </c>
      <c r="O532">
        <v>340.24</v>
      </c>
      <c r="P532">
        <v>347.91940530052398</v>
      </c>
      <c r="Q532">
        <v>333.34119379529199</v>
      </c>
      <c r="R532">
        <v>58.892758515176801</v>
      </c>
      <c r="S532" s="2">
        <f>(Table2[[#This Row],[Close Price]]-Table2[[#This Row],[20D EMA]])/Table2[[#This Row],[20D EMA]]</f>
        <v>1.6782271337879084E-2</v>
      </c>
      <c r="T532" s="2">
        <f>(Table2[[#This Row],[Close Price]]-Table2[[#This Row],[50D EMA]])/Table2[[#This Row],[50D EMA]]</f>
        <v>-5.6605215763198538E-3</v>
      </c>
      <c r="U532" s="2">
        <f>(Table2[[#This Row],[Close Price]]-Table2[[#This Row],[200D EMA]])/Table2[[#This Row],[200D EMA]]</f>
        <v>3.7825526635784451E-2</v>
      </c>
      <c r="V532">
        <v>0.213579055115588</v>
      </c>
      <c r="W532">
        <v>340.75</v>
      </c>
      <c r="X532">
        <v>350</v>
      </c>
      <c r="Y532">
        <v>320.25</v>
      </c>
      <c r="Z532">
        <v>355</v>
      </c>
      <c r="AA532">
        <v>320.25</v>
      </c>
      <c r="AB532">
        <v>355</v>
      </c>
      <c r="AC532" s="2">
        <f>(Table2[[#This Row],[Close Price]]/Table2[[#This Row],[Day Low]])-1</f>
        <v>1.5260454878943452E-2</v>
      </c>
      <c r="AD532" s="2">
        <f>(Table2[[#This Row],[Day High]]/Table2[[#This Row],[Close Price]])-1</f>
        <v>1.1706894059835271E-2</v>
      </c>
      <c r="AE532" s="2">
        <f>(Table2[[#This Row],[Close Price]]/Table2[[#This Row],[Current Week Low]])-1</f>
        <v>8.0249804839968686E-2</v>
      </c>
      <c r="AF532" s="2">
        <f>(Table2[[#This Row],[Current Week High]]/Table2[[#This Row],[Close Price]])-1</f>
        <v>2.6159849689261438E-2</v>
      </c>
      <c r="AG532" s="2">
        <f>(Table2[[#This Row],[Close Price]]/Table2[[#This Row],[Current Month Low]])-1</f>
        <v>8.0249804839968686E-2</v>
      </c>
      <c r="AH532" s="2">
        <f>(Table2[[#This Row],[Current Month High]]/Table2[[#This Row],[Close Price]])-1</f>
        <v>2.6159849689261438E-2</v>
      </c>
      <c r="AI532">
        <v>30.625812978754102</v>
      </c>
      <c r="AJ532">
        <v>47.025074373140598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-0.32</v>
      </c>
      <c r="AM532" t="s">
        <v>10443</v>
      </c>
      <c r="AN532">
        <v>2.66</v>
      </c>
      <c r="AO532" t="s">
        <v>10442</v>
      </c>
      <c r="AQ532">
        <f>(Table2[[#This Row],[Sharpe Ratio]]-AVERAGE(Table2[Sharpe Ratio]))/_xlfn.STDEV.P(Table2[Sharpe Ratio])</f>
        <v>-0.74629057572393653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563</v>
      </c>
      <c r="AT532">
        <f>_xlfn.RANK.AVG(Table2[[#This Row],[6M Return vs Nifty Z-Score]],Table2[6M Return vs Nifty Z-Score])</f>
        <v>362</v>
      </c>
      <c r="AU532">
        <f>_xlfn.RANK.AVG(Table2[[#This Row],[Sharpe Ratio Z-Score]],Table2[Sharpe Ratio Z-Score])</f>
        <v>558</v>
      </c>
      <c r="AV532">
        <f>(Table2[[#This Row],[Rank 1Y]]+Table2[[#This Row],[Rank 6M]]+Table2[[#This Row],[Rank Sharpe]])/3</f>
        <v>494.33333333333331</v>
      </c>
    </row>
    <row r="533" spans="1:48" x14ac:dyDescent="0.3">
      <c r="A533" t="s">
        <v>561</v>
      </c>
      <c r="B533" t="s">
        <v>562</v>
      </c>
      <c r="C533" t="s">
        <v>10382</v>
      </c>
      <c r="D533" t="s">
        <v>192</v>
      </c>
      <c r="E533">
        <v>37723.043111999999</v>
      </c>
      <c r="F533">
        <v>538.9</v>
      </c>
      <c r="G533">
        <v>-13.3511962898574</v>
      </c>
      <c r="H533">
        <f>(Table2[[#This Row],[1Y Return vs Nifty]]-AVERAGE(Table2[1Y Return vs Nifty]))/_xlfn.STDEV.P(Table2[1Y Return vs Nifty])</f>
        <v>-0.61814574724034399</v>
      </c>
      <c r="I533">
        <v>-5.7671179022505097</v>
      </c>
      <c r="J533">
        <f>(Table2[[#This Row],[1M Return vs Nifty]]-AVERAGE(Table2[1M Return vs Nifty]))/_xlfn.STDEV.P(Table2[1M Return vs Nifty])</f>
        <v>-0.33064616758717341</v>
      </c>
      <c r="K533">
        <v>15.543884681735101</v>
      </c>
      <c r="L533">
        <f>(Table2[[#This Row],[6M Return vs Nifty]]-AVERAGE(Table2[6M Return vs Nifty]))/_xlfn.STDEV.P(Table2[6M Return vs Nifty])</f>
        <v>1.204654745727817E-2</v>
      </c>
      <c r="M533">
        <v>1.89556903283258</v>
      </c>
      <c r="N533">
        <f>(Table2[[#This Row],[1W Return vs Nifty]]-AVERAGE(Table2[1W Return vs Nifty]))/_xlfn.STDEV.P(Table2[1W Return vs Nifty])</f>
        <v>1.0368847884421617</v>
      </c>
      <c r="O533">
        <v>537.96</v>
      </c>
      <c r="P533">
        <v>530.95100163843995</v>
      </c>
      <c r="Q533">
        <v>485.36593365887097</v>
      </c>
      <c r="R533">
        <v>51.096598589058097</v>
      </c>
      <c r="S533" s="2">
        <f>(Table2[[#This Row],[Close Price]]-Table2[[#This Row],[20D EMA]])/Table2[[#This Row],[20D EMA]]</f>
        <v>1.7473418097998751E-3</v>
      </c>
      <c r="T533" s="2">
        <f>(Table2[[#This Row],[Close Price]]-Table2[[#This Row],[50D EMA]])/Table2[[#This Row],[50D EMA]]</f>
        <v>1.4971246568949943E-2</v>
      </c>
      <c r="U533" s="2">
        <f>(Table2[[#This Row],[Close Price]]-Table2[[#This Row],[200D EMA]])/Table2[[#This Row],[200D EMA]]</f>
        <v>0.11029629940768416</v>
      </c>
      <c r="V533">
        <v>1.31443835066661</v>
      </c>
      <c r="W533">
        <v>530.35</v>
      </c>
      <c r="X533">
        <v>543.04999999999995</v>
      </c>
      <c r="Y533">
        <v>517.15</v>
      </c>
      <c r="Z533">
        <v>562.75</v>
      </c>
      <c r="AA533">
        <v>516.04999999999995</v>
      </c>
      <c r="AB533">
        <v>570.35</v>
      </c>
      <c r="AC533" s="2">
        <f>(Table2[[#This Row],[Close Price]]/Table2[[#This Row],[Day Low]])-1</f>
        <v>1.612142924483817E-2</v>
      </c>
      <c r="AD533" s="2">
        <f>(Table2[[#This Row],[Day High]]/Table2[[#This Row],[Close Price]])-1</f>
        <v>7.7008721469660202E-3</v>
      </c>
      <c r="AE533" s="2">
        <f>(Table2[[#This Row],[Close Price]]/Table2[[#This Row],[Current Week Low]])-1</f>
        <v>4.2057430145992392E-2</v>
      </c>
      <c r="AF533" s="2">
        <f>(Table2[[#This Row],[Current Week High]]/Table2[[#This Row],[Close Price]])-1</f>
        <v>4.4256819447021645E-2</v>
      </c>
      <c r="AG533" s="2">
        <f>(Table2[[#This Row],[Close Price]]/Table2[[#This Row],[Current Month Low]])-1</f>
        <v>4.4278655169072811E-2</v>
      </c>
      <c r="AH533" s="2">
        <f>(Table2[[#This Row],[Current Month High]]/Table2[[#This Row],[Close Price]])-1</f>
        <v>5.8359621451104182E-2</v>
      </c>
      <c r="AI533">
        <v>5.8359621451104102</v>
      </c>
      <c r="AJ533">
        <v>43.438914027149302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0.02</v>
      </c>
      <c r="AM533" t="s">
        <v>10442</v>
      </c>
      <c r="AN533">
        <v>-1.84</v>
      </c>
      <c r="AO533" t="s">
        <v>10443</v>
      </c>
      <c r="AP533">
        <v>-3.2360035271214997E-2</v>
      </c>
      <c r="AQ533">
        <f>(Table2[[#This Row],[Sharpe Ratio]]-AVERAGE(Table2[Sharpe Ratio]))/_xlfn.STDEV.P(Table2[Sharpe Ratio])</f>
        <v>-1.1208838278561828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-1.0207444067842604</v>
      </c>
      <c r="AS533">
        <f>_xlfn.RANK.AVG(Table2[[#This Row],[1Y Return vs Nifty Z-Score]],Table2[1Y Return vs Nifty Z-Score])</f>
        <v>541</v>
      </c>
      <c r="AT533">
        <f>_xlfn.RANK.AVG(Table2[[#This Row],[6M Return vs Nifty Z-Score]],Table2[6M Return vs Nifty Z-Score])</f>
        <v>307</v>
      </c>
      <c r="AU533">
        <f>_xlfn.RANK.AVG(Table2[[#This Row],[Sharpe Ratio Z-Score]],Table2[Sharpe Ratio Z-Score])</f>
        <v>645</v>
      </c>
      <c r="AV533">
        <f>(Table2[[#This Row],[Rank 1Y]]+Table2[[#This Row],[Rank 6M]]+Table2[[#This Row],[Rank Sharpe]])/3</f>
        <v>497.66666666666669</v>
      </c>
    </row>
    <row r="534" spans="1:48" x14ac:dyDescent="0.3">
      <c r="A534" t="s">
        <v>510</v>
      </c>
      <c r="B534" t="s">
        <v>511</v>
      </c>
      <c r="C534" t="s">
        <v>10382</v>
      </c>
      <c r="D534" t="s">
        <v>192</v>
      </c>
      <c r="E534">
        <v>42280.9214775</v>
      </c>
      <c r="F534">
        <v>614.20000000000005</v>
      </c>
      <c r="G534">
        <v>8.04220766361356</v>
      </c>
      <c r="H534">
        <f>(Table2[[#This Row],[1Y Return vs Nifty]]-AVERAGE(Table2[1Y Return vs Nifty]))/_xlfn.STDEV.P(Table2[1Y Return vs Nifty])</f>
        <v>-0.267166695621953</v>
      </c>
      <c r="I534">
        <v>-0.172609928104344</v>
      </c>
      <c r="J534">
        <f>(Table2[[#This Row],[1M Return vs Nifty]]-AVERAGE(Table2[1M Return vs Nifty]))/_xlfn.STDEV.P(Table2[1M Return vs Nifty])</f>
        <v>0.20759257634399697</v>
      </c>
      <c r="K534">
        <v>0.79746338880910905</v>
      </c>
      <c r="L534">
        <f>(Table2[[#This Row],[6M Return vs Nifty]]-AVERAGE(Table2[6M Return vs Nifty]))/_xlfn.STDEV.P(Table2[6M Return vs Nifty])</f>
        <v>-0.41735953808795173</v>
      </c>
      <c r="M534">
        <v>-5.4803576724070098</v>
      </c>
      <c r="N534">
        <f>(Table2[[#This Row],[1W Return vs Nifty]]-AVERAGE(Table2[1W Return vs Nifty]))/_xlfn.STDEV.P(Table2[1W Return vs Nifty])</f>
        <v>-0.60297591695001151</v>
      </c>
      <c r="O534">
        <v>630.94000000000005</v>
      </c>
      <c r="P534">
        <v>626.41612206969296</v>
      </c>
      <c r="Q534">
        <v>576.46247743734602</v>
      </c>
      <c r="R534">
        <v>33.187952365280303</v>
      </c>
      <c r="S534" s="2">
        <f>(Table2[[#This Row],[Close Price]]-Table2[[#This Row],[20D EMA]])/Table2[[#This Row],[20D EMA]]</f>
        <v>-2.6531841379528968E-2</v>
      </c>
      <c r="T534" s="2">
        <f>(Table2[[#This Row],[Close Price]]-Table2[[#This Row],[50D EMA]])/Table2[[#This Row],[50D EMA]]</f>
        <v>-1.950160865804439E-2</v>
      </c>
      <c r="U534" s="2">
        <f>(Table2[[#This Row],[Close Price]]-Table2[[#This Row],[200D EMA]])/Table2[[#This Row],[200D EMA]]</f>
        <v>6.5463970405178012E-2</v>
      </c>
      <c r="V534">
        <v>0.52940412026482697</v>
      </c>
      <c r="W534">
        <v>611</v>
      </c>
      <c r="X534">
        <v>622.65</v>
      </c>
      <c r="Y534">
        <v>608.9</v>
      </c>
      <c r="Z534">
        <v>641.45000000000005</v>
      </c>
      <c r="AA534">
        <v>608.9</v>
      </c>
      <c r="AB534">
        <v>689.95</v>
      </c>
      <c r="AC534" s="2">
        <f>(Table2[[#This Row],[Close Price]]/Table2[[#This Row],[Day Low]])-1</f>
        <v>5.2373158756138238E-3</v>
      </c>
      <c r="AD534" s="2">
        <f>(Table2[[#This Row],[Day High]]/Table2[[#This Row],[Close Price]])-1</f>
        <v>1.3757733637251635E-2</v>
      </c>
      <c r="AE534" s="2">
        <f>(Table2[[#This Row],[Close Price]]/Table2[[#This Row],[Current Week Low]])-1</f>
        <v>8.7042207258993809E-3</v>
      </c>
      <c r="AF534" s="2">
        <f>(Table2[[#This Row],[Current Week High]]/Table2[[#This Row],[Close Price]])-1</f>
        <v>4.4366655812438927E-2</v>
      </c>
      <c r="AG534" s="2">
        <f>(Table2[[#This Row],[Close Price]]/Table2[[#This Row],[Current Month Low]])-1</f>
        <v>8.7042207258993809E-3</v>
      </c>
      <c r="AH534" s="2">
        <f>(Table2[[#This Row],[Current Month High]]/Table2[[#This Row],[Close Price]])-1</f>
        <v>0.12333116248778908</v>
      </c>
      <c r="AI534">
        <v>12.3331162487789</v>
      </c>
      <c r="AJ534">
        <v>54.690844981740298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-0.06</v>
      </c>
      <c r="AM534" t="s">
        <v>10443</v>
      </c>
      <c r="AN534">
        <v>-7.02</v>
      </c>
      <c r="AO534" t="s">
        <v>10443</v>
      </c>
      <c r="AP534">
        <v>-3.5920195828077997E-2</v>
      </c>
      <c r="AQ534">
        <f>(Table2[[#This Row],[Sharpe Ratio]]-AVERAGE(Table2[Sharpe Ratio]))/_xlfn.STDEV.P(Table2[Sharpe Ratio])</f>
        <v>-1.1620955295719264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-2.2420051038878457</v>
      </c>
      <c r="AS534">
        <f>_xlfn.RANK.AVG(Table2[[#This Row],[1Y Return vs Nifty Z-Score]],Table2[1Y Return vs Nifty Z-Score])</f>
        <v>383</v>
      </c>
      <c r="AT534">
        <f>_xlfn.RANK.AVG(Table2[[#This Row],[6M Return vs Nifty Z-Score]],Table2[6M Return vs Nifty Z-Score])</f>
        <v>461</v>
      </c>
      <c r="AU534">
        <f>_xlfn.RANK.AVG(Table2[[#This Row],[Sharpe Ratio Z-Score]],Table2[Sharpe Ratio Z-Score])</f>
        <v>651</v>
      </c>
      <c r="AV534">
        <f>(Table2[[#This Row],[Rank 1Y]]+Table2[[#This Row],[Rank 6M]]+Table2[[#This Row],[Rank Sharpe]])/3</f>
        <v>498.33333333333331</v>
      </c>
    </row>
    <row r="535" spans="1:48" x14ac:dyDescent="0.3">
      <c r="A535" t="s">
        <v>543</v>
      </c>
      <c r="B535" t="s">
        <v>544</v>
      </c>
      <c r="C535" t="s">
        <v>10399</v>
      </c>
      <c r="D535" t="s">
        <v>545</v>
      </c>
      <c r="E535">
        <v>39246.208396950002</v>
      </c>
      <c r="F535">
        <v>34838.85</v>
      </c>
      <c r="G535">
        <v>-13.679939363240999</v>
      </c>
      <c r="H535">
        <f>(Table2[[#This Row],[1Y Return vs Nifty]]-AVERAGE(Table2[1Y Return vs Nifty]))/_xlfn.STDEV.P(Table2[1Y Return vs Nifty])</f>
        <v>-0.62353908868209107</v>
      </c>
      <c r="I535">
        <v>-5.9704106996656501</v>
      </c>
      <c r="J535">
        <f>(Table2[[#This Row],[1M Return vs Nifty]]-AVERAGE(Table2[1M Return vs Nifty]))/_xlfn.STDEV.P(Table2[1M Return vs Nifty])</f>
        <v>-0.35020464537228707</v>
      </c>
      <c r="K535">
        <v>-2.1163762660763901</v>
      </c>
      <c r="L535">
        <f>(Table2[[#This Row],[6M Return vs Nifty]]-AVERAGE(Table2[6M Return vs Nifty]))/_xlfn.STDEV.P(Table2[6M Return vs Nifty])</f>
        <v>-0.50220863165827234</v>
      </c>
      <c r="M535">
        <v>-2.42467606235041</v>
      </c>
      <c r="N535">
        <f>(Table2[[#This Row],[1W Return vs Nifty]]-AVERAGE(Table2[1W Return vs Nifty]))/_xlfn.STDEV.P(Table2[1W Return vs Nifty])</f>
        <v>7.6381728640711646E-2</v>
      </c>
      <c r="O535">
        <v>35498.35</v>
      </c>
      <c r="P535">
        <v>35920.598760382898</v>
      </c>
      <c r="Q535">
        <v>33718.618501404097</v>
      </c>
      <c r="R535">
        <v>35.605614409278097</v>
      </c>
      <c r="S535" s="2">
        <f>(Table2[[#This Row],[Close Price]]-Table2[[#This Row],[20D EMA]])/Table2[[#This Row],[20D EMA]]</f>
        <v>-1.8578328288497918E-2</v>
      </c>
      <c r="T535" s="2">
        <f>(Table2[[#This Row],[Close Price]]-Table2[[#This Row],[50D EMA]])/Table2[[#This Row],[50D EMA]]</f>
        <v>-3.0114998015455367E-2</v>
      </c>
      <c r="U535" s="2">
        <f>(Table2[[#This Row],[Close Price]]-Table2[[#This Row],[200D EMA]])/Table2[[#This Row],[200D EMA]]</f>
        <v>3.3222935825477362E-2</v>
      </c>
      <c r="V535">
        <v>0.64114024730500196</v>
      </c>
      <c r="W535">
        <v>34780</v>
      </c>
      <c r="X535">
        <v>35698.800000000003</v>
      </c>
      <c r="Y535">
        <v>34687.65</v>
      </c>
      <c r="Z535">
        <v>36128</v>
      </c>
      <c r="AA535">
        <v>34465.550000000003</v>
      </c>
      <c r="AB535">
        <v>36244</v>
      </c>
      <c r="AC535" s="2">
        <f>(Table2[[#This Row],[Close Price]]/Table2[[#This Row],[Day Low]])-1</f>
        <v>1.6920644048303846E-3</v>
      </c>
      <c r="AD535" s="2">
        <f>(Table2[[#This Row],[Day High]]/Table2[[#This Row],[Close Price]])-1</f>
        <v>2.4683650579740757E-2</v>
      </c>
      <c r="AE535" s="2">
        <f>(Table2[[#This Row],[Close Price]]/Table2[[#This Row],[Current Week Low]])-1</f>
        <v>4.3589000696211411E-3</v>
      </c>
      <c r="AF535" s="2">
        <f>(Table2[[#This Row],[Current Week High]]/Table2[[#This Row],[Close Price]])-1</f>
        <v>3.7003230588839697E-2</v>
      </c>
      <c r="AG535" s="2">
        <f>(Table2[[#This Row],[Close Price]]/Table2[[#This Row],[Current Month Low]])-1</f>
        <v>1.0831105263081398E-2</v>
      </c>
      <c r="AH535" s="2">
        <f>(Table2[[#This Row],[Current Month High]]/Table2[[#This Row],[Close Price]])-1</f>
        <v>4.0332846807515255E-2</v>
      </c>
      <c r="AI535">
        <v>17.2728146882001</v>
      </c>
      <c r="AJ535">
        <v>22.246082750417099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</v>
      </c>
      <c r="AM535">
        <v>0</v>
      </c>
      <c r="AN535">
        <v>-0.36</v>
      </c>
      <c r="AO535" t="s">
        <v>10443</v>
      </c>
      <c r="AP535">
        <v>2.6081205544579999E-2</v>
      </c>
      <c r="AQ535">
        <f>(Table2[[#This Row],[Sharpe Ratio]]-AVERAGE(Table2[Sharpe Ratio]))/_xlfn.STDEV.P(Table2[Sharpe Ratio])</f>
        <v>-0.44437979217283535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543</v>
      </c>
      <c r="AT535">
        <f>_xlfn.RANK.AVG(Table2[[#This Row],[6M Return vs Nifty Z-Score]],Table2[6M Return vs Nifty Z-Score])</f>
        <v>494</v>
      </c>
      <c r="AU535">
        <f>_xlfn.RANK.AVG(Table2[[#This Row],[Sharpe Ratio Z-Score]],Table2[Sharpe Ratio Z-Score])</f>
        <v>458</v>
      </c>
      <c r="AV535">
        <f>(Table2[[#This Row],[Rank 1Y]]+Table2[[#This Row],[Rank 6M]]+Table2[[#This Row],[Rank Sharpe]])/3</f>
        <v>498.33333333333331</v>
      </c>
    </row>
    <row r="536" spans="1:48" x14ac:dyDescent="0.3">
      <c r="A536" t="s">
        <v>1854</v>
      </c>
      <c r="B536" t="s">
        <v>1855</v>
      </c>
      <c r="C536" t="s">
        <v>10401</v>
      </c>
      <c r="D536" t="s">
        <v>642</v>
      </c>
      <c r="E536">
        <v>4130.0382172400004</v>
      </c>
      <c r="F536">
        <v>625.29999999999995</v>
      </c>
      <c r="G536">
        <v>-37.510530568791197</v>
      </c>
      <c r="H536">
        <f>(Table2[[#This Row],[1Y Return vs Nifty]]-AVERAGE(Table2[1Y Return vs Nifty]))/_xlfn.STDEV.P(Table2[1Y Return vs Nifty])</f>
        <v>-1.0145025052108834</v>
      </c>
      <c r="I536">
        <v>-3.0690934740186901</v>
      </c>
      <c r="J536">
        <f>(Table2[[#This Row],[1M Return vs Nifty]]-AVERAGE(Table2[1M Return vs Nifty]))/_xlfn.STDEV.P(Table2[1M Return vs Nifty])</f>
        <v>-7.1073514181716285E-2</v>
      </c>
      <c r="K536">
        <v>-12.559431988462901</v>
      </c>
      <c r="L536">
        <f>(Table2[[#This Row],[6M Return vs Nifty]]-AVERAGE(Table2[6M Return vs Nifty]))/_xlfn.STDEV.P(Table2[6M Return vs Nifty])</f>
        <v>-0.80630354321704323</v>
      </c>
      <c r="M536">
        <v>-1.82647127515035</v>
      </c>
      <c r="N536">
        <f>(Table2[[#This Row],[1W Return vs Nifty]]-AVERAGE(Table2[1W Return vs Nifty]))/_xlfn.STDEV.P(Table2[1W Return vs Nifty])</f>
        <v>0.20937824060578014</v>
      </c>
      <c r="O536">
        <v>612.76</v>
      </c>
      <c r="P536">
        <v>619.832801172328</v>
      </c>
      <c r="Q536">
        <v>633.26701960861897</v>
      </c>
      <c r="R536">
        <v>68.828270262154504</v>
      </c>
      <c r="S536" s="2">
        <f>(Table2[[#This Row],[Close Price]]-Table2[[#This Row],[20D EMA]])/Table2[[#This Row],[20D EMA]]</f>
        <v>2.0464782296494489E-2</v>
      </c>
      <c r="T536" s="2">
        <f>(Table2[[#This Row],[Close Price]]-Table2[[#This Row],[50D EMA]])/Table2[[#This Row],[50D EMA]]</f>
        <v>8.820441282441813E-3</v>
      </c>
      <c r="U536" s="2">
        <f>(Table2[[#This Row],[Close Price]]-Table2[[#This Row],[200D EMA]])/Table2[[#This Row],[200D EMA]]</f>
        <v>-1.2580821931233537E-2</v>
      </c>
      <c r="V536">
        <v>0.74663187524195396</v>
      </c>
      <c r="W536">
        <v>615.6</v>
      </c>
      <c r="X536">
        <v>637.6</v>
      </c>
      <c r="Y536">
        <v>601.6</v>
      </c>
      <c r="Z536">
        <v>637.6</v>
      </c>
      <c r="AA536">
        <v>589.75</v>
      </c>
      <c r="AB536">
        <v>637.6</v>
      </c>
      <c r="AC536" s="2">
        <f>(Table2[[#This Row],[Close Price]]/Table2[[#This Row],[Day Low]])-1</f>
        <v>1.5756985055230599E-2</v>
      </c>
      <c r="AD536" s="2">
        <f>(Table2[[#This Row],[Day High]]/Table2[[#This Row],[Close Price]])-1</f>
        <v>1.9670558132096616E-2</v>
      </c>
      <c r="AE536" s="2">
        <f>(Table2[[#This Row],[Close Price]]/Table2[[#This Row],[Current Week Low]])-1</f>
        <v>3.9394946808510634E-2</v>
      </c>
      <c r="AF536" s="2">
        <f>(Table2[[#This Row],[Current Week High]]/Table2[[#This Row],[Close Price]])-1</f>
        <v>1.9670558132096616E-2</v>
      </c>
      <c r="AG536" s="2">
        <f>(Table2[[#This Row],[Close Price]]/Table2[[#This Row],[Current Month Low]])-1</f>
        <v>6.0279779567613323E-2</v>
      </c>
      <c r="AH536" s="2">
        <f>(Table2[[#This Row],[Current Month High]]/Table2[[#This Row],[Close Price]])-1</f>
        <v>1.9670558132096616E-2</v>
      </c>
      <c r="AI536">
        <v>30.337438029745702</v>
      </c>
      <c r="AJ536">
        <v>13.3611312545322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-0.24</v>
      </c>
      <c r="AM536" t="s">
        <v>10443</v>
      </c>
      <c r="AN536">
        <v>4.05</v>
      </c>
      <c r="AO536" t="s">
        <v>10442</v>
      </c>
      <c r="AP536">
        <v>0.10450461457901</v>
      </c>
      <c r="AQ536">
        <f>(Table2[[#This Row],[Sharpe Ratio]]-AVERAGE(Table2[Sharpe Ratio]))/_xlfn.STDEV.P(Table2[Sharpe Ratio])</f>
        <v>0.46343379910702087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679</v>
      </c>
      <c r="AT536">
        <f>_xlfn.RANK.AVG(Table2[[#This Row],[6M Return vs Nifty Z-Score]],Table2[6M Return vs Nifty Z-Score])</f>
        <v>592</v>
      </c>
      <c r="AU536">
        <f>_xlfn.RANK.AVG(Table2[[#This Row],[Sharpe Ratio Z-Score]],Table2[Sharpe Ratio Z-Score])</f>
        <v>229</v>
      </c>
      <c r="AV536">
        <f>(Table2[[#This Row],[Rank 1Y]]+Table2[[#This Row],[Rank 6M]]+Table2[[#This Row],[Rank Sharpe]])/3</f>
        <v>500</v>
      </c>
    </row>
    <row r="537" spans="1:48" x14ac:dyDescent="0.3">
      <c r="A537" t="s">
        <v>1026</v>
      </c>
      <c r="B537" t="s">
        <v>1027</v>
      </c>
      <c r="C537" t="s">
        <v>605</v>
      </c>
      <c r="D537" t="s">
        <v>605</v>
      </c>
      <c r="E537">
        <v>13826.893061999999</v>
      </c>
      <c r="F537">
        <v>478.15</v>
      </c>
      <c r="G537">
        <v>-9.0465648679630402</v>
      </c>
      <c r="H537">
        <f>(Table2[[#This Row],[1Y Return vs Nifty]]-AVERAGE(Table2[1Y Return vs Nifty]))/_xlfn.STDEV.P(Table2[1Y Return vs Nifty])</f>
        <v>-0.54752419223632687</v>
      </c>
      <c r="I537">
        <v>-5.3702001882793198</v>
      </c>
      <c r="J537">
        <f>(Table2[[#This Row],[1M Return vs Nifty]]-AVERAGE(Table2[1M Return vs Nifty]))/_xlfn.STDEV.P(Table2[1M Return vs Nifty])</f>
        <v>-0.29245934350913821</v>
      </c>
      <c r="K537">
        <v>-5.9850976707656498</v>
      </c>
      <c r="L537">
        <f>(Table2[[#This Row],[6M Return vs Nifty]]-AVERAGE(Table2[6M Return vs Nifty]))/_xlfn.STDEV.P(Table2[6M Return vs Nifty])</f>
        <v>-0.61486325351215765</v>
      </c>
      <c r="M537">
        <v>-4.1388146972482502</v>
      </c>
      <c r="N537">
        <f>(Table2[[#This Row],[1W Return vs Nifty]]-AVERAGE(Table2[1W Return vs Nifty]))/_xlfn.STDEV.P(Table2[1W Return vs Nifty])</f>
        <v>-0.30471595620568925</v>
      </c>
      <c r="O537">
        <v>494.08</v>
      </c>
      <c r="P537">
        <v>497.45916100534203</v>
      </c>
      <c r="Q537">
        <v>459.79731628781599</v>
      </c>
      <c r="R537">
        <v>30.441913329298401</v>
      </c>
      <c r="S537" s="2">
        <f>(Table2[[#This Row],[Close Price]]-Table2[[#This Row],[20D EMA]])/Table2[[#This Row],[20D EMA]]</f>
        <v>-3.2241742227979292E-2</v>
      </c>
      <c r="T537" s="2">
        <f>(Table2[[#This Row],[Close Price]]-Table2[[#This Row],[50D EMA]])/Table2[[#This Row],[50D EMA]]</f>
        <v>-3.8815570239613489E-2</v>
      </c>
      <c r="U537" s="2">
        <f>(Table2[[#This Row],[Close Price]]-Table2[[#This Row],[200D EMA]])/Table2[[#This Row],[200D EMA]]</f>
        <v>3.991472560204308E-2</v>
      </c>
      <c r="V537">
        <v>0.406989089315132</v>
      </c>
      <c r="W537">
        <v>476</v>
      </c>
      <c r="X537">
        <v>498.15</v>
      </c>
      <c r="Y537">
        <v>476</v>
      </c>
      <c r="Z537">
        <v>499.9</v>
      </c>
      <c r="AA537">
        <v>476</v>
      </c>
      <c r="AB537">
        <v>515</v>
      </c>
      <c r="AC537" s="2">
        <f>(Table2[[#This Row],[Close Price]]/Table2[[#This Row],[Day Low]])-1</f>
        <v>4.5168067226890596E-3</v>
      </c>
      <c r="AD537" s="2">
        <f>(Table2[[#This Row],[Day High]]/Table2[[#This Row],[Close Price]])-1</f>
        <v>4.1827878280874309E-2</v>
      </c>
      <c r="AE537" s="2">
        <f>(Table2[[#This Row],[Close Price]]/Table2[[#This Row],[Current Week Low]])-1</f>
        <v>4.5168067226890596E-3</v>
      </c>
      <c r="AF537" s="2">
        <f>(Table2[[#This Row],[Current Week High]]/Table2[[#This Row],[Close Price]])-1</f>
        <v>4.5487817630450733E-2</v>
      </c>
      <c r="AG537" s="2">
        <f>(Table2[[#This Row],[Close Price]]/Table2[[#This Row],[Current Month Low]])-1</f>
        <v>4.5168067226890596E-3</v>
      </c>
      <c r="AH537" s="2">
        <f>(Table2[[#This Row],[Current Month High]]/Table2[[#This Row],[Close Price]])-1</f>
        <v>7.7067865732510787E-2</v>
      </c>
      <c r="AI537">
        <v>23.810519711387599</v>
      </c>
      <c r="AJ537">
        <v>41.255539143279101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-0.14000000000000001</v>
      </c>
      <c r="AM537" t="s">
        <v>10443</v>
      </c>
      <c r="AN537">
        <v>-2.17</v>
      </c>
      <c r="AO537" t="s">
        <v>10443</v>
      </c>
      <c r="AP537">
        <v>2.0972621518293998E-2</v>
      </c>
      <c r="AQ537">
        <f>(Table2[[#This Row],[Sharpe Ratio]]-AVERAGE(Table2[Sharpe Ratio]))/_xlfn.STDEV.P(Table2[Sharpe Ratio])</f>
        <v>-0.50351573217286205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504</v>
      </c>
      <c r="AT537">
        <f>_xlfn.RANK.AVG(Table2[[#This Row],[6M Return vs Nifty Z-Score]],Table2[6M Return vs Nifty Z-Score])</f>
        <v>530</v>
      </c>
      <c r="AU537">
        <f>_xlfn.RANK.AVG(Table2[[#This Row],[Sharpe Ratio Z-Score]],Table2[Sharpe Ratio Z-Score])</f>
        <v>470</v>
      </c>
      <c r="AV537">
        <f>(Table2[[#This Row],[Rank 1Y]]+Table2[[#This Row],[Rank 6M]]+Table2[[#This Row],[Rank Sharpe]])/3</f>
        <v>501.33333333333331</v>
      </c>
    </row>
    <row r="538" spans="1:48" x14ac:dyDescent="0.3">
      <c r="A538" t="s">
        <v>1315</v>
      </c>
      <c r="B538" t="s">
        <v>1316</v>
      </c>
      <c r="C538" t="s">
        <v>10400</v>
      </c>
      <c r="D538" t="s">
        <v>1223</v>
      </c>
      <c r="E538">
        <v>8826.8229636889992</v>
      </c>
      <c r="F538">
        <v>84.31</v>
      </c>
      <c r="G538">
        <v>-3.0970225220841301</v>
      </c>
      <c r="H538">
        <f>(Table2[[#This Row],[1Y Return vs Nifty]]-AVERAGE(Table2[1Y Return vs Nifty]))/_xlfn.STDEV.P(Table2[1Y Return vs Nifty])</f>
        <v>-0.44991631577769325</v>
      </c>
      <c r="I538">
        <v>-17.2651271369791</v>
      </c>
      <c r="J538">
        <f>(Table2[[#This Row],[1M Return vs Nifty]]-AVERAGE(Table2[1M Return vs Nifty]))/_xlfn.STDEV.P(Table2[1M Return vs Nifty])</f>
        <v>-1.4368514097298177</v>
      </c>
      <c r="K538">
        <v>-20.060413246435601</v>
      </c>
      <c r="L538">
        <f>(Table2[[#This Row],[6M Return vs Nifty]]-AVERAGE(Table2[6M Return vs Nifty]))/_xlfn.STDEV.P(Table2[6M Return vs Nifty])</f>
        <v>-1.0247271821293076</v>
      </c>
      <c r="M538">
        <v>-7.8239178912917504</v>
      </c>
      <c r="N538">
        <f>(Table2[[#This Row],[1W Return vs Nifty]]-AVERAGE(Table2[1W Return vs Nifty]))/_xlfn.STDEV.P(Table2[1W Return vs Nifty])</f>
        <v>-1.1240104211214479</v>
      </c>
      <c r="O538">
        <v>90.35</v>
      </c>
      <c r="P538">
        <v>90.555429189939701</v>
      </c>
      <c r="Q538">
        <v>87.716522080676697</v>
      </c>
      <c r="R538">
        <v>28.6581267312094</v>
      </c>
      <c r="S538" s="2">
        <f>(Table2[[#This Row],[Close Price]]-Table2[[#This Row],[20D EMA]])/Table2[[#This Row],[20D EMA]]</f>
        <v>-6.6851134477033669E-2</v>
      </c>
      <c r="T538" s="2">
        <f>(Table2[[#This Row],[Close Price]]-Table2[[#This Row],[50D EMA]])/Table2[[#This Row],[50D EMA]]</f>
        <v>-6.8968025946185216E-2</v>
      </c>
      <c r="U538" s="2">
        <f>(Table2[[#This Row],[Close Price]]-Table2[[#This Row],[200D EMA]])/Table2[[#This Row],[200D EMA]]</f>
        <v>-3.88355807990605E-2</v>
      </c>
      <c r="V538">
        <v>0.53980368030201298</v>
      </c>
      <c r="W538">
        <v>83.86</v>
      </c>
      <c r="X538">
        <v>86.49</v>
      </c>
      <c r="Y538">
        <v>83.01</v>
      </c>
      <c r="Z538">
        <v>92.1</v>
      </c>
      <c r="AA538">
        <v>83.01</v>
      </c>
      <c r="AB538">
        <v>95.46</v>
      </c>
      <c r="AC538" s="2">
        <f>(Table2[[#This Row],[Close Price]]/Table2[[#This Row],[Day Low]])-1</f>
        <v>5.3660863343667486E-3</v>
      </c>
      <c r="AD538" s="2">
        <f>(Table2[[#This Row],[Day High]]/Table2[[#This Row],[Close Price]])-1</f>
        <v>2.5856956470169612E-2</v>
      </c>
      <c r="AE538" s="2">
        <f>(Table2[[#This Row],[Close Price]]/Table2[[#This Row],[Current Week Low]])-1</f>
        <v>1.5660763763401864E-2</v>
      </c>
      <c r="AF538" s="2">
        <f>(Table2[[#This Row],[Current Week High]]/Table2[[#This Row],[Close Price]])-1</f>
        <v>9.2397105918633482E-2</v>
      </c>
      <c r="AG538" s="2">
        <f>(Table2[[#This Row],[Close Price]]/Table2[[#This Row],[Current Month Low]])-1</f>
        <v>1.5660763763401864E-2</v>
      </c>
      <c r="AH538" s="2">
        <f>(Table2[[#This Row],[Current Month High]]/Table2[[#This Row],[Close Price]])-1</f>
        <v>0.1322500296524729</v>
      </c>
      <c r="AI538">
        <v>60.953623532202499</v>
      </c>
      <c r="AJ538">
        <v>34.251592356687901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-0.05</v>
      </c>
      <c r="AM538" t="s">
        <v>10443</v>
      </c>
      <c r="AN538">
        <v>-8.1199999999999992</v>
      </c>
      <c r="AO538" t="s">
        <v>10443</v>
      </c>
      <c r="AP538">
        <v>5.0643126313614999E-2</v>
      </c>
      <c r="AQ538">
        <f>(Table2[[#This Row],[Sharpe Ratio]]-AVERAGE(Table2[Sharpe Ratio]))/_xlfn.STDEV.P(Table2[Sharpe Ratio])</f>
        <v>-0.16005594325318845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456</v>
      </c>
      <c r="AT538">
        <f>_xlfn.RANK.AVG(Table2[[#This Row],[6M Return vs Nifty Z-Score]],Table2[6M Return vs Nifty Z-Score])</f>
        <v>674</v>
      </c>
      <c r="AU538">
        <f>_xlfn.RANK.AVG(Table2[[#This Row],[Sharpe Ratio Z-Score]],Table2[Sharpe Ratio Z-Score])</f>
        <v>378</v>
      </c>
      <c r="AV538">
        <f>(Table2[[#This Row],[Rank 1Y]]+Table2[[#This Row],[Rank 6M]]+Table2[[#This Row],[Rank Sharpe]])/3</f>
        <v>502.66666666666669</v>
      </c>
    </row>
    <row r="539" spans="1:48" x14ac:dyDescent="0.3">
      <c r="A539" t="s">
        <v>1323</v>
      </c>
      <c r="B539" t="s">
        <v>1324</v>
      </c>
      <c r="C539" t="s">
        <v>10388</v>
      </c>
      <c r="D539" t="s">
        <v>266</v>
      </c>
      <c r="E539">
        <v>8800.5993029500005</v>
      </c>
      <c r="F539">
        <v>1342.25</v>
      </c>
      <c r="G539">
        <v>-3.1749982203882601</v>
      </c>
      <c r="H539">
        <f>(Table2[[#This Row],[1Y Return vs Nifty]]-AVERAGE(Table2[1Y Return vs Nifty]))/_xlfn.STDEV.P(Table2[1Y Return vs Nifty])</f>
        <v>-0.45119558095211748</v>
      </c>
      <c r="I539">
        <v>-4.2532885398120799</v>
      </c>
      <c r="J539">
        <f>(Table2[[#This Row],[1M Return vs Nifty]]-AVERAGE(Table2[1M Return vs Nifty]))/_xlfn.STDEV.P(Table2[1M Return vs Nifty])</f>
        <v>-0.18500304430798278</v>
      </c>
      <c r="K539">
        <v>-2.1091228476856001</v>
      </c>
      <c r="L539">
        <f>(Table2[[#This Row],[6M Return vs Nifty]]-AVERAGE(Table2[6M Return vs Nifty]))/_xlfn.STDEV.P(Table2[6M Return vs Nifty])</f>
        <v>-0.50199741688716693</v>
      </c>
      <c r="M539">
        <v>-0.77651285178518004</v>
      </c>
      <c r="N539">
        <f>(Table2[[#This Row],[1W Return vs Nifty]]-AVERAGE(Table2[1W Return vs Nifty]))/_xlfn.STDEV.P(Table2[1W Return vs Nifty])</f>
        <v>0.44281135749792166</v>
      </c>
      <c r="O539">
        <v>1349.6</v>
      </c>
      <c r="P539">
        <v>1327.73737443245</v>
      </c>
      <c r="Q539">
        <v>1231.7477025676601</v>
      </c>
      <c r="R539">
        <v>40.909397988578498</v>
      </c>
      <c r="S539" s="2">
        <f>(Table2[[#This Row],[Close Price]]-Table2[[#This Row],[20D EMA]])/Table2[[#This Row],[20D EMA]]</f>
        <v>-5.44605809128624E-3</v>
      </c>
      <c r="T539" s="2">
        <f>(Table2[[#This Row],[Close Price]]-Table2[[#This Row],[50D EMA]])/Table2[[#This Row],[50D EMA]]</f>
        <v>1.0930343490370992E-2</v>
      </c>
      <c r="U539" s="2">
        <f>(Table2[[#This Row],[Close Price]]-Table2[[#This Row],[200D EMA]])/Table2[[#This Row],[200D EMA]]</f>
        <v>8.9711795038862674E-2</v>
      </c>
      <c r="V539">
        <v>2.0654810480291999</v>
      </c>
      <c r="W539">
        <v>1263.2</v>
      </c>
      <c r="X539">
        <v>1391.55</v>
      </c>
      <c r="Y539">
        <v>1263.2</v>
      </c>
      <c r="Z539">
        <v>1398</v>
      </c>
      <c r="AA539">
        <v>1263.2</v>
      </c>
      <c r="AB539">
        <v>1398</v>
      </c>
      <c r="AC539" s="2">
        <f>(Table2[[#This Row],[Close Price]]/Table2[[#This Row],[Day Low]])-1</f>
        <v>6.2579164027865675E-2</v>
      </c>
      <c r="AD539" s="2">
        <f>(Table2[[#This Row],[Day High]]/Table2[[#This Row],[Close Price]])-1</f>
        <v>3.6729372322592546E-2</v>
      </c>
      <c r="AE539" s="2">
        <f>(Table2[[#This Row],[Close Price]]/Table2[[#This Row],[Current Week Low]])-1</f>
        <v>6.2579164027865675E-2</v>
      </c>
      <c r="AF539" s="2">
        <f>(Table2[[#This Row],[Current Week High]]/Table2[[#This Row],[Close Price]])-1</f>
        <v>4.1534736449990728E-2</v>
      </c>
      <c r="AG539" s="2">
        <f>(Table2[[#This Row],[Close Price]]/Table2[[#This Row],[Current Month Low]])-1</f>
        <v>6.2579164027865675E-2</v>
      </c>
      <c r="AH539" s="2">
        <f>(Table2[[#This Row],[Current Month High]]/Table2[[#This Row],[Close Price]])-1</f>
        <v>4.1534736449990728E-2</v>
      </c>
      <c r="AI539">
        <v>23.222201527286199</v>
      </c>
      <c r="AJ539">
        <v>37.398914934998402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-0.09</v>
      </c>
      <c r="AM539" t="s">
        <v>10443</v>
      </c>
      <c r="AN539">
        <v>-1.23</v>
      </c>
      <c r="AO539" t="s">
        <v>10443</v>
      </c>
      <c r="AQ539">
        <f>(Table2[[#This Row],[Sharpe Ratio]]-AVERAGE(Table2[Sharpe Ratio]))/_xlfn.STDEV.P(Table2[Sharpe Ratio])</f>
        <v>-0.74629057572393653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-1.4416752603732821</v>
      </c>
      <c r="AS539">
        <f>_xlfn.RANK.AVG(Table2[[#This Row],[1Y Return vs Nifty Z-Score]],Table2[1Y Return vs Nifty Z-Score])</f>
        <v>457</v>
      </c>
      <c r="AT539">
        <f>_xlfn.RANK.AVG(Table2[[#This Row],[6M Return vs Nifty Z-Score]],Table2[6M Return vs Nifty Z-Score])</f>
        <v>493</v>
      </c>
      <c r="AU539">
        <f>_xlfn.RANK.AVG(Table2[[#This Row],[Sharpe Ratio Z-Score]],Table2[Sharpe Ratio Z-Score])</f>
        <v>558</v>
      </c>
      <c r="AV539">
        <f>(Table2[[#This Row],[Rank 1Y]]+Table2[[#This Row],[Rank 6M]]+Table2[[#This Row],[Rank Sharpe]])/3</f>
        <v>502.66666666666669</v>
      </c>
    </row>
    <row r="540" spans="1:48" x14ac:dyDescent="0.3">
      <c r="A540" t="s">
        <v>1133</v>
      </c>
      <c r="B540" t="s">
        <v>1134</v>
      </c>
      <c r="C540" t="s">
        <v>10384</v>
      </c>
      <c r="D540" t="s">
        <v>569</v>
      </c>
      <c r="E540">
        <v>11486.540593125001</v>
      </c>
      <c r="F540">
        <v>862.65</v>
      </c>
      <c r="G540">
        <v>-17.778999886159401</v>
      </c>
      <c r="H540">
        <f>(Table2[[#This Row],[1Y Return vs Nifty]]-AVERAGE(Table2[1Y Return vs Nifty]))/_xlfn.STDEV.P(Table2[1Y Return vs Nifty])</f>
        <v>-0.69078805841076618</v>
      </c>
      <c r="I540">
        <v>-3.7123177281383999</v>
      </c>
      <c r="J540">
        <f>(Table2[[#This Row],[1M Return vs Nifty]]-AVERAGE(Table2[1M Return vs Nifty]))/_xlfn.STDEV.P(Table2[1M Return vs Nifty])</f>
        <v>-0.13295710004903197</v>
      </c>
      <c r="K540">
        <v>2.04257643977847</v>
      </c>
      <c r="L540">
        <f>(Table2[[#This Row],[6M Return vs Nifty]]-AVERAGE(Table2[6M Return vs Nifty]))/_xlfn.STDEV.P(Table2[6M Return vs Nifty])</f>
        <v>-0.38110266527403636</v>
      </c>
      <c r="M540">
        <v>-8.8281858306051308</v>
      </c>
      <c r="N540">
        <f>(Table2[[#This Row],[1W Return vs Nifty]]-AVERAGE(Table2[1W Return vs Nifty]))/_xlfn.STDEV.P(Table2[1W Return vs Nifty])</f>
        <v>-1.3472853528253266</v>
      </c>
      <c r="O540">
        <v>871.9</v>
      </c>
      <c r="P540">
        <v>856.59017888696496</v>
      </c>
      <c r="Q540">
        <v>805.66943490403105</v>
      </c>
      <c r="R540">
        <v>44.208970527579602</v>
      </c>
      <c r="S540" s="2">
        <f>(Table2[[#This Row],[Close Price]]-Table2[[#This Row],[20D EMA]])/Table2[[#This Row],[20D EMA]]</f>
        <v>-1.0609014795274688E-2</v>
      </c>
      <c r="T540" s="2">
        <f>(Table2[[#This Row],[Close Price]]-Table2[[#This Row],[50D EMA]])/Table2[[#This Row],[50D EMA]]</f>
        <v>7.0743527796559803E-3</v>
      </c>
      <c r="U540" s="2">
        <f>(Table2[[#This Row],[Close Price]]-Table2[[#This Row],[200D EMA]])/Table2[[#This Row],[200D EMA]]</f>
        <v>7.0724496458968042E-2</v>
      </c>
      <c r="V540">
        <v>1.2178709312420399</v>
      </c>
      <c r="W540">
        <v>848.6</v>
      </c>
      <c r="X540">
        <v>869.95</v>
      </c>
      <c r="Y540">
        <v>836.15</v>
      </c>
      <c r="Z540">
        <v>947.65</v>
      </c>
      <c r="AA540">
        <v>836.15</v>
      </c>
      <c r="AB540">
        <v>951.75</v>
      </c>
      <c r="AC540" s="2">
        <f>(Table2[[#This Row],[Close Price]]/Table2[[#This Row],[Day Low]])-1</f>
        <v>1.655668159321233E-2</v>
      </c>
      <c r="AD540" s="2">
        <f>(Table2[[#This Row],[Day High]]/Table2[[#This Row],[Close Price]])-1</f>
        <v>8.4622964122182953E-3</v>
      </c>
      <c r="AE540" s="2">
        <f>(Table2[[#This Row],[Close Price]]/Table2[[#This Row],[Current Week Low]])-1</f>
        <v>3.1692878072116182E-2</v>
      </c>
      <c r="AF540" s="2">
        <f>(Table2[[#This Row],[Current Week High]]/Table2[[#This Row],[Close Price]])-1</f>
        <v>9.8533588361444435E-2</v>
      </c>
      <c r="AG540" s="2">
        <f>(Table2[[#This Row],[Close Price]]/Table2[[#This Row],[Current Month Low]])-1</f>
        <v>3.1692878072116182E-2</v>
      </c>
      <c r="AH540" s="2">
        <f>(Table2[[#This Row],[Current Month High]]/Table2[[#This Row],[Close Price]])-1</f>
        <v>0.10328638497652576</v>
      </c>
      <c r="AI540">
        <v>10.3286384976525</v>
      </c>
      <c r="AJ540">
        <v>26.860294117647001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-0.08</v>
      </c>
      <c r="AM540" t="s">
        <v>10443</v>
      </c>
      <c r="AN540">
        <v>-2.1800000000000002</v>
      </c>
      <c r="AO540" t="s">
        <v>10443</v>
      </c>
      <c r="AP540">
        <v>1.3719669103692E-2</v>
      </c>
      <c r="AQ540">
        <f>(Table2[[#This Row],[Sharpe Ratio]]-AVERAGE(Table2[Sharpe Ratio]))/_xlfn.STDEV.P(Table2[Sharpe Ratio])</f>
        <v>-0.58747444883603395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-3.139607625395195</v>
      </c>
      <c r="AS540">
        <f>_xlfn.RANK.AVG(Table2[[#This Row],[1Y Return vs Nifty Z-Score]],Table2[1Y Return vs Nifty Z-Score])</f>
        <v>569</v>
      </c>
      <c r="AT540">
        <f>_xlfn.RANK.AVG(Table2[[#This Row],[6M Return vs Nifty Z-Score]],Table2[6M Return vs Nifty Z-Score])</f>
        <v>448</v>
      </c>
      <c r="AU540">
        <f>_xlfn.RANK.AVG(Table2[[#This Row],[Sharpe Ratio Z-Score]],Table2[Sharpe Ratio Z-Score])</f>
        <v>493</v>
      </c>
      <c r="AV540">
        <f>(Table2[[#This Row],[Rank 1Y]]+Table2[[#This Row],[Rank 6M]]+Table2[[#This Row],[Rank Sharpe]])/3</f>
        <v>503.33333333333331</v>
      </c>
    </row>
    <row r="541" spans="1:48" x14ac:dyDescent="0.3">
      <c r="A541" t="s">
        <v>1153</v>
      </c>
      <c r="B541" t="s">
        <v>1154</v>
      </c>
      <c r="C541" t="s">
        <v>10391</v>
      </c>
      <c r="D541" t="s">
        <v>479</v>
      </c>
      <c r="E541">
        <v>11102.714286925</v>
      </c>
      <c r="F541">
        <v>347.15</v>
      </c>
      <c r="G541">
        <v>-10.625175122262901</v>
      </c>
      <c r="H541">
        <f>(Table2[[#This Row],[1Y Return vs Nifty]]-AVERAGE(Table2[1Y Return vs Nifty]))/_xlfn.STDEV.P(Table2[1Y Return vs Nifty])</f>
        <v>-0.5734227884173867</v>
      </c>
      <c r="I541">
        <v>-83.530289850912098</v>
      </c>
      <c r="J541">
        <f>(Table2[[#This Row],[1M Return vs Nifty]]-AVERAGE(Table2[1M Return vs Nifty]))/_xlfn.STDEV.P(Table2[1M Return vs Nifty])</f>
        <v>-7.8121176727089763</v>
      </c>
      <c r="K541">
        <v>-6.3457395876781497</v>
      </c>
      <c r="L541">
        <f>(Table2[[#This Row],[6M Return vs Nifty]]-AVERAGE(Table2[6M Return vs Nifty]))/_xlfn.STDEV.P(Table2[6M Return vs Nifty])</f>
        <v>-0.62536490884593088</v>
      </c>
      <c r="M541">
        <v>0.41557720590027197</v>
      </c>
      <c r="N541">
        <f>(Table2[[#This Row],[1W Return vs Nifty]]-AVERAGE(Table2[1W Return vs Nifty]))/_xlfn.STDEV.P(Table2[1W Return vs Nifty])</f>
        <v>0.7078440403062255</v>
      </c>
      <c r="O541">
        <v>331.9</v>
      </c>
      <c r="P541">
        <v>323.95379605577699</v>
      </c>
      <c r="Q541">
        <v>302.91454229157301</v>
      </c>
      <c r="R541">
        <v>72.331145831286605</v>
      </c>
      <c r="S541" s="2">
        <f>(Table2[[#This Row],[Close Price]]-Table2[[#This Row],[20D EMA]])/Table2[[#This Row],[20D EMA]]</f>
        <v>4.5947574570653814E-2</v>
      </c>
      <c r="T541" s="2">
        <f>(Table2[[#This Row],[Close Price]]-Table2[[#This Row],[50D EMA]])/Table2[[#This Row],[50D EMA]]</f>
        <v>7.1603433040893158E-2</v>
      </c>
      <c r="U541" s="2">
        <f>(Table2[[#This Row],[Close Price]]-Table2[[#This Row],[200D EMA]])/Table2[[#This Row],[200D EMA]]</f>
        <v>0.14603279649033074</v>
      </c>
      <c r="V541">
        <v>0.96689475792077995</v>
      </c>
      <c r="W541">
        <v>337.1</v>
      </c>
      <c r="X541">
        <v>359.3</v>
      </c>
      <c r="Y541">
        <v>323</v>
      </c>
      <c r="Z541">
        <v>359.3</v>
      </c>
      <c r="AA541">
        <v>317.05</v>
      </c>
      <c r="AB541">
        <v>364.4</v>
      </c>
      <c r="AC541" s="2">
        <f>(Table2[[#This Row],[Close Price]]/Table2[[#This Row],[Day Low]])-1</f>
        <v>2.9813111836250128E-2</v>
      </c>
      <c r="AD541" s="2">
        <f>(Table2[[#This Row],[Day High]]/Table2[[#This Row],[Close Price]])-1</f>
        <v>3.4999279850209009E-2</v>
      </c>
      <c r="AE541" s="2">
        <f>(Table2[[#This Row],[Close Price]]/Table2[[#This Row],[Current Week Low]])-1</f>
        <v>7.4767801857585026E-2</v>
      </c>
      <c r="AF541" s="2">
        <f>(Table2[[#This Row],[Current Week High]]/Table2[[#This Row],[Close Price]])-1</f>
        <v>3.4999279850209009E-2</v>
      </c>
      <c r="AG541" s="2">
        <f>(Table2[[#This Row],[Close Price]]/Table2[[#This Row],[Current Month Low]])-1</f>
        <v>9.4937706986279569E-2</v>
      </c>
      <c r="AH541" s="2">
        <f>(Table2[[#This Row],[Current Month High]]/Table2[[#This Row],[Close Price]])-1</f>
        <v>4.9690335589802626E-2</v>
      </c>
      <c r="AI541">
        <v>4.9690335589802599</v>
      </c>
      <c r="AJ541">
        <v>43.095630667765803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-0.05</v>
      </c>
      <c r="AM541" t="s">
        <v>10443</v>
      </c>
      <c r="AN541">
        <v>3.09</v>
      </c>
      <c r="AO541" t="s">
        <v>10442</v>
      </c>
      <c r="AP541">
        <v>2.4459397379628999E-2</v>
      </c>
      <c r="AQ541">
        <f>(Table2[[#This Row],[Sharpe Ratio]]-AVERAGE(Table2[Sharpe Ratio]))/_xlfn.STDEV.P(Table2[Sharpe Ratio])</f>
        <v>-0.46315351691546652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-8.7662148465815353</v>
      </c>
      <c r="AS541">
        <f>_xlfn.RANK.AVG(Table2[[#This Row],[1Y Return vs Nifty Z-Score]],Table2[1Y Return vs Nifty Z-Score])</f>
        <v>518</v>
      </c>
      <c r="AT541">
        <f>_xlfn.RANK.AVG(Table2[[#This Row],[6M Return vs Nifty Z-Score]],Table2[6M Return vs Nifty Z-Score])</f>
        <v>534</v>
      </c>
      <c r="AU541">
        <f>_xlfn.RANK.AVG(Table2[[#This Row],[Sharpe Ratio Z-Score]],Table2[Sharpe Ratio Z-Score])</f>
        <v>461</v>
      </c>
      <c r="AV541">
        <f>(Table2[[#This Row],[Rank 1Y]]+Table2[[#This Row],[Rank 6M]]+Table2[[#This Row],[Rank Sharpe]])/3</f>
        <v>504.33333333333331</v>
      </c>
    </row>
    <row r="542" spans="1:48" x14ac:dyDescent="0.3">
      <c r="A542" t="s">
        <v>1040</v>
      </c>
      <c r="B542" t="s">
        <v>1041</v>
      </c>
      <c r="C542" t="s">
        <v>10383</v>
      </c>
      <c r="D542" t="s">
        <v>290</v>
      </c>
      <c r="E542">
        <v>13558.22081504</v>
      </c>
      <c r="F542">
        <v>981.2</v>
      </c>
      <c r="G542">
        <v>5.9405752985326998</v>
      </c>
      <c r="H542">
        <f>(Table2[[#This Row],[1Y Return vs Nifty]]-AVERAGE(Table2[1Y Return vs Nifty]))/_xlfn.STDEV.P(Table2[1Y Return vs Nifty])</f>
        <v>-0.30164596483740291</v>
      </c>
      <c r="I542">
        <v>-5.93468940890018</v>
      </c>
      <c r="J542">
        <f>(Table2[[#This Row],[1M Return vs Nifty]]-AVERAGE(Table2[1M Return vs Nifty]))/_xlfn.STDEV.P(Table2[1M Return vs Nifty])</f>
        <v>-0.34676795661215692</v>
      </c>
      <c r="K542">
        <v>-21.2536072713532</v>
      </c>
      <c r="L542">
        <f>(Table2[[#This Row],[6M Return vs Nifty]]-AVERAGE(Table2[6M Return vs Nifty]))/_xlfn.STDEV.P(Table2[6M Return vs Nifty])</f>
        <v>-1.05947220706506</v>
      </c>
      <c r="M542">
        <v>-4.2034467462242402</v>
      </c>
      <c r="N542">
        <f>(Table2[[#This Row],[1W Return vs Nifty]]-AVERAGE(Table2[1W Return vs Nifty]))/_xlfn.STDEV.P(Table2[1W Return vs Nifty])</f>
        <v>-0.31908534484798939</v>
      </c>
      <c r="O542">
        <v>986.29</v>
      </c>
      <c r="P542">
        <v>989.33010978707</v>
      </c>
      <c r="Q542">
        <v>937.70764533285001</v>
      </c>
      <c r="R542">
        <v>43.2069338365935</v>
      </c>
      <c r="S542" s="2">
        <f>(Table2[[#This Row],[Close Price]]-Table2[[#This Row],[20D EMA]])/Table2[[#This Row],[20D EMA]]</f>
        <v>-5.1607539364689073E-3</v>
      </c>
      <c r="T542" s="2">
        <f>(Table2[[#This Row],[Close Price]]-Table2[[#This Row],[50D EMA]])/Table2[[#This Row],[50D EMA]]</f>
        <v>-8.2177927333271696E-3</v>
      </c>
      <c r="U542" s="2">
        <f>(Table2[[#This Row],[Close Price]]-Table2[[#This Row],[200D EMA]])/Table2[[#This Row],[200D EMA]]</f>
        <v>4.6381572000206879E-2</v>
      </c>
      <c r="V542">
        <v>0.686982340115731</v>
      </c>
      <c r="W542">
        <v>977.05</v>
      </c>
      <c r="X542">
        <v>995.15</v>
      </c>
      <c r="Y542">
        <v>975.9</v>
      </c>
      <c r="Z542">
        <v>1001</v>
      </c>
      <c r="AA542">
        <v>975</v>
      </c>
      <c r="AB542">
        <v>1040.5</v>
      </c>
      <c r="AC542" s="2">
        <f>(Table2[[#This Row],[Close Price]]/Table2[[#This Row],[Day Low]])-1</f>
        <v>4.2474796581546403E-3</v>
      </c>
      <c r="AD542" s="2">
        <f>(Table2[[#This Row],[Day High]]/Table2[[#This Row],[Close Price]])-1</f>
        <v>1.4217284957195098E-2</v>
      </c>
      <c r="AE542" s="2">
        <f>(Table2[[#This Row],[Close Price]]/Table2[[#This Row],[Current Week Low]])-1</f>
        <v>5.4308843119172945E-3</v>
      </c>
      <c r="AF542" s="2">
        <f>(Table2[[#This Row],[Current Week High]]/Table2[[#This Row],[Close Price]])-1</f>
        <v>2.0179372197309364E-2</v>
      </c>
      <c r="AG542" s="2">
        <f>(Table2[[#This Row],[Close Price]]/Table2[[#This Row],[Current Month Low]])-1</f>
        <v>6.3589743589744785E-3</v>
      </c>
      <c r="AH542" s="2">
        <f>(Table2[[#This Row],[Current Month High]]/Table2[[#This Row],[Close Price]])-1</f>
        <v>6.0436200570729737E-2</v>
      </c>
      <c r="AI542">
        <v>22.197309417040302</v>
      </c>
      <c r="AJ542">
        <v>56.991999999999997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-0.21</v>
      </c>
      <c r="AM542" t="s">
        <v>10443</v>
      </c>
      <c r="AN542">
        <v>-0.28000000000000003</v>
      </c>
      <c r="AO542" t="s">
        <v>10443</v>
      </c>
      <c r="AP542">
        <v>3.0052795835695999E-2</v>
      </c>
      <c r="AQ542">
        <f>(Table2[[#This Row],[Sharpe Ratio]]-AVERAGE(Table2[Sharpe Ratio]))/_xlfn.STDEV.P(Table2[Sharpe Ratio])</f>
        <v>-0.39840546270078542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395</v>
      </c>
      <c r="AT542">
        <f>_xlfn.RANK.AVG(Table2[[#This Row],[6M Return vs Nifty Z-Score]],Table2[6M Return vs Nifty Z-Score])</f>
        <v>679</v>
      </c>
      <c r="AU542">
        <f>_xlfn.RANK.AVG(Table2[[#This Row],[Sharpe Ratio Z-Score]],Table2[Sharpe Ratio Z-Score])</f>
        <v>442</v>
      </c>
      <c r="AV542">
        <f>(Table2[[#This Row],[Rank 1Y]]+Table2[[#This Row],[Rank 6M]]+Table2[[#This Row],[Rank Sharpe]])/3</f>
        <v>505.33333333333331</v>
      </c>
    </row>
    <row r="543" spans="1:48" x14ac:dyDescent="0.3">
      <c r="A543" t="s">
        <v>916</v>
      </c>
      <c r="B543" t="s">
        <v>917</v>
      </c>
      <c r="C543" t="s">
        <v>10385</v>
      </c>
      <c r="D543" t="s">
        <v>27</v>
      </c>
      <c r="E543">
        <v>17003.961369445999</v>
      </c>
      <c r="F543">
        <v>86.98</v>
      </c>
      <c r="G543">
        <v>-44.527632008196399</v>
      </c>
      <c r="H543">
        <f>(Table2[[#This Row],[1Y Return vs Nifty]]-AVERAGE(Table2[1Y Return vs Nifty]))/_xlfn.STDEV.P(Table2[1Y Return vs Nifty])</f>
        <v>-1.1296246995876646</v>
      </c>
      <c r="I543">
        <v>-11.4448248468162</v>
      </c>
      <c r="J543">
        <f>(Table2[[#This Row],[1M Return vs Nifty]]-AVERAGE(Table2[1M Return vs Nifty]))/_xlfn.STDEV.P(Table2[1M Return vs Nifty])</f>
        <v>-0.87688935257766787</v>
      </c>
      <c r="K543">
        <v>-6.7252585550739301</v>
      </c>
      <c r="L543">
        <f>(Table2[[#This Row],[6M Return vs Nifty]]-AVERAGE(Table2[6M Return vs Nifty]))/_xlfn.STDEV.P(Table2[6M Return vs Nifty])</f>
        <v>-0.63641625146949787</v>
      </c>
      <c r="M543">
        <v>-8.2376725641044199</v>
      </c>
      <c r="N543">
        <f>(Table2[[#This Row],[1W Return vs Nifty]]-AVERAGE(Table2[1W Return vs Nifty]))/_xlfn.STDEV.P(Table2[1W Return vs Nifty])</f>
        <v>-1.2159988663341572</v>
      </c>
      <c r="O543">
        <v>91.33</v>
      </c>
      <c r="P543">
        <v>90.566776408672794</v>
      </c>
      <c r="Q543">
        <v>86.568833423694201</v>
      </c>
      <c r="R543">
        <v>27.847984991168602</v>
      </c>
      <c r="S543" s="2">
        <f>(Table2[[#This Row],[Close Price]]-Table2[[#This Row],[20D EMA]])/Table2[[#This Row],[20D EMA]]</f>
        <v>-4.7629475528303891E-2</v>
      </c>
      <c r="T543" s="2">
        <f>(Table2[[#This Row],[Close Price]]-Table2[[#This Row],[50D EMA]])/Table2[[#This Row],[50D EMA]]</f>
        <v>-3.9603666497831931E-2</v>
      </c>
      <c r="U543" s="2">
        <f>(Table2[[#This Row],[Close Price]]-Table2[[#This Row],[200D EMA]])/Table2[[#This Row],[200D EMA]]</f>
        <v>4.7495912795015791E-3</v>
      </c>
      <c r="V543">
        <v>0.225829302423772</v>
      </c>
      <c r="W543">
        <v>86.21</v>
      </c>
      <c r="X543">
        <v>88.39</v>
      </c>
      <c r="Y543">
        <v>85.22</v>
      </c>
      <c r="Z543">
        <v>92.89</v>
      </c>
      <c r="AA543">
        <v>85.22</v>
      </c>
      <c r="AB543">
        <v>98.8</v>
      </c>
      <c r="AC543" s="2">
        <f>(Table2[[#This Row],[Close Price]]/Table2[[#This Row],[Day Low]])-1</f>
        <v>8.9316784595756538E-3</v>
      </c>
      <c r="AD543" s="2">
        <f>(Table2[[#This Row],[Day High]]/Table2[[#This Row],[Close Price]])-1</f>
        <v>1.6210623131754476E-2</v>
      </c>
      <c r="AE543" s="2">
        <f>(Table2[[#This Row],[Close Price]]/Table2[[#This Row],[Current Week Low]])-1</f>
        <v>2.0652429007275375E-2</v>
      </c>
      <c r="AF543" s="2">
        <f>(Table2[[#This Row],[Current Week High]]/Table2[[#This Row],[Close Price]])-1</f>
        <v>6.7946654403311157E-2</v>
      </c>
      <c r="AG543" s="2">
        <f>(Table2[[#This Row],[Close Price]]/Table2[[#This Row],[Current Month Low]])-1</f>
        <v>2.0652429007275375E-2</v>
      </c>
      <c r="AH543" s="2">
        <f>(Table2[[#This Row],[Current Month High]]/Table2[[#This Row],[Close Price]])-1</f>
        <v>0.13589330880662209</v>
      </c>
      <c r="AI543">
        <v>28.075419636698001</v>
      </c>
      <c r="AJ543">
        <v>33.712528823981501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0.05</v>
      </c>
      <c r="AM543" t="s">
        <v>10442</v>
      </c>
      <c r="AN543">
        <v>-8.11</v>
      </c>
      <c r="AO543" t="s">
        <v>10443</v>
      </c>
      <c r="AP543">
        <v>8.5558353988704997E-2</v>
      </c>
      <c r="AQ543">
        <f>(Table2[[#This Row],[Sharpe Ratio]]-AVERAGE(Table2[Sharpe Ratio]))/_xlfn.STDEV.P(Table2[Sharpe Ratio])</f>
        <v>0.24411570162087776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-3.6148134683481099</v>
      </c>
      <c r="AS543">
        <f>_xlfn.RANK.AVG(Table2[[#This Row],[1Y Return vs Nifty Z-Score]],Table2[1Y Return vs Nifty Z-Score])</f>
        <v>700</v>
      </c>
      <c r="AT543">
        <f>_xlfn.RANK.AVG(Table2[[#This Row],[6M Return vs Nifty Z-Score]],Table2[6M Return vs Nifty Z-Score])</f>
        <v>538</v>
      </c>
      <c r="AU543">
        <f>_xlfn.RANK.AVG(Table2[[#This Row],[Sharpe Ratio Z-Score]],Table2[Sharpe Ratio Z-Score])</f>
        <v>279</v>
      </c>
      <c r="AV543">
        <f>(Table2[[#This Row],[Rank 1Y]]+Table2[[#This Row],[Rank 6M]]+Table2[[#This Row],[Rank Sharpe]])/3</f>
        <v>505.66666666666669</v>
      </c>
    </row>
    <row r="544" spans="1:48" x14ac:dyDescent="0.3">
      <c r="A544" t="s">
        <v>2076</v>
      </c>
      <c r="B544" t="s">
        <v>2077</v>
      </c>
      <c r="C544" t="s">
        <v>10386</v>
      </c>
      <c r="D544" t="s">
        <v>390</v>
      </c>
      <c r="E544">
        <v>3127.5294653599999</v>
      </c>
      <c r="F544">
        <v>2220.1</v>
      </c>
      <c r="G544">
        <v>-17.515498408440902</v>
      </c>
      <c r="H544">
        <f>(Table2[[#This Row],[1Y Return vs Nifty]]-AVERAGE(Table2[1Y Return vs Nifty]))/_xlfn.STDEV.P(Table2[1Y Return vs Nifty])</f>
        <v>-0.68646506713033106</v>
      </c>
      <c r="I544">
        <v>-8.7273451258037191</v>
      </c>
      <c r="J544">
        <f>(Table2[[#This Row],[1M Return vs Nifty]]-AVERAGE(Table2[1M Return vs Nifty]))/_xlfn.STDEV.P(Table2[1M Return vs Nifty])</f>
        <v>-0.61544493629378272</v>
      </c>
      <c r="K544">
        <v>19.6921351505549</v>
      </c>
      <c r="L544">
        <f>(Table2[[#This Row],[6M Return vs Nifty]]-AVERAGE(Table2[6M Return vs Nifty]))/_xlfn.STDEV.P(Table2[6M Return vs Nifty])</f>
        <v>0.13284087174066042</v>
      </c>
      <c r="M544">
        <v>-5.2488861492750303</v>
      </c>
      <c r="N544">
        <f>(Table2[[#This Row],[1W Return vs Nifty]]-AVERAGE(Table2[1W Return vs Nifty]))/_xlfn.STDEV.P(Table2[1W Return vs Nifty])</f>
        <v>-0.5515137657695004</v>
      </c>
      <c r="O544">
        <v>2286.75</v>
      </c>
      <c r="P544">
        <v>2193.4317857882002</v>
      </c>
      <c r="Q544">
        <v>1986.0183129920099</v>
      </c>
      <c r="R544">
        <v>34.354045191506998</v>
      </c>
      <c r="S544" s="2">
        <f>(Table2[[#This Row],[Close Price]]-Table2[[#This Row],[20D EMA]])/Table2[[#This Row],[20D EMA]]</f>
        <v>-2.9146168142560443E-2</v>
      </c>
      <c r="T544" s="2">
        <f>(Table2[[#This Row],[Close Price]]-Table2[[#This Row],[50D EMA]])/Table2[[#This Row],[50D EMA]]</f>
        <v>1.2158214531488904E-2</v>
      </c>
      <c r="U544" s="2">
        <f>(Table2[[#This Row],[Close Price]]-Table2[[#This Row],[200D EMA]])/Table2[[#This Row],[200D EMA]]</f>
        <v>0.11786481800126873</v>
      </c>
      <c r="V544">
        <v>0.46812704388936399</v>
      </c>
      <c r="W544">
        <v>2180</v>
      </c>
      <c r="X544">
        <v>2244.5500000000002</v>
      </c>
      <c r="Y544">
        <v>2150</v>
      </c>
      <c r="Z544">
        <v>2340</v>
      </c>
      <c r="AA544">
        <v>2150</v>
      </c>
      <c r="AB544">
        <v>2559.9499999999998</v>
      </c>
      <c r="AC544" s="2">
        <f>(Table2[[#This Row],[Close Price]]/Table2[[#This Row],[Day Low]])-1</f>
        <v>1.8394495412844103E-2</v>
      </c>
      <c r="AD544" s="2">
        <f>(Table2[[#This Row],[Day High]]/Table2[[#This Row],[Close Price]])-1</f>
        <v>1.1013017431647398E-2</v>
      </c>
      <c r="AE544" s="2">
        <f>(Table2[[#This Row],[Close Price]]/Table2[[#This Row],[Current Week Low]])-1</f>
        <v>3.2604651162790654E-2</v>
      </c>
      <c r="AF544" s="2">
        <f>(Table2[[#This Row],[Current Week High]]/Table2[[#This Row],[Close Price]])-1</f>
        <v>5.4006576280347884E-2</v>
      </c>
      <c r="AG544" s="2">
        <f>(Table2[[#This Row],[Close Price]]/Table2[[#This Row],[Current Month Low]])-1</f>
        <v>3.2604651162790654E-2</v>
      </c>
      <c r="AH544" s="2">
        <f>(Table2[[#This Row],[Current Month High]]/Table2[[#This Row],[Close Price]])-1</f>
        <v>0.15307869014909237</v>
      </c>
      <c r="AI544">
        <v>15.307869014909199</v>
      </c>
      <c r="AJ544">
        <v>45.009797517962099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-0.03</v>
      </c>
      <c r="AM544" t="s">
        <v>10443</v>
      </c>
      <c r="AN544">
        <v>-9.16</v>
      </c>
      <c r="AO544" t="s">
        <v>10443</v>
      </c>
      <c r="AP544">
        <v>-6.1000081761409003E-2</v>
      </c>
      <c r="AQ544">
        <f>(Table2[[#This Row],[Sharpe Ratio]]-AVERAGE(Table2[Sharpe Ratio]))/_xlfn.STDEV.P(Table2[Sharpe Ratio])</f>
        <v>-1.4524152389335874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-3.1729981363865409</v>
      </c>
      <c r="AS544">
        <f>_xlfn.RANK.AVG(Table2[[#This Row],[1Y Return vs Nifty Z-Score]],Table2[1Y Return vs Nifty Z-Score])</f>
        <v>566</v>
      </c>
      <c r="AT544">
        <f>_xlfn.RANK.AVG(Table2[[#This Row],[6M Return vs Nifty Z-Score]],Table2[6M Return vs Nifty Z-Score])</f>
        <v>270</v>
      </c>
      <c r="AU544">
        <f>_xlfn.RANK.AVG(Table2[[#This Row],[Sharpe Ratio Z-Score]],Table2[Sharpe Ratio Z-Score])</f>
        <v>681</v>
      </c>
      <c r="AV544">
        <f>(Table2[[#This Row],[Rank 1Y]]+Table2[[#This Row],[Rank 6M]]+Table2[[#This Row],[Rank Sharpe]])/3</f>
        <v>505.66666666666669</v>
      </c>
    </row>
    <row r="545" spans="1:48" x14ac:dyDescent="0.3">
      <c r="A545" t="s">
        <v>1459</v>
      </c>
      <c r="B545" t="s">
        <v>1460</v>
      </c>
      <c r="C545" t="s">
        <v>10395</v>
      </c>
      <c r="D545" t="s">
        <v>158</v>
      </c>
      <c r="E545">
        <v>7400.8666999999996</v>
      </c>
      <c r="F545">
        <v>395.05</v>
      </c>
      <c r="G545">
        <v>-33.939893651488703</v>
      </c>
      <c r="H545">
        <f>(Table2[[#This Row],[1Y Return vs Nifty]]-AVERAGE(Table2[1Y Return vs Nifty]))/_xlfn.STDEV.P(Table2[1Y Return vs Nifty])</f>
        <v>-0.95592282515463334</v>
      </c>
      <c r="I545">
        <v>-16.870223027577801</v>
      </c>
      <c r="J545">
        <f>(Table2[[#This Row],[1M Return vs Nifty]]-AVERAGE(Table2[1M Return vs Nifty]))/_xlfn.STDEV.P(Table2[1M Return vs Nifty])</f>
        <v>-1.3988583113555406</v>
      </c>
      <c r="K545">
        <v>-7.6844529204122702</v>
      </c>
      <c r="L545">
        <f>(Table2[[#This Row],[6M Return vs Nifty]]-AVERAGE(Table2[6M Return vs Nifty]))/_xlfn.STDEV.P(Table2[6M Return vs Nifty])</f>
        <v>-0.6643473602799157</v>
      </c>
      <c r="M545">
        <v>-5.9997957740466603</v>
      </c>
      <c r="N545">
        <f>(Table2[[#This Row],[1W Return vs Nifty]]-AVERAGE(Table2[1W Return vs Nifty]))/_xlfn.STDEV.P(Table2[1W Return vs Nifty])</f>
        <v>-0.71846054224560674</v>
      </c>
      <c r="O545">
        <v>403.6</v>
      </c>
      <c r="P545">
        <v>424.16522617315297</v>
      </c>
      <c r="Q545">
        <v>420.67843775336303</v>
      </c>
      <c r="R545">
        <v>45.969983537496297</v>
      </c>
      <c r="S545" s="2">
        <f>(Table2[[#This Row],[Close Price]]-Table2[[#This Row],[20D EMA]])/Table2[[#This Row],[20D EMA]]</f>
        <v>-2.1184340931615489E-2</v>
      </c>
      <c r="T545" s="2">
        <f>(Table2[[#This Row],[Close Price]]-Table2[[#This Row],[50D EMA]])/Table2[[#This Row],[50D EMA]]</f>
        <v>-6.8641237839868391E-2</v>
      </c>
      <c r="U545" s="2">
        <f>(Table2[[#This Row],[Close Price]]-Table2[[#This Row],[200D EMA]])/Table2[[#This Row],[200D EMA]]</f>
        <v>-6.0921681392162426E-2</v>
      </c>
      <c r="V545">
        <v>0.266440343898798</v>
      </c>
      <c r="W545">
        <v>383</v>
      </c>
      <c r="X545">
        <v>396.95</v>
      </c>
      <c r="Y545">
        <v>377.6</v>
      </c>
      <c r="Z545">
        <v>408.45</v>
      </c>
      <c r="AA545">
        <v>377.6</v>
      </c>
      <c r="AB545">
        <v>418.3</v>
      </c>
      <c r="AC545" s="2">
        <f>(Table2[[#This Row],[Close Price]]/Table2[[#This Row],[Day Low]])-1</f>
        <v>3.1462140992167154E-2</v>
      </c>
      <c r="AD545" s="2">
        <f>(Table2[[#This Row],[Day High]]/Table2[[#This Row],[Close Price]])-1</f>
        <v>4.809517782559114E-3</v>
      </c>
      <c r="AE545" s="2">
        <f>(Table2[[#This Row],[Close Price]]/Table2[[#This Row],[Current Week Low]])-1</f>
        <v>4.6212923728813582E-2</v>
      </c>
      <c r="AF545" s="2">
        <f>(Table2[[#This Row],[Current Week High]]/Table2[[#This Row],[Close Price]])-1</f>
        <v>3.3919756992785599E-2</v>
      </c>
      <c r="AG545" s="2">
        <f>(Table2[[#This Row],[Close Price]]/Table2[[#This Row],[Current Month Low]])-1</f>
        <v>4.6212923728813582E-2</v>
      </c>
      <c r="AH545" s="2">
        <f>(Table2[[#This Row],[Current Month High]]/Table2[[#This Row],[Close Price]])-1</f>
        <v>5.8853309707632029E-2</v>
      </c>
      <c r="AI545">
        <v>38.590051892165498</v>
      </c>
      <c r="AJ545">
        <v>14.507246376811599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-0.11</v>
      </c>
      <c r="AM545" t="s">
        <v>10443</v>
      </c>
      <c r="AN545">
        <v>-2.34</v>
      </c>
      <c r="AO545" t="s">
        <v>10443</v>
      </c>
      <c r="AP545">
        <v>7.7655212697208001E-2</v>
      </c>
      <c r="AQ545">
        <f>(Table2[[#This Row],[Sharpe Ratio]]-AVERAGE(Table2[Sharpe Ratio]))/_xlfn.STDEV.P(Table2[Sharpe Ratio])</f>
        <v>0.15263052944382824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664</v>
      </c>
      <c r="AT545">
        <f>_xlfn.RANK.AVG(Table2[[#This Row],[6M Return vs Nifty Z-Score]],Table2[6M Return vs Nifty Z-Score])</f>
        <v>546</v>
      </c>
      <c r="AU545">
        <f>_xlfn.RANK.AVG(Table2[[#This Row],[Sharpe Ratio Z-Score]],Table2[Sharpe Ratio Z-Score])</f>
        <v>309</v>
      </c>
      <c r="AV545">
        <f>(Table2[[#This Row],[Rank 1Y]]+Table2[[#This Row],[Rank 6M]]+Table2[[#This Row],[Rank Sharpe]])/3</f>
        <v>506.33333333333331</v>
      </c>
    </row>
    <row r="546" spans="1:48" x14ac:dyDescent="0.3">
      <c r="A546" t="s">
        <v>30</v>
      </c>
      <c r="B546" t="s">
        <v>31</v>
      </c>
      <c r="C546" t="s">
        <v>10383</v>
      </c>
      <c r="D546" t="s">
        <v>21</v>
      </c>
      <c r="E546">
        <v>789342.65062537498</v>
      </c>
      <c r="F546">
        <v>1905.75</v>
      </c>
      <c r="G546">
        <v>-1.7124186962409</v>
      </c>
      <c r="H546">
        <f>(Table2[[#This Row],[1Y Return vs Nifty]]-AVERAGE(Table2[1Y Return vs Nifty]))/_xlfn.STDEV.P(Table2[1Y Return vs Nifty])</f>
        <v>-0.42720057878143985</v>
      </c>
      <c r="I546">
        <v>-3.5778376587098699</v>
      </c>
      <c r="J546">
        <f>(Table2[[#This Row],[1M Return vs Nifty]]-AVERAGE(Table2[1M Return vs Nifty]))/_xlfn.STDEV.P(Table2[1M Return vs Nifty])</f>
        <v>-0.12001898574345078</v>
      </c>
      <c r="K546">
        <v>4.4649139718926101</v>
      </c>
      <c r="L546">
        <f>(Table2[[#This Row],[6M Return vs Nifty]]-AVERAGE(Table2[6M Return vs Nifty]))/_xlfn.STDEV.P(Table2[6M Return vs Nifty])</f>
        <v>-0.31056579013176683</v>
      </c>
      <c r="M546">
        <v>-4.3477193305653099</v>
      </c>
      <c r="N546">
        <f>(Table2[[#This Row],[1W Return vs Nifty]]-AVERAGE(Table2[1W Return vs Nifty]))/_xlfn.STDEV.P(Table2[1W Return vs Nifty])</f>
        <v>-0.35116089974175424</v>
      </c>
      <c r="O546">
        <v>1907.8</v>
      </c>
      <c r="P546">
        <v>1837.5226006157</v>
      </c>
      <c r="Q546">
        <v>1647.92467437251</v>
      </c>
      <c r="R546">
        <v>45.571492111345002</v>
      </c>
      <c r="S546" s="2">
        <f>(Table2[[#This Row],[Close Price]]-Table2[[#This Row],[20D EMA]])/Table2[[#This Row],[20D EMA]]</f>
        <v>-1.0745361148967159E-3</v>
      </c>
      <c r="T546" s="2">
        <f>(Table2[[#This Row],[Close Price]]-Table2[[#This Row],[50D EMA]])/Table2[[#This Row],[50D EMA]]</f>
        <v>3.713010080063181E-2</v>
      </c>
      <c r="U546" s="2">
        <f>(Table2[[#This Row],[Close Price]]-Table2[[#This Row],[200D EMA]])/Table2[[#This Row],[200D EMA]]</f>
        <v>0.15645455744247755</v>
      </c>
      <c r="V546">
        <v>0.87259408830268204</v>
      </c>
      <c r="W546">
        <v>1867.4</v>
      </c>
      <c r="X546">
        <v>1915</v>
      </c>
      <c r="Y546">
        <v>1867.4</v>
      </c>
      <c r="Z546">
        <v>1958.45</v>
      </c>
      <c r="AA546">
        <v>1867.4</v>
      </c>
      <c r="AB546">
        <v>1975.75</v>
      </c>
      <c r="AC546" s="2">
        <f>(Table2[[#This Row],[Close Price]]/Table2[[#This Row],[Day Low]])-1</f>
        <v>2.0536574916996786E-2</v>
      </c>
      <c r="AD546" s="2">
        <f>(Table2[[#This Row],[Day High]]/Table2[[#This Row],[Close Price]])-1</f>
        <v>4.8537321264594535E-3</v>
      </c>
      <c r="AE546" s="2">
        <f>(Table2[[#This Row],[Close Price]]/Table2[[#This Row],[Current Week Low]])-1</f>
        <v>2.0536574916996786E-2</v>
      </c>
      <c r="AF546" s="2">
        <f>(Table2[[#This Row],[Current Week High]]/Table2[[#This Row],[Close Price]])-1</f>
        <v>2.7653154925882273E-2</v>
      </c>
      <c r="AG546" s="2">
        <f>(Table2[[#This Row],[Close Price]]/Table2[[#This Row],[Current Month Low]])-1</f>
        <v>2.0536574916996786E-2</v>
      </c>
      <c r="AH546" s="2">
        <f>(Table2[[#This Row],[Current Month High]]/Table2[[#This Row],[Close Price]])-1</f>
        <v>3.6730945821854988E-2</v>
      </c>
      <c r="AI546">
        <v>3.6730945821854899</v>
      </c>
      <c r="AJ546">
        <v>40.994340250804498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0.04</v>
      </c>
      <c r="AM546" t="s">
        <v>10442</v>
      </c>
      <c r="AN546">
        <v>-0.87</v>
      </c>
      <c r="AO546" t="s">
        <v>10443</v>
      </c>
      <c r="AP546">
        <v>-3.9015317941608001E-2</v>
      </c>
      <c r="AQ546">
        <f>(Table2[[#This Row],[Sharpe Ratio]]-AVERAGE(Table2[Sharpe Ratio]))/_xlfn.STDEV.P(Table2[Sharpe Ratio])</f>
        <v>-1.1979240399099531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-2.4068702943083649</v>
      </c>
      <c r="AS546">
        <f>_xlfn.RANK.AVG(Table2[[#This Row],[1Y Return vs Nifty Z-Score]],Table2[1Y Return vs Nifty Z-Score])</f>
        <v>446</v>
      </c>
      <c r="AT546">
        <f>_xlfn.RANK.AVG(Table2[[#This Row],[6M Return vs Nifty Z-Score]],Table2[6M Return vs Nifty Z-Score])</f>
        <v>419</v>
      </c>
      <c r="AU546">
        <f>_xlfn.RANK.AVG(Table2[[#This Row],[Sharpe Ratio Z-Score]],Table2[Sharpe Ratio Z-Score])</f>
        <v>657</v>
      </c>
      <c r="AV546">
        <f>(Table2[[#This Row],[Rank 1Y]]+Table2[[#This Row],[Rank 6M]]+Table2[[#This Row],[Rank Sharpe]])/3</f>
        <v>507.33333333333331</v>
      </c>
    </row>
    <row r="547" spans="1:48" x14ac:dyDescent="0.3">
      <c r="A547" t="s">
        <v>527</v>
      </c>
      <c r="B547" t="s">
        <v>528</v>
      </c>
      <c r="C547" t="s">
        <v>10384</v>
      </c>
      <c r="D547" t="s">
        <v>43</v>
      </c>
      <c r="E547">
        <v>40002.253106609998</v>
      </c>
      <c r="F547">
        <v>1159.0999999999999</v>
      </c>
      <c r="G547">
        <v>-5.5660398085067397</v>
      </c>
      <c r="H547">
        <f>(Table2[[#This Row],[1Y Return vs Nifty]]-AVERAGE(Table2[1Y Return vs Nifty]))/_xlfn.STDEV.P(Table2[1Y Return vs Nifty])</f>
        <v>-0.49042288254484973</v>
      </c>
      <c r="I547">
        <v>11.0456567412187</v>
      </c>
      <c r="J547">
        <f>(Table2[[#This Row],[1M Return vs Nifty]]-AVERAGE(Table2[1M Return vs Nifty]))/_xlfn.STDEV.P(Table2[1M Return vs Nifty])</f>
        <v>1.2868842297092575</v>
      </c>
      <c r="K547">
        <v>4.6582111078260597</v>
      </c>
      <c r="L547">
        <f>(Table2[[#This Row],[6M Return vs Nifty]]-AVERAGE(Table2[6M Return vs Nifty]))/_xlfn.STDEV.P(Table2[6M Return vs Nifty])</f>
        <v>-0.30493710471450536</v>
      </c>
      <c r="M547">
        <v>-1.51374925929103</v>
      </c>
      <c r="N547">
        <f>(Table2[[#This Row],[1W Return vs Nifty]]-AVERAGE(Table2[1W Return vs Nifty]))/_xlfn.STDEV.P(Table2[1W Return vs Nifty])</f>
        <v>0.2789044935109829</v>
      </c>
      <c r="O547">
        <v>1122.5999999999999</v>
      </c>
      <c r="P547">
        <v>1085.5850815738499</v>
      </c>
      <c r="Q547">
        <v>1001.57181269202</v>
      </c>
      <c r="R547">
        <v>67.893859340418402</v>
      </c>
      <c r="S547" s="2">
        <f>(Table2[[#This Row],[Close Price]]-Table2[[#This Row],[20D EMA]])/Table2[[#This Row],[20D EMA]]</f>
        <v>3.2513807233208625E-2</v>
      </c>
      <c r="T547" s="2">
        <f>(Table2[[#This Row],[Close Price]]-Table2[[#This Row],[50D EMA]])/Table2[[#This Row],[50D EMA]]</f>
        <v>6.7719167915950132E-2</v>
      </c>
      <c r="U547" s="2">
        <f>(Table2[[#This Row],[Close Price]]-Table2[[#This Row],[200D EMA]])/Table2[[#This Row],[200D EMA]]</f>
        <v>0.15728097108142092</v>
      </c>
      <c r="V547">
        <v>0.63746841510444097</v>
      </c>
      <c r="W547">
        <v>1145.1500000000001</v>
      </c>
      <c r="X547">
        <v>1177.5999999999999</v>
      </c>
      <c r="Y547">
        <v>1124.6500000000001</v>
      </c>
      <c r="Z547">
        <v>1177.5999999999999</v>
      </c>
      <c r="AA547">
        <v>1076</v>
      </c>
      <c r="AB547">
        <v>1177.5999999999999</v>
      </c>
      <c r="AC547" s="2">
        <f>(Table2[[#This Row],[Close Price]]/Table2[[#This Row],[Day Low]])-1</f>
        <v>1.218181024319942E-2</v>
      </c>
      <c r="AD547" s="2">
        <f>(Table2[[#This Row],[Day High]]/Table2[[#This Row],[Close Price]])-1</f>
        <v>1.5960659132085331E-2</v>
      </c>
      <c r="AE547" s="2">
        <f>(Table2[[#This Row],[Close Price]]/Table2[[#This Row],[Current Week Low]])-1</f>
        <v>3.0631752100653387E-2</v>
      </c>
      <c r="AF547" s="2">
        <f>(Table2[[#This Row],[Current Week High]]/Table2[[#This Row],[Close Price]])-1</f>
        <v>1.5960659132085331E-2</v>
      </c>
      <c r="AG547" s="2">
        <f>(Table2[[#This Row],[Close Price]]/Table2[[#This Row],[Current Month Low]])-1</f>
        <v>7.7230483271375272E-2</v>
      </c>
      <c r="AH547" s="2">
        <f>(Table2[[#This Row],[Current Month High]]/Table2[[#This Row],[Close Price]])-1</f>
        <v>1.5960659132085331E-2</v>
      </c>
      <c r="AI547">
        <v>1.59606591320853</v>
      </c>
      <c r="AJ547">
        <v>35.686274509803901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0.12</v>
      </c>
      <c r="AM547" t="s">
        <v>10442</v>
      </c>
      <c r="AN547">
        <v>2.2799999999999998</v>
      </c>
      <c r="AO547" t="s">
        <v>10442</v>
      </c>
      <c r="AP547">
        <v>-2.2274646447096001E-2</v>
      </c>
      <c r="AQ547">
        <f>(Table2[[#This Row],[Sharpe Ratio]]-AVERAGE(Table2[Sharpe Ratio]))/_xlfn.STDEV.P(Table2[Sharpe Ratio])</f>
        <v>-1.0041373976690224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-0.23370866170813709</v>
      </c>
      <c r="AS547">
        <f>_xlfn.RANK.AVG(Table2[[#This Row],[1Y Return vs Nifty Z-Score]],Table2[1Y Return vs Nifty Z-Score])</f>
        <v>476</v>
      </c>
      <c r="AT547">
        <f>_xlfn.RANK.AVG(Table2[[#This Row],[6M Return vs Nifty Z-Score]],Table2[6M Return vs Nifty Z-Score])</f>
        <v>416</v>
      </c>
      <c r="AU547">
        <f>_xlfn.RANK.AVG(Table2[[#This Row],[Sharpe Ratio Z-Score]],Table2[Sharpe Ratio Z-Score])</f>
        <v>631</v>
      </c>
      <c r="AV547">
        <f>(Table2[[#This Row],[Rank 1Y]]+Table2[[#This Row],[Rank 6M]]+Table2[[#This Row],[Rank Sharpe]])/3</f>
        <v>507.66666666666669</v>
      </c>
    </row>
    <row r="548" spans="1:48" x14ac:dyDescent="0.3">
      <c r="A548" t="s">
        <v>886</v>
      </c>
      <c r="B548" t="s">
        <v>887</v>
      </c>
      <c r="C548" t="s">
        <v>10384</v>
      </c>
      <c r="D548" t="s">
        <v>569</v>
      </c>
      <c r="E548">
        <v>18040.974693</v>
      </c>
      <c r="F548">
        <v>361.2</v>
      </c>
      <c r="G548">
        <v>1.77569320185503</v>
      </c>
      <c r="H548">
        <f>(Table2[[#This Row],[1Y Return vs Nifty]]-AVERAGE(Table2[1Y Return vs Nifty]))/_xlfn.STDEV.P(Table2[1Y Return vs Nifty])</f>
        <v>-0.36997479981726961</v>
      </c>
      <c r="I548">
        <v>9.0587288000667705</v>
      </c>
      <c r="J548">
        <f>(Table2[[#This Row],[1M Return vs Nifty]]-AVERAGE(Table2[1M Return vs Nifty]))/_xlfn.STDEV.P(Table2[1M Return vs Nifty])</f>
        <v>1.0957250421150029</v>
      </c>
      <c r="K548">
        <v>-1.1642513215257999</v>
      </c>
      <c r="L548">
        <f>(Table2[[#This Row],[6M Return vs Nifty]]-AVERAGE(Table2[6M Return vs Nifty]))/_xlfn.STDEV.P(Table2[6M Return vs Nifty])</f>
        <v>-0.47448337972982202</v>
      </c>
      <c r="M548">
        <v>4.1393989654486196</v>
      </c>
      <c r="N548">
        <f>(Table2[[#This Row],[1W Return vs Nifty]]-AVERAGE(Table2[1W Return vs Nifty]))/_xlfn.STDEV.P(Table2[1W Return vs Nifty])</f>
        <v>1.5357466512459204</v>
      </c>
      <c r="O548">
        <v>330.06</v>
      </c>
      <c r="P548">
        <v>324.12875717754298</v>
      </c>
      <c r="Q548">
        <v>319.47086072526901</v>
      </c>
      <c r="R548">
        <v>83.794064706642303</v>
      </c>
      <c r="S548" s="2">
        <f>(Table2[[#This Row],[Close Price]]-Table2[[#This Row],[20D EMA]])/Table2[[#This Row],[20D EMA]]</f>
        <v>9.4346482457734915E-2</v>
      </c>
      <c r="T548" s="2">
        <f>(Table2[[#This Row],[Close Price]]-Table2[[#This Row],[50D EMA]])/Table2[[#This Row],[50D EMA]]</f>
        <v>0.11437196484899076</v>
      </c>
      <c r="U548" s="2">
        <f>(Table2[[#This Row],[Close Price]]-Table2[[#This Row],[200D EMA]])/Table2[[#This Row],[200D EMA]]</f>
        <v>0.13061954752304067</v>
      </c>
      <c r="V548">
        <v>1.6397860030853799</v>
      </c>
      <c r="W548">
        <v>347.25</v>
      </c>
      <c r="X548">
        <v>364.4</v>
      </c>
      <c r="Y548">
        <v>326.35000000000002</v>
      </c>
      <c r="Z548">
        <v>364.4</v>
      </c>
      <c r="AA548">
        <v>312.05</v>
      </c>
      <c r="AB548">
        <v>364.4</v>
      </c>
      <c r="AC548" s="2">
        <f>(Table2[[#This Row],[Close Price]]/Table2[[#This Row],[Day Low]])-1</f>
        <v>4.0172786177105735E-2</v>
      </c>
      <c r="AD548" s="2">
        <f>(Table2[[#This Row],[Day High]]/Table2[[#This Row],[Close Price]])-1</f>
        <v>8.8593576965669829E-3</v>
      </c>
      <c r="AE548" s="2">
        <f>(Table2[[#This Row],[Close Price]]/Table2[[#This Row],[Current Week Low]])-1</f>
        <v>0.10678719166538975</v>
      </c>
      <c r="AF548" s="2">
        <f>(Table2[[#This Row],[Current Week High]]/Table2[[#This Row],[Close Price]])-1</f>
        <v>8.8593576965669829E-3</v>
      </c>
      <c r="AG548" s="2">
        <f>(Table2[[#This Row],[Close Price]]/Table2[[#This Row],[Current Month Low]])-1</f>
        <v>0.15750680980612075</v>
      </c>
      <c r="AH548" s="2">
        <f>(Table2[[#This Row],[Current Month High]]/Table2[[#This Row],[Close Price]])-1</f>
        <v>8.8593576965669829E-3</v>
      </c>
      <c r="AI548">
        <v>8.5271317829457303</v>
      </c>
      <c r="AJ548">
        <v>32.647814910025701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0.02</v>
      </c>
      <c r="AM548" t="s">
        <v>10442</v>
      </c>
      <c r="AN548">
        <v>11.71</v>
      </c>
      <c r="AO548" t="s">
        <v>10442</v>
      </c>
      <c r="AP548">
        <v>-1.7239556378503999E-2</v>
      </c>
      <c r="AQ548">
        <f>(Table2[[#This Row],[Sharpe Ratio]]-AVERAGE(Table2[Sharpe Ratio]))/_xlfn.STDEV.P(Table2[Sharpe Ratio])</f>
        <v>-0.94585220892417599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0.84116130488965557</v>
      </c>
      <c r="AS548">
        <f>_xlfn.RANK.AVG(Table2[[#This Row],[1Y Return vs Nifty Z-Score]],Table2[1Y Return vs Nifty Z-Score])</f>
        <v>420</v>
      </c>
      <c r="AT548">
        <f>_xlfn.RANK.AVG(Table2[[#This Row],[6M Return vs Nifty Z-Score]],Table2[6M Return vs Nifty Z-Score])</f>
        <v>483</v>
      </c>
      <c r="AU548">
        <f>_xlfn.RANK.AVG(Table2[[#This Row],[Sharpe Ratio Z-Score]],Table2[Sharpe Ratio Z-Score])</f>
        <v>620</v>
      </c>
      <c r="AV548">
        <f>(Table2[[#This Row],[Rank 1Y]]+Table2[[#This Row],[Rank 6M]]+Table2[[#This Row],[Rank Sharpe]])/3</f>
        <v>507.66666666666669</v>
      </c>
    </row>
    <row r="549" spans="1:48" x14ac:dyDescent="0.3">
      <c r="A549" t="s">
        <v>465</v>
      </c>
      <c r="B549" t="s">
        <v>466</v>
      </c>
      <c r="C549" t="s">
        <v>605</v>
      </c>
      <c r="D549" t="s">
        <v>467</v>
      </c>
      <c r="E549">
        <v>48020.773732200003</v>
      </c>
      <c r="F549">
        <v>43053</v>
      </c>
      <c r="G549">
        <v>-21.628343631481801</v>
      </c>
      <c r="H549">
        <f>(Table2[[#This Row],[1Y Return vs Nifty]]-AVERAGE(Table2[1Y Return vs Nifty]))/_xlfn.STDEV.P(Table2[1Y Return vs Nifty])</f>
        <v>-0.75394018791876072</v>
      </c>
      <c r="I549">
        <v>0.23819065780255999</v>
      </c>
      <c r="J549">
        <f>(Table2[[#This Row],[1M Return vs Nifty]]-AVERAGE(Table2[1M Return vs Nifty]))/_xlfn.STDEV.P(Table2[1M Return vs Nifty])</f>
        <v>0.24711504952421734</v>
      </c>
      <c r="K549">
        <v>11.4503319621743</v>
      </c>
      <c r="L549">
        <f>(Table2[[#This Row],[6M Return vs Nifty]]-AVERAGE(Table2[6M Return vs Nifty]))/_xlfn.STDEV.P(Table2[6M Return vs Nifty])</f>
        <v>-0.10715501435642552</v>
      </c>
      <c r="M549">
        <v>-1.9788456942330701</v>
      </c>
      <c r="N549">
        <f>(Table2[[#This Row],[1W Return vs Nifty]]-AVERAGE(Table2[1W Return vs Nifty]))/_xlfn.STDEV.P(Table2[1W Return vs Nifty])</f>
        <v>0.17550143673472057</v>
      </c>
      <c r="O549">
        <v>42193.01</v>
      </c>
      <c r="P549">
        <v>41263.754476537099</v>
      </c>
      <c r="Q549">
        <v>39033.088732721197</v>
      </c>
      <c r="R549">
        <v>62.8824357578278</v>
      </c>
      <c r="S549" s="2">
        <f>(Table2[[#This Row],[Close Price]]-Table2[[#This Row],[20D EMA]])/Table2[[#This Row],[20D EMA]]</f>
        <v>2.0382286070607381E-2</v>
      </c>
      <c r="T549" s="2">
        <f>(Table2[[#This Row],[Close Price]]-Table2[[#This Row],[50D EMA]])/Table2[[#This Row],[50D EMA]]</f>
        <v>4.33611906177922E-2</v>
      </c>
      <c r="U549" s="2">
        <f>(Table2[[#This Row],[Close Price]]-Table2[[#This Row],[200D EMA]])/Table2[[#This Row],[200D EMA]]</f>
        <v>0.10298727048748609</v>
      </c>
      <c r="V549">
        <v>1.3287246947639899</v>
      </c>
      <c r="W549">
        <v>42801.05</v>
      </c>
      <c r="X549">
        <v>43500</v>
      </c>
      <c r="Y549">
        <v>42457.7</v>
      </c>
      <c r="Z549">
        <v>44100</v>
      </c>
      <c r="AA549">
        <v>40040</v>
      </c>
      <c r="AB549">
        <v>44100</v>
      </c>
      <c r="AC549" s="2">
        <f>(Table2[[#This Row],[Close Price]]/Table2[[#This Row],[Day Low]])-1</f>
        <v>5.8865378302634941E-3</v>
      </c>
      <c r="AD549" s="2">
        <f>(Table2[[#This Row],[Day High]]/Table2[[#This Row],[Close Price]])-1</f>
        <v>1.0382551738554735E-2</v>
      </c>
      <c r="AE549" s="2">
        <f>(Table2[[#This Row],[Close Price]]/Table2[[#This Row],[Current Week Low]])-1</f>
        <v>1.4021013856143849E-2</v>
      </c>
      <c r="AF549" s="2">
        <f>(Table2[[#This Row],[Current Week High]]/Table2[[#This Row],[Close Price]])-1</f>
        <v>2.4318862797017671E-2</v>
      </c>
      <c r="AG549" s="2">
        <f>(Table2[[#This Row],[Close Price]]/Table2[[#This Row],[Current Month Low]])-1</f>
        <v>7.5249750249750225E-2</v>
      </c>
      <c r="AH549" s="2">
        <f>(Table2[[#This Row],[Current Month High]]/Table2[[#This Row],[Close Price]])-1</f>
        <v>2.4318862797017671E-2</v>
      </c>
      <c r="AI549">
        <v>2.43188627970176</v>
      </c>
      <c r="AJ549">
        <v>30.1872842647652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-0.02</v>
      </c>
      <c r="AM549" t="s">
        <v>10443</v>
      </c>
      <c r="AN549">
        <v>4.33</v>
      </c>
      <c r="AO549" t="s">
        <v>10442</v>
      </c>
      <c r="AP549">
        <v>-3.3116489405930001E-3</v>
      </c>
      <c r="AQ549">
        <f>(Table2[[#This Row],[Sharpe Ratio]]-AVERAGE(Table2[Sharpe Ratio]))/_xlfn.STDEV.P(Table2[Sharpe Ratio])</f>
        <v>-0.78462555701119474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-1.2231042730274431</v>
      </c>
      <c r="AS549">
        <f>_xlfn.RANK.AVG(Table2[[#This Row],[1Y Return vs Nifty Z-Score]],Table2[1Y Return vs Nifty Z-Score])</f>
        <v>589</v>
      </c>
      <c r="AT549">
        <f>_xlfn.RANK.AVG(Table2[[#This Row],[6M Return vs Nifty Z-Score]],Table2[6M Return vs Nifty Z-Score])</f>
        <v>343</v>
      </c>
      <c r="AU549">
        <f>_xlfn.RANK.AVG(Table2[[#This Row],[Sharpe Ratio Z-Score]],Table2[Sharpe Ratio Z-Score])</f>
        <v>593</v>
      </c>
      <c r="AV549">
        <f>(Table2[[#This Row],[Rank 1Y]]+Table2[[#This Row],[Rank 6M]]+Table2[[#This Row],[Rank Sharpe]])/3</f>
        <v>508.33333333333331</v>
      </c>
    </row>
    <row r="550" spans="1:48" x14ac:dyDescent="0.3">
      <c r="A550" t="s">
        <v>1954</v>
      </c>
      <c r="B550" t="s">
        <v>1955</v>
      </c>
      <c r="C550" t="s">
        <v>10395</v>
      </c>
      <c r="D550" t="s">
        <v>278</v>
      </c>
      <c r="E550">
        <v>3651.7281421500002</v>
      </c>
      <c r="F550">
        <v>1163.25</v>
      </c>
      <c r="G550">
        <v>-30.462878430647699</v>
      </c>
      <c r="H550">
        <f>(Table2[[#This Row],[1Y Return vs Nifty]]-AVERAGE(Table2[1Y Return vs Nifty]))/_xlfn.STDEV.P(Table2[1Y Return vs Nifty])</f>
        <v>-0.89887909768949148</v>
      </c>
      <c r="I550">
        <v>-15.787102450280299</v>
      </c>
      <c r="J550">
        <f>(Table2[[#This Row],[1M Return vs Nifty]]-AVERAGE(Table2[1M Return vs Nifty]))/_xlfn.STDEV.P(Table2[1M Return vs Nifty])</f>
        <v>-1.2946529975469416</v>
      </c>
      <c r="K550">
        <v>26.345008489888698</v>
      </c>
      <c r="L550">
        <f>(Table2[[#This Row],[6M Return vs Nifty]]-AVERAGE(Table2[6M Return vs Nifty]))/_xlfn.STDEV.P(Table2[6M Return vs Nifty])</f>
        <v>0.32656816608033706</v>
      </c>
      <c r="M550">
        <v>-6.3192456688801499</v>
      </c>
      <c r="N550">
        <f>(Table2[[#This Row],[1W Return vs Nifty]]-AVERAGE(Table2[1W Return vs Nifty]))/_xlfn.STDEV.P(Table2[1W Return vs Nifty])</f>
        <v>-0.78948257795902776</v>
      </c>
      <c r="O550">
        <v>1211.78</v>
      </c>
      <c r="P550">
        <v>1167.09784004168</v>
      </c>
      <c r="Q550">
        <v>1073.4027210183499</v>
      </c>
      <c r="R550">
        <v>30.4463016237057</v>
      </c>
      <c r="S550" s="2">
        <f>(Table2[[#This Row],[Close Price]]-Table2[[#This Row],[20D EMA]])/Table2[[#This Row],[20D EMA]]</f>
        <v>-4.0048523659410105E-2</v>
      </c>
      <c r="T550" s="2">
        <f>(Table2[[#This Row],[Close Price]]-Table2[[#This Row],[50D EMA]])/Table2[[#This Row],[50D EMA]]</f>
        <v>-3.2969301370162638E-3</v>
      </c>
      <c r="U550" s="2">
        <f>(Table2[[#This Row],[Close Price]]-Table2[[#This Row],[200D EMA]])/Table2[[#This Row],[200D EMA]]</f>
        <v>8.3703233858407708E-2</v>
      </c>
      <c r="V550">
        <v>0.38411717648101401</v>
      </c>
      <c r="W550">
        <v>1158</v>
      </c>
      <c r="X550">
        <v>1188.0999999999999</v>
      </c>
      <c r="Y550">
        <v>1142.7</v>
      </c>
      <c r="Z550">
        <v>1241.7</v>
      </c>
      <c r="AA550">
        <v>1142.7</v>
      </c>
      <c r="AB550">
        <v>1264</v>
      </c>
      <c r="AC550" s="2">
        <f>(Table2[[#This Row],[Close Price]]/Table2[[#This Row],[Day Low]])-1</f>
        <v>4.5336787564767E-3</v>
      </c>
      <c r="AD550" s="2">
        <f>(Table2[[#This Row],[Day High]]/Table2[[#This Row],[Close Price]])-1</f>
        <v>2.1362561788093704E-2</v>
      </c>
      <c r="AE550" s="2">
        <f>(Table2[[#This Row],[Close Price]]/Table2[[#This Row],[Current Week Low]])-1</f>
        <v>1.7983722761879761E-2</v>
      </c>
      <c r="AF550" s="2">
        <f>(Table2[[#This Row],[Current Week High]]/Table2[[#This Row],[Close Price]])-1</f>
        <v>6.7440361057382381E-2</v>
      </c>
      <c r="AG550" s="2">
        <f>(Table2[[#This Row],[Close Price]]/Table2[[#This Row],[Current Month Low]])-1</f>
        <v>1.7983722761879761E-2</v>
      </c>
      <c r="AH550" s="2">
        <f>(Table2[[#This Row],[Current Month High]]/Table2[[#This Row],[Close Price]])-1</f>
        <v>8.6610788738448408E-2</v>
      </c>
      <c r="AI550">
        <v>18.203309692671301</v>
      </c>
      <c r="AJ550">
        <v>54.759529036120497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-0.08</v>
      </c>
      <c r="AM550" t="s">
        <v>10443</v>
      </c>
      <c r="AN550">
        <v>-6.08</v>
      </c>
      <c r="AO550" t="s">
        <v>10443</v>
      </c>
      <c r="AP550">
        <v>-5.1527465374581E-2</v>
      </c>
      <c r="AQ550">
        <f>(Table2[[#This Row],[Sharpe Ratio]]-AVERAGE(Table2[Sharpe Ratio]))/_xlfn.STDEV.P(Table2[Sharpe Ratio])</f>
        <v>-1.3427621390897972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-3.999208646204921</v>
      </c>
      <c r="AS550">
        <f>_xlfn.RANK.AVG(Table2[[#This Row],[1Y Return vs Nifty Z-Score]],Table2[1Y Return vs Nifty Z-Score])</f>
        <v>639</v>
      </c>
      <c r="AT550">
        <f>_xlfn.RANK.AVG(Table2[[#This Row],[6M Return vs Nifty Z-Score]],Table2[6M Return vs Nifty Z-Score])</f>
        <v>215</v>
      </c>
      <c r="AU550">
        <f>_xlfn.RANK.AVG(Table2[[#This Row],[Sharpe Ratio Z-Score]],Table2[Sharpe Ratio Z-Score])</f>
        <v>673</v>
      </c>
      <c r="AV550">
        <f>(Table2[[#This Row],[Rank 1Y]]+Table2[[#This Row],[Rank 6M]]+Table2[[#This Row],[Rank Sharpe]])/3</f>
        <v>509</v>
      </c>
    </row>
    <row r="551" spans="1:48" x14ac:dyDescent="0.3">
      <c r="A551" t="s">
        <v>647</v>
      </c>
      <c r="B551" t="s">
        <v>648</v>
      </c>
      <c r="C551" t="s">
        <v>10388</v>
      </c>
      <c r="D551" t="s">
        <v>266</v>
      </c>
      <c r="E551">
        <v>29866.49708913</v>
      </c>
      <c r="F551">
        <v>1112.1500000000001</v>
      </c>
      <c r="G551">
        <v>31.751195915812701</v>
      </c>
      <c r="H551">
        <f>(Table2[[#This Row],[1Y Return vs Nifty]]-AVERAGE(Table2[1Y Return vs Nifty]))/_xlfn.STDEV.P(Table2[1Y Return vs Nifty])</f>
        <v>0.12180170929793524</v>
      </c>
      <c r="I551">
        <v>-5.2167482863225301</v>
      </c>
      <c r="J551">
        <f>(Table2[[#This Row],[1M Return vs Nifty]]-AVERAGE(Table2[1M Return vs Nifty]))/_xlfn.STDEV.P(Table2[1M Return vs Nifty])</f>
        <v>-0.27769597926964451</v>
      </c>
      <c r="K551">
        <v>-26.075604761507801</v>
      </c>
      <c r="L551">
        <f>(Table2[[#This Row],[6M Return vs Nifty]]-AVERAGE(Table2[6M Return vs Nifty]))/_xlfn.STDEV.P(Table2[6M Return vs Nifty])</f>
        <v>-1.1998856013134325</v>
      </c>
      <c r="M551">
        <v>-3.6513864934070899</v>
      </c>
      <c r="N551">
        <f>(Table2[[#This Row],[1W Return vs Nifty]]-AVERAGE(Table2[1W Return vs Nifty]))/_xlfn.STDEV.P(Table2[1W Return vs Nifty])</f>
        <v>-0.19634796529124571</v>
      </c>
      <c r="O551">
        <v>1120.47</v>
      </c>
      <c r="P551">
        <v>1150.84523013332</v>
      </c>
      <c r="Q551">
        <v>1135.2979260827999</v>
      </c>
      <c r="R551">
        <v>46.657141516077203</v>
      </c>
      <c r="S551" s="2">
        <f>(Table2[[#This Row],[Close Price]]-Table2[[#This Row],[20D EMA]])/Table2[[#This Row],[20D EMA]]</f>
        <v>-7.4254553892562376E-3</v>
      </c>
      <c r="T551" s="2">
        <f>(Table2[[#This Row],[Close Price]]-Table2[[#This Row],[50D EMA]])/Table2[[#This Row],[50D EMA]]</f>
        <v>-3.3623313648210758E-2</v>
      </c>
      <c r="U551" s="2">
        <f>(Table2[[#This Row],[Close Price]]-Table2[[#This Row],[200D EMA]])/Table2[[#This Row],[200D EMA]]</f>
        <v>-2.0389296545858027E-2</v>
      </c>
      <c r="V551">
        <v>0.98813788179463202</v>
      </c>
      <c r="W551">
        <v>1080</v>
      </c>
      <c r="X551">
        <v>1139.1500000000001</v>
      </c>
      <c r="Y551">
        <v>1080</v>
      </c>
      <c r="Z551">
        <v>1139.1500000000001</v>
      </c>
      <c r="AA551">
        <v>1080</v>
      </c>
      <c r="AB551">
        <v>1199</v>
      </c>
      <c r="AC551" s="2">
        <f>(Table2[[#This Row],[Close Price]]/Table2[[#This Row],[Day Low]])-1</f>
        <v>2.9768518518518583E-2</v>
      </c>
      <c r="AD551" s="2">
        <f>(Table2[[#This Row],[Day High]]/Table2[[#This Row],[Close Price]])-1</f>
        <v>2.4277300723823281E-2</v>
      </c>
      <c r="AE551" s="2">
        <f>(Table2[[#This Row],[Close Price]]/Table2[[#This Row],[Current Week Low]])-1</f>
        <v>2.9768518518518583E-2</v>
      </c>
      <c r="AF551" s="2">
        <f>(Table2[[#This Row],[Current Week High]]/Table2[[#This Row],[Close Price]])-1</f>
        <v>2.4277300723823281E-2</v>
      </c>
      <c r="AG551" s="2">
        <f>(Table2[[#This Row],[Close Price]]/Table2[[#This Row],[Current Month Low]])-1</f>
        <v>2.9768518518518583E-2</v>
      </c>
      <c r="AH551" s="2">
        <f>(Table2[[#This Row],[Current Month High]]/Table2[[#This Row],[Close Price]])-1</f>
        <v>7.8091983994964531E-2</v>
      </c>
      <c r="AI551">
        <v>36.1237243177628</v>
      </c>
      <c r="AJ551">
        <v>64.519230769230703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-0.24</v>
      </c>
      <c r="AM551" t="s">
        <v>10443</v>
      </c>
      <c r="AN551">
        <v>-3.61</v>
      </c>
      <c r="AO551" t="s">
        <v>10443</v>
      </c>
      <c r="AQ551">
        <f>(Table2[[#This Row],[Sharpe Ratio]]-AVERAGE(Table2[Sharpe Ratio]))/_xlfn.STDEV.P(Table2[Sharpe Ratio])</f>
        <v>-0.74629057572393653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268</v>
      </c>
      <c r="AT551">
        <f>_xlfn.RANK.AVG(Table2[[#This Row],[6M Return vs Nifty Z-Score]],Table2[6M Return vs Nifty Z-Score])</f>
        <v>703</v>
      </c>
      <c r="AU551">
        <f>_xlfn.RANK.AVG(Table2[[#This Row],[Sharpe Ratio Z-Score]],Table2[Sharpe Ratio Z-Score])</f>
        <v>558</v>
      </c>
      <c r="AV551">
        <f>(Table2[[#This Row],[Rank 1Y]]+Table2[[#This Row],[Rank 6M]]+Table2[[#This Row],[Rank Sharpe]])/3</f>
        <v>509.66666666666669</v>
      </c>
    </row>
    <row r="552" spans="1:48" x14ac:dyDescent="0.3">
      <c r="A552" t="s">
        <v>1172</v>
      </c>
      <c r="B552" t="s">
        <v>1173</v>
      </c>
      <c r="C552" t="s">
        <v>10393</v>
      </c>
      <c r="D552" t="s">
        <v>733</v>
      </c>
      <c r="E552">
        <v>10666.201919294999</v>
      </c>
      <c r="F552">
        <v>8269.9500000000007</v>
      </c>
      <c r="G552">
        <v>-34.226532963395897</v>
      </c>
      <c r="H552">
        <f>(Table2[[#This Row],[1Y Return vs Nifty]]-AVERAGE(Table2[1Y Return vs Nifty]))/_xlfn.STDEV.P(Table2[1Y Return vs Nifty])</f>
        <v>-0.96062541451668826</v>
      </c>
      <c r="I552">
        <v>-20.878727012245299</v>
      </c>
      <c r="J552">
        <f>(Table2[[#This Row],[1M Return vs Nifty]]-AVERAGE(Table2[1M Return vs Nifty]))/_xlfn.STDEV.P(Table2[1M Return vs Nifty])</f>
        <v>-1.7845101255492293</v>
      </c>
      <c r="K552">
        <v>0.172716847336914</v>
      </c>
      <c r="L552">
        <f>(Table2[[#This Row],[6M Return vs Nifty]]-AVERAGE(Table2[6M Return vs Nifty]))/_xlfn.STDEV.P(Table2[6M Return vs Nifty])</f>
        <v>-0.43555174631953048</v>
      </c>
      <c r="M552">
        <v>-4.9928779618288601</v>
      </c>
      <c r="N552">
        <f>(Table2[[#This Row],[1W Return vs Nifty]]-AVERAGE(Table2[1W Return vs Nifty]))/_xlfn.STDEV.P(Table2[1W Return vs Nifty])</f>
        <v>-0.49459647474579416</v>
      </c>
      <c r="O552">
        <v>8783.07</v>
      </c>
      <c r="P552">
        <v>8933.4857300165895</v>
      </c>
      <c r="Q552">
        <v>8282.0462413417699</v>
      </c>
      <c r="R552">
        <v>23.783100851801699</v>
      </c>
      <c r="S552" s="2">
        <f>(Table2[[#This Row],[Close Price]]-Table2[[#This Row],[20D EMA]])/Table2[[#This Row],[20D EMA]]</f>
        <v>-5.8421485881360279E-2</v>
      </c>
      <c r="T552" s="2">
        <f>(Table2[[#This Row],[Close Price]]-Table2[[#This Row],[50D EMA]])/Table2[[#This Row],[50D EMA]]</f>
        <v>-7.4275120604614941E-2</v>
      </c>
      <c r="U552" s="2">
        <f>(Table2[[#This Row],[Close Price]]-Table2[[#This Row],[200D EMA]])/Table2[[#This Row],[200D EMA]]</f>
        <v>-1.460537769203459E-3</v>
      </c>
      <c r="V552">
        <v>0.53782710255487998</v>
      </c>
      <c r="W552">
        <v>8135.15</v>
      </c>
      <c r="X552">
        <v>8342</v>
      </c>
      <c r="Y552">
        <v>8109.05</v>
      </c>
      <c r="Z552">
        <v>8471.4500000000007</v>
      </c>
      <c r="AA552">
        <v>8109.05</v>
      </c>
      <c r="AB552">
        <v>9401.2000000000007</v>
      </c>
      <c r="AC552" s="2">
        <f>(Table2[[#This Row],[Close Price]]/Table2[[#This Row],[Day Low]])-1</f>
        <v>1.6570069390238862E-2</v>
      </c>
      <c r="AD552" s="2">
        <f>(Table2[[#This Row],[Day High]]/Table2[[#This Row],[Close Price]])-1</f>
        <v>8.7122654913269759E-3</v>
      </c>
      <c r="AE552" s="2">
        <f>(Table2[[#This Row],[Close Price]]/Table2[[#This Row],[Current Week Low]])-1</f>
        <v>1.9842028351039875E-2</v>
      </c>
      <c r="AF552" s="2">
        <f>(Table2[[#This Row],[Current Week High]]/Table2[[#This Row],[Close Price]])-1</f>
        <v>2.4365322644030574E-2</v>
      </c>
      <c r="AG552" s="2">
        <f>(Table2[[#This Row],[Close Price]]/Table2[[#This Row],[Current Month Low]])-1</f>
        <v>1.9842028351039875E-2</v>
      </c>
      <c r="AH552" s="2">
        <f>(Table2[[#This Row],[Current Month High]]/Table2[[#This Row],[Close Price]])-1</f>
        <v>0.13679042799533248</v>
      </c>
      <c r="AI552">
        <v>30.471768269457499</v>
      </c>
      <c r="AJ552">
        <v>25.469565481247699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-0.11</v>
      </c>
      <c r="AM552" t="s">
        <v>10443</v>
      </c>
      <c r="AN552">
        <v>-11.61</v>
      </c>
      <c r="AO552" t="s">
        <v>10443</v>
      </c>
      <c r="AP552">
        <v>4.4596359836245998E-2</v>
      </c>
      <c r="AQ552">
        <f>(Table2[[#This Row],[Sharpe Ratio]]-AVERAGE(Table2[Sharpe Ratio]))/_xlfn.STDEV.P(Table2[Sharpe Ratio])</f>
        <v>-0.23005209439016633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667</v>
      </c>
      <c r="AT552">
        <f>_xlfn.RANK.AVG(Table2[[#This Row],[6M Return vs Nifty Z-Score]],Table2[6M Return vs Nifty Z-Score])</f>
        <v>467</v>
      </c>
      <c r="AU552">
        <f>_xlfn.RANK.AVG(Table2[[#This Row],[Sharpe Ratio Z-Score]],Table2[Sharpe Ratio Z-Score])</f>
        <v>396</v>
      </c>
      <c r="AV552">
        <f>(Table2[[#This Row],[Rank 1Y]]+Table2[[#This Row],[Rank 6M]]+Table2[[#This Row],[Rank Sharpe]])/3</f>
        <v>510</v>
      </c>
    </row>
    <row r="553" spans="1:48" x14ac:dyDescent="0.3">
      <c r="A553" t="s">
        <v>512</v>
      </c>
      <c r="B553" t="s">
        <v>513</v>
      </c>
      <c r="C553" t="s">
        <v>10384</v>
      </c>
      <c r="D553" t="s">
        <v>514</v>
      </c>
      <c r="E553">
        <v>42279.219565550004</v>
      </c>
      <c r="F553">
        <v>664.1</v>
      </c>
      <c r="G553">
        <v>-51.770947902708599</v>
      </c>
      <c r="H553">
        <f>(Table2[[#This Row],[1Y Return vs Nifty]]-AVERAGE(Table2[1Y Return vs Nifty]))/_xlfn.STDEV.P(Table2[1Y Return vs Nifty])</f>
        <v>-1.2484581563277664</v>
      </c>
      <c r="I553">
        <v>10.1175917577345</v>
      </c>
      <c r="J553">
        <f>(Table2[[#This Row],[1M Return vs Nifty]]-AVERAGE(Table2[1M Return vs Nifty]))/_xlfn.STDEV.P(Table2[1M Return vs Nifty])</f>
        <v>1.1975965687915386</v>
      </c>
      <c r="K553">
        <v>39.929688160534099</v>
      </c>
      <c r="L553">
        <f>(Table2[[#This Row],[6M Return vs Nifty]]-AVERAGE(Table2[6M Return vs Nifty]))/_xlfn.STDEV.P(Table2[6M Return vs Nifty])</f>
        <v>0.72214509996028931</v>
      </c>
      <c r="M553">
        <v>-3.8790010156755299</v>
      </c>
      <c r="N553">
        <f>(Table2[[#This Row],[1W Return vs Nifty]]-AVERAGE(Table2[1W Return vs Nifty]))/_xlfn.STDEV.P(Table2[1W Return vs Nifty])</f>
        <v>-0.24695260467567437</v>
      </c>
      <c r="O553">
        <v>627.39</v>
      </c>
      <c r="P553">
        <v>564.25273941577404</v>
      </c>
      <c r="Q553">
        <v>536.71438011010196</v>
      </c>
      <c r="R553">
        <v>60.6370964294426</v>
      </c>
      <c r="S553" s="2">
        <f>(Table2[[#This Row],[Close Price]]-Table2[[#This Row],[20D EMA]])/Table2[[#This Row],[20D EMA]]</f>
        <v>5.851224915921522E-2</v>
      </c>
      <c r="T553" s="2">
        <f>(Table2[[#This Row],[Close Price]]-Table2[[#This Row],[50D EMA]])/Table2[[#This Row],[50D EMA]]</f>
        <v>0.17695485304618563</v>
      </c>
      <c r="U553" s="2">
        <f>(Table2[[#This Row],[Close Price]]-Table2[[#This Row],[200D EMA]])/Table2[[#This Row],[200D EMA]]</f>
        <v>0.23734340761238051</v>
      </c>
      <c r="V553">
        <v>1.62374410809267</v>
      </c>
      <c r="W553">
        <v>651.45000000000005</v>
      </c>
      <c r="X553">
        <v>670.05</v>
      </c>
      <c r="Y553">
        <v>628.5</v>
      </c>
      <c r="Z553">
        <v>703.25</v>
      </c>
      <c r="AA553">
        <v>583.6</v>
      </c>
      <c r="AB553">
        <v>703.25</v>
      </c>
      <c r="AC553" s="2">
        <f>(Table2[[#This Row],[Close Price]]/Table2[[#This Row],[Day Low]])-1</f>
        <v>1.9418220891856519E-2</v>
      </c>
      <c r="AD553" s="2">
        <f>(Table2[[#This Row],[Day High]]/Table2[[#This Row],[Close Price]])-1</f>
        <v>8.9594940521005029E-3</v>
      </c>
      <c r="AE553" s="2">
        <f>(Table2[[#This Row],[Close Price]]/Table2[[#This Row],[Current Week Low]])-1</f>
        <v>5.6642800318218001E-2</v>
      </c>
      <c r="AF553" s="2">
        <f>(Table2[[#This Row],[Current Week High]]/Table2[[#This Row],[Close Price]])-1</f>
        <v>5.8951965065502154E-2</v>
      </c>
      <c r="AG553" s="2">
        <f>(Table2[[#This Row],[Close Price]]/Table2[[#This Row],[Current Month Low]])-1</f>
        <v>0.13793694311172033</v>
      </c>
      <c r="AH553" s="2">
        <f>(Table2[[#This Row],[Current Month High]]/Table2[[#This Row],[Close Price]])-1</f>
        <v>5.8951965065502154E-2</v>
      </c>
      <c r="AI553">
        <v>50.323746423731301</v>
      </c>
      <c r="AJ553">
        <v>114.225806451612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0.41</v>
      </c>
      <c r="AM553" t="s">
        <v>10442</v>
      </c>
      <c r="AN553">
        <v>8.18</v>
      </c>
      <c r="AO553" t="s">
        <v>10442</v>
      </c>
      <c r="AP553">
        <v>-5.8972183166128997E-2</v>
      </c>
      <c r="AQ553">
        <f>(Table2[[#This Row],[Sharpe Ratio]]-AVERAGE(Table2[Sharpe Ratio]))/_xlfn.STDEV.P(Table2[Sharpe Ratio])</f>
        <v>-1.428940693141727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-1.0046097853933396</v>
      </c>
      <c r="AS553">
        <f>_xlfn.RANK.AVG(Table2[[#This Row],[1Y Return vs Nifty Z-Score]],Table2[1Y Return vs Nifty Z-Score])</f>
        <v>717</v>
      </c>
      <c r="AT553">
        <f>_xlfn.RANK.AVG(Table2[[#This Row],[6M Return vs Nifty Z-Score]],Table2[6M Return vs Nifty Z-Score])</f>
        <v>138</v>
      </c>
      <c r="AU553">
        <f>_xlfn.RANK.AVG(Table2[[#This Row],[Sharpe Ratio Z-Score]],Table2[Sharpe Ratio Z-Score])</f>
        <v>679</v>
      </c>
      <c r="AV553">
        <f>(Table2[[#This Row],[Rank 1Y]]+Table2[[#This Row],[Rank 6M]]+Table2[[#This Row],[Rank Sharpe]])/3</f>
        <v>511.33333333333331</v>
      </c>
    </row>
    <row r="554" spans="1:48" x14ac:dyDescent="0.3">
      <c r="A554" t="s">
        <v>414</v>
      </c>
      <c r="B554" t="s">
        <v>415</v>
      </c>
      <c r="C554" t="s">
        <v>10383</v>
      </c>
      <c r="D554" t="s">
        <v>21</v>
      </c>
      <c r="E554">
        <v>57301.525046805</v>
      </c>
      <c r="F554">
        <v>3028.35</v>
      </c>
      <c r="G554">
        <v>-7.6155583065921402</v>
      </c>
      <c r="H554">
        <f>(Table2[[#This Row],[1Y Return vs Nifty]]-AVERAGE(Table2[1Y Return vs Nifty]))/_xlfn.STDEV.P(Table2[1Y Return vs Nifty])</f>
        <v>-0.52404717441990001</v>
      </c>
      <c r="I554">
        <v>-5.1665143865900101</v>
      </c>
      <c r="J554">
        <f>(Table2[[#This Row],[1M Return vs Nifty]]-AVERAGE(Table2[1M Return vs Nifty]))/_xlfn.STDEV.P(Table2[1M Return vs Nifty])</f>
        <v>-0.27286305540578637</v>
      </c>
      <c r="K554">
        <v>8.8981821595500108</v>
      </c>
      <c r="L554">
        <f>(Table2[[#This Row],[6M Return vs Nifty]]-AVERAGE(Table2[6M Return vs Nifty]))/_xlfn.STDEV.P(Table2[6M Return vs Nifty])</f>
        <v>-0.18147193740511433</v>
      </c>
      <c r="M554">
        <v>-6.1080193240689704</v>
      </c>
      <c r="N554">
        <f>(Table2[[#This Row],[1W Return vs Nifty]]-AVERAGE(Table2[1W Return vs Nifty]))/_xlfn.STDEV.P(Table2[1W Return vs Nifty])</f>
        <v>-0.7425214574596315</v>
      </c>
      <c r="O554">
        <v>3041.74</v>
      </c>
      <c r="P554">
        <v>2917.40247147327</v>
      </c>
      <c r="Q554">
        <v>2616.0538235333902</v>
      </c>
      <c r="R554">
        <v>45.683639522073499</v>
      </c>
      <c r="S554" s="2">
        <f>(Table2[[#This Row],[Close Price]]-Table2[[#This Row],[20D EMA]])/Table2[[#This Row],[20D EMA]]</f>
        <v>-4.4020856483459707E-3</v>
      </c>
      <c r="T554" s="2">
        <f>(Table2[[#This Row],[Close Price]]-Table2[[#This Row],[50D EMA]])/Table2[[#This Row],[50D EMA]]</f>
        <v>3.8029558695308191E-2</v>
      </c>
      <c r="U554" s="2">
        <f>(Table2[[#This Row],[Close Price]]-Table2[[#This Row],[200D EMA]])/Table2[[#This Row],[200D EMA]]</f>
        <v>0.1576023294160436</v>
      </c>
      <c r="V554">
        <v>0.81191728472389402</v>
      </c>
      <c r="W554">
        <v>2972.45</v>
      </c>
      <c r="X554">
        <v>3046</v>
      </c>
      <c r="Y554">
        <v>2918.55</v>
      </c>
      <c r="Z554">
        <v>3187.8</v>
      </c>
      <c r="AA554">
        <v>2918.55</v>
      </c>
      <c r="AB554">
        <v>3187.8</v>
      </c>
      <c r="AC554" s="2">
        <f>(Table2[[#This Row],[Close Price]]/Table2[[#This Row],[Day Low]])-1</f>
        <v>1.8806035425322554E-2</v>
      </c>
      <c r="AD554" s="2">
        <f>(Table2[[#This Row],[Day High]]/Table2[[#This Row],[Close Price]])-1</f>
        <v>5.8282563111926589E-3</v>
      </c>
      <c r="AE554" s="2">
        <f>(Table2[[#This Row],[Close Price]]/Table2[[#This Row],[Current Week Low]])-1</f>
        <v>3.7621421596340632E-2</v>
      </c>
      <c r="AF554" s="2">
        <f>(Table2[[#This Row],[Current Week High]]/Table2[[#This Row],[Close Price]])-1</f>
        <v>5.2652434494031564E-2</v>
      </c>
      <c r="AG554" s="2">
        <f>(Table2[[#This Row],[Close Price]]/Table2[[#This Row],[Current Month Low]])-1</f>
        <v>3.7621421596340632E-2</v>
      </c>
      <c r="AH554" s="2">
        <f>(Table2[[#This Row],[Current Month High]]/Table2[[#This Row],[Close Price]])-1</f>
        <v>5.2652434494031564E-2</v>
      </c>
      <c r="AI554">
        <v>5.2652434494031501</v>
      </c>
      <c r="AJ554">
        <v>46.360736552124102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0.04</v>
      </c>
      <c r="AM554" t="s">
        <v>10442</v>
      </c>
      <c r="AN554">
        <v>-1.95</v>
      </c>
      <c r="AO554" t="s">
        <v>10443</v>
      </c>
      <c r="AP554">
        <v>-5.1582713146841999E-2</v>
      </c>
      <c r="AQ554">
        <f>(Table2[[#This Row],[Sharpe Ratio]]-AVERAGE(Table2[Sharpe Ratio]))/_xlfn.STDEV.P(Table2[Sharpe Ratio])</f>
        <v>-1.3434016761765419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-3.0643053008669741</v>
      </c>
      <c r="AS554">
        <f>_xlfn.RANK.AVG(Table2[[#This Row],[1Y Return vs Nifty Z-Score]],Table2[1Y Return vs Nifty Z-Score])</f>
        <v>489</v>
      </c>
      <c r="AT554">
        <f>_xlfn.RANK.AVG(Table2[[#This Row],[6M Return vs Nifty Z-Score]],Table2[6M Return vs Nifty Z-Score])</f>
        <v>372</v>
      </c>
      <c r="AU554">
        <f>_xlfn.RANK.AVG(Table2[[#This Row],[Sharpe Ratio Z-Score]],Table2[Sharpe Ratio Z-Score])</f>
        <v>674</v>
      </c>
      <c r="AV554">
        <f>(Table2[[#This Row],[Rank 1Y]]+Table2[[#This Row],[Rank 6M]]+Table2[[#This Row],[Rank Sharpe]])/3</f>
        <v>511.66666666666669</v>
      </c>
    </row>
    <row r="555" spans="1:48" x14ac:dyDescent="0.3">
      <c r="A555" t="s">
        <v>1786</v>
      </c>
      <c r="B555" t="s">
        <v>1787</v>
      </c>
      <c r="C555" t="s">
        <v>10391</v>
      </c>
      <c r="D555" t="s">
        <v>281</v>
      </c>
      <c r="E555">
        <v>4517.4605644439998</v>
      </c>
      <c r="F555">
        <v>205.29</v>
      </c>
      <c r="G555">
        <v>13.5653491377764</v>
      </c>
      <c r="H555">
        <f>(Table2[[#This Row],[1Y Return vs Nifty]]-AVERAGE(Table2[1Y Return vs Nifty]))/_xlfn.STDEV.P(Table2[1Y Return vs Nifty])</f>
        <v>-0.17655432926959586</v>
      </c>
      <c r="I555">
        <v>0.44856565083761102</v>
      </c>
      <c r="J555">
        <f>(Table2[[#This Row],[1M Return vs Nifty]]-AVERAGE(Table2[1M Return vs Nifty]))/_xlfn.STDEV.P(Table2[1M Return vs Nifty])</f>
        <v>0.26735489412341934</v>
      </c>
      <c r="K555">
        <v>-15.8083014516708</v>
      </c>
      <c r="L555">
        <f>(Table2[[#This Row],[6M Return vs Nifty]]-AVERAGE(Table2[6M Return vs Nifty]))/_xlfn.STDEV.P(Table2[6M Return vs Nifty])</f>
        <v>-0.90090848437064863</v>
      </c>
      <c r="M555">
        <v>-4.14234465387214</v>
      </c>
      <c r="N555">
        <f>(Table2[[#This Row],[1W Return vs Nifty]]-AVERAGE(Table2[1W Return vs Nifty]))/_xlfn.STDEV.P(Table2[1W Return vs Nifty])</f>
        <v>-0.3055007575453153</v>
      </c>
      <c r="O555">
        <v>207.75</v>
      </c>
      <c r="P555">
        <v>201.15643376308299</v>
      </c>
      <c r="Q555">
        <v>189.23043096735799</v>
      </c>
      <c r="R555">
        <v>38.052163411121299</v>
      </c>
      <c r="S555" s="2">
        <f>(Table2[[#This Row],[Close Price]]-Table2[[#This Row],[20D EMA]])/Table2[[#This Row],[20D EMA]]</f>
        <v>-1.1841155234657078E-2</v>
      </c>
      <c r="T555" s="2">
        <f>(Table2[[#This Row],[Close Price]]-Table2[[#This Row],[50D EMA]])/Table2[[#This Row],[50D EMA]]</f>
        <v>2.0549013320575248E-2</v>
      </c>
      <c r="U555" s="2">
        <f>(Table2[[#This Row],[Close Price]]-Table2[[#This Row],[200D EMA]])/Table2[[#This Row],[200D EMA]]</f>
        <v>8.4867792936603612E-2</v>
      </c>
      <c r="V555">
        <v>0.61105558160098306</v>
      </c>
      <c r="W555">
        <v>204.09</v>
      </c>
      <c r="X555">
        <v>209.05</v>
      </c>
      <c r="Y555">
        <v>203</v>
      </c>
      <c r="Z555">
        <v>218.99</v>
      </c>
      <c r="AA555">
        <v>203</v>
      </c>
      <c r="AB555">
        <v>225.48</v>
      </c>
      <c r="AC555" s="2">
        <f>(Table2[[#This Row],[Close Price]]/Table2[[#This Row],[Day Low]])-1</f>
        <v>5.8797589298837938E-3</v>
      </c>
      <c r="AD555" s="2">
        <f>(Table2[[#This Row],[Day High]]/Table2[[#This Row],[Close Price]])-1</f>
        <v>1.8315553607092472E-2</v>
      </c>
      <c r="AE555" s="2">
        <f>(Table2[[#This Row],[Close Price]]/Table2[[#This Row],[Current Week Low]])-1</f>
        <v>1.1280788177339796E-2</v>
      </c>
      <c r="AF555" s="2">
        <f>(Table2[[#This Row],[Current Week High]]/Table2[[#This Row],[Close Price]])-1</f>
        <v>6.6734862876905998E-2</v>
      </c>
      <c r="AG555" s="2">
        <f>(Table2[[#This Row],[Close Price]]/Table2[[#This Row],[Current Month Low]])-1</f>
        <v>1.1280788177339796E-2</v>
      </c>
      <c r="AH555" s="2">
        <f>(Table2[[#This Row],[Current Month High]]/Table2[[#This Row],[Close Price]])-1</f>
        <v>9.8348677480637248E-2</v>
      </c>
      <c r="AI555">
        <v>15.8604900384821</v>
      </c>
      <c r="AJ555">
        <v>61.328094302554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0.01</v>
      </c>
      <c r="AM555" t="s">
        <v>10442</v>
      </c>
      <c r="AN555">
        <v>-3.57</v>
      </c>
      <c r="AO555" t="s">
        <v>10443</v>
      </c>
      <c r="AQ555">
        <f>(Table2[[#This Row],[Sharpe Ratio]]-AVERAGE(Table2[Sharpe Ratio]))/_xlfn.STDEV.P(Table2[Sharpe Ratio])</f>
        <v>-0.74629057572393653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-1.8618992527860767</v>
      </c>
      <c r="AS555">
        <f>_xlfn.RANK.AVG(Table2[[#This Row],[1Y Return vs Nifty Z-Score]],Table2[1Y Return vs Nifty Z-Score])</f>
        <v>348</v>
      </c>
      <c r="AT555">
        <f>_xlfn.RANK.AVG(Table2[[#This Row],[6M Return vs Nifty Z-Score]],Table2[6M Return vs Nifty Z-Score])</f>
        <v>632</v>
      </c>
      <c r="AU555">
        <f>_xlfn.RANK.AVG(Table2[[#This Row],[Sharpe Ratio Z-Score]],Table2[Sharpe Ratio Z-Score])</f>
        <v>558</v>
      </c>
      <c r="AV555">
        <f>(Table2[[#This Row],[Rank 1Y]]+Table2[[#This Row],[Rank 6M]]+Table2[[#This Row],[Rank Sharpe]])/3</f>
        <v>512.66666666666663</v>
      </c>
    </row>
    <row r="556" spans="1:48" x14ac:dyDescent="0.3">
      <c r="A556" t="s">
        <v>1758</v>
      </c>
      <c r="B556" t="s">
        <v>1759</v>
      </c>
      <c r="C556" t="s">
        <v>10393</v>
      </c>
      <c r="D556" t="s">
        <v>828</v>
      </c>
      <c r="E556">
        <v>4695.4029545499998</v>
      </c>
      <c r="F556">
        <v>382.9</v>
      </c>
      <c r="G556">
        <v>-29.919040404532002</v>
      </c>
      <c r="H556">
        <f>(Table2[[#This Row],[1Y Return vs Nifty]]-AVERAGE(Table2[1Y Return vs Nifty]))/_xlfn.STDEV.P(Table2[1Y Return vs Nifty])</f>
        <v>-0.88995691985116121</v>
      </c>
      <c r="I556">
        <v>1.67386566292077</v>
      </c>
      <c r="J556">
        <f>(Table2[[#This Row],[1M Return vs Nifty]]-AVERAGE(Table2[1M Return vs Nifty]))/_xlfn.STDEV.P(Table2[1M Return vs Nifty])</f>
        <v>0.38523906597378499</v>
      </c>
      <c r="K556">
        <v>6.5060697752309098</v>
      </c>
      <c r="L556">
        <f>(Table2[[#This Row],[6M Return vs Nifty]]-AVERAGE(Table2[6M Return vs Nifty]))/_xlfn.STDEV.P(Table2[6M Return vs Nifty])</f>
        <v>-0.25112867613042694</v>
      </c>
      <c r="M556">
        <v>-4.0023699386896299</v>
      </c>
      <c r="N556">
        <f>(Table2[[#This Row],[1W Return vs Nifty]]-AVERAGE(Table2[1W Return vs Nifty]))/_xlfn.STDEV.P(Table2[1W Return vs Nifty])</f>
        <v>-0.2743807309575777</v>
      </c>
      <c r="O556">
        <v>387.42</v>
      </c>
      <c r="P556">
        <v>369.39109769662002</v>
      </c>
      <c r="Q556">
        <v>348.66280352421597</v>
      </c>
      <c r="R556">
        <v>42.577289680983498</v>
      </c>
      <c r="S556" s="2">
        <f>(Table2[[#This Row],[Close Price]]-Table2[[#This Row],[20D EMA]])/Table2[[#This Row],[20D EMA]]</f>
        <v>-1.1666924784471733E-2</v>
      </c>
      <c r="T556" s="2">
        <f>(Table2[[#This Row],[Close Price]]-Table2[[#This Row],[50D EMA]])/Table2[[#This Row],[50D EMA]]</f>
        <v>3.657073055527392E-2</v>
      </c>
      <c r="U556" s="2">
        <f>(Table2[[#This Row],[Close Price]]-Table2[[#This Row],[200D EMA]])/Table2[[#This Row],[200D EMA]]</f>
        <v>9.8195724148722102E-2</v>
      </c>
      <c r="V556">
        <v>0.85758457598107996</v>
      </c>
      <c r="W556">
        <v>382</v>
      </c>
      <c r="X556">
        <v>389.3</v>
      </c>
      <c r="Y556">
        <v>380.45</v>
      </c>
      <c r="Z556">
        <v>409.4</v>
      </c>
      <c r="AA556">
        <v>380.45</v>
      </c>
      <c r="AB556">
        <v>415.8</v>
      </c>
      <c r="AC556" s="2">
        <f>(Table2[[#This Row],[Close Price]]/Table2[[#This Row],[Day Low]])-1</f>
        <v>2.3560209424082768E-3</v>
      </c>
      <c r="AD556" s="2">
        <f>(Table2[[#This Row],[Day High]]/Table2[[#This Row],[Close Price]])-1</f>
        <v>1.6714546879080805E-2</v>
      </c>
      <c r="AE556" s="2">
        <f>(Table2[[#This Row],[Close Price]]/Table2[[#This Row],[Current Week Low]])-1</f>
        <v>6.4397424103035394E-3</v>
      </c>
      <c r="AF556" s="2">
        <f>(Table2[[#This Row],[Current Week High]]/Table2[[#This Row],[Close Price]])-1</f>
        <v>6.9208670671193628E-2</v>
      </c>
      <c r="AG556" s="2">
        <f>(Table2[[#This Row],[Close Price]]/Table2[[#This Row],[Current Month Low]])-1</f>
        <v>6.4397424103035394E-3</v>
      </c>
      <c r="AH556" s="2">
        <f>(Table2[[#This Row],[Current Month High]]/Table2[[#This Row],[Close Price]])-1</f>
        <v>8.5923217550274211E-2</v>
      </c>
      <c r="AI556">
        <v>17.4980412640376</v>
      </c>
      <c r="AJ556">
        <v>42.899794737824202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0.12</v>
      </c>
      <c r="AM556" t="s">
        <v>10442</v>
      </c>
      <c r="AN556">
        <v>-4.5</v>
      </c>
      <c r="AO556" t="s">
        <v>10443</v>
      </c>
      <c r="AP556">
        <v>5.6635771441230004E-3</v>
      </c>
      <c r="AQ556">
        <f>(Table2[[#This Row],[Sharpe Ratio]]-AVERAGE(Table2[Sharpe Ratio]))/_xlfn.STDEV.P(Table2[Sharpe Ratio])</f>
        <v>-0.68073014714782654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-1.7109574081132073</v>
      </c>
      <c r="AS556">
        <f>_xlfn.RANK.AVG(Table2[[#This Row],[1Y Return vs Nifty Z-Score]],Table2[1Y Return vs Nifty Z-Score])</f>
        <v>637</v>
      </c>
      <c r="AT556">
        <f>_xlfn.RANK.AVG(Table2[[#This Row],[6M Return vs Nifty Z-Score]],Table2[6M Return vs Nifty Z-Score])</f>
        <v>393</v>
      </c>
      <c r="AU556">
        <f>_xlfn.RANK.AVG(Table2[[#This Row],[Sharpe Ratio Z-Score]],Table2[Sharpe Ratio Z-Score])</f>
        <v>511</v>
      </c>
      <c r="AV556">
        <f>(Table2[[#This Row],[Rank 1Y]]+Table2[[#This Row],[Rank 6M]]+Table2[[#This Row],[Rank Sharpe]])/3</f>
        <v>513.66666666666663</v>
      </c>
    </row>
    <row r="557" spans="1:48" x14ac:dyDescent="0.3">
      <c r="A557" t="s">
        <v>1004</v>
      </c>
      <c r="B557" t="s">
        <v>1005</v>
      </c>
      <c r="C557" t="s">
        <v>10384</v>
      </c>
      <c r="D557" t="s">
        <v>569</v>
      </c>
      <c r="E557">
        <v>14742.4935224</v>
      </c>
      <c r="F557">
        <v>1862.8</v>
      </c>
      <c r="G557">
        <v>-17.995276201247901</v>
      </c>
      <c r="H557">
        <f>(Table2[[#This Row],[1Y Return vs Nifty]]-AVERAGE(Table2[1Y Return vs Nifty]))/_xlfn.STDEV.P(Table2[1Y Return vs Nifty])</f>
        <v>-0.69433627617556792</v>
      </c>
      <c r="I557">
        <v>7.57953496555273</v>
      </c>
      <c r="J557">
        <f>(Table2[[#This Row],[1M Return vs Nifty]]-AVERAGE(Table2[1M Return vs Nifty]))/_xlfn.STDEV.P(Table2[1M Return vs Nifty])</f>
        <v>0.95341414807412372</v>
      </c>
      <c r="K557">
        <v>19.762242348082701</v>
      </c>
      <c r="L557">
        <f>(Table2[[#This Row],[6M Return vs Nifty]]-AVERAGE(Table2[6M Return vs Nifty]))/_xlfn.STDEV.P(Table2[6M Return vs Nifty])</f>
        <v>0.13488234720517875</v>
      </c>
      <c r="M557">
        <v>1.2783681560452</v>
      </c>
      <c r="N557">
        <f>(Table2[[#This Row],[1W Return vs Nifty]]-AVERAGE(Table2[1W Return vs Nifty]))/_xlfn.STDEV.P(Table2[1W Return vs Nifty])</f>
        <v>0.89966495076966368</v>
      </c>
      <c r="O557">
        <v>1795.02</v>
      </c>
      <c r="P557">
        <v>1756.0071982997199</v>
      </c>
      <c r="Q557">
        <v>1662.8781694686099</v>
      </c>
      <c r="R557">
        <v>63.898725887178102</v>
      </c>
      <c r="S557" s="2">
        <f>(Table2[[#This Row],[Close Price]]-Table2[[#This Row],[20D EMA]])/Table2[[#This Row],[20D EMA]]</f>
        <v>3.7760024957939176E-2</v>
      </c>
      <c r="T557" s="2">
        <f>(Table2[[#This Row],[Close Price]]-Table2[[#This Row],[50D EMA]])/Table2[[#This Row],[50D EMA]]</f>
        <v>6.0815696999239964E-2</v>
      </c>
      <c r="U557" s="2">
        <f>(Table2[[#This Row],[Close Price]]-Table2[[#This Row],[200D EMA]])/Table2[[#This Row],[200D EMA]]</f>
        <v>0.1202263847118019</v>
      </c>
      <c r="V557">
        <v>1.4293537252252</v>
      </c>
      <c r="W557">
        <v>1844.55</v>
      </c>
      <c r="X557">
        <v>1895</v>
      </c>
      <c r="Y557">
        <v>1781</v>
      </c>
      <c r="Z557">
        <v>1895</v>
      </c>
      <c r="AA557">
        <v>1704.45</v>
      </c>
      <c r="AB557">
        <v>1925</v>
      </c>
      <c r="AC557" s="2">
        <f>(Table2[[#This Row],[Close Price]]/Table2[[#This Row],[Day Low]])-1</f>
        <v>9.8940120896695571E-3</v>
      </c>
      <c r="AD557" s="2">
        <f>(Table2[[#This Row],[Day High]]/Table2[[#This Row],[Close Price]])-1</f>
        <v>1.728580631307719E-2</v>
      </c>
      <c r="AE557" s="2">
        <f>(Table2[[#This Row],[Close Price]]/Table2[[#This Row],[Current Week Low]])-1</f>
        <v>4.592925322852337E-2</v>
      </c>
      <c r="AF557" s="2">
        <f>(Table2[[#This Row],[Current Week High]]/Table2[[#This Row],[Close Price]])-1</f>
        <v>1.728580631307719E-2</v>
      </c>
      <c r="AG557" s="2">
        <f>(Table2[[#This Row],[Close Price]]/Table2[[#This Row],[Current Month Low]])-1</f>
        <v>9.2903869283346374E-2</v>
      </c>
      <c r="AH557" s="2">
        <f>(Table2[[#This Row],[Current Month High]]/Table2[[#This Row],[Close Price]])-1</f>
        <v>3.3390594803521578E-2</v>
      </c>
      <c r="AI557">
        <v>6.2352372772170801</v>
      </c>
      <c r="AJ557">
        <v>42.524866105585303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-0.03</v>
      </c>
      <c r="AM557" t="s">
        <v>10443</v>
      </c>
      <c r="AN557">
        <v>6.97</v>
      </c>
      <c r="AO557" t="s">
        <v>10442</v>
      </c>
      <c r="AP557">
        <v>-7.3360515183741995E-2</v>
      </c>
      <c r="AQ557">
        <f>(Table2[[#This Row],[Sharpe Ratio]]-AVERAGE(Table2[Sharpe Ratio]))/_xlfn.STDEV.P(Table2[Sharpe Ratio])</f>
        <v>-1.5954971272761023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-0.30187195740270401</v>
      </c>
      <c r="AS557">
        <f>_xlfn.RANK.AVG(Table2[[#This Row],[1Y Return vs Nifty Z-Score]],Table2[1Y Return vs Nifty Z-Score])</f>
        <v>571</v>
      </c>
      <c r="AT557">
        <f>_xlfn.RANK.AVG(Table2[[#This Row],[6M Return vs Nifty Z-Score]],Table2[6M Return vs Nifty Z-Score])</f>
        <v>269</v>
      </c>
      <c r="AU557">
        <f>_xlfn.RANK.AVG(Table2[[#This Row],[Sharpe Ratio Z-Score]],Table2[Sharpe Ratio Z-Score])</f>
        <v>702</v>
      </c>
      <c r="AV557">
        <f>(Table2[[#This Row],[Rank 1Y]]+Table2[[#This Row],[Rank 6M]]+Table2[[#This Row],[Rank Sharpe]])/3</f>
        <v>514</v>
      </c>
    </row>
    <row r="558" spans="1:48" x14ac:dyDescent="0.3">
      <c r="A558" t="s">
        <v>1202</v>
      </c>
      <c r="B558" t="s">
        <v>1203</v>
      </c>
      <c r="C558" t="s">
        <v>10386</v>
      </c>
      <c r="D558" t="s">
        <v>1001</v>
      </c>
      <c r="E558">
        <v>10114.583401296</v>
      </c>
      <c r="F558">
        <v>47.52</v>
      </c>
      <c r="G558">
        <v>-43.350452485745599</v>
      </c>
      <c r="H558">
        <f>(Table2[[#This Row],[1Y Return vs Nifty]]-AVERAGE(Table2[1Y Return vs Nifty]))/_xlfn.STDEV.P(Table2[1Y Return vs Nifty])</f>
        <v>-1.1103119547213978</v>
      </c>
      <c r="I558">
        <v>-5.1577306543774499</v>
      </c>
      <c r="J558">
        <f>(Table2[[#This Row],[1M Return vs Nifty]]-AVERAGE(Table2[1M Return vs Nifty]))/_xlfn.STDEV.P(Table2[1M Return vs Nifty])</f>
        <v>-0.27201798645334863</v>
      </c>
      <c r="K558">
        <v>-0.76196363403253997</v>
      </c>
      <c r="L558">
        <f>(Table2[[#This Row],[6M Return vs Nifty]]-AVERAGE(Table2[6M Return vs Nifty]))/_xlfn.STDEV.P(Table2[6M Return vs Nifty])</f>
        <v>-0.46276902695784533</v>
      </c>
      <c r="M558">
        <v>-1.26646378463497</v>
      </c>
      <c r="N558">
        <f>(Table2[[#This Row],[1W Return vs Nifty]]-AVERAGE(Table2[1W Return vs Nifty]))/_xlfn.STDEV.P(Table2[1W Return vs Nifty])</f>
        <v>0.33388249818864096</v>
      </c>
      <c r="O558">
        <v>47.5</v>
      </c>
      <c r="P558">
        <v>47.4982107747444</v>
      </c>
      <c r="Q558">
        <v>46.844112689330302</v>
      </c>
      <c r="R558">
        <v>51.126541714389099</v>
      </c>
      <c r="S558" s="2">
        <f>(Table2[[#This Row],[Close Price]]-Table2[[#This Row],[20D EMA]])/Table2[[#This Row],[20D EMA]]</f>
        <v>4.210526315790132E-4</v>
      </c>
      <c r="T558" s="2">
        <f>(Table2[[#This Row],[Close Price]]-Table2[[#This Row],[50D EMA]])/Table2[[#This Row],[50D EMA]]</f>
        <v>4.5873781138695802E-4</v>
      </c>
      <c r="U558" s="2">
        <f>(Table2[[#This Row],[Close Price]]-Table2[[#This Row],[200D EMA]])/Table2[[#This Row],[200D EMA]]</f>
        <v>1.4428436613842577E-2</v>
      </c>
      <c r="V558">
        <v>0.44307996558585999</v>
      </c>
      <c r="W558">
        <v>47.24</v>
      </c>
      <c r="X558">
        <v>48.17</v>
      </c>
      <c r="Y558">
        <v>46.44</v>
      </c>
      <c r="Z558">
        <v>49.9</v>
      </c>
      <c r="AA558">
        <v>46.1</v>
      </c>
      <c r="AB558">
        <v>50.55</v>
      </c>
      <c r="AC558" s="2">
        <f>(Table2[[#This Row],[Close Price]]/Table2[[#This Row],[Day Low]])-1</f>
        <v>5.92718035563089E-3</v>
      </c>
      <c r="AD558" s="2">
        <f>(Table2[[#This Row],[Day High]]/Table2[[#This Row],[Close Price]])-1</f>
        <v>1.3678451178451123E-2</v>
      </c>
      <c r="AE558" s="2">
        <f>(Table2[[#This Row],[Close Price]]/Table2[[#This Row],[Current Week Low]])-1</f>
        <v>2.3255813953488413E-2</v>
      </c>
      <c r="AF558" s="2">
        <f>(Table2[[#This Row],[Current Week High]]/Table2[[#This Row],[Close Price]])-1</f>
        <v>5.0084175084174953E-2</v>
      </c>
      <c r="AG558" s="2">
        <f>(Table2[[#This Row],[Close Price]]/Table2[[#This Row],[Current Month Low]])-1</f>
        <v>3.080260303687643E-2</v>
      </c>
      <c r="AH558" s="2">
        <f>(Table2[[#This Row],[Current Month High]]/Table2[[#This Row],[Close Price]])-1</f>
        <v>6.3762626262626076E-2</v>
      </c>
      <c r="AI558">
        <v>20.4755892255892</v>
      </c>
      <c r="AJ558">
        <v>30.013679890560802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-0.16</v>
      </c>
      <c r="AM558" t="s">
        <v>10443</v>
      </c>
      <c r="AN558">
        <v>-3.02</v>
      </c>
      <c r="AO558" t="s">
        <v>10443</v>
      </c>
      <c r="AP558">
        <v>5.1375145443819999E-2</v>
      </c>
      <c r="AQ558">
        <f>(Table2[[#This Row],[Sharpe Ratio]]-AVERAGE(Table2[Sharpe Ratio]))/_xlfn.STDEV.P(Table2[Sharpe Ratio])</f>
        <v>-0.15158223720471498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-1.6627987071486656</v>
      </c>
      <c r="AS558">
        <f>_xlfn.RANK.AVG(Table2[[#This Row],[1Y Return vs Nifty Z-Score]],Table2[1Y Return vs Nifty Z-Score])</f>
        <v>693</v>
      </c>
      <c r="AT558">
        <f>_xlfn.RANK.AVG(Table2[[#This Row],[6M Return vs Nifty Z-Score]],Table2[6M Return vs Nifty Z-Score])</f>
        <v>477</v>
      </c>
      <c r="AU558">
        <f>_xlfn.RANK.AVG(Table2[[#This Row],[Sharpe Ratio Z-Score]],Table2[Sharpe Ratio Z-Score])</f>
        <v>377</v>
      </c>
      <c r="AV558">
        <f>(Table2[[#This Row],[Rank 1Y]]+Table2[[#This Row],[Rank 6M]]+Table2[[#This Row],[Rank Sharpe]])/3</f>
        <v>515.66666666666663</v>
      </c>
    </row>
    <row r="559" spans="1:48" x14ac:dyDescent="0.3">
      <c r="A559" t="s">
        <v>1554</v>
      </c>
      <c r="B559" t="s">
        <v>1555</v>
      </c>
      <c r="C559" t="s">
        <v>10395</v>
      </c>
      <c r="D559" t="s">
        <v>1556</v>
      </c>
      <c r="E559">
        <v>6520.76246025</v>
      </c>
      <c r="F559">
        <v>499.5</v>
      </c>
      <c r="G559">
        <v>-11.9258021551549</v>
      </c>
      <c r="H559">
        <f>(Table2[[#This Row],[1Y Return vs Nifty]]-AVERAGE(Table2[1Y Return vs Nifty]))/_xlfn.STDEV.P(Table2[1Y Return vs Nifty])</f>
        <v>-0.594760806598435</v>
      </c>
      <c r="I559">
        <v>-8.2451643706030602</v>
      </c>
      <c r="J559">
        <f>(Table2[[#This Row],[1M Return vs Nifty]]-AVERAGE(Table2[1M Return vs Nifty]))/_xlfn.STDEV.P(Table2[1M Return vs Nifty])</f>
        <v>-0.56905509017570743</v>
      </c>
      <c r="K559">
        <v>-14.9780385032866</v>
      </c>
      <c r="L559">
        <f>(Table2[[#This Row],[6M Return vs Nifty]]-AVERAGE(Table2[6M Return vs Nifty]))/_xlfn.STDEV.P(Table2[6M Return vs Nifty])</f>
        <v>-0.87673177359066246</v>
      </c>
      <c r="M559">
        <v>-4.93886043467639</v>
      </c>
      <c r="N559">
        <f>(Table2[[#This Row],[1W Return vs Nifty]]-AVERAGE(Table2[1W Return vs Nifty]))/_xlfn.STDEV.P(Table2[1W Return vs Nifty])</f>
        <v>-0.48258697089363883</v>
      </c>
      <c r="O559">
        <v>505.38</v>
      </c>
      <c r="P559">
        <v>508.64215242338702</v>
      </c>
      <c r="Q559">
        <v>504.61640460800101</v>
      </c>
      <c r="R559">
        <v>41.283020538152698</v>
      </c>
      <c r="S559" s="2">
        <f>(Table2[[#This Row],[Close Price]]-Table2[[#This Row],[20D EMA]])/Table2[[#This Row],[20D EMA]]</f>
        <v>-1.1634809450314606E-2</v>
      </c>
      <c r="T559" s="2">
        <f>(Table2[[#This Row],[Close Price]]-Table2[[#This Row],[50D EMA]])/Table2[[#This Row],[50D EMA]]</f>
        <v>-1.7973642923280984E-2</v>
      </c>
      <c r="U559" s="2">
        <f>(Table2[[#This Row],[Close Price]]-Table2[[#This Row],[200D EMA]])/Table2[[#This Row],[200D EMA]]</f>
        <v>-1.013919595415365E-2</v>
      </c>
      <c r="V559">
        <v>0.369506468614138</v>
      </c>
      <c r="W559">
        <v>496.15</v>
      </c>
      <c r="X559">
        <v>508.85</v>
      </c>
      <c r="Y559">
        <v>492.2</v>
      </c>
      <c r="Z559">
        <v>520</v>
      </c>
      <c r="AA559">
        <v>486.25</v>
      </c>
      <c r="AB559">
        <v>524.4</v>
      </c>
      <c r="AC559" s="2">
        <f>(Table2[[#This Row],[Close Price]]/Table2[[#This Row],[Day Low]])-1</f>
        <v>6.7519903255064406E-3</v>
      </c>
      <c r="AD559" s="2">
        <f>(Table2[[#This Row],[Day High]]/Table2[[#This Row],[Close Price]])-1</f>
        <v>1.8718718718718774E-2</v>
      </c>
      <c r="AE559" s="2">
        <f>(Table2[[#This Row],[Close Price]]/Table2[[#This Row],[Current Week Low]])-1</f>
        <v>1.4831369362047875E-2</v>
      </c>
      <c r="AF559" s="2">
        <f>(Table2[[#This Row],[Current Week High]]/Table2[[#This Row],[Close Price]])-1</f>
        <v>4.1041041041041115E-2</v>
      </c>
      <c r="AG559" s="2">
        <f>(Table2[[#This Row],[Close Price]]/Table2[[#This Row],[Current Month Low]])-1</f>
        <v>2.7249357326478041E-2</v>
      </c>
      <c r="AH559" s="2">
        <f>(Table2[[#This Row],[Current Month High]]/Table2[[#This Row],[Close Price]])-1</f>
        <v>4.9849849849849859E-2</v>
      </c>
      <c r="AI559">
        <v>34.004004004004003</v>
      </c>
      <c r="AJ559">
        <v>27.733026467203601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-0.06</v>
      </c>
      <c r="AM559" t="s">
        <v>10443</v>
      </c>
      <c r="AN559">
        <v>-1.55</v>
      </c>
      <c r="AO559" t="s">
        <v>10443</v>
      </c>
      <c r="AP559">
        <v>4.6011378485724001E-2</v>
      </c>
      <c r="AQ559">
        <f>(Table2[[#This Row],[Sharpe Ratio]]-AVERAGE(Table2[Sharpe Ratio]))/_xlfn.STDEV.P(Table2[Sharpe Ratio])</f>
        <v>-0.21367212343855116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532</v>
      </c>
      <c r="AT559">
        <f>_xlfn.RANK.AVG(Table2[[#This Row],[6M Return vs Nifty Z-Score]],Table2[6M Return vs Nifty Z-Score])</f>
        <v>624</v>
      </c>
      <c r="AU559">
        <f>_xlfn.RANK.AVG(Table2[[#This Row],[Sharpe Ratio Z-Score]],Table2[Sharpe Ratio Z-Score])</f>
        <v>393</v>
      </c>
      <c r="AV559">
        <f>(Table2[[#This Row],[Rank 1Y]]+Table2[[#This Row],[Rank 6M]]+Table2[[#This Row],[Rank Sharpe]])/3</f>
        <v>516.33333333333337</v>
      </c>
    </row>
    <row r="560" spans="1:48" x14ac:dyDescent="0.3">
      <c r="A560" t="s">
        <v>673</v>
      </c>
      <c r="B560" t="s">
        <v>674</v>
      </c>
      <c r="C560" t="s">
        <v>10397</v>
      </c>
      <c r="D560" t="s">
        <v>387</v>
      </c>
      <c r="E560">
        <v>28071.280084120001</v>
      </c>
      <c r="F560">
        <v>6246.1</v>
      </c>
      <c r="G560">
        <v>-10.849884618105801</v>
      </c>
      <c r="H560">
        <f>(Table2[[#This Row],[1Y Return vs Nifty]]-AVERAGE(Table2[1Y Return vs Nifty]))/_xlfn.STDEV.P(Table2[1Y Return vs Nifty])</f>
        <v>-0.57710936049876838</v>
      </c>
      <c r="I560">
        <v>-1.4587659440015199</v>
      </c>
      <c r="J560">
        <f>(Table2[[#This Row],[1M Return vs Nifty]]-AVERAGE(Table2[1M Return vs Nifty]))/_xlfn.STDEV.P(Table2[1M Return vs Nifty])</f>
        <v>8.3853544833961999E-2</v>
      </c>
      <c r="K560">
        <v>6.1977800628611703</v>
      </c>
      <c r="L560">
        <f>(Table2[[#This Row],[6M Return vs Nifty]]-AVERAGE(Table2[6M Return vs Nifty]))/_xlfn.STDEV.P(Table2[6M Return vs Nifty])</f>
        <v>-0.260105869713392</v>
      </c>
      <c r="M560">
        <v>-4.2247168220516</v>
      </c>
      <c r="N560">
        <f>(Table2[[#This Row],[1W Return vs Nifty]]-AVERAGE(Table2[1W Return vs Nifty]))/_xlfn.STDEV.P(Table2[1W Return vs Nifty])</f>
        <v>-0.32381423695116363</v>
      </c>
      <c r="O560">
        <v>6417.11</v>
      </c>
      <c r="P560">
        <v>6393.5096531505596</v>
      </c>
      <c r="Q560">
        <v>5913.0719489698804</v>
      </c>
      <c r="R560">
        <v>30.893852003570998</v>
      </c>
      <c r="S560" s="2">
        <f>(Table2[[#This Row],[Close Price]]-Table2[[#This Row],[20D EMA]])/Table2[[#This Row],[20D EMA]]</f>
        <v>-2.6649067882582551E-2</v>
      </c>
      <c r="T560" s="2">
        <f>(Table2[[#This Row],[Close Price]]-Table2[[#This Row],[50D EMA]])/Table2[[#This Row],[50D EMA]]</f>
        <v>-2.3056139921196418E-2</v>
      </c>
      <c r="U560" s="2">
        <f>(Table2[[#This Row],[Close Price]]-Table2[[#This Row],[200D EMA]])/Table2[[#This Row],[200D EMA]]</f>
        <v>5.63206492165442E-2</v>
      </c>
      <c r="V560">
        <v>0.49560539928236302</v>
      </c>
      <c r="W560">
        <v>6228</v>
      </c>
      <c r="X560">
        <v>6424.95</v>
      </c>
      <c r="Y560">
        <v>6228</v>
      </c>
      <c r="Z560">
        <v>6597</v>
      </c>
      <c r="AA560">
        <v>6213.4</v>
      </c>
      <c r="AB560">
        <v>6597</v>
      </c>
      <c r="AC560" s="2">
        <f>(Table2[[#This Row],[Close Price]]/Table2[[#This Row],[Day Low]])-1</f>
        <v>2.9062299293514116E-3</v>
      </c>
      <c r="AD560" s="2">
        <f>(Table2[[#This Row],[Day High]]/Table2[[#This Row],[Close Price]])-1</f>
        <v>2.8633867533340629E-2</v>
      </c>
      <c r="AE560" s="2">
        <f>(Table2[[#This Row],[Close Price]]/Table2[[#This Row],[Current Week Low]])-1</f>
        <v>2.9062299293514116E-3</v>
      </c>
      <c r="AF560" s="2">
        <f>(Table2[[#This Row],[Current Week High]]/Table2[[#This Row],[Close Price]])-1</f>
        <v>5.6179055730775973E-2</v>
      </c>
      <c r="AG560" s="2">
        <f>(Table2[[#This Row],[Close Price]]/Table2[[#This Row],[Current Month Low]])-1</f>
        <v>5.2628190684651521E-3</v>
      </c>
      <c r="AH560" s="2">
        <f>(Table2[[#This Row],[Current Month High]]/Table2[[#This Row],[Close Price]])-1</f>
        <v>5.6179055730775973E-2</v>
      </c>
      <c r="AI560">
        <v>15.221498214885999</v>
      </c>
      <c r="AJ560">
        <v>29.7783041409545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-0.04</v>
      </c>
      <c r="AM560" t="s">
        <v>10443</v>
      </c>
      <c r="AN560">
        <v>-3.89</v>
      </c>
      <c r="AO560" t="s">
        <v>10443</v>
      </c>
      <c r="AP560">
        <v>-2.1620765705919E-2</v>
      </c>
      <c r="AQ560">
        <f>(Table2[[#This Row],[Sharpe Ratio]]-AVERAGE(Table2[Sharpe Ratio]))/_xlfn.STDEV.P(Table2[Sharpe Ratio])</f>
        <v>-0.9965682058776274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-2.0737441282069895</v>
      </c>
      <c r="AS560">
        <f>_xlfn.RANK.AVG(Table2[[#This Row],[1Y Return vs Nifty Z-Score]],Table2[1Y Return vs Nifty Z-Score])</f>
        <v>524</v>
      </c>
      <c r="AT560">
        <f>_xlfn.RANK.AVG(Table2[[#This Row],[6M Return vs Nifty Z-Score]],Table2[6M Return vs Nifty Z-Score])</f>
        <v>397</v>
      </c>
      <c r="AU560">
        <f>_xlfn.RANK.AVG(Table2[[#This Row],[Sharpe Ratio Z-Score]],Table2[Sharpe Ratio Z-Score])</f>
        <v>629</v>
      </c>
      <c r="AV560">
        <f>(Table2[[#This Row],[Rank 1Y]]+Table2[[#This Row],[Rank 6M]]+Table2[[#This Row],[Rank Sharpe]])/3</f>
        <v>516.66666666666663</v>
      </c>
    </row>
    <row r="561" spans="1:48" x14ac:dyDescent="0.3">
      <c r="A561" t="s">
        <v>731</v>
      </c>
      <c r="B561" t="s">
        <v>732</v>
      </c>
      <c r="C561" t="s">
        <v>10393</v>
      </c>
      <c r="D561" t="s">
        <v>733</v>
      </c>
      <c r="E561">
        <v>23941.300239</v>
      </c>
      <c r="F561">
        <v>1503.3</v>
      </c>
      <c r="G561">
        <v>-19.602792461916799</v>
      </c>
      <c r="H561">
        <f>(Table2[[#This Row],[1Y Return vs Nifty]]-AVERAGE(Table2[1Y Return vs Nifty]))/_xlfn.STDEV.P(Table2[1Y Return vs Nifty])</f>
        <v>-0.72070910276538092</v>
      </c>
      <c r="I561">
        <v>3.3095505160363898</v>
      </c>
      <c r="J561">
        <f>(Table2[[#This Row],[1M Return vs Nifty]]-AVERAGE(Table2[1M Return vs Nifty]))/_xlfn.STDEV.P(Table2[1M Return vs Nifty])</f>
        <v>0.54260571284902814</v>
      </c>
      <c r="K561">
        <v>8.1793775391439798</v>
      </c>
      <c r="L561">
        <f>(Table2[[#This Row],[6M Return vs Nifty]]-AVERAGE(Table2[6M Return vs Nifty]))/_xlfn.STDEV.P(Table2[6M Return vs Nifty])</f>
        <v>-0.20240305500911535</v>
      </c>
      <c r="M561">
        <v>0.62019473278786097</v>
      </c>
      <c r="N561">
        <f>(Table2[[#This Row],[1W Return vs Nifty]]-AVERAGE(Table2[1W Return vs Nifty]))/_xlfn.STDEV.P(Table2[1W Return vs Nifty])</f>
        <v>0.75333584837139045</v>
      </c>
      <c r="O561">
        <v>1441.25</v>
      </c>
      <c r="P561">
        <v>1412.28716103393</v>
      </c>
      <c r="Q561">
        <v>1338.8200881297</v>
      </c>
      <c r="R561">
        <v>78.532083227794004</v>
      </c>
      <c r="S561" s="2">
        <f>(Table2[[#This Row],[Close Price]]-Table2[[#This Row],[20D EMA]])/Table2[[#This Row],[20D EMA]]</f>
        <v>4.3052905464006905E-2</v>
      </c>
      <c r="T561" s="2">
        <f>(Table2[[#This Row],[Close Price]]-Table2[[#This Row],[50D EMA]])/Table2[[#This Row],[50D EMA]]</f>
        <v>6.4443578811153229E-2</v>
      </c>
      <c r="U561" s="2">
        <f>(Table2[[#This Row],[Close Price]]-Table2[[#This Row],[200D EMA]])/Table2[[#This Row],[200D EMA]]</f>
        <v>0.12285438000864961</v>
      </c>
      <c r="V561">
        <v>0.79758896362201603</v>
      </c>
      <c r="W561">
        <v>1468.05</v>
      </c>
      <c r="X561">
        <v>1508.95</v>
      </c>
      <c r="Y561">
        <v>1442.5</v>
      </c>
      <c r="Z561">
        <v>1508.95</v>
      </c>
      <c r="AA561">
        <v>1347.65</v>
      </c>
      <c r="AB561">
        <v>1508.95</v>
      </c>
      <c r="AC561" s="2">
        <f>(Table2[[#This Row],[Close Price]]/Table2[[#This Row],[Day Low]])-1</f>
        <v>2.4011443751915884E-2</v>
      </c>
      <c r="AD561" s="2">
        <f>(Table2[[#This Row],[Day High]]/Table2[[#This Row],[Close Price]])-1</f>
        <v>3.7583981906472719E-3</v>
      </c>
      <c r="AE561" s="2">
        <f>(Table2[[#This Row],[Close Price]]/Table2[[#This Row],[Current Week Low]])-1</f>
        <v>4.2149046793760858E-2</v>
      </c>
      <c r="AF561" s="2">
        <f>(Table2[[#This Row],[Current Week High]]/Table2[[#This Row],[Close Price]])-1</f>
        <v>3.7583981906472719E-3</v>
      </c>
      <c r="AG561" s="2">
        <f>(Table2[[#This Row],[Close Price]]/Table2[[#This Row],[Current Month Low]])-1</f>
        <v>0.11549734723407412</v>
      </c>
      <c r="AH561" s="2">
        <f>(Table2[[#This Row],[Current Month High]]/Table2[[#This Row],[Close Price]])-1</f>
        <v>3.7583981906472719E-3</v>
      </c>
      <c r="AI561">
        <v>2.7738974256635398</v>
      </c>
      <c r="AJ561">
        <v>35.389741973251603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-0.02</v>
      </c>
      <c r="AM561" t="s">
        <v>10443</v>
      </c>
      <c r="AN561">
        <v>3.43</v>
      </c>
      <c r="AO561" t="s">
        <v>10442</v>
      </c>
      <c r="AP561">
        <v>-4.061741427965E-3</v>
      </c>
      <c r="AQ561">
        <f>(Table2[[#This Row],[Sharpe Ratio]]-AVERAGE(Table2[Sharpe Ratio]))/_xlfn.STDEV.P(Table2[Sharpe Ratio])</f>
        <v>-0.79330847660289805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-0.42047907315697575</v>
      </c>
      <c r="AS561">
        <f>_xlfn.RANK.AVG(Table2[[#This Row],[1Y Return vs Nifty Z-Score]],Table2[1Y Return vs Nifty Z-Score])</f>
        <v>580</v>
      </c>
      <c r="AT561">
        <f>_xlfn.RANK.AVG(Table2[[#This Row],[6M Return vs Nifty Z-Score]],Table2[6M Return vs Nifty Z-Score])</f>
        <v>378</v>
      </c>
      <c r="AU561">
        <f>_xlfn.RANK.AVG(Table2[[#This Row],[Sharpe Ratio Z-Score]],Table2[Sharpe Ratio Z-Score])</f>
        <v>596</v>
      </c>
      <c r="AV561">
        <f>(Table2[[#This Row],[Rank 1Y]]+Table2[[#This Row],[Rank 6M]]+Table2[[#This Row],[Rank Sharpe]])/3</f>
        <v>518</v>
      </c>
    </row>
    <row r="562" spans="1:48" x14ac:dyDescent="0.3">
      <c r="A562" t="s">
        <v>1831</v>
      </c>
      <c r="B562" t="s">
        <v>1832</v>
      </c>
      <c r="C562" t="s">
        <v>10393</v>
      </c>
      <c r="D562" t="s">
        <v>1556</v>
      </c>
      <c r="E562">
        <v>4231.875</v>
      </c>
      <c r="F562">
        <v>381.25</v>
      </c>
      <c r="G562">
        <v>-38.527123329263702</v>
      </c>
      <c r="H562">
        <f>(Table2[[#This Row],[1Y Return vs Nifty]]-AVERAGE(Table2[1Y Return vs Nifty]))/_xlfn.STDEV.P(Table2[1Y Return vs Nifty])</f>
        <v>-1.0311806721696704</v>
      </c>
      <c r="I562">
        <v>17.6986712635386</v>
      </c>
      <c r="J562">
        <f>(Table2[[#This Row],[1M Return vs Nifty]]-AVERAGE(Table2[1M Return vs Nifty]))/_xlfn.STDEV.P(Table2[1M Return vs Nifty])</f>
        <v>1.926960210724517</v>
      </c>
      <c r="K562">
        <v>8.7554766144008696</v>
      </c>
      <c r="L562">
        <f>(Table2[[#This Row],[6M Return vs Nifty]]-AVERAGE(Table2[6M Return vs Nifty]))/_xlfn.STDEV.P(Table2[6M Return vs Nifty])</f>
        <v>-0.18562742898580631</v>
      </c>
      <c r="M562">
        <v>4.26647904368955E-2</v>
      </c>
      <c r="N562">
        <f>(Table2[[#This Row],[1W Return vs Nifty]]-AVERAGE(Table2[1W Return vs Nifty]))/_xlfn.STDEV.P(Table2[1W Return vs Nifty])</f>
        <v>0.62493589315274756</v>
      </c>
      <c r="O562">
        <v>356.53</v>
      </c>
      <c r="P562">
        <v>339.40793108477197</v>
      </c>
      <c r="Q562">
        <v>343.405692687949</v>
      </c>
      <c r="R562">
        <v>76.8953584309766</v>
      </c>
      <c r="S562" s="2">
        <f>(Table2[[#This Row],[Close Price]]-Table2[[#This Row],[20D EMA]])/Table2[[#This Row],[20D EMA]]</f>
        <v>6.9334978823661492E-2</v>
      </c>
      <c r="T562" s="2">
        <f>(Table2[[#This Row],[Close Price]]-Table2[[#This Row],[50D EMA]])/Table2[[#This Row],[50D EMA]]</f>
        <v>0.12327958507480302</v>
      </c>
      <c r="U562" s="2">
        <f>(Table2[[#This Row],[Close Price]]-Table2[[#This Row],[200D EMA]])/Table2[[#This Row],[200D EMA]]</f>
        <v>0.11020291194310494</v>
      </c>
      <c r="V562">
        <v>2.9257344687300399</v>
      </c>
      <c r="W562">
        <v>375.25</v>
      </c>
      <c r="X562">
        <v>383</v>
      </c>
      <c r="Y562">
        <v>371.05</v>
      </c>
      <c r="Z562">
        <v>386</v>
      </c>
      <c r="AA562">
        <v>322.05</v>
      </c>
      <c r="AB562">
        <v>386</v>
      </c>
      <c r="AC562" s="2">
        <f>(Table2[[#This Row],[Close Price]]/Table2[[#This Row],[Day Low]])-1</f>
        <v>1.5989340439706901E-2</v>
      </c>
      <c r="AD562" s="2">
        <f>(Table2[[#This Row],[Day High]]/Table2[[#This Row],[Close Price]])-1</f>
        <v>4.590163934426128E-3</v>
      </c>
      <c r="AE562" s="2">
        <f>(Table2[[#This Row],[Close Price]]/Table2[[#This Row],[Current Week Low]])-1</f>
        <v>2.7489556663522485E-2</v>
      </c>
      <c r="AF562" s="2">
        <f>(Table2[[#This Row],[Current Week High]]/Table2[[#This Row],[Close Price]])-1</f>
        <v>1.2459016393442601E-2</v>
      </c>
      <c r="AG562" s="2">
        <f>(Table2[[#This Row],[Close Price]]/Table2[[#This Row],[Current Month Low]])-1</f>
        <v>0.183822387827977</v>
      </c>
      <c r="AH562" s="2">
        <f>(Table2[[#This Row],[Current Month High]]/Table2[[#This Row],[Close Price]])-1</f>
        <v>1.2459016393442601E-2</v>
      </c>
      <c r="AI562">
        <v>22.413114754098299</v>
      </c>
      <c r="AJ562">
        <v>31.284435261708001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0.1</v>
      </c>
      <c r="AM562" t="s">
        <v>10442</v>
      </c>
      <c r="AN562">
        <v>18.03</v>
      </c>
      <c r="AO562" t="s">
        <v>10442</v>
      </c>
      <c r="AP562">
        <v>1.1645374269085001E-2</v>
      </c>
      <c r="AQ562">
        <f>(Table2[[#This Row],[Sharpe Ratio]]-AVERAGE(Table2[Sharpe Ratio]))/_xlfn.STDEV.P(Table2[Sharpe Ratio])</f>
        <v>-0.61148606815178075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683</v>
      </c>
      <c r="AT562">
        <f>_xlfn.RANK.AVG(Table2[[#This Row],[6M Return vs Nifty Z-Score]],Table2[6M Return vs Nifty Z-Score])</f>
        <v>374</v>
      </c>
      <c r="AU562">
        <f>_xlfn.RANK.AVG(Table2[[#This Row],[Sharpe Ratio Z-Score]],Table2[Sharpe Ratio Z-Score])</f>
        <v>499</v>
      </c>
      <c r="AV562">
        <f>(Table2[[#This Row],[Rank 1Y]]+Table2[[#This Row],[Rank 6M]]+Table2[[#This Row],[Rank Sharpe]])/3</f>
        <v>518.66666666666663</v>
      </c>
    </row>
    <row r="563" spans="1:48" x14ac:dyDescent="0.3">
      <c r="A563" t="s">
        <v>1088</v>
      </c>
      <c r="B563" t="s">
        <v>1089</v>
      </c>
      <c r="C563" t="s">
        <v>10393</v>
      </c>
      <c r="D563" t="s">
        <v>327</v>
      </c>
      <c r="E563">
        <v>12358.81396173</v>
      </c>
      <c r="F563">
        <v>902.45</v>
      </c>
      <c r="G563">
        <v>-15.9707319787211</v>
      </c>
      <c r="H563">
        <f>(Table2[[#This Row],[1Y Return vs Nifty]]-AVERAGE(Table2[1Y Return vs Nifty]))/_xlfn.STDEV.P(Table2[1Y Return vs Nifty])</f>
        <v>-0.66112171094193828</v>
      </c>
      <c r="I563">
        <v>-7.2204570714142298</v>
      </c>
      <c r="J563">
        <f>(Table2[[#This Row],[1M Return vs Nifty]]-AVERAGE(Table2[1M Return vs Nifty]))/_xlfn.STDEV.P(Table2[1M Return vs Nifty])</f>
        <v>-0.47046962525880853</v>
      </c>
      <c r="K563">
        <v>11.604329362039101</v>
      </c>
      <c r="L563">
        <f>(Table2[[#This Row],[6M Return vs Nifty]]-AVERAGE(Table2[6M Return vs Nifty]))/_xlfn.STDEV.P(Table2[6M Return vs Nifty])</f>
        <v>-0.10267071139596352</v>
      </c>
      <c r="M563">
        <v>-0.25544822938874101</v>
      </c>
      <c r="N563">
        <f>(Table2[[#This Row],[1W Return vs Nifty]]-AVERAGE(Table2[1W Return vs Nifty]))/_xlfn.STDEV.P(Table2[1W Return vs Nifty])</f>
        <v>0.5586576007409495</v>
      </c>
      <c r="O563">
        <v>917.53</v>
      </c>
      <c r="P563">
        <v>907.38231814753703</v>
      </c>
      <c r="Q563">
        <v>822.87323888163201</v>
      </c>
      <c r="R563">
        <v>43.5711595549148</v>
      </c>
      <c r="S563" s="2">
        <f>(Table2[[#This Row],[Close Price]]-Table2[[#This Row],[20D EMA]])/Table2[[#This Row],[20D EMA]]</f>
        <v>-1.6435429904199238E-2</v>
      </c>
      <c r="T563" s="2">
        <f>(Table2[[#This Row],[Close Price]]-Table2[[#This Row],[50D EMA]])/Table2[[#This Row],[50D EMA]]</f>
        <v>-5.4357662133052639E-3</v>
      </c>
      <c r="U563" s="2">
        <f>(Table2[[#This Row],[Close Price]]-Table2[[#This Row],[200D EMA]])/Table2[[#This Row],[200D EMA]]</f>
        <v>9.6705977735429716E-2</v>
      </c>
      <c r="V563">
        <v>0.51297850581264604</v>
      </c>
      <c r="W563">
        <v>890.55</v>
      </c>
      <c r="X563">
        <v>914.95</v>
      </c>
      <c r="Y563">
        <v>874.9</v>
      </c>
      <c r="Z563">
        <v>939</v>
      </c>
      <c r="AA563">
        <v>874.9</v>
      </c>
      <c r="AB563">
        <v>964</v>
      </c>
      <c r="AC563" s="2">
        <f>(Table2[[#This Row],[Close Price]]/Table2[[#This Row],[Day Low]])-1</f>
        <v>1.3362528774353066E-2</v>
      </c>
      <c r="AD563" s="2">
        <f>(Table2[[#This Row],[Day High]]/Table2[[#This Row],[Close Price]])-1</f>
        <v>1.3851182891018832E-2</v>
      </c>
      <c r="AE563" s="2">
        <f>(Table2[[#This Row],[Close Price]]/Table2[[#This Row],[Current Week Low]])-1</f>
        <v>3.1489313064350322E-2</v>
      </c>
      <c r="AF563" s="2">
        <f>(Table2[[#This Row],[Current Week High]]/Table2[[#This Row],[Close Price]])-1</f>
        <v>4.0500858773339088E-2</v>
      </c>
      <c r="AG563" s="2">
        <f>(Table2[[#This Row],[Close Price]]/Table2[[#This Row],[Current Month Low]])-1</f>
        <v>3.1489313064350322E-2</v>
      </c>
      <c r="AH563" s="2">
        <f>(Table2[[#This Row],[Current Month High]]/Table2[[#This Row],[Close Price]])-1</f>
        <v>6.8203224555376973E-2</v>
      </c>
      <c r="AI563">
        <v>13.5796997063549</v>
      </c>
      <c r="AJ563">
        <v>39.449895696515497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-0.06</v>
      </c>
      <c r="AM563" t="s">
        <v>10443</v>
      </c>
      <c r="AN563">
        <v>-2.39</v>
      </c>
      <c r="AO563" t="s">
        <v>10443</v>
      </c>
      <c r="AP563">
        <v>-4.2498459656952002E-2</v>
      </c>
      <c r="AQ563">
        <f>(Table2[[#This Row],[Sharpe Ratio]]-AVERAGE(Table2[Sharpe Ratio]))/_xlfn.STDEV.P(Table2[Sharpe Ratio])</f>
        <v>-1.2382441870251455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-1.9138486338809062</v>
      </c>
      <c r="AS563">
        <f>_xlfn.RANK.AVG(Table2[[#This Row],[1Y Return vs Nifty Z-Score]],Table2[1Y Return vs Nifty Z-Score])</f>
        <v>557</v>
      </c>
      <c r="AT563">
        <f>_xlfn.RANK.AVG(Table2[[#This Row],[6M Return vs Nifty Z-Score]],Table2[6M Return vs Nifty Z-Score])</f>
        <v>341</v>
      </c>
      <c r="AU563">
        <f>_xlfn.RANK.AVG(Table2[[#This Row],[Sharpe Ratio Z-Score]],Table2[Sharpe Ratio Z-Score])</f>
        <v>665</v>
      </c>
      <c r="AV563">
        <f>(Table2[[#This Row],[Rank 1Y]]+Table2[[#This Row],[Rank 6M]]+Table2[[#This Row],[Rank Sharpe]])/3</f>
        <v>521</v>
      </c>
    </row>
    <row r="564" spans="1:48" x14ac:dyDescent="0.3">
      <c r="A564" t="s">
        <v>1309</v>
      </c>
      <c r="B564" t="s">
        <v>1310</v>
      </c>
      <c r="C564" t="s">
        <v>10387</v>
      </c>
      <c r="D564" t="s">
        <v>46</v>
      </c>
      <c r="E564">
        <v>8888.4195330000002</v>
      </c>
      <c r="F564">
        <v>316.05</v>
      </c>
      <c r="G564">
        <v>-16.859564281119301</v>
      </c>
      <c r="H564">
        <f>(Table2[[#This Row],[1Y Return vs Nifty]]-AVERAGE(Table2[1Y Return vs Nifty]))/_xlfn.STDEV.P(Table2[1Y Return vs Nifty])</f>
        <v>-0.67570384659561944</v>
      </c>
      <c r="I564">
        <v>-12.1006471905142</v>
      </c>
      <c r="J564">
        <f>(Table2[[#This Row],[1M Return vs Nifty]]-AVERAGE(Table2[1M Return vs Nifty]))/_xlfn.STDEV.P(Table2[1M Return vs Nifty])</f>
        <v>-0.93998498067316294</v>
      </c>
      <c r="K564">
        <v>7.9968634156383001</v>
      </c>
      <c r="L564">
        <f>(Table2[[#This Row],[6M Return vs Nifty]]-AVERAGE(Table2[6M Return vs Nifty]))/_xlfn.STDEV.P(Table2[6M Return vs Nifty])</f>
        <v>-0.20771774619923405</v>
      </c>
      <c r="M564">
        <v>-11.118466531286501</v>
      </c>
      <c r="N564">
        <f>(Table2[[#This Row],[1W Return vs Nifty]]-AVERAGE(Table2[1W Return vs Nifty]))/_xlfn.STDEV.P(Table2[1W Return vs Nifty])</f>
        <v>-1.8564744317647215</v>
      </c>
      <c r="O564">
        <v>338.77</v>
      </c>
      <c r="P564">
        <v>342.96629773799799</v>
      </c>
      <c r="Q564">
        <v>311.53801146027502</v>
      </c>
      <c r="R564">
        <v>26.652280615924301</v>
      </c>
      <c r="S564" s="2">
        <f>(Table2[[#This Row],[Close Price]]-Table2[[#This Row],[20D EMA]])/Table2[[#This Row],[20D EMA]]</f>
        <v>-6.7066151075951153E-2</v>
      </c>
      <c r="T564" s="2">
        <f>(Table2[[#This Row],[Close Price]]-Table2[[#This Row],[50D EMA]])/Table2[[#This Row],[50D EMA]]</f>
        <v>-7.8480882569284191E-2</v>
      </c>
      <c r="U564" s="2">
        <f>(Table2[[#This Row],[Close Price]]-Table2[[#This Row],[200D EMA]])/Table2[[#This Row],[200D EMA]]</f>
        <v>1.4482947100342298E-2</v>
      </c>
      <c r="V564">
        <v>0.50925545867289301</v>
      </c>
      <c r="W564">
        <v>314.75</v>
      </c>
      <c r="X564">
        <v>326.45</v>
      </c>
      <c r="Y564">
        <v>314.75</v>
      </c>
      <c r="Z564">
        <v>354.9</v>
      </c>
      <c r="AA564">
        <v>314.75</v>
      </c>
      <c r="AB564">
        <v>360.55</v>
      </c>
      <c r="AC564" s="2">
        <f>(Table2[[#This Row],[Close Price]]/Table2[[#This Row],[Day Low]])-1</f>
        <v>4.1302621127878858E-3</v>
      </c>
      <c r="AD564" s="2">
        <f>(Table2[[#This Row],[Day High]]/Table2[[#This Row],[Close Price]])-1</f>
        <v>3.2906185730105841E-2</v>
      </c>
      <c r="AE564" s="2">
        <f>(Table2[[#This Row],[Close Price]]/Table2[[#This Row],[Current Week Low]])-1</f>
        <v>4.1302621127878858E-3</v>
      </c>
      <c r="AF564" s="2">
        <f>(Table2[[#This Row],[Current Week High]]/Table2[[#This Row],[Close Price]])-1</f>
        <v>0.12292358803986692</v>
      </c>
      <c r="AG564" s="2">
        <f>(Table2[[#This Row],[Close Price]]/Table2[[#This Row],[Current Month Low]])-1</f>
        <v>4.1302621127878858E-3</v>
      </c>
      <c r="AH564" s="2">
        <f>(Table2[[#This Row],[Current Month High]]/Table2[[#This Row],[Close Price]])-1</f>
        <v>0.14080050624901119</v>
      </c>
      <c r="AI564">
        <v>31.434899541211799</v>
      </c>
      <c r="AJ564">
        <v>33.495248152059098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-0.16</v>
      </c>
      <c r="AM564" t="s">
        <v>10443</v>
      </c>
      <c r="AN564">
        <v>-9.51</v>
      </c>
      <c r="AO564" t="s">
        <v>10443</v>
      </c>
      <c r="AP564">
        <v>-1.7120021658956E-2</v>
      </c>
      <c r="AQ564">
        <f>(Table2[[#This Row],[Sharpe Ratio]]-AVERAGE(Table2[Sharpe Ratio]))/_xlfn.STDEV.P(Table2[Sharpe Ratio])</f>
        <v>-0.94446849908075603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564</v>
      </c>
      <c r="AT564">
        <f>_xlfn.RANK.AVG(Table2[[#This Row],[6M Return vs Nifty Z-Score]],Table2[6M Return vs Nifty Z-Score])</f>
        <v>381</v>
      </c>
      <c r="AU564">
        <f>_xlfn.RANK.AVG(Table2[[#This Row],[Sharpe Ratio Z-Score]],Table2[Sharpe Ratio Z-Score])</f>
        <v>619</v>
      </c>
      <c r="AV564">
        <f>(Table2[[#This Row],[Rank 1Y]]+Table2[[#This Row],[Rank 6M]]+Table2[[#This Row],[Rank Sharpe]])/3</f>
        <v>521.33333333333337</v>
      </c>
    </row>
    <row r="565" spans="1:48" x14ac:dyDescent="0.3">
      <c r="A565" t="s">
        <v>1563</v>
      </c>
      <c r="B565" t="s">
        <v>1564</v>
      </c>
      <c r="C565" t="s">
        <v>10384</v>
      </c>
      <c r="D565" t="s">
        <v>24</v>
      </c>
      <c r="E565">
        <v>6422.9341961250002</v>
      </c>
      <c r="F565">
        <v>24.55</v>
      </c>
      <c r="G565">
        <v>-26.006441925056901</v>
      </c>
      <c r="H565">
        <f>(Table2[[#This Row],[1Y Return vs Nifty]]-AVERAGE(Table2[1Y Return vs Nifty]))/_xlfn.STDEV.P(Table2[1Y Return vs Nifty])</f>
        <v>-0.82576703652654293</v>
      </c>
      <c r="I565">
        <v>-8.2512843024778793</v>
      </c>
      <c r="J565">
        <f>(Table2[[#This Row],[1M Return vs Nifty]]-AVERAGE(Table2[1M Return vs Nifty]))/_xlfn.STDEV.P(Table2[1M Return vs Nifty])</f>
        <v>-0.56964387912023473</v>
      </c>
      <c r="K565">
        <v>-29.6268284988974</v>
      </c>
      <c r="L565">
        <f>(Table2[[#This Row],[6M Return vs Nifty]]-AVERAGE(Table2[6M Return vs Nifty]))/_xlfn.STDEV.P(Table2[6M Return vs Nifty])</f>
        <v>-1.3032948999952274</v>
      </c>
      <c r="M565">
        <v>-2.9573481195076399</v>
      </c>
      <c r="N565">
        <f>(Table2[[#This Row],[1W Return vs Nifty]]-AVERAGE(Table2[1W Return vs Nifty]))/_xlfn.STDEV.P(Table2[1W Return vs Nifty])</f>
        <v>-4.2045149811327023E-2</v>
      </c>
      <c r="O565">
        <v>25.12</v>
      </c>
      <c r="P565">
        <v>25.685553310051201</v>
      </c>
      <c r="Q565">
        <v>25.958567448254399</v>
      </c>
      <c r="R565">
        <v>30.4049236708479</v>
      </c>
      <c r="S565" s="2">
        <f>(Table2[[#This Row],[Close Price]]-Table2[[#This Row],[20D EMA]])/Table2[[#This Row],[20D EMA]]</f>
        <v>-2.269108280254778E-2</v>
      </c>
      <c r="T565" s="2">
        <f>(Table2[[#This Row],[Close Price]]-Table2[[#This Row],[50D EMA]])/Table2[[#This Row],[50D EMA]]</f>
        <v>-4.4209805268506278E-2</v>
      </c>
      <c r="U565" s="2">
        <f>(Table2[[#This Row],[Close Price]]-Table2[[#This Row],[200D EMA]])/Table2[[#This Row],[200D EMA]]</f>
        <v>-5.4262141046967471E-2</v>
      </c>
      <c r="V565">
        <v>0.53202259228549398</v>
      </c>
      <c r="W565">
        <v>24.49</v>
      </c>
      <c r="X565">
        <v>24.84</v>
      </c>
      <c r="Y565">
        <v>24.42</v>
      </c>
      <c r="Z565">
        <v>25.44</v>
      </c>
      <c r="AA565">
        <v>24.42</v>
      </c>
      <c r="AB565">
        <v>25.7</v>
      </c>
      <c r="AC565" s="2">
        <f>(Table2[[#This Row],[Close Price]]/Table2[[#This Row],[Day Low]])-1</f>
        <v>2.4499795835035698E-3</v>
      </c>
      <c r="AD565" s="2">
        <f>(Table2[[#This Row],[Day High]]/Table2[[#This Row],[Close Price]])-1</f>
        <v>1.1812627291242217E-2</v>
      </c>
      <c r="AE565" s="2">
        <f>(Table2[[#This Row],[Close Price]]/Table2[[#This Row],[Current Week Low]])-1</f>
        <v>5.3235053235052288E-3</v>
      </c>
      <c r="AF565" s="2">
        <f>(Table2[[#This Row],[Current Week High]]/Table2[[#This Row],[Close Price]])-1</f>
        <v>3.6252545824847271E-2</v>
      </c>
      <c r="AG565" s="2">
        <f>(Table2[[#This Row],[Close Price]]/Table2[[#This Row],[Current Month Low]])-1</f>
        <v>5.3235053235052288E-3</v>
      </c>
      <c r="AH565" s="2">
        <f>(Table2[[#This Row],[Current Month High]]/Table2[[#This Row],[Close Price]])-1</f>
        <v>4.6843177189409335E-2</v>
      </c>
      <c r="AI565">
        <v>50.231059337618902</v>
      </c>
      <c r="AJ565">
        <v>15.9457649730632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-0.09</v>
      </c>
      <c r="AM565" t="s">
        <v>10443</v>
      </c>
      <c r="AN565">
        <v>-3.12</v>
      </c>
      <c r="AO565" t="s">
        <v>10443</v>
      </c>
      <c r="AP565">
        <v>0.101445083741818</v>
      </c>
      <c r="AQ565">
        <f>(Table2[[#This Row],[Sharpe Ratio]]-AVERAGE(Table2[Sharpe Ratio]))/_xlfn.STDEV.P(Table2[Sharpe Ratio])</f>
        <v>0.42801728621705781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613</v>
      </c>
      <c r="AT565">
        <f>_xlfn.RANK.AVG(Table2[[#This Row],[6M Return vs Nifty Z-Score]],Table2[6M Return vs Nifty Z-Score])</f>
        <v>716</v>
      </c>
      <c r="AU565">
        <f>_xlfn.RANK.AVG(Table2[[#This Row],[Sharpe Ratio Z-Score]],Table2[Sharpe Ratio Z-Score])</f>
        <v>235</v>
      </c>
      <c r="AV565">
        <f>(Table2[[#This Row],[Rank 1Y]]+Table2[[#This Row],[Rank 6M]]+Table2[[#This Row],[Rank Sharpe]])/3</f>
        <v>521.33333333333337</v>
      </c>
    </row>
    <row r="566" spans="1:48" x14ac:dyDescent="0.3">
      <c r="A566" t="s">
        <v>643</v>
      </c>
      <c r="B566" t="s">
        <v>644</v>
      </c>
      <c r="C566" t="s">
        <v>10390</v>
      </c>
      <c r="D566" t="s">
        <v>552</v>
      </c>
      <c r="E566">
        <v>30585.224673576002</v>
      </c>
      <c r="F566">
        <v>69.180000000000007</v>
      </c>
      <c r="G566">
        <v>-22.998885507090701</v>
      </c>
      <c r="H566">
        <f>(Table2[[#This Row],[1Y Return vs Nifty]]-AVERAGE(Table2[1Y Return vs Nifty]))/_xlfn.STDEV.P(Table2[1Y Return vs Nifty])</f>
        <v>-0.77642522530461633</v>
      </c>
      <c r="I566">
        <v>-8.0668470019796299</v>
      </c>
      <c r="J566">
        <f>(Table2[[#This Row],[1M Return vs Nifty]]-AVERAGE(Table2[1M Return vs Nifty]))/_xlfn.STDEV.P(Table2[1M Return vs Nifty])</f>
        <v>-0.55189945880427571</v>
      </c>
      <c r="K566">
        <v>-5.6074920893170903</v>
      </c>
      <c r="L566">
        <f>(Table2[[#This Row],[6M Return vs Nifty]]-AVERAGE(Table2[6M Return vs Nifty]))/_xlfn.STDEV.P(Table2[6M Return vs Nifty])</f>
        <v>-0.60386762742844879</v>
      </c>
      <c r="M566">
        <v>-1.4248503586405401</v>
      </c>
      <c r="N566">
        <f>(Table2[[#This Row],[1W Return vs Nifty]]-AVERAGE(Table2[1W Return vs Nifty]))/_xlfn.STDEV.P(Table2[1W Return vs Nifty])</f>
        <v>0.29866903561600994</v>
      </c>
      <c r="O566">
        <v>70.05</v>
      </c>
      <c r="P566">
        <v>70.805047641197604</v>
      </c>
      <c r="Q566">
        <v>68.396953839497499</v>
      </c>
      <c r="R566">
        <v>38.332933731374901</v>
      </c>
      <c r="S566" s="2">
        <f>(Table2[[#This Row],[Close Price]]-Table2[[#This Row],[20D EMA]])/Table2[[#This Row],[20D EMA]]</f>
        <v>-1.2419700214132625E-2</v>
      </c>
      <c r="T566" s="2">
        <f>(Table2[[#This Row],[Close Price]]-Table2[[#This Row],[50D EMA]])/Table2[[#This Row],[50D EMA]]</f>
        <v>-2.2951014021379883E-2</v>
      </c>
      <c r="U566" s="2">
        <f>(Table2[[#This Row],[Close Price]]-Table2[[#This Row],[200D EMA]])/Table2[[#This Row],[200D EMA]]</f>
        <v>1.144855313790771E-2</v>
      </c>
      <c r="V566">
        <v>0.58646046656097495</v>
      </c>
      <c r="W566">
        <v>69</v>
      </c>
      <c r="X566">
        <v>70.2</v>
      </c>
      <c r="Y566">
        <v>68.73</v>
      </c>
      <c r="Z566">
        <v>70.5</v>
      </c>
      <c r="AA566">
        <v>68.56</v>
      </c>
      <c r="AB566">
        <v>70.95</v>
      </c>
      <c r="AC566" s="2">
        <f>(Table2[[#This Row],[Close Price]]/Table2[[#This Row],[Day Low]])-1</f>
        <v>2.6086956521740312E-3</v>
      </c>
      <c r="AD566" s="2">
        <f>(Table2[[#This Row],[Day High]]/Table2[[#This Row],[Close Price]])-1</f>
        <v>1.4744145706851564E-2</v>
      </c>
      <c r="AE566" s="2">
        <f>(Table2[[#This Row],[Close Price]]/Table2[[#This Row],[Current Week Low]])-1</f>
        <v>6.5473592317766283E-3</v>
      </c>
      <c r="AF566" s="2">
        <f>(Table2[[#This Row],[Current Week High]]/Table2[[#This Row],[Close Price]])-1</f>
        <v>1.90806591500432E-2</v>
      </c>
      <c r="AG566" s="2">
        <f>(Table2[[#This Row],[Close Price]]/Table2[[#This Row],[Current Month Low]])-1</f>
        <v>9.0431738623104607E-3</v>
      </c>
      <c r="AH566" s="2">
        <f>(Table2[[#This Row],[Current Month High]]/Table2[[#This Row],[Close Price]])-1</f>
        <v>2.5585429314830765E-2</v>
      </c>
      <c r="AI566">
        <v>15.6403584851112</v>
      </c>
      <c r="AJ566">
        <v>19.585133967156398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0</v>
      </c>
      <c r="AM566" t="s">
        <v>10444</v>
      </c>
      <c r="AN566">
        <v>-1.26</v>
      </c>
      <c r="AO566" t="s">
        <v>10443</v>
      </c>
      <c r="AP566">
        <v>2.9908965916621E-2</v>
      </c>
      <c r="AQ566">
        <f>(Table2[[#This Row],[Sharpe Ratio]]-AVERAGE(Table2[Sharpe Ratio]))/_xlfn.STDEV.P(Table2[Sharpe Ratio])</f>
        <v>-0.40007040888173562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596</v>
      </c>
      <c r="AT566">
        <f>_xlfn.RANK.AVG(Table2[[#This Row],[6M Return vs Nifty Z-Score]],Table2[6M Return vs Nifty Z-Score])</f>
        <v>526</v>
      </c>
      <c r="AU566">
        <f>_xlfn.RANK.AVG(Table2[[#This Row],[Sharpe Ratio Z-Score]],Table2[Sharpe Ratio Z-Score])</f>
        <v>444</v>
      </c>
      <c r="AV566">
        <f>(Table2[[#This Row],[Rank 1Y]]+Table2[[#This Row],[Rank 6M]]+Table2[[#This Row],[Rank Sharpe]])/3</f>
        <v>522</v>
      </c>
    </row>
    <row r="567" spans="1:48" x14ac:dyDescent="0.3">
      <c r="A567" t="s">
        <v>628</v>
      </c>
      <c r="B567" t="s">
        <v>629</v>
      </c>
      <c r="C567" t="s">
        <v>10384</v>
      </c>
      <c r="D567" t="s">
        <v>51</v>
      </c>
      <c r="E567">
        <v>31490.082674055</v>
      </c>
      <c r="F567">
        <v>405.15</v>
      </c>
      <c r="G567">
        <v>-21.869637106200699</v>
      </c>
      <c r="H567">
        <f>(Table2[[#This Row],[1Y Return vs Nifty]]-AVERAGE(Table2[1Y Return vs Nifty]))/_xlfn.STDEV.P(Table2[1Y Return vs Nifty])</f>
        <v>-0.7578988358787927</v>
      </c>
      <c r="I567">
        <v>2.1770490895559398</v>
      </c>
      <c r="J567">
        <f>(Table2[[#This Row],[1M Return vs Nifty]]-AVERAGE(Table2[1M Return vs Nifty]))/_xlfn.STDEV.P(Table2[1M Return vs Nifty])</f>
        <v>0.43364954581771276</v>
      </c>
      <c r="K567">
        <v>-31.0598512101156</v>
      </c>
      <c r="L567">
        <f>(Table2[[#This Row],[6M Return vs Nifty]]-AVERAGE(Table2[6M Return vs Nifty]))/_xlfn.STDEV.P(Table2[6M Return vs Nifty])</f>
        <v>-1.3450235784791935</v>
      </c>
      <c r="M567">
        <v>-1.78880112517304</v>
      </c>
      <c r="N567">
        <f>(Table2[[#This Row],[1W Return vs Nifty]]-AVERAGE(Table2[1W Return vs Nifty]))/_xlfn.STDEV.P(Table2[1W Return vs Nifty])</f>
        <v>0.21775329653877071</v>
      </c>
      <c r="O567">
        <v>393.25</v>
      </c>
      <c r="P567">
        <v>395.19076821490597</v>
      </c>
      <c r="Q567">
        <v>414.79397396884599</v>
      </c>
      <c r="R567">
        <v>65.756096582495303</v>
      </c>
      <c r="S567" s="2">
        <f>(Table2[[#This Row],[Close Price]]-Table2[[#This Row],[20D EMA]])/Table2[[#This Row],[20D EMA]]</f>
        <v>3.0260648442466568E-2</v>
      </c>
      <c r="T567" s="2">
        <f>(Table2[[#This Row],[Close Price]]-Table2[[#This Row],[50D EMA]])/Table2[[#This Row],[50D EMA]]</f>
        <v>2.5201073977715347E-2</v>
      </c>
      <c r="U567" s="2">
        <f>(Table2[[#This Row],[Close Price]]-Table2[[#This Row],[200D EMA]])/Table2[[#This Row],[200D EMA]]</f>
        <v>-2.3250033930267134E-2</v>
      </c>
      <c r="V567">
        <v>0.65548114992467099</v>
      </c>
      <c r="W567">
        <v>393.55</v>
      </c>
      <c r="X567">
        <v>405.9</v>
      </c>
      <c r="Y567">
        <v>389.6</v>
      </c>
      <c r="Z567">
        <v>406.3</v>
      </c>
      <c r="AA567">
        <v>373.6</v>
      </c>
      <c r="AB567">
        <v>406.3</v>
      </c>
      <c r="AC567" s="2">
        <f>(Table2[[#This Row],[Close Price]]/Table2[[#This Row],[Day Low]])-1</f>
        <v>2.9475289035700625E-2</v>
      </c>
      <c r="AD567" s="2">
        <f>(Table2[[#This Row],[Day High]]/Table2[[#This Row],[Close Price]])-1</f>
        <v>1.8511662347278079E-3</v>
      </c>
      <c r="AE567" s="2">
        <f>(Table2[[#This Row],[Close Price]]/Table2[[#This Row],[Current Week Low]])-1</f>
        <v>3.9912731006159996E-2</v>
      </c>
      <c r="AF567" s="2">
        <f>(Table2[[#This Row],[Current Week High]]/Table2[[#This Row],[Close Price]])-1</f>
        <v>2.8384548932494091E-3</v>
      </c>
      <c r="AG567" s="2">
        <f>(Table2[[#This Row],[Close Price]]/Table2[[#This Row],[Current Month Low]])-1</f>
        <v>8.4448608137044801E-2</v>
      </c>
      <c r="AH567" s="2">
        <f>(Table2[[#This Row],[Current Month High]]/Table2[[#This Row],[Close Price]])-1</f>
        <v>2.8384548932494091E-3</v>
      </c>
      <c r="AI567">
        <v>28.273478958410401</v>
      </c>
      <c r="AJ567">
        <v>20.472792149866098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-0.06</v>
      </c>
      <c r="AM567" t="s">
        <v>10443</v>
      </c>
      <c r="AN567">
        <v>5.17</v>
      </c>
      <c r="AO567" t="s">
        <v>10442</v>
      </c>
      <c r="AP567">
        <v>9.4897344686008994E-2</v>
      </c>
      <c r="AQ567">
        <f>(Table2[[#This Row],[Sharpe Ratio]]-AVERAGE(Table2[Sharpe Ratio]))/_xlfn.STDEV.P(Table2[Sharpe Ratio])</f>
        <v>0.35222197739022887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590</v>
      </c>
      <c r="AT567">
        <f>_xlfn.RANK.AVG(Table2[[#This Row],[6M Return vs Nifty Z-Score]],Table2[6M Return vs Nifty Z-Score])</f>
        <v>723</v>
      </c>
      <c r="AU567">
        <f>_xlfn.RANK.AVG(Table2[[#This Row],[Sharpe Ratio Z-Score]],Table2[Sharpe Ratio Z-Score])</f>
        <v>254</v>
      </c>
      <c r="AV567">
        <f>(Table2[[#This Row],[Rank 1Y]]+Table2[[#This Row],[Rank 6M]]+Table2[[#This Row],[Rank Sharpe]])/3</f>
        <v>522.33333333333337</v>
      </c>
    </row>
    <row r="568" spans="1:48" x14ac:dyDescent="0.3">
      <c r="A568" t="s">
        <v>739</v>
      </c>
      <c r="B568" t="s">
        <v>740</v>
      </c>
      <c r="C568" t="s">
        <v>10384</v>
      </c>
      <c r="D568" t="s">
        <v>51</v>
      </c>
      <c r="E568">
        <v>23583.832498125001</v>
      </c>
      <c r="F568">
        <v>806.35</v>
      </c>
      <c r="G568">
        <v>-14.3349274099699</v>
      </c>
      <c r="H568">
        <f>(Table2[[#This Row],[1Y Return vs Nifty]]-AVERAGE(Table2[1Y Return vs Nifty]))/_xlfn.STDEV.P(Table2[1Y Return vs Nifty])</f>
        <v>-0.63428478786873199</v>
      </c>
      <c r="I568">
        <v>3.3755394404068202</v>
      </c>
      <c r="J568">
        <f>(Table2[[#This Row],[1M Return vs Nifty]]-AVERAGE(Table2[1M Return vs Nifty]))/_xlfn.STDEV.P(Table2[1M Return vs Nifty])</f>
        <v>0.54895440265886453</v>
      </c>
      <c r="K568">
        <v>0.65148162036698998</v>
      </c>
      <c r="L568">
        <f>(Table2[[#This Row],[6M Return vs Nifty]]-AVERAGE(Table2[6M Return vs Nifty]))/_xlfn.STDEV.P(Table2[6M Return vs Nifty])</f>
        <v>-0.42161043113532259</v>
      </c>
      <c r="M568">
        <v>1.0944224014348101</v>
      </c>
      <c r="N568">
        <f>(Table2[[#This Row],[1W Return vs Nifty]]-AVERAGE(Table2[1W Return vs Nifty]))/_xlfn.STDEV.P(Table2[1W Return vs Nifty])</f>
        <v>0.85876901633812808</v>
      </c>
      <c r="O568">
        <v>756.99</v>
      </c>
      <c r="P568">
        <v>752.99432080119402</v>
      </c>
      <c r="Q568">
        <v>736.37672888233999</v>
      </c>
      <c r="R568">
        <v>84.788483229395993</v>
      </c>
      <c r="S568" s="2">
        <f>(Table2[[#This Row],[Close Price]]-Table2[[#This Row],[20D EMA]])/Table2[[#This Row],[20D EMA]]</f>
        <v>6.5205616983051315E-2</v>
      </c>
      <c r="T568" s="2">
        <f>(Table2[[#This Row],[Close Price]]-Table2[[#This Row],[50D EMA]])/Table2[[#This Row],[50D EMA]]</f>
        <v>7.0858010113588887E-2</v>
      </c>
      <c r="U568" s="2">
        <f>(Table2[[#This Row],[Close Price]]-Table2[[#This Row],[200D EMA]])/Table2[[#This Row],[200D EMA]]</f>
        <v>9.50237403942195E-2</v>
      </c>
      <c r="V568">
        <v>2.5359572073991998</v>
      </c>
      <c r="W568">
        <v>758.85</v>
      </c>
      <c r="X568">
        <v>835.7</v>
      </c>
      <c r="Y568">
        <v>745.1</v>
      </c>
      <c r="Z568">
        <v>835.7</v>
      </c>
      <c r="AA568">
        <v>732.05</v>
      </c>
      <c r="AB568">
        <v>835.7</v>
      </c>
      <c r="AC568" s="2">
        <f>(Table2[[#This Row],[Close Price]]/Table2[[#This Row],[Day Low]])-1</f>
        <v>6.259471568821251E-2</v>
      </c>
      <c r="AD568" s="2">
        <f>(Table2[[#This Row],[Day High]]/Table2[[#This Row],[Close Price]])-1</f>
        <v>3.6398586221863871E-2</v>
      </c>
      <c r="AE568" s="2">
        <f>(Table2[[#This Row],[Close Price]]/Table2[[#This Row],[Current Week Low]])-1</f>
        <v>8.2203731042812977E-2</v>
      </c>
      <c r="AF568" s="2">
        <f>(Table2[[#This Row],[Current Week High]]/Table2[[#This Row],[Close Price]])-1</f>
        <v>3.6398586221863871E-2</v>
      </c>
      <c r="AG568" s="2">
        <f>(Table2[[#This Row],[Close Price]]/Table2[[#This Row],[Current Month Low]])-1</f>
        <v>0.10149579946724963</v>
      </c>
      <c r="AH568" s="2">
        <f>(Table2[[#This Row],[Current Month High]]/Table2[[#This Row],[Close Price]])-1</f>
        <v>3.6398586221863871E-2</v>
      </c>
      <c r="AI568">
        <v>6.9944813046443697</v>
      </c>
      <c r="AJ568">
        <v>34.380468294308798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-0.06</v>
      </c>
      <c r="AM568" t="s">
        <v>10443</v>
      </c>
      <c r="AN568">
        <v>6.13</v>
      </c>
      <c r="AO568" t="s">
        <v>10442</v>
      </c>
      <c r="AQ568">
        <f>(Table2[[#This Row],[Sharpe Ratio]]-AVERAGE(Table2[Sharpe Ratio]))/_xlfn.STDEV.P(Table2[Sharpe Ratio])</f>
        <v>-0.74629057572393653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-0.3944623757309984</v>
      </c>
      <c r="AS568">
        <f>_xlfn.RANK.AVG(Table2[[#This Row],[1Y Return vs Nifty Z-Score]],Table2[1Y Return vs Nifty Z-Score])</f>
        <v>547</v>
      </c>
      <c r="AT568">
        <f>_xlfn.RANK.AVG(Table2[[#This Row],[6M Return vs Nifty Z-Score]],Table2[6M Return vs Nifty Z-Score])</f>
        <v>463</v>
      </c>
      <c r="AU568">
        <f>_xlfn.RANK.AVG(Table2[[#This Row],[Sharpe Ratio Z-Score]],Table2[Sharpe Ratio Z-Score])</f>
        <v>558</v>
      </c>
      <c r="AV568">
        <f>(Table2[[#This Row],[Rank 1Y]]+Table2[[#This Row],[Rank 6M]]+Table2[[#This Row],[Rank Sharpe]])/3</f>
        <v>522.66666666666663</v>
      </c>
    </row>
    <row r="569" spans="1:48" x14ac:dyDescent="0.3">
      <c r="A569" t="s">
        <v>231</v>
      </c>
      <c r="B569" t="s">
        <v>232</v>
      </c>
      <c r="C569" t="s">
        <v>10386</v>
      </c>
      <c r="D569" t="s">
        <v>180</v>
      </c>
      <c r="E569">
        <v>118310.646238655</v>
      </c>
      <c r="F569">
        <v>667.55</v>
      </c>
      <c r="G569">
        <v>-10.6325845735165</v>
      </c>
      <c r="H569">
        <f>(Table2[[#This Row],[1Y Return vs Nifty]]-AVERAGE(Table2[1Y Return vs Nifty]))/_xlfn.STDEV.P(Table2[1Y Return vs Nifty])</f>
        <v>-0.57354434748202432</v>
      </c>
      <c r="I569">
        <v>2.2803191458125802</v>
      </c>
      <c r="J569">
        <f>(Table2[[#This Row],[1M Return vs Nifty]]-AVERAGE(Table2[1M Return vs Nifty]))/_xlfn.STDEV.P(Table2[1M Return vs Nifty])</f>
        <v>0.44358499422928793</v>
      </c>
      <c r="K569">
        <v>10.2303470157175</v>
      </c>
      <c r="L569">
        <f>(Table2[[#This Row],[6M Return vs Nifty]]-AVERAGE(Table2[6M Return vs Nifty]))/_xlfn.STDEV.P(Table2[6M Return vs Nifty])</f>
        <v>-0.1426801733001366</v>
      </c>
      <c r="M569">
        <v>-1.72088900581579</v>
      </c>
      <c r="N569">
        <f>(Table2[[#This Row],[1W Return vs Nifty]]-AVERAGE(Table2[1W Return vs Nifty]))/_xlfn.STDEV.P(Table2[1W Return vs Nifty])</f>
        <v>0.23285193029752904</v>
      </c>
      <c r="O569">
        <v>653.54</v>
      </c>
      <c r="P569">
        <v>637.664029756388</v>
      </c>
      <c r="Q569">
        <v>588.95196225583595</v>
      </c>
      <c r="R569">
        <v>67.049506329234006</v>
      </c>
      <c r="S569" s="2">
        <f>(Table2[[#This Row],[Close Price]]-Table2[[#This Row],[20D EMA]])/Table2[[#This Row],[20D EMA]]</f>
        <v>2.1437096428680712E-2</v>
      </c>
      <c r="T569" s="2">
        <f>(Table2[[#This Row],[Close Price]]-Table2[[#This Row],[50D EMA]])/Table2[[#This Row],[50D EMA]]</f>
        <v>4.6867894140162701E-2</v>
      </c>
      <c r="U569" s="2">
        <f>(Table2[[#This Row],[Close Price]]-Table2[[#This Row],[200D EMA]])/Table2[[#This Row],[200D EMA]]</f>
        <v>0.133454072286496</v>
      </c>
      <c r="V569">
        <v>0.96340560245990603</v>
      </c>
      <c r="W569">
        <v>662.1</v>
      </c>
      <c r="X569">
        <v>669.95</v>
      </c>
      <c r="Y569">
        <v>650.54999999999995</v>
      </c>
      <c r="Z569">
        <v>672</v>
      </c>
      <c r="AA569">
        <v>634.20000000000005</v>
      </c>
      <c r="AB569">
        <v>672</v>
      </c>
      <c r="AC569" s="2">
        <f>(Table2[[#This Row],[Close Price]]/Table2[[#This Row],[Day Low]])-1</f>
        <v>8.231384987162027E-3</v>
      </c>
      <c r="AD569" s="2">
        <f>(Table2[[#This Row],[Day High]]/Table2[[#This Row],[Close Price]])-1</f>
        <v>3.5952363118869624E-3</v>
      </c>
      <c r="AE569" s="2">
        <f>(Table2[[#This Row],[Close Price]]/Table2[[#This Row],[Current Week Low]])-1</f>
        <v>2.6131734686034802E-2</v>
      </c>
      <c r="AF569" s="2">
        <f>(Table2[[#This Row],[Current Week High]]/Table2[[#This Row],[Close Price]])-1</f>
        <v>6.6661673282901734E-3</v>
      </c>
      <c r="AG569" s="2">
        <f>(Table2[[#This Row],[Close Price]]/Table2[[#This Row],[Current Month Low]])-1</f>
        <v>5.2585935036266074E-2</v>
      </c>
      <c r="AH569" s="2">
        <f>(Table2[[#This Row],[Current Month High]]/Table2[[#This Row],[Close Price]])-1</f>
        <v>6.6661673282901734E-3</v>
      </c>
      <c r="AI569">
        <v>0.66661673282901701</v>
      </c>
      <c r="AJ569">
        <v>36.457481602616497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-0.05</v>
      </c>
      <c r="AM569" t="s">
        <v>10443</v>
      </c>
      <c r="AN569">
        <v>2.69</v>
      </c>
      <c r="AO569" t="s">
        <v>10442</v>
      </c>
      <c r="AP569">
        <v>-6.9219805545642998E-2</v>
      </c>
      <c r="AQ569">
        <f>(Table2[[#This Row],[Sharpe Ratio]]-AVERAGE(Table2[Sharpe Ratio]))/_xlfn.STDEV.P(Table2[Sharpe Ratio])</f>
        <v>-1.547565106298036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-1.58735270255338</v>
      </c>
      <c r="AS569">
        <f>_xlfn.RANK.AVG(Table2[[#This Row],[1Y Return vs Nifty Z-Score]],Table2[1Y Return vs Nifty Z-Score])</f>
        <v>519</v>
      </c>
      <c r="AT569">
        <f>_xlfn.RANK.AVG(Table2[[#This Row],[6M Return vs Nifty Z-Score]],Table2[6M Return vs Nifty Z-Score])</f>
        <v>356</v>
      </c>
      <c r="AU569">
        <f>_xlfn.RANK.AVG(Table2[[#This Row],[Sharpe Ratio Z-Score]],Table2[Sharpe Ratio Z-Score])</f>
        <v>694</v>
      </c>
      <c r="AV569">
        <f>(Table2[[#This Row],[Rank 1Y]]+Table2[[#This Row],[Rank 6M]]+Table2[[#This Row],[Rank Sharpe]])/3</f>
        <v>523</v>
      </c>
    </row>
    <row r="570" spans="1:48" x14ac:dyDescent="0.3">
      <c r="A570" t="s">
        <v>898</v>
      </c>
      <c r="B570" t="s">
        <v>899</v>
      </c>
      <c r="C570" t="s">
        <v>10384</v>
      </c>
      <c r="D570" t="s">
        <v>407</v>
      </c>
      <c r="E570">
        <v>17547.029309612</v>
      </c>
      <c r="F570">
        <v>109.67</v>
      </c>
      <c r="G570">
        <v>-43.476646285504302</v>
      </c>
      <c r="H570">
        <f>(Table2[[#This Row],[1Y Return vs Nifty]]-AVERAGE(Table2[1Y Return vs Nifty]))/_xlfn.STDEV.P(Table2[1Y Return vs Nifty])</f>
        <v>-1.1123822835131956</v>
      </c>
      <c r="I570">
        <v>-2.2642559493885601</v>
      </c>
      <c r="J570">
        <f>(Table2[[#This Row],[1M Return vs Nifty]]-AVERAGE(Table2[1M Return vs Nifty]))/_xlfn.STDEV.P(Table2[1M Return vs Nifty])</f>
        <v>6.3586282564590405E-3</v>
      </c>
      <c r="K570">
        <v>-16.360603089814798</v>
      </c>
      <c r="L570">
        <f>(Table2[[#This Row],[6M Return vs Nifty]]-AVERAGE(Table2[6M Return vs Nifty]))/_xlfn.STDEV.P(Table2[6M Return vs Nifty])</f>
        <v>-0.91699114468291032</v>
      </c>
      <c r="M570">
        <v>-1.32210259497563</v>
      </c>
      <c r="N570">
        <f>(Table2[[#This Row],[1W Return vs Nifty]]-AVERAGE(Table2[1W Return vs Nifty]))/_xlfn.STDEV.P(Table2[1W Return vs Nifty])</f>
        <v>0.32151254083703079</v>
      </c>
      <c r="O570">
        <v>110.75</v>
      </c>
      <c r="P570">
        <v>111.849587433125</v>
      </c>
      <c r="Q570">
        <v>113.877158126029</v>
      </c>
      <c r="R570">
        <v>41.692599206101903</v>
      </c>
      <c r="S570" s="2">
        <f>(Table2[[#This Row],[Close Price]]-Table2[[#This Row],[20D EMA]])/Table2[[#This Row],[20D EMA]]</f>
        <v>-9.7516930022573216E-3</v>
      </c>
      <c r="T570" s="2">
        <f>(Table2[[#This Row],[Close Price]]-Table2[[#This Row],[50D EMA]])/Table2[[#This Row],[50D EMA]]</f>
        <v>-1.9486772219237478E-2</v>
      </c>
      <c r="U570" s="2">
        <f>(Table2[[#This Row],[Close Price]]-Table2[[#This Row],[200D EMA]])/Table2[[#This Row],[200D EMA]]</f>
        <v>-3.6944705990756249E-2</v>
      </c>
      <c r="V570">
        <v>1.3752797353828501</v>
      </c>
      <c r="W570">
        <v>109.52</v>
      </c>
      <c r="X570">
        <v>111.69</v>
      </c>
      <c r="Y570">
        <v>106.61</v>
      </c>
      <c r="Z570">
        <v>112.35</v>
      </c>
      <c r="AA570">
        <v>106.61</v>
      </c>
      <c r="AB570">
        <v>114.7</v>
      </c>
      <c r="AC570" s="2">
        <f>(Table2[[#This Row],[Close Price]]/Table2[[#This Row],[Day Low]])-1</f>
        <v>1.3696128560993781E-3</v>
      </c>
      <c r="AD570" s="2">
        <f>(Table2[[#This Row],[Day High]]/Table2[[#This Row],[Close Price]])-1</f>
        <v>1.8418893042764672E-2</v>
      </c>
      <c r="AE570" s="2">
        <f>(Table2[[#This Row],[Close Price]]/Table2[[#This Row],[Current Week Low]])-1</f>
        <v>2.8702748335053041E-2</v>
      </c>
      <c r="AF570" s="2">
        <f>(Table2[[#This Row],[Current Week High]]/Table2[[#This Row],[Close Price]])-1</f>
        <v>2.4436947205252135E-2</v>
      </c>
      <c r="AG570" s="2">
        <f>(Table2[[#This Row],[Close Price]]/Table2[[#This Row],[Current Month Low]])-1</f>
        <v>2.8702748335053041E-2</v>
      </c>
      <c r="AH570" s="2">
        <f>(Table2[[#This Row],[Current Month High]]/Table2[[#This Row],[Close Price]])-1</f>
        <v>4.5864867329260539E-2</v>
      </c>
      <c r="AI570">
        <v>24.920215191027602</v>
      </c>
      <c r="AJ570">
        <v>4.9473684210526301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-0.12</v>
      </c>
      <c r="AM570" t="s">
        <v>10443</v>
      </c>
      <c r="AN570">
        <v>-2.71</v>
      </c>
      <c r="AO570" t="s">
        <v>10443</v>
      </c>
      <c r="AP570">
        <v>0.100593982432368</v>
      </c>
      <c r="AQ570">
        <f>(Table2[[#This Row],[Sharpe Ratio]]-AVERAGE(Table2[Sharpe Ratio]))/_xlfn.STDEV.P(Table2[Sharpe Ratio])</f>
        <v>0.41816510884058616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695</v>
      </c>
      <c r="AT570">
        <f>_xlfn.RANK.AVG(Table2[[#This Row],[6M Return vs Nifty Z-Score]],Table2[6M Return vs Nifty Z-Score])</f>
        <v>640</v>
      </c>
      <c r="AU570">
        <f>_xlfn.RANK.AVG(Table2[[#This Row],[Sharpe Ratio Z-Score]],Table2[Sharpe Ratio Z-Score])</f>
        <v>237</v>
      </c>
      <c r="AV570">
        <f>(Table2[[#This Row],[Rank 1Y]]+Table2[[#This Row],[Rank 6M]]+Table2[[#This Row],[Rank Sharpe]])/3</f>
        <v>524</v>
      </c>
    </row>
    <row r="571" spans="1:48" x14ac:dyDescent="0.3">
      <c r="A571" t="s">
        <v>1507</v>
      </c>
      <c r="B571" t="s">
        <v>1508</v>
      </c>
      <c r="C571" t="s">
        <v>10391</v>
      </c>
      <c r="D571" t="s">
        <v>1509</v>
      </c>
      <c r="E571">
        <v>7053.9875877000004</v>
      </c>
      <c r="F571">
        <v>517.79999999999995</v>
      </c>
      <c r="G571">
        <v>-3.8377268238426301</v>
      </c>
      <c r="H571">
        <f>(Table2[[#This Row],[1Y Return vs Nifty]]-AVERAGE(Table2[1Y Return vs Nifty]))/_xlfn.STDEV.P(Table2[1Y Return vs Nifty])</f>
        <v>-0.46206827130222217</v>
      </c>
      <c r="I571">
        <v>9.04423959359851</v>
      </c>
      <c r="J571">
        <f>(Table2[[#This Row],[1M Return vs Nifty]]-AVERAGE(Table2[1M Return vs Nifty]))/_xlfn.STDEV.P(Table2[1M Return vs Nifty])</f>
        <v>1.0943310585285864</v>
      </c>
      <c r="K571">
        <v>-9.1077154055894294</v>
      </c>
      <c r="L571">
        <f>(Table2[[#This Row],[6M Return vs Nifty]]-AVERAGE(Table2[6M Return vs Nifty]))/_xlfn.STDEV.P(Table2[6M Return vs Nifty])</f>
        <v>-0.70579182740337154</v>
      </c>
      <c r="M571">
        <v>-1.3309216406343101</v>
      </c>
      <c r="N571">
        <f>(Table2[[#This Row],[1W Return vs Nifty]]-AVERAGE(Table2[1W Return vs Nifty]))/_xlfn.STDEV.P(Table2[1W Return vs Nifty])</f>
        <v>0.31955183718409785</v>
      </c>
      <c r="O571">
        <v>504.9</v>
      </c>
      <c r="P571">
        <v>488.63100573619101</v>
      </c>
      <c r="Q571">
        <v>459.50690254213799</v>
      </c>
      <c r="R571">
        <v>57.139678673130298</v>
      </c>
      <c r="S571" s="2">
        <f>(Table2[[#This Row],[Close Price]]-Table2[[#This Row],[20D EMA]])/Table2[[#This Row],[20D EMA]]</f>
        <v>2.554961378490786E-2</v>
      </c>
      <c r="T571" s="2">
        <f>(Table2[[#This Row],[Close Price]]-Table2[[#This Row],[50D EMA]])/Table2[[#This Row],[50D EMA]]</f>
        <v>5.9695340494944168E-2</v>
      </c>
      <c r="U571" s="2">
        <f>(Table2[[#This Row],[Close Price]]-Table2[[#This Row],[200D EMA]])/Table2[[#This Row],[200D EMA]]</f>
        <v>0.12686011273250966</v>
      </c>
      <c r="V571">
        <v>0.63041022707477201</v>
      </c>
      <c r="W571">
        <v>512.75</v>
      </c>
      <c r="X571">
        <v>529.4</v>
      </c>
      <c r="Y571">
        <v>503.6</v>
      </c>
      <c r="Z571">
        <v>532.75</v>
      </c>
      <c r="AA571">
        <v>487.25</v>
      </c>
      <c r="AB571">
        <v>532.79999999999995</v>
      </c>
      <c r="AC571" s="2">
        <f>(Table2[[#This Row],[Close Price]]/Table2[[#This Row],[Day Low]])-1</f>
        <v>9.8488542174548499E-3</v>
      </c>
      <c r="AD571" s="2">
        <f>(Table2[[#This Row],[Day High]]/Table2[[#This Row],[Close Price]])-1</f>
        <v>2.2402471996910034E-2</v>
      </c>
      <c r="AE571" s="2">
        <f>(Table2[[#This Row],[Close Price]]/Table2[[#This Row],[Current Week Low]])-1</f>
        <v>2.8196981731532844E-2</v>
      </c>
      <c r="AF571" s="2">
        <f>(Table2[[#This Row],[Current Week High]]/Table2[[#This Row],[Close Price]])-1</f>
        <v>2.887215140981092E-2</v>
      </c>
      <c r="AG571" s="2">
        <f>(Table2[[#This Row],[Close Price]]/Table2[[#This Row],[Current Month Low]])-1</f>
        <v>6.2698819907644809E-2</v>
      </c>
      <c r="AH571" s="2">
        <f>(Table2[[#This Row],[Current Month High]]/Table2[[#This Row],[Close Price]])-1</f>
        <v>2.8968713789107703E-2</v>
      </c>
      <c r="AI571">
        <v>11.413673232908399</v>
      </c>
      <c r="AJ571">
        <v>51.270815074495999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-0.01</v>
      </c>
      <c r="AM571" t="s">
        <v>10443</v>
      </c>
      <c r="AN571">
        <v>1.59</v>
      </c>
      <c r="AO571" t="s">
        <v>10442</v>
      </c>
      <c r="AQ571">
        <f>(Table2[[#This Row],[Sharpe Ratio]]-AVERAGE(Table2[Sharpe Ratio]))/_xlfn.STDEV.P(Table2[Sharpe Ratio])</f>
        <v>-0.74629057572393653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-0.50026777871684591</v>
      </c>
      <c r="AS571">
        <f>_xlfn.RANK.AVG(Table2[[#This Row],[1Y Return vs Nifty Z-Score]],Table2[1Y Return vs Nifty Z-Score])</f>
        <v>464</v>
      </c>
      <c r="AT571">
        <f>_xlfn.RANK.AVG(Table2[[#This Row],[6M Return vs Nifty Z-Score]],Table2[6M Return vs Nifty Z-Score])</f>
        <v>555</v>
      </c>
      <c r="AU571">
        <f>_xlfn.RANK.AVG(Table2[[#This Row],[Sharpe Ratio Z-Score]],Table2[Sharpe Ratio Z-Score])</f>
        <v>558</v>
      </c>
      <c r="AV571">
        <f>(Table2[[#This Row],[Rank 1Y]]+Table2[[#This Row],[Rank 6M]]+Table2[[#This Row],[Rank Sharpe]])/3</f>
        <v>525.66666666666663</v>
      </c>
    </row>
    <row r="572" spans="1:48" x14ac:dyDescent="0.3">
      <c r="A572" t="s">
        <v>888</v>
      </c>
      <c r="B572" t="s">
        <v>889</v>
      </c>
      <c r="C572" t="s">
        <v>10383</v>
      </c>
      <c r="D572" t="s">
        <v>21</v>
      </c>
      <c r="E572">
        <v>17954.586885299999</v>
      </c>
      <c r="F572">
        <v>646.75</v>
      </c>
      <c r="G572">
        <v>-9.7696540889614898</v>
      </c>
      <c r="H572">
        <f>(Table2[[#This Row],[1Y Return vs Nifty]]-AVERAGE(Table2[1Y Return vs Nifty]))/_xlfn.STDEV.P(Table2[1Y Return vs Nifty])</f>
        <v>-0.55938715567933428</v>
      </c>
      <c r="I572">
        <v>-2.8622398709331698</v>
      </c>
      <c r="J572">
        <f>(Table2[[#This Row],[1M Return vs Nifty]]-AVERAGE(Table2[1M Return vs Nifty]))/_xlfn.STDEV.P(Table2[1M Return vs Nifty])</f>
        <v>-5.1172456927547377E-2</v>
      </c>
      <c r="K572">
        <v>-29.335261284939399</v>
      </c>
      <c r="L572">
        <f>(Table2[[#This Row],[6M Return vs Nifty]]-AVERAGE(Table2[6M Return vs Nifty]))/_xlfn.STDEV.P(Table2[6M Return vs Nifty])</f>
        <v>-1.2948046545633347</v>
      </c>
      <c r="M572">
        <v>-7.3136602069135401</v>
      </c>
      <c r="N572">
        <f>(Table2[[#This Row],[1W Return vs Nifty]]-AVERAGE(Table2[1W Return vs Nifty]))/_xlfn.STDEV.P(Table2[1W Return vs Nifty])</f>
        <v>-1.0105668418025495</v>
      </c>
      <c r="O572">
        <v>659.31</v>
      </c>
      <c r="P572">
        <v>650.546763964501</v>
      </c>
      <c r="Q572">
        <v>639.58080633239604</v>
      </c>
      <c r="R572">
        <v>38.135148141973502</v>
      </c>
      <c r="S572" s="2">
        <f>(Table2[[#This Row],[Close Price]]-Table2[[#This Row],[20D EMA]])/Table2[[#This Row],[20D EMA]]</f>
        <v>-1.9050219168524587E-2</v>
      </c>
      <c r="T572" s="2">
        <f>(Table2[[#This Row],[Close Price]]-Table2[[#This Row],[50D EMA]])/Table2[[#This Row],[50D EMA]]</f>
        <v>-5.8362660070171045E-3</v>
      </c>
      <c r="U572" s="2">
        <f>(Table2[[#This Row],[Close Price]]-Table2[[#This Row],[200D EMA]])/Table2[[#This Row],[200D EMA]]</f>
        <v>1.1209207025324752E-2</v>
      </c>
      <c r="V572">
        <v>0.55216333398806094</v>
      </c>
      <c r="W572">
        <v>637.9</v>
      </c>
      <c r="X572">
        <v>656.95</v>
      </c>
      <c r="Y572">
        <v>636.9</v>
      </c>
      <c r="Z572">
        <v>686.85</v>
      </c>
      <c r="AA572">
        <v>636.9</v>
      </c>
      <c r="AB572">
        <v>697.2</v>
      </c>
      <c r="AC572" s="2">
        <f>(Table2[[#This Row],[Close Price]]/Table2[[#This Row],[Day Low]])-1</f>
        <v>1.3873647907195474E-2</v>
      </c>
      <c r="AD572" s="2">
        <f>(Table2[[#This Row],[Day High]]/Table2[[#This Row],[Close Price]])-1</f>
        <v>1.5771163509856967E-2</v>
      </c>
      <c r="AE572" s="2">
        <f>(Table2[[#This Row],[Close Price]]/Table2[[#This Row],[Current Week Low]])-1</f>
        <v>1.5465536190924833E-2</v>
      </c>
      <c r="AF572" s="2">
        <f>(Table2[[#This Row],[Current Week High]]/Table2[[#This Row],[Close Price]])-1</f>
        <v>6.2002319288751551E-2</v>
      </c>
      <c r="AG572" s="2">
        <f>(Table2[[#This Row],[Close Price]]/Table2[[#This Row],[Current Month Low]])-1</f>
        <v>1.5465536190924833E-2</v>
      </c>
      <c r="AH572" s="2">
        <f>(Table2[[#This Row],[Current Month High]]/Table2[[#This Row],[Close Price]])-1</f>
        <v>7.8005411673753411E-2</v>
      </c>
      <c r="AI572">
        <v>34.518747584074198</v>
      </c>
      <c r="AJ572">
        <v>37.723594548551901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-0.09</v>
      </c>
      <c r="AM572" t="s">
        <v>10443</v>
      </c>
      <c r="AN572">
        <v>-3.25</v>
      </c>
      <c r="AO572" t="s">
        <v>10443</v>
      </c>
      <c r="AP572">
        <v>6.4268309439242E-2</v>
      </c>
      <c r="AQ572">
        <f>(Table2[[#This Row],[Sharpe Ratio]]-AVERAGE(Table2[Sharpe Ratio]))/_xlfn.STDEV.P(Table2[Sharpe Ratio])</f>
        <v>-2.333567021229914E-3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-2.9182646759939956</v>
      </c>
      <c r="AS572">
        <f>_xlfn.RANK.AVG(Table2[[#This Row],[1Y Return vs Nifty Z-Score]],Table2[1Y Return vs Nifty Z-Score])</f>
        <v>514</v>
      </c>
      <c r="AT572">
        <f>_xlfn.RANK.AVG(Table2[[#This Row],[6M Return vs Nifty Z-Score]],Table2[6M Return vs Nifty Z-Score])</f>
        <v>714</v>
      </c>
      <c r="AU572">
        <f>_xlfn.RANK.AVG(Table2[[#This Row],[Sharpe Ratio Z-Score]],Table2[Sharpe Ratio Z-Score])</f>
        <v>350</v>
      </c>
      <c r="AV572">
        <f>(Table2[[#This Row],[Rank 1Y]]+Table2[[#This Row],[Rank 6M]]+Table2[[#This Row],[Rank Sharpe]])/3</f>
        <v>526</v>
      </c>
    </row>
    <row r="573" spans="1:48" x14ac:dyDescent="0.3">
      <c r="A573" t="s">
        <v>1122</v>
      </c>
      <c r="B573" t="s">
        <v>1123</v>
      </c>
      <c r="C573" t="s">
        <v>10384</v>
      </c>
      <c r="D573" t="s">
        <v>24</v>
      </c>
      <c r="E573">
        <v>11619.677349575901</v>
      </c>
      <c r="F573">
        <v>105.52</v>
      </c>
      <c r="G573">
        <v>-31.114878595995201</v>
      </c>
      <c r="H573">
        <f>(Table2[[#This Row],[1Y Return vs Nifty]]-AVERAGE(Table2[1Y Return vs Nifty]))/_xlfn.STDEV.P(Table2[1Y Return vs Nifty])</f>
        <v>-0.90957577785251775</v>
      </c>
      <c r="I573">
        <v>-10.4814532840784</v>
      </c>
      <c r="J573">
        <f>(Table2[[#This Row],[1M Return vs Nifty]]-AVERAGE(Table2[1M Return vs Nifty]))/_xlfn.STDEV.P(Table2[1M Return vs Nifty])</f>
        <v>-0.78420490163698631</v>
      </c>
      <c r="K573">
        <v>-38.905803533970001</v>
      </c>
      <c r="L573">
        <f>(Table2[[#This Row],[6M Return vs Nifty]]-AVERAGE(Table2[6M Return vs Nifty]))/_xlfn.STDEV.P(Table2[6M Return vs Nifty])</f>
        <v>-1.5734925478539536</v>
      </c>
      <c r="M573">
        <v>-2.9777568885991101</v>
      </c>
      <c r="N573">
        <f>(Table2[[#This Row],[1W Return vs Nifty]]-AVERAGE(Table2[1W Return vs Nifty]))/_xlfn.STDEV.P(Table2[1W Return vs Nifty])</f>
        <v>-4.6582550983541804E-2</v>
      </c>
      <c r="O573">
        <v>106.86</v>
      </c>
      <c r="P573">
        <v>110.061067497458</v>
      </c>
      <c r="Q573">
        <v>114.370506356807</v>
      </c>
      <c r="R573">
        <v>45.772876010438502</v>
      </c>
      <c r="S573" s="2">
        <f>(Table2[[#This Row],[Close Price]]-Table2[[#This Row],[20D EMA]])/Table2[[#This Row],[20D EMA]]</f>
        <v>-1.2539771663859287E-2</v>
      </c>
      <c r="T573" s="2">
        <f>(Table2[[#This Row],[Close Price]]-Table2[[#This Row],[50D EMA]])/Table2[[#This Row],[50D EMA]]</f>
        <v>-4.1259526194972473E-2</v>
      </c>
      <c r="U573" s="2">
        <f>(Table2[[#This Row],[Close Price]]-Table2[[#This Row],[200D EMA]])/Table2[[#This Row],[200D EMA]]</f>
        <v>-7.7384516679463375E-2</v>
      </c>
      <c r="V573">
        <v>0.63414543063498596</v>
      </c>
      <c r="W573">
        <v>103.1</v>
      </c>
      <c r="X573">
        <v>105.9</v>
      </c>
      <c r="Y573">
        <v>102.6</v>
      </c>
      <c r="Z573">
        <v>108.2</v>
      </c>
      <c r="AA573">
        <v>102.6</v>
      </c>
      <c r="AB573">
        <v>110.6</v>
      </c>
      <c r="AC573" s="2">
        <f>(Table2[[#This Row],[Close Price]]/Table2[[#This Row],[Day Low]])-1</f>
        <v>2.3472356935014593E-2</v>
      </c>
      <c r="AD573" s="2">
        <f>(Table2[[#This Row],[Day High]]/Table2[[#This Row],[Close Price]])-1</f>
        <v>3.6012130401821274E-3</v>
      </c>
      <c r="AE573" s="2">
        <f>(Table2[[#This Row],[Close Price]]/Table2[[#This Row],[Current Week Low]])-1</f>
        <v>2.8460038986354741E-2</v>
      </c>
      <c r="AF573" s="2">
        <f>(Table2[[#This Row],[Current Week High]]/Table2[[#This Row],[Close Price]])-1</f>
        <v>2.5398028809704432E-2</v>
      </c>
      <c r="AG573" s="2">
        <f>(Table2[[#This Row],[Close Price]]/Table2[[#This Row],[Current Month Low]])-1</f>
        <v>2.8460038986354741E-2</v>
      </c>
      <c r="AH573" s="2">
        <f>(Table2[[#This Row],[Current Month High]]/Table2[[#This Row],[Close Price]])-1</f>
        <v>4.8142532221379764E-2</v>
      </c>
      <c r="AI573">
        <v>44.522365428354803</v>
      </c>
      <c r="AJ573">
        <v>11.5433403805496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-0.09</v>
      </c>
      <c r="AM573" t="s">
        <v>10443</v>
      </c>
      <c r="AN573">
        <v>-3.15</v>
      </c>
      <c r="AO573" t="s">
        <v>10443</v>
      </c>
      <c r="AP573">
        <v>0.11538371937313301</v>
      </c>
      <c r="AQ573">
        <f>(Table2[[#This Row],[Sharpe Ratio]]-AVERAGE(Table2[Sharpe Ratio]))/_xlfn.STDEV.P(Table2[Sharpe Ratio])</f>
        <v>0.589368125536605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645</v>
      </c>
      <c r="AT573">
        <f>_xlfn.RANK.AVG(Table2[[#This Row],[6M Return vs Nifty Z-Score]],Table2[6M Return vs Nifty Z-Score])</f>
        <v>734</v>
      </c>
      <c r="AU573">
        <f>_xlfn.RANK.AVG(Table2[[#This Row],[Sharpe Ratio Z-Score]],Table2[Sharpe Ratio Z-Score])</f>
        <v>199</v>
      </c>
      <c r="AV573">
        <f>(Table2[[#This Row],[Rank 1Y]]+Table2[[#This Row],[Rank 6M]]+Table2[[#This Row],[Rank Sharpe]])/3</f>
        <v>526</v>
      </c>
    </row>
    <row r="574" spans="1:48" x14ac:dyDescent="0.3">
      <c r="A574" t="s">
        <v>150</v>
      </c>
      <c r="B574" t="s">
        <v>151</v>
      </c>
      <c r="C574" t="s">
        <v>10383</v>
      </c>
      <c r="D574" t="s">
        <v>21</v>
      </c>
      <c r="E574">
        <v>188696.49803980999</v>
      </c>
      <c r="F574">
        <v>6373.1</v>
      </c>
      <c r="G574">
        <v>-13.1570299190406</v>
      </c>
      <c r="H574">
        <f>(Table2[[#This Row],[1Y Return vs Nifty]]-AVERAGE(Table2[1Y Return vs Nifty]))/_xlfn.STDEV.P(Table2[1Y Return vs Nifty])</f>
        <v>-0.61496026404965198</v>
      </c>
      <c r="I574">
        <v>7.8521042488378203</v>
      </c>
      <c r="J574">
        <f>(Table2[[#This Row],[1M Return vs Nifty]]-AVERAGE(Table2[1M Return vs Nifty]))/_xlfn.STDEV.P(Table2[1M Return vs Nifty])</f>
        <v>0.97963760674958955</v>
      </c>
      <c r="K574">
        <v>6.8417258024560104</v>
      </c>
      <c r="L574">
        <f>(Table2[[#This Row],[6M Return vs Nifty]]-AVERAGE(Table2[6M Return vs Nifty]))/_xlfn.STDEV.P(Table2[6M Return vs Nifty])</f>
        <v>-0.24135459346472035</v>
      </c>
      <c r="M574">
        <v>-1.74236879202433</v>
      </c>
      <c r="N574">
        <f>(Table2[[#This Row],[1W Return vs Nifty]]-AVERAGE(Table2[1W Return vs Nifty]))/_xlfn.STDEV.P(Table2[1W Return vs Nifty])</f>
        <v>0.22807641411207294</v>
      </c>
      <c r="O574">
        <v>6197.05</v>
      </c>
      <c r="P574">
        <v>5882.0042905967202</v>
      </c>
      <c r="Q574">
        <v>5429.5529108430901</v>
      </c>
      <c r="R574">
        <v>65.607978970851804</v>
      </c>
      <c r="S574" s="2">
        <f>(Table2[[#This Row],[Close Price]]-Table2[[#This Row],[20D EMA]])/Table2[[#This Row],[20D EMA]]</f>
        <v>2.8408678322750368E-2</v>
      </c>
      <c r="T574" s="2">
        <f>(Table2[[#This Row],[Close Price]]-Table2[[#This Row],[50D EMA]])/Table2[[#This Row],[50D EMA]]</f>
        <v>8.349121917309231E-2</v>
      </c>
      <c r="U574" s="2">
        <f>(Table2[[#This Row],[Close Price]]-Table2[[#This Row],[200D EMA]])/Table2[[#This Row],[200D EMA]]</f>
        <v>0.17377988660403315</v>
      </c>
      <c r="V574">
        <v>0.98973162444852802</v>
      </c>
      <c r="W574">
        <v>6336.35</v>
      </c>
      <c r="X574">
        <v>6451</v>
      </c>
      <c r="Y574">
        <v>6232</v>
      </c>
      <c r="Z574">
        <v>6574.95</v>
      </c>
      <c r="AA574">
        <v>5989.75</v>
      </c>
      <c r="AB574">
        <v>6574.95</v>
      </c>
      <c r="AC574" s="2">
        <f>(Table2[[#This Row],[Close Price]]/Table2[[#This Row],[Day Low]])-1</f>
        <v>5.7998690097611494E-3</v>
      </c>
      <c r="AD574" s="2">
        <f>(Table2[[#This Row],[Day High]]/Table2[[#This Row],[Close Price]])-1</f>
        <v>1.2223250851234102E-2</v>
      </c>
      <c r="AE574" s="2">
        <f>(Table2[[#This Row],[Close Price]]/Table2[[#This Row],[Current Week Low]])-1</f>
        <v>2.2641206675224623E-2</v>
      </c>
      <c r="AF574" s="2">
        <f>(Table2[[#This Row],[Current Week High]]/Table2[[#This Row],[Close Price]])-1</f>
        <v>3.1672184651111657E-2</v>
      </c>
      <c r="AG574" s="2">
        <f>(Table2[[#This Row],[Close Price]]/Table2[[#This Row],[Current Month Low]])-1</f>
        <v>6.4001001711256889E-2</v>
      </c>
      <c r="AH574" s="2">
        <f>(Table2[[#This Row],[Current Month High]]/Table2[[#This Row],[Close Price]])-1</f>
        <v>3.1672184651111657E-2</v>
      </c>
      <c r="AI574">
        <v>3.1672184651111599</v>
      </c>
      <c r="AJ574">
        <v>41.199277730389603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0.03</v>
      </c>
      <c r="AM574" t="s">
        <v>10442</v>
      </c>
      <c r="AN574">
        <v>4.97</v>
      </c>
      <c r="AO574" t="s">
        <v>10442</v>
      </c>
      <c r="AP574">
        <v>-3.3045481939299001E-2</v>
      </c>
      <c r="AQ574">
        <f>(Table2[[#This Row],[Sharpe Ratio]]-AVERAGE(Table2[Sharpe Ratio]))/_xlfn.STDEV.P(Table2[Sharpe Ratio])</f>
        <v>-1.1288184204611913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-0.77741925711390125</v>
      </c>
      <c r="AS574">
        <f>_xlfn.RANK.AVG(Table2[[#This Row],[1Y Return vs Nifty Z-Score]],Table2[1Y Return vs Nifty Z-Score])</f>
        <v>540</v>
      </c>
      <c r="AT574">
        <f>_xlfn.RANK.AVG(Table2[[#This Row],[6M Return vs Nifty Z-Score]],Table2[6M Return vs Nifty Z-Score])</f>
        <v>392</v>
      </c>
      <c r="AU574">
        <f>_xlfn.RANK.AVG(Table2[[#This Row],[Sharpe Ratio Z-Score]],Table2[Sharpe Ratio Z-Score])</f>
        <v>647</v>
      </c>
      <c r="AV574">
        <f>(Table2[[#This Row],[Rank 1Y]]+Table2[[#This Row],[Rank 6M]]+Table2[[#This Row],[Rank Sharpe]])/3</f>
        <v>526.33333333333337</v>
      </c>
    </row>
    <row r="575" spans="1:48" x14ac:dyDescent="0.3">
      <c r="A575" t="s">
        <v>1259</v>
      </c>
      <c r="B575" t="s">
        <v>1260</v>
      </c>
      <c r="C575" t="s">
        <v>10397</v>
      </c>
      <c r="D575" t="s">
        <v>387</v>
      </c>
      <c r="E575">
        <v>9471.7964261800007</v>
      </c>
      <c r="F575">
        <v>644.6</v>
      </c>
      <c r="G575">
        <v>-23.442967386233398</v>
      </c>
      <c r="H575">
        <f>(Table2[[#This Row],[1Y Return vs Nifty]]-AVERAGE(Table2[1Y Return vs Nifty]))/_xlfn.STDEV.P(Table2[1Y Return vs Nifty])</f>
        <v>-0.78371080908181268</v>
      </c>
      <c r="I575">
        <v>-5.5688908902567702</v>
      </c>
      <c r="J575">
        <f>(Table2[[#This Row],[1M Return vs Nifty]]-AVERAGE(Table2[1M Return vs Nifty]))/_xlfn.STDEV.P(Table2[1M Return vs Nifty])</f>
        <v>-0.31157506098730786</v>
      </c>
      <c r="K575">
        <v>-12.023221930341</v>
      </c>
      <c r="L575">
        <f>(Table2[[#This Row],[6M Return vs Nifty]]-AVERAGE(Table2[6M Return vs Nifty]))/_xlfn.STDEV.P(Table2[6M Return vs Nifty])</f>
        <v>-0.79068945912746424</v>
      </c>
      <c r="M575">
        <v>-3.5512955348625002</v>
      </c>
      <c r="N575">
        <f>(Table2[[#This Row],[1W Return vs Nifty]]-AVERAGE(Table2[1W Return vs Nifty]))/_xlfn.STDEV.P(Table2[1W Return vs Nifty])</f>
        <v>-0.17409513707839022</v>
      </c>
      <c r="O575">
        <v>664.49</v>
      </c>
      <c r="P575">
        <v>671.54182742059299</v>
      </c>
      <c r="Q575">
        <v>670.99396913222097</v>
      </c>
      <c r="R575">
        <v>30.1035023590943</v>
      </c>
      <c r="S575" s="2">
        <f>(Table2[[#This Row],[Close Price]]-Table2[[#This Row],[20D EMA]])/Table2[[#This Row],[20D EMA]]</f>
        <v>-2.9932730364640531E-2</v>
      </c>
      <c r="T575" s="2">
        <f>(Table2[[#This Row],[Close Price]]-Table2[[#This Row],[50D EMA]])/Table2[[#This Row],[50D EMA]]</f>
        <v>-4.0119358646768327E-2</v>
      </c>
      <c r="U575" s="2">
        <f>(Table2[[#This Row],[Close Price]]-Table2[[#This Row],[200D EMA]])/Table2[[#This Row],[200D EMA]]</f>
        <v>-3.9335627958557627E-2</v>
      </c>
      <c r="V575">
        <v>0.41104212608569202</v>
      </c>
      <c r="W575">
        <v>640.79999999999995</v>
      </c>
      <c r="X575">
        <v>647.65</v>
      </c>
      <c r="Y575">
        <v>638.6</v>
      </c>
      <c r="Z575">
        <v>664.7</v>
      </c>
      <c r="AA575">
        <v>638.6</v>
      </c>
      <c r="AB575">
        <v>707.7</v>
      </c>
      <c r="AC575" s="2">
        <f>(Table2[[#This Row],[Close Price]]/Table2[[#This Row],[Day Low]])-1</f>
        <v>5.9300873907617291E-3</v>
      </c>
      <c r="AD575" s="2">
        <f>(Table2[[#This Row],[Day High]]/Table2[[#This Row],[Close Price]])-1</f>
        <v>4.7316165063604476E-3</v>
      </c>
      <c r="AE575" s="2">
        <f>(Table2[[#This Row],[Close Price]]/Table2[[#This Row],[Current Week Low]])-1</f>
        <v>9.3955527716880205E-3</v>
      </c>
      <c r="AF575" s="2">
        <f>(Table2[[#This Row],[Current Week High]]/Table2[[#This Row],[Close Price]])-1</f>
        <v>3.1182128451753055E-2</v>
      </c>
      <c r="AG575" s="2">
        <f>(Table2[[#This Row],[Close Price]]/Table2[[#This Row],[Current Month Low]])-1</f>
        <v>9.3955527716880205E-3</v>
      </c>
      <c r="AH575" s="2">
        <f>(Table2[[#This Row],[Current Month High]]/Table2[[#This Row],[Close Price]])-1</f>
        <v>9.7890164443065419E-2</v>
      </c>
      <c r="AI575">
        <v>26.4194849519081</v>
      </c>
      <c r="AJ575">
        <v>9.2079627276577796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-0.12</v>
      </c>
      <c r="AM575" t="s">
        <v>10443</v>
      </c>
      <c r="AN575">
        <v>-7.37</v>
      </c>
      <c r="AO575" t="s">
        <v>10443</v>
      </c>
      <c r="AP575">
        <v>4.3757156605424001E-2</v>
      </c>
      <c r="AQ575">
        <f>(Table2[[#This Row],[Sharpe Ratio]]-AVERAGE(Table2[Sharpe Ratio]))/_xlfn.STDEV.P(Table2[Sharpe Ratio])</f>
        <v>-0.2397665420042927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600</v>
      </c>
      <c r="AT575">
        <f>_xlfn.RANK.AVG(Table2[[#This Row],[6M Return vs Nifty Z-Score]],Table2[6M Return vs Nifty Z-Score])</f>
        <v>583</v>
      </c>
      <c r="AU575">
        <f>_xlfn.RANK.AVG(Table2[[#This Row],[Sharpe Ratio Z-Score]],Table2[Sharpe Ratio Z-Score])</f>
        <v>400</v>
      </c>
      <c r="AV575">
        <f>(Table2[[#This Row],[Rank 1Y]]+Table2[[#This Row],[Rank 6M]]+Table2[[#This Row],[Rank Sharpe]])/3</f>
        <v>527.66666666666663</v>
      </c>
    </row>
    <row r="576" spans="1:48" x14ac:dyDescent="0.3">
      <c r="A576" t="s">
        <v>99</v>
      </c>
      <c r="B576" t="s">
        <v>100</v>
      </c>
      <c r="C576" t="s">
        <v>10384</v>
      </c>
      <c r="D576" t="s">
        <v>43</v>
      </c>
      <c r="E576">
        <v>305473.46319136</v>
      </c>
      <c r="F576">
        <v>1916.8</v>
      </c>
      <c r="G576">
        <v>-6.19582905814051</v>
      </c>
      <c r="H576">
        <f>(Table2[[#This Row],[1Y Return vs Nifty]]-AVERAGE(Table2[1Y Return vs Nifty]))/_xlfn.STDEV.P(Table2[1Y Return vs Nifty])</f>
        <v>-0.50075517160163896</v>
      </c>
      <c r="I576">
        <v>17.0381156203307</v>
      </c>
      <c r="J576">
        <f>(Table2[[#This Row],[1M Return vs Nifty]]-AVERAGE(Table2[1M Return vs Nifty]))/_xlfn.STDEV.P(Table2[1M Return vs Nifty])</f>
        <v>1.8634091993862718</v>
      </c>
      <c r="K576">
        <v>2.8613509786175699</v>
      </c>
      <c r="L576">
        <f>(Table2[[#This Row],[6M Return vs Nifty]]-AVERAGE(Table2[6M Return vs Nifty]))/_xlfn.STDEV.P(Table2[6M Return vs Nifty])</f>
        <v>-0.35726048942112903</v>
      </c>
      <c r="M576">
        <v>5.50910721942061E-2</v>
      </c>
      <c r="N576">
        <f>(Table2[[#This Row],[1W Return vs Nifty]]-AVERAGE(Table2[1W Return vs Nifty]))/_xlfn.STDEV.P(Table2[1W Return vs Nifty])</f>
        <v>0.62769857938625773</v>
      </c>
      <c r="O576">
        <v>1820.98</v>
      </c>
      <c r="P576">
        <v>1729.4337506781601</v>
      </c>
      <c r="Q576">
        <v>1634.09663988134</v>
      </c>
      <c r="R576">
        <v>73.489643037193204</v>
      </c>
      <c r="S576" s="2">
        <f>(Table2[[#This Row],[Close Price]]-Table2[[#This Row],[20D EMA]])/Table2[[#This Row],[20D EMA]]</f>
        <v>5.262001779261713E-2</v>
      </c>
      <c r="T576" s="2">
        <f>(Table2[[#This Row],[Close Price]]-Table2[[#This Row],[50D EMA]])/Table2[[#This Row],[50D EMA]]</f>
        <v>0.10833965119991919</v>
      </c>
      <c r="U576" s="2">
        <f>(Table2[[#This Row],[Close Price]]-Table2[[#This Row],[200D EMA]])/Table2[[#This Row],[200D EMA]]</f>
        <v>0.17300284035783126</v>
      </c>
      <c r="V576">
        <v>1.1615768569553</v>
      </c>
      <c r="W576">
        <v>1884.35</v>
      </c>
      <c r="X576">
        <v>1924.5</v>
      </c>
      <c r="Y576">
        <v>1838.05</v>
      </c>
      <c r="Z576">
        <v>1924.5</v>
      </c>
      <c r="AA576">
        <v>1787.8</v>
      </c>
      <c r="AB576">
        <v>1924.5</v>
      </c>
      <c r="AC576" s="2">
        <f>(Table2[[#This Row],[Close Price]]/Table2[[#This Row],[Day Low]])-1</f>
        <v>1.7220792315652655E-2</v>
      </c>
      <c r="AD576" s="2">
        <f>(Table2[[#This Row],[Day High]]/Table2[[#This Row],[Close Price]])-1</f>
        <v>4.0171118530885064E-3</v>
      </c>
      <c r="AE576" s="2">
        <f>(Table2[[#This Row],[Close Price]]/Table2[[#This Row],[Current Week Low]])-1</f>
        <v>4.2844318707325746E-2</v>
      </c>
      <c r="AF576" s="2">
        <f>(Table2[[#This Row],[Current Week High]]/Table2[[#This Row],[Close Price]])-1</f>
        <v>4.0171118530885064E-3</v>
      </c>
      <c r="AG576" s="2">
        <f>(Table2[[#This Row],[Close Price]]/Table2[[#This Row],[Current Month Low]])-1</f>
        <v>7.2155722116567844E-2</v>
      </c>
      <c r="AH576" s="2">
        <f>(Table2[[#This Row],[Current Month High]]/Table2[[#This Row],[Close Price]])-1</f>
        <v>4.0171118530885064E-3</v>
      </c>
      <c r="AI576">
        <v>0.40171118530885003</v>
      </c>
      <c r="AJ576">
        <v>35.076283429054598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0.16</v>
      </c>
      <c r="AM576" t="s">
        <v>10442</v>
      </c>
      <c r="AN576">
        <v>2.4</v>
      </c>
      <c r="AO576" t="s">
        <v>10442</v>
      </c>
      <c r="AP576">
        <v>-4.4021208937438001E-2</v>
      </c>
      <c r="AQ576">
        <f>(Table2[[#This Row],[Sharpe Ratio]]-AVERAGE(Table2[Sharpe Ratio]))/_xlfn.STDEV.P(Table2[Sharpe Ratio])</f>
        <v>-1.2558712260681677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0.37722089168159384</v>
      </c>
      <c r="AS576">
        <f>_xlfn.RANK.AVG(Table2[[#This Row],[1Y Return vs Nifty Z-Score]],Table2[1Y Return vs Nifty Z-Score])</f>
        <v>484</v>
      </c>
      <c r="AT576">
        <f>_xlfn.RANK.AVG(Table2[[#This Row],[6M Return vs Nifty Z-Score]],Table2[6M Return vs Nifty Z-Score])</f>
        <v>437</v>
      </c>
      <c r="AU576">
        <f>_xlfn.RANK.AVG(Table2[[#This Row],[Sharpe Ratio Z-Score]],Table2[Sharpe Ratio Z-Score])</f>
        <v>666</v>
      </c>
      <c r="AV576">
        <f>(Table2[[#This Row],[Rank 1Y]]+Table2[[#This Row],[Rank 6M]]+Table2[[#This Row],[Rank Sharpe]])/3</f>
        <v>529</v>
      </c>
    </row>
    <row r="577" spans="1:48" x14ac:dyDescent="0.3">
      <c r="A577" t="s">
        <v>1305</v>
      </c>
      <c r="B577" t="s">
        <v>1306</v>
      </c>
      <c r="C577" t="s">
        <v>10394</v>
      </c>
      <c r="D577" t="s">
        <v>429</v>
      </c>
      <c r="E577">
        <v>8938.1937668699993</v>
      </c>
      <c r="F577">
        <v>202.89</v>
      </c>
      <c r="G577">
        <v>-35.072332911526303</v>
      </c>
      <c r="H577">
        <f>(Table2[[#This Row],[1Y Return vs Nifty]]-AVERAGE(Table2[1Y Return vs Nifty]))/_xlfn.STDEV.P(Table2[1Y Return vs Nifty])</f>
        <v>-0.97450156364654794</v>
      </c>
      <c r="I577">
        <v>-1.8998652050703799</v>
      </c>
      <c r="J577">
        <f>(Table2[[#This Row],[1M Return vs Nifty]]-AVERAGE(Table2[1M Return vs Nifty]))/_xlfn.STDEV.P(Table2[1M Return vs Nifty])</f>
        <v>4.1416084145043205E-2</v>
      </c>
      <c r="K577">
        <v>10.1132338383213</v>
      </c>
      <c r="L577">
        <f>(Table2[[#This Row],[6M Return vs Nifty]]-AVERAGE(Table2[6M Return vs Nifty]))/_xlfn.STDEV.P(Table2[6M Return vs Nifty])</f>
        <v>-0.14609043197052946</v>
      </c>
      <c r="M577">
        <v>-7.0774813143464703</v>
      </c>
      <c r="N577">
        <f>(Table2[[#This Row],[1W Return vs Nifty]]-AVERAGE(Table2[1W Return vs Nifty]))/_xlfn.STDEV.P(Table2[1W Return vs Nifty])</f>
        <v>-0.95805811973395116</v>
      </c>
      <c r="O577">
        <v>201.07</v>
      </c>
      <c r="P577">
        <v>195.01850319328301</v>
      </c>
      <c r="Q577">
        <v>192.757398645683</v>
      </c>
      <c r="R577">
        <v>51.0526315680507</v>
      </c>
      <c r="S577" s="2">
        <f>(Table2[[#This Row],[Close Price]]-Table2[[#This Row],[20D EMA]])/Table2[[#This Row],[20D EMA]]</f>
        <v>9.0515740786790335E-3</v>
      </c>
      <c r="T577" s="2">
        <f>(Table2[[#This Row],[Close Price]]-Table2[[#This Row],[50D EMA]])/Table2[[#This Row],[50D EMA]]</f>
        <v>4.036282033667097E-2</v>
      </c>
      <c r="U577" s="2">
        <f>(Table2[[#This Row],[Close Price]]-Table2[[#This Row],[200D EMA]])/Table2[[#This Row],[200D EMA]]</f>
        <v>5.2566601466448662E-2</v>
      </c>
      <c r="V577">
        <v>1.3756360988476699</v>
      </c>
      <c r="W577">
        <v>191.75</v>
      </c>
      <c r="X577">
        <v>205</v>
      </c>
      <c r="Y577">
        <v>191.75</v>
      </c>
      <c r="Z577">
        <v>210.25</v>
      </c>
      <c r="AA577">
        <v>191.75</v>
      </c>
      <c r="AB577">
        <v>217.58</v>
      </c>
      <c r="AC577" s="2">
        <f>(Table2[[#This Row],[Close Price]]/Table2[[#This Row],[Day Low]])-1</f>
        <v>5.8096479791394984E-2</v>
      </c>
      <c r="AD577" s="2">
        <f>(Table2[[#This Row],[Day High]]/Table2[[#This Row],[Close Price]])-1</f>
        <v>1.0399723988368192E-2</v>
      </c>
      <c r="AE577" s="2">
        <f>(Table2[[#This Row],[Close Price]]/Table2[[#This Row],[Current Week Low]])-1</f>
        <v>5.8096479791394984E-2</v>
      </c>
      <c r="AF577" s="2">
        <f>(Table2[[#This Row],[Current Week High]]/Table2[[#This Row],[Close Price]])-1</f>
        <v>3.6275814480753121E-2</v>
      </c>
      <c r="AG577" s="2">
        <f>(Table2[[#This Row],[Close Price]]/Table2[[#This Row],[Current Month Low]])-1</f>
        <v>5.8096479791394984E-2</v>
      </c>
      <c r="AH577" s="2">
        <f>(Table2[[#This Row],[Current Month High]]/Table2[[#This Row],[Close Price]])-1</f>
        <v>7.2403765587264246E-2</v>
      </c>
      <c r="AI577">
        <v>13.9287298536152</v>
      </c>
      <c r="AJ577">
        <v>39.924137931034402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0.06</v>
      </c>
      <c r="AM577" t="s">
        <v>10442</v>
      </c>
      <c r="AN577">
        <v>3.47</v>
      </c>
      <c r="AO577" t="s">
        <v>10442</v>
      </c>
      <c r="AQ577">
        <f>(Table2[[#This Row],[Sharpe Ratio]]-AVERAGE(Table2[Sharpe Ratio]))/_xlfn.STDEV.P(Table2[Sharpe Ratio])</f>
        <v>-0.74629057572393653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-2.7835246069299218</v>
      </c>
      <c r="AS577">
        <f>_xlfn.RANK.AVG(Table2[[#This Row],[1Y Return vs Nifty Z-Score]],Table2[1Y Return vs Nifty Z-Score])</f>
        <v>670</v>
      </c>
      <c r="AT577">
        <f>_xlfn.RANK.AVG(Table2[[#This Row],[6M Return vs Nifty Z-Score]],Table2[6M Return vs Nifty Z-Score])</f>
        <v>360</v>
      </c>
      <c r="AU577">
        <f>_xlfn.RANK.AVG(Table2[[#This Row],[Sharpe Ratio Z-Score]],Table2[Sharpe Ratio Z-Score])</f>
        <v>558</v>
      </c>
      <c r="AV577">
        <f>(Table2[[#This Row],[Rank 1Y]]+Table2[[#This Row],[Rank 6M]]+Table2[[#This Row],[Rank Sharpe]])/3</f>
        <v>529.33333333333337</v>
      </c>
    </row>
    <row r="578" spans="1:48" x14ac:dyDescent="0.3">
      <c r="A578" t="s">
        <v>1036</v>
      </c>
      <c r="B578" t="s">
        <v>1037</v>
      </c>
      <c r="C578" t="s">
        <v>10391</v>
      </c>
      <c r="D578" t="s">
        <v>479</v>
      </c>
      <c r="E578">
        <v>13616.12244406</v>
      </c>
      <c r="F578">
        <v>876.1</v>
      </c>
      <c r="G578">
        <v>-39.068744838900102</v>
      </c>
      <c r="H578">
        <f>(Table2[[#This Row],[1Y Return vs Nifty]]-AVERAGE(Table2[1Y Return vs Nifty]))/_xlfn.STDEV.P(Table2[1Y Return vs Nifty])</f>
        <v>-1.0400664859560951</v>
      </c>
      <c r="I578">
        <v>2.5156151910998301</v>
      </c>
      <c r="J578">
        <f>(Table2[[#This Row],[1M Return vs Nifty]]-AVERAGE(Table2[1M Return vs Nifty]))/_xlfn.STDEV.P(Table2[1M Return vs Nifty])</f>
        <v>0.46622245376150173</v>
      </c>
      <c r="K578">
        <v>-8.6137484607256398E-2</v>
      </c>
      <c r="L578">
        <f>(Table2[[#This Row],[6M Return vs Nifty]]-AVERAGE(Table2[6M Return vs Nifty]))/_xlfn.STDEV.P(Table2[6M Return vs Nifty])</f>
        <v>-0.4430894141508363</v>
      </c>
      <c r="M578">
        <v>4.8397450375605997</v>
      </c>
      <c r="N578">
        <f>(Table2[[#This Row],[1W Return vs Nifty]]-AVERAGE(Table2[1W Return vs Nifty]))/_xlfn.STDEV.P(Table2[1W Return vs Nifty])</f>
        <v>1.6914518324018499</v>
      </c>
      <c r="O578">
        <v>836.21</v>
      </c>
      <c r="P578">
        <v>830.930394114622</v>
      </c>
      <c r="Q578">
        <v>826.87640427848305</v>
      </c>
      <c r="R578">
        <v>73.625249652022006</v>
      </c>
      <c r="S578" s="2">
        <f>(Table2[[#This Row],[Close Price]]-Table2[[#This Row],[20D EMA]])/Table2[[#This Row],[20D EMA]]</f>
        <v>4.7703328111359571E-2</v>
      </c>
      <c r="T578" s="2">
        <f>(Table2[[#This Row],[Close Price]]-Table2[[#This Row],[50D EMA]])/Table2[[#This Row],[50D EMA]]</f>
        <v>5.4360276390548225E-2</v>
      </c>
      <c r="U578" s="2">
        <f>(Table2[[#This Row],[Close Price]]-Table2[[#This Row],[200D EMA]])/Table2[[#This Row],[200D EMA]]</f>
        <v>5.9529568707996409E-2</v>
      </c>
      <c r="V578">
        <v>1.40948930418287</v>
      </c>
      <c r="W578">
        <v>857.1</v>
      </c>
      <c r="X578">
        <v>881.45</v>
      </c>
      <c r="Y578">
        <v>833.1</v>
      </c>
      <c r="Z578">
        <v>881.45</v>
      </c>
      <c r="AA578">
        <v>789</v>
      </c>
      <c r="AB578">
        <v>889.05</v>
      </c>
      <c r="AC578" s="2">
        <f>(Table2[[#This Row],[Close Price]]/Table2[[#This Row],[Day Low]])-1</f>
        <v>2.2167775055419447E-2</v>
      </c>
      <c r="AD578" s="2">
        <f>(Table2[[#This Row],[Day High]]/Table2[[#This Row],[Close Price]])-1</f>
        <v>6.1066088346080072E-3</v>
      </c>
      <c r="AE578" s="2">
        <f>(Table2[[#This Row],[Close Price]]/Table2[[#This Row],[Current Week Low]])-1</f>
        <v>5.1614452046573112E-2</v>
      </c>
      <c r="AF578" s="2">
        <f>(Table2[[#This Row],[Current Week High]]/Table2[[#This Row],[Close Price]])-1</f>
        <v>6.1066088346080072E-3</v>
      </c>
      <c r="AG578" s="2">
        <f>(Table2[[#This Row],[Close Price]]/Table2[[#This Row],[Current Month Low]])-1</f>
        <v>0.11039290240811162</v>
      </c>
      <c r="AH578" s="2">
        <f>(Table2[[#This Row],[Current Month High]]/Table2[[#This Row],[Close Price]])-1</f>
        <v>1.4781417646387407E-2</v>
      </c>
      <c r="AI578">
        <v>14.142221207624599</v>
      </c>
      <c r="AJ578">
        <v>23.577121094576398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-0.03</v>
      </c>
      <c r="AM578" t="s">
        <v>10443</v>
      </c>
      <c r="AN578">
        <v>7.21</v>
      </c>
      <c r="AO578" t="s">
        <v>10442</v>
      </c>
      <c r="AP578">
        <v>3.2186895766138E-2</v>
      </c>
      <c r="AQ578">
        <f>(Table2[[#This Row],[Sharpe Ratio]]-AVERAGE(Table2[Sharpe Ratio]))/_xlfn.STDEV.P(Table2[Sharpe Ratio])</f>
        <v>-0.37370155163828511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0.30081683441813523</v>
      </c>
      <c r="AS578">
        <f>_xlfn.RANK.AVG(Table2[[#This Row],[1Y Return vs Nifty Z-Score]],Table2[1Y Return vs Nifty Z-Score])</f>
        <v>686</v>
      </c>
      <c r="AT578">
        <f>_xlfn.RANK.AVG(Table2[[#This Row],[6M Return vs Nifty Z-Score]],Table2[6M Return vs Nifty Z-Score])</f>
        <v>472</v>
      </c>
      <c r="AU578">
        <f>_xlfn.RANK.AVG(Table2[[#This Row],[Sharpe Ratio Z-Score]],Table2[Sharpe Ratio Z-Score])</f>
        <v>433</v>
      </c>
      <c r="AV578">
        <f>(Table2[[#This Row],[Rank 1Y]]+Table2[[#This Row],[Rank 6M]]+Table2[[#This Row],[Rank Sharpe]])/3</f>
        <v>530.33333333333337</v>
      </c>
    </row>
    <row r="579" spans="1:48" x14ac:dyDescent="0.3">
      <c r="A579" t="s">
        <v>1384</v>
      </c>
      <c r="B579" t="s">
        <v>1385</v>
      </c>
      <c r="C579" t="s">
        <v>10391</v>
      </c>
      <c r="D579" t="s">
        <v>281</v>
      </c>
      <c r="E579">
        <v>8166.7765657050004</v>
      </c>
      <c r="F579">
        <v>405.15</v>
      </c>
      <c r="G579">
        <v>-28.5965134361936</v>
      </c>
      <c r="H579">
        <f>(Table2[[#This Row],[1Y Return vs Nifty]]-AVERAGE(Table2[1Y Return vs Nifty]))/_xlfn.STDEV.P(Table2[1Y Return vs Nifty])</f>
        <v>-0.86825961248966277</v>
      </c>
      <c r="I579">
        <v>-3.3913753726847502</v>
      </c>
      <c r="J579">
        <f>(Table2[[#This Row],[1M Return vs Nifty]]-AVERAGE(Table2[1M Return vs Nifty]))/_xlfn.STDEV.P(Table2[1M Return vs Nifty])</f>
        <v>-0.10207974477990345</v>
      </c>
      <c r="K579">
        <v>-12.201413015457801</v>
      </c>
      <c r="L579">
        <f>(Table2[[#This Row],[6M Return vs Nifty]]-AVERAGE(Table2[6M Return vs Nifty]))/_xlfn.STDEV.P(Table2[6M Return vs Nifty])</f>
        <v>-0.79587826628407032</v>
      </c>
      <c r="M579">
        <v>-6.4535359204707197</v>
      </c>
      <c r="N579">
        <f>(Table2[[#This Row],[1W Return vs Nifty]]-AVERAGE(Table2[1W Return vs Nifty]))/_xlfn.STDEV.P(Table2[1W Return vs Nifty])</f>
        <v>-0.81933880016689886</v>
      </c>
      <c r="O579">
        <v>418.04</v>
      </c>
      <c r="P579">
        <v>423.35969295056299</v>
      </c>
      <c r="Q579">
        <v>410.68703530476301</v>
      </c>
      <c r="R579">
        <v>26.561010561399598</v>
      </c>
      <c r="S579" s="2">
        <f>(Table2[[#This Row],[Close Price]]-Table2[[#This Row],[20D EMA]])/Table2[[#This Row],[20D EMA]]</f>
        <v>-3.0834369916754478E-2</v>
      </c>
      <c r="T579" s="2">
        <f>(Table2[[#This Row],[Close Price]]-Table2[[#This Row],[50D EMA]])/Table2[[#This Row],[50D EMA]]</f>
        <v>-4.3012344476282986E-2</v>
      </c>
      <c r="U579" s="2">
        <f>(Table2[[#This Row],[Close Price]]-Table2[[#This Row],[200D EMA]])/Table2[[#This Row],[200D EMA]]</f>
        <v>-1.3482371803273774E-2</v>
      </c>
      <c r="V579">
        <v>0.48612008878115898</v>
      </c>
      <c r="W579">
        <v>403.3</v>
      </c>
      <c r="X579">
        <v>416.95</v>
      </c>
      <c r="Y579">
        <v>402.1</v>
      </c>
      <c r="Z579">
        <v>425.95</v>
      </c>
      <c r="AA579">
        <v>402.1</v>
      </c>
      <c r="AB579">
        <v>443.15</v>
      </c>
      <c r="AC579" s="2">
        <f>(Table2[[#This Row],[Close Price]]/Table2[[#This Row],[Day Low]])-1</f>
        <v>4.5871559633026138E-3</v>
      </c>
      <c r="AD579" s="2">
        <f>(Table2[[#This Row],[Day High]]/Table2[[#This Row],[Close Price]])-1</f>
        <v>2.9125015426385348E-2</v>
      </c>
      <c r="AE579" s="2">
        <f>(Table2[[#This Row],[Close Price]]/Table2[[#This Row],[Current Week Low]])-1</f>
        <v>7.5851778164635064E-3</v>
      </c>
      <c r="AF579" s="2">
        <f>(Table2[[#This Row],[Current Week High]]/Table2[[#This Row],[Close Price]])-1</f>
        <v>5.1339010243119931E-2</v>
      </c>
      <c r="AG579" s="2">
        <f>(Table2[[#This Row],[Close Price]]/Table2[[#This Row],[Current Month Low]])-1</f>
        <v>7.5851778164635064E-3</v>
      </c>
      <c r="AH579" s="2">
        <f>(Table2[[#This Row],[Current Month High]]/Table2[[#This Row],[Close Price]])-1</f>
        <v>9.3792422559545896E-2</v>
      </c>
      <c r="AI579">
        <v>24.645193138343799</v>
      </c>
      <c r="AJ579">
        <v>16.506110711718101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-0.17</v>
      </c>
      <c r="AM579" t="s">
        <v>10443</v>
      </c>
      <c r="AN579">
        <v>-4.87</v>
      </c>
      <c r="AO579" t="s">
        <v>10443</v>
      </c>
      <c r="AP579">
        <v>4.9857694556329997E-2</v>
      </c>
      <c r="AQ579">
        <f>(Table2[[#This Row],[Sharpe Ratio]]-AVERAGE(Table2[Sharpe Ratio]))/_xlfn.STDEV.P(Table2[Sharpe Ratio])</f>
        <v>-0.16914794311732478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629</v>
      </c>
      <c r="AT579">
        <f>_xlfn.RANK.AVG(Table2[[#This Row],[6M Return vs Nifty Z-Score]],Table2[6M Return vs Nifty Z-Score])</f>
        <v>584</v>
      </c>
      <c r="AU579">
        <f>_xlfn.RANK.AVG(Table2[[#This Row],[Sharpe Ratio Z-Score]],Table2[Sharpe Ratio Z-Score])</f>
        <v>381</v>
      </c>
      <c r="AV579">
        <f>(Table2[[#This Row],[Rank 1Y]]+Table2[[#This Row],[Rank 6M]]+Table2[[#This Row],[Rank Sharpe]])/3</f>
        <v>531.33333333333337</v>
      </c>
    </row>
    <row r="580" spans="1:48" x14ac:dyDescent="0.3">
      <c r="A580" t="s">
        <v>427</v>
      </c>
      <c r="B580" t="s">
        <v>428</v>
      </c>
      <c r="C580" t="s">
        <v>10394</v>
      </c>
      <c r="D580" t="s">
        <v>429</v>
      </c>
      <c r="E580">
        <v>54409.985276400002</v>
      </c>
      <c r="F580">
        <v>893</v>
      </c>
      <c r="G580">
        <v>-9.2756730860994292</v>
      </c>
      <c r="H580">
        <f>(Table2[[#This Row],[1Y Return vs Nifty]]-AVERAGE(Table2[1Y Return vs Nifty]))/_xlfn.STDEV.P(Table2[1Y Return vs Nifty])</f>
        <v>-0.55128292952256608</v>
      </c>
      <c r="I580">
        <v>-10.5054895331909</v>
      </c>
      <c r="J580">
        <f>(Table2[[#This Row],[1M Return vs Nifty]]-AVERAGE(Table2[1M Return vs Nifty]))/_xlfn.STDEV.P(Table2[1M Return vs Nifty])</f>
        <v>-0.78651739106249352</v>
      </c>
      <c r="K580">
        <v>-11.7351254571229</v>
      </c>
      <c r="L580">
        <f>(Table2[[#This Row],[6M Return vs Nifty]]-AVERAGE(Table2[6M Return vs Nifty]))/_xlfn.STDEV.P(Table2[6M Return vs Nifty])</f>
        <v>-0.78230027938232038</v>
      </c>
      <c r="M580">
        <v>-6.3554226263017801</v>
      </c>
      <c r="N580">
        <f>(Table2[[#This Row],[1W Return vs Nifty]]-AVERAGE(Table2[1W Return vs Nifty]))/_xlfn.STDEV.P(Table2[1W Return vs Nifty])</f>
        <v>-0.79752565827790278</v>
      </c>
      <c r="O580">
        <v>948.6</v>
      </c>
      <c r="P580">
        <v>977.994882551572</v>
      </c>
      <c r="Q580">
        <v>946.38554834787601</v>
      </c>
      <c r="R580">
        <v>19.121644275684801</v>
      </c>
      <c r="S580" s="2">
        <f>(Table2[[#This Row],[Close Price]]-Table2[[#This Row],[20D EMA]])/Table2[[#This Row],[20D EMA]]</f>
        <v>-5.8612692388783492E-2</v>
      </c>
      <c r="T580" s="2">
        <f>(Table2[[#This Row],[Close Price]]-Table2[[#This Row],[50D EMA]])/Table2[[#This Row],[50D EMA]]</f>
        <v>-8.6907287622836837E-2</v>
      </c>
      <c r="U580" s="2">
        <f>(Table2[[#This Row],[Close Price]]-Table2[[#This Row],[200D EMA]])/Table2[[#This Row],[200D EMA]]</f>
        <v>-5.640993614185278E-2</v>
      </c>
      <c r="V580">
        <v>0.90820262404324203</v>
      </c>
      <c r="W580">
        <v>882</v>
      </c>
      <c r="X580">
        <v>906</v>
      </c>
      <c r="Y580">
        <v>882</v>
      </c>
      <c r="Z580">
        <v>965.9</v>
      </c>
      <c r="AA580">
        <v>882</v>
      </c>
      <c r="AB580">
        <v>979.5</v>
      </c>
      <c r="AC580" s="2">
        <f>(Table2[[#This Row],[Close Price]]/Table2[[#This Row],[Day Low]])-1</f>
        <v>1.2471655328798237E-2</v>
      </c>
      <c r="AD580" s="2">
        <f>(Table2[[#This Row],[Day High]]/Table2[[#This Row],[Close Price]])-1</f>
        <v>1.4557670772676445E-2</v>
      </c>
      <c r="AE580" s="2">
        <f>(Table2[[#This Row],[Close Price]]/Table2[[#This Row],[Current Week Low]])-1</f>
        <v>1.2471655328798237E-2</v>
      </c>
      <c r="AF580" s="2">
        <f>(Table2[[#This Row],[Current Week High]]/Table2[[#This Row],[Close Price]])-1</f>
        <v>8.1634938409854474E-2</v>
      </c>
      <c r="AG580" s="2">
        <f>(Table2[[#This Row],[Close Price]]/Table2[[#This Row],[Current Month Low]])-1</f>
        <v>1.2471655328798237E-2</v>
      </c>
      <c r="AH580" s="2">
        <f>(Table2[[#This Row],[Current Month High]]/Table2[[#This Row],[Close Price]])-1</f>
        <v>9.6864501679731152E-2</v>
      </c>
      <c r="AI580">
        <v>32.138857782754698</v>
      </c>
      <c r="AJ580">
        <v>32.847366855102599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-0.16</v>
      </c>
      <c r="AM580" t="s">
        <v>10443</v>
      </c>
      <c r="AN580">
        <v>-7.48</v>
      </c>
      <c r="AO580" t="s">
        <v>10443</v>
      </c>
      <c r="AP580">
        <v>5.85565349811E-3</v>
      </c>
      <c r="AQ580">
        <f>(Table2[[#This Row],[Sharpe Ratio]]-AVERAGE(Table2[Sharpe Ratio]))/_xlfn.STDEV.P(Table2[Sharpe Ratio])</f>
        <v>-0.67850670995146178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508</v>
      </c>
      <c r="AT580">
        <f>_xlfn.RANK.AVG(Table2[[#This Row],[6M Return vs Nifty Z-Score]],Table2[6M Return vs Nifty Z-Score])</f>
        <v>578</v>
      </c>
      <c r="AU580">
        <f>_xlfn.RANK.AVG(Table2[[#This Row],[Sharpe Ratio Z-Score]],Table2[Sharpe Ratio Z-Score])</f>
        <v>509</v>
      </c>
      <c r="AV580">
        <f>(Table2[[#This Row],[Rank 1Y]]+Table2[[#This Row],[Rank 6M]]+Table2[[#This Row],[Rank Sharpe]])/3</f>
        <v>531.66666666666663</v>
      </c>
    </row>
    <row r="581" spans="1:48" x14ac:dyDescent="0.3">
      <c r="A581" t="s">
        <v>902</v>
      </c>
      <c r="B581" t="s">
        <v>903</v>
      </c>
      <c r="C581" t="s">
        <v>10383</v>
      </c>
      <c r="D581" t="s">
        <v>21</v>
      </c>
      <c r="E581">
        <v>17441.728385939899</v>
      </c>
      <c r="F581">
        <v>631.35</v>
      </c>
      <c r="G581">
        <v>0.58161105383562595</v>
      </c>
      <c r="H581">
        <f>(Table2[[#This Row],[1Y Return vs Nifty]]-AVERAGE(Table2[1Y Return vs Nifty]))/_xlfn.STDEV.P(Table2[1Y Return vs Nifty])</f>
        <v>-0.38956484826294041</v>
      </c>
      <c r="I581">
        <v>-4.3416377486013502</v>
      </c>
      <c r="J581">
        <f>(Table2[[#This Row],[1M Return vs Nifty]]-AVERAGE(Table2[1M Return vs Nifty]))/_xlfn.STDEV.P(Table2[1M Return vs Nifty])</f>
        <v>-0.19350298163684274</v>
      </c>
      <c r="K581">
        <v>-30.151293624281799</v>
      </c>
      <c r="L581">
        <f>(Table2[[#This Row],[6M Return vs Nifty]]-AVERAGE(Table2[6M Return vs Nifty]))/_xlfn.STDEV.P(Table2[6M Return vs Nifty])</f>
        <v>-1.3185669793711463</v>
      </c>
      <c r="M581">
        <v>-4.4660889985632304</v>
      </c>
      <c r="N581">
        <f>(Table2[[#This Row],[1W Return vs Nifty]]-AVERAGE(Table2[1W Return vs Nifty]))/_xlfn.STDEV.P(Table2[1W Return vs Nifty])</f>
        <v>-0.37747756136506166</v>
      </c>
      <c r="O581">
        <v>639.45000000000005</v>
      </c>
      <c r="P581">
        <v>646.61653405073798</v>
      </c>
      <c r="Q581">
        <v>646.41279486891096</v>
      </c>
      <c r="R581">
        <v>45.575433235259403</v>
      </c>
      <c r="S581" s="2">
        <f>(Table2[[#This Row],[Close Price]]-Table2[[#This Row],[20D EMA]])/Table2[[#This Row],[20D EMA]]</f>
        <v>-1.2667135819845214E-2</v>
      </c>
      <c r="T581" s="2">
        <f>(Table2[[#This Row],[Close Price]]-Table2[[#This Row],[50D EMA]])/Table2[[#This Row],[50D EMA]]</f>
        <v>-2.3609872693945131E-2</v>
      </c>
      <c r="U581" s="2">
        <f>(Table2[[#This Row],[Close Price]]-Table2[[#This Row],[200D EMA]])/Table2[[#This Row],[200D EMA]]</f>
        <v>-2.3302129828611445E-2</v>
      </c>
      <c r="V581">
        <v>0.86360862229957103</v>
      </c>
      <c r="W581">
        <v>620.5</v>
      </c>
      <c r="X581">
        <v>638</v>
      </c>
      <c r="Y581">
        <v>605</v>
      </c>
      <c r="Z581">
        <v>665.6</v>
      </c>
      <c r="AA581">
        <v>605</v>
      </c>
      <c r="AB581">
        <v>678.95</v>
      </c>
      <c r="AC581" s="2">
        <f>(Table2[[#This Row],[Close Price]]/Table2[[#This Row],[Day Low]])-1</f>
        <v>1.7485898468976746E-2</v>
      </c>
      <c r="AD581" s="2">
        <f>(Table2[[#This Row],[Day High]]/Table2[[#This Row],[Close Price]])-1</f>
        <v>1.053298487368326E-2</v>
      </c>
      <c r="AE581" s="2">
        <f>(Table2[[#This Row],[Close Price]]/Table2[[#This Row],[Current Week Low]])-1</f>
        <v>4.3553719008264435E-2</v>
      </c>
      <c r="AF581" s="2">
        <f>(Table2[[#This Row],[Current Week High]]/Table2[[#This Row],[Close Price]])-1</f>
        <v>5.4248831868218828E-2</v>
      </c>
      <c r="AG581" s="2">
        <f>(Table2[[#This Row],[Close Price]]/Table2[[#This Row],[Current Month Low]])-1</f>
        <v>4.3553719008264435E-2</v>
      </c>
      <c r="AH581" s="2">
        <f>(Table2[[#This Row],[Current Month High]]/Table2[[#This Row],[Close Price]])-1</f>
        <v>7.5393996990575696E-2</v>
      </c>
      <c r="AI581">
        <v>36.509067870436297</v>
      </c>
      <c r="AJ581">
        <v>33.647332768839902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-0.22</v>
      </c>
      <c r="AM581" t="s">
        <v>10443</v>
      </c>
      <c r="AN581">
        <v>-4.38</v>
      </c>
      <c r="AO581" t="s">
        <v>10443</v>
      </c>
      <c r="AP581">
        <v>2.9150482941419999E-2</v>
      </c>
      <c r="AQ581">
        <f>(Table2[[#This Row],[Sharpe Ratio]]-AVERAGE(Table2[Sharpe Ratio]))/_xlfn.STDEV.P(Table2[Sharpe Ratio])</f>
        <v>-0.40885045507099971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430</v>
      </c>
      <c r="AT581">
        <f>_xlfn.RANK.AVG(Table2[[#This Row],[6M Return vs Nifty Z-Score]],Table2[6M Return vs Nifty Z-Score])</f>
        <v>719</v>
      </c>
      <c r="AU581">
        <f>_xlfn.RANK.AVG(Table2[[#This Row],[Sharpe Ratio Z-Score]],Table2[Sharpe Ratio Z-Score])</f>
        <v>446</v>
      </c>
      <c r="AV581">
        <f>(Table2[[#This Row],[Rank 1Y]]+Table2[[#This Row],[Rank 6M]]+Table2[[#This Row],[Rank Sharpe]])/3</f>
        <v>531.66666666666663</v>
      </c>
    </row>
    <row r="582" spans="1:48" x14ac:dyDescent="0.3">
      <c r="A582" t="s">
        <v>591</v>
      </c>
      <c r="B582" t="s">
        <v>592</v>
      </c>
      <c r="C582" t="s">
        <v>10384</v>
      </c>
      <c r="D582" t="s">
        <v>436</v>
      </c>
      <c r="E582">
        <v>33888.27981</v>
      </c>
      <c r="F582">
        <v>4634</v>
      </c>
      <c r="G582">
        <v>-8.7481979409502593</v>
      </c>
      <c r="H582">
        <f>(Table2[[#This Row],[1Y Return vs Nifty]]-AVERAGE(Table2[1Y Return vs Nifty]))/_xlfn.STDEV.P(Table2[1Y Return vs Nifty])</f>
        <v>-0.54262920024229921</v>
      </c>
      <c r="I582">
        <v>-4.0826583472951903</v>
      </c>
      <c r="J582">
        <f>(Table2[[#This Row],[1M Return vs Nifty]]-AVERAGE(Table2[1M Return vs Nifty]))/_xlfn.STDEV.P(Table2[1M Return vs Nifty])</f>
        <v>-0.16858698396425953</v>
      </c>
      <c r="K582">
        <v>-25.313236701072899</v>
      </c>
      <c r="L582">
        <f>(Table2[[#This Row],[6M Return vs Nifty]]-AVERAGE(Table2[6M Return vs Nifty]))/_xlfn.STDEV.P(Table2[6M Return vs Nifty])</f>
        <v>-1.1776859449986421</v>
      </c>
      <c r="M582">
        <v>-2.5266011057980302</v>
      </c>
      <c r="N582">
        <f>(Table2[[#This Row],[1W Return vs Nifty]]-AVERAGE(Table2[1W Return vs Nifty]))/_xlfn.STDEV.P(Table2[1W Return vs Nifty])</f>
        <v>5.3721135562094124E-2</v>
      </c>
      <c r="O582">
        <v>4611.21</v>
      </c>
      <c r="P582">
        <v>4509.9536418218004</v>
      </c>
      <c r="Q582">
        <v>4355.3142052142302</v>
      </c>
      <c r="R582">
        <v>49.342231743920898</v>
      </c>
      <c r="S582" s="2">
        <f>(Table2[[#This Row],[Close Price]]-Table2[[#This Row],[20D EMA]])/Table2[[#This Row],[20D EMA]]</f>
        <v>4.9423036469820204E-3</v>
      </c>
      <c r="T582" s="2">
        <f>(Table2[[#This Row],[Close Price]]-Table2[[#This Row],[50D EMA]])/Table2[[#This Row],[50D EMA]]</f>
        <v>2.7505018461362937E-2</v>
      </c>
      <c r="U582" s="2">
        <f>(Table2[[#This Row],[Close Price]]-Table2[[#This Row],[200D EMA]])/Table2[[#This Row],[200D EMA]]</f>
        <v>6.398752917806115E-2</v>
      </c>
      <c r="V582">
        <v>0.59390895874124805</v>
      </c>
      <c r="W582">
        <v>4603.8</v>
      </c>
      <c r="X582">
        <v>4689.8999999999996</v>
      </c>
      <c r="Y582">
        <v>4603.8</v>
      </c>
      <c r="Z582">
        <v>4770.1000000000004</v>
      </c>
      <c r="AA582">
        <v>4456.3500000000004</v>
      </c>
      <c r="AB582">
        <v>4770.1000000000004</v>
      </c>
      <c r="AC582" s="2">
        <f>(Table2[[#This Row],[Close Price]]/Table2[[#This Row],[Day Low]])-1</f>
        <v>6.5597984273859655E-3</v>
      </c>
      <c r="AD582" s="2">
        <f>(Table2[[#This Row],[Day High]]/Table2[[#This Row],[Close Price]])-1</f>
        <v>1.206301251618469E-2</v>
      </c>
      <c r="AE582" s="2">
        <f>(Table2[[#This Row],[Close Price]]/Table2[[#This Row],[Current Week Low]])-1</f>
        <v>6.5597984273859655E-3</v>
      </c>
      <c r="AF582" s="2">
        <f>(Table2[[#This Row],[Current Week High]]/Table2[[#This Row],[Close Price]])-1</f>
        <v>2.9369874838152787E-2</v>
      </c>
      <c r="AG582" s="2">
        <f>(Table2[[#This Row],[Close Price]]/Table2[[#This Row],[Current Month Low]])-1</f>
        <v>3.9864463069552381E-2</v>
      </c>
      <c r="AH582" s="2">
        <f>(Table2[[#This Row],[Current Month High]]/Table2[[#This Row],[Close Price]])-1</f>
        <v>2.9369874838152787E-2</v>
      </c>
      <c r="AI582">
        <v>13.692274492878701</v>
      </c>
      <c r="AJ582">
        <v>26.5878110743846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0.04</v>
      </c>
      <c r="AM582" t="s">
        <v>10442</v>
      </c>
      <c r="AN582">
        <v>0.42</v>
      </c>
      <c r="AO582" t="s">
        <v>10442</v>
      </c>
      <c r="AP582">
        <v>4.4200785508026003E-2</v>
      </c>
      <c r="AQ582">
        <f>(Table2[[#This Row],[Sharpe Ratio]]-AVERAGE(Table2[Sharpe Ratio]))/_xlfn.STDEV.P(Table2[Sharpe Ratio])</f>
        <v>-0.23463118315895284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-2.0698121768020599</v>
      </c>
      <c r="AS582">
        <f>_xlfn.RANK.AVG(Table2[[#This Row],[1Y Return vs Nifty Z-Score]],Table2[1Y Return vs Nifty Z-Score])</f>
        <v>498</v>
      </c>
      <c r="AT582">
        <f>_xlfn.RANK.AVG(Table2[[#This Row],[6M Return vs Nifty Z-Score]],Table2[6M Return vs Nifty Z-Score])</f>
        <v>700</v>
      </c>
      <c r="AU582">
        <f>_xlfn.RANK.AVG(Table2[[#This Row],[Sharpe Ratio Z-Score]],Table2[Sharpe Ratio Z-Score])</f>
        <v>398</v>
      </c>
      <c r="AV582">
        <f>(Table2[[#This Row],[Rank 1Y]]+Table2[[#This Row],[Rank 6M]]+Table2[[#This Row],[Rank Sharpe]])/3</f>
        <v>532</v>
      </c>
    </row>
    <row r="583" spans="1:48" x14ac:dyDescent="0.3">
      <c r="A583" t="s">
        <v>1964</v>
      </c>
      <c r="B583" t="s">
        <v>1965</v>
      </c>
      <c r="C583" t="s">
        <v>10394</v>
      </c>
      <c r="D583" t="s">
        <v>429</v>
      </c>
      <c r="E583">
        <v>3611.5233426250002</v>
      </c>
      <c r="F583">
        <v>501.25</v>
      </c>
      <c r="G583">
        <v>-5.0749533481020199</v>
      </c>
      <c r="H583">
        <f>(Table2[[#This Row],[1Y Return vs Nifty]]-AVERAGE(Table2[1Y Return vs Nifty]))/_xlfn.STDEV.P(Table2[1Y Return vs Nifty])</f>
        <v>-0.48236614409825407</v>
      </c>
      <c r="I583">
        <v>-8.2331671682997793</v>
      </c>
      <c r="J583">
        <f>(Table2[[#This Row],[1M Return vs Nifty]]-AVERAGE(Table2[1M Return vs Nifty]))/_xlfn.STDEV.P(Table2[1M Return vs Nifty])</f>
        <v>-0.56790085835974657</v>
      </c>
      <c r="K583">
        <v>4.5196736784266696</v>
      </c>
      <c r="L583">
        <f>(Table2[[#This Row],[6M Return vs Nifty]]-AVERAGE(Table2[6M Return vs Nifty]))/_xlfn.STDEV.P(Table2[6M Return vs Nifty])</f>
        <v>-0.30897122350700368</v>
      </c>
      <c r="M583">
        <v>0.84099191798960105</v>
      </c>
      <c r="N583">
        <f>(Table2[[#This Row],[1W Return vs Nifty]]-AVERAGE(Table2[1W Return vs Nifty]))/_xlfn.STDEV.P(Table2[1W Return vs Nifty])</f>
        <v>0.80242481608256977</v>
      </c>
      <c r="O583">
        <v>481.84</v>
      </c>
      <c r="P583">
        <v>486.88726056096903</v>
      </c>
      <c r="Q583">
        <v>457.95615629417102</v>
      </c>
      <c r="R583">
        <v>68.616076282773307</v>
      </c>
      <c r="S583" s="2">
        <f>(Table2[[#This Row],[Close Price]]-Table2[[#This Row],[20D EMA]])/Table2[[#This Row],[20D EMA]]</f>
        <v>4.0283081520836844E-2</v>
      </c>
      <c r="T583" s="2">
        <f>(Table2[[#This Row],[Close Price]]-Table2[[#This Row],[50D EMA]])/Table2[[#This Row],[50D EMA]]</f>
        <v>2.9499107087917826E-2</v>
      </c>
      <c r="U583" s="2">
        <f>(Table2[[#This Row],[Close Price]]-Table2[[#This Row],[200D EMA]])/Table2[[#This Row],[200D EMA]]</f>
        <v>9.4537092930832664E-2</v>
      </c>
      <c r="V583">
        <v>0.54713992864428496</v>
      </c>
      <c r="W583">
        <v>488.45</v>
      </c>
      <c r="X583">
        <v>508.95</v>
      </c>
      <c r="Y583">
        <v>457.65</v>
      </c>
      <c r="Z583">
        <v>508.95</v>
      </c>
      <c r="AA583">
        <v>457.65</v>
      </c>
      <c r="AB583">
        <v>508.95</v>
      </c>
      <c r="AC583" s="2">
        <f>(Table2[[#This Row],[Close Price]]/Table2[[#This Row],[Day Low]])-1</f>
        <v>2.620534343330938E-2</v>
      </c>
      <c r="AD583" s="2">
        <f>(Table2[[#This Row],[Day High]]/Table2[[#This Row],[Close Price]])-1</f>
        <v>1.5361596009975109E-2</v>
      </c>
      <c r="AE583" s="2">
        <f>(Table2[[#This Row],[Close Price]]/Table2[[#This Row],[Current Week Low]])-1</f>
        <v>9.52693106085436E-2</v>
      </c>
      <c r="AF583" s="2">
        <f>(Table2[[#This Row],[Current Week High]]/Table2[[#This Row],[Close Price]])-1</f>
        <v>1.5361596009975109E-2</v>
      </c>
      <c r="AG583" s="2">
        <f>(Table2[[#This Row],[Close Price]]/Table2[[#This Row],[Current Month Low]])-1</f>
        <v>9.52693106085436E-2</v>
      </c>
      <c r="AH583" s="2">
        <f>(Table2[[#This Row],[Current Month High]]/Table2[[#This Row],[Close Price]])-1</f>
        <v>1.5361596009975109E-2</v>
      </c>
      <c r="AI583">
        <v>10.6633416458852</v>
      </c>
      <c r="AJ583">
        <v>44.016664272374598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</v>
      </c>
      <c r="AM583" t="s">
        <v>10443</v>
      </c>
      <c r="AN583">
        <v>4.82</v>
      </c>
      <c r="AO583" t="s">
        <v>10442</v>
      </c>
      <c r="AP583">
        <v>-7.8458574578524995E-2</v>
      </c>
      <c r="AQ583">
        <f>(Table2[[#This Row],[Sharpe Ratio]]-AVERAGE(Table2[Sharpe Ratio]))/_xlfn.STDEV.P(Table2[Sharpe Ratio])</f>
        <v>-1.6545112362611387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470</v>
      </c>
      <c r="AT583">
        <f>_xlfn.RANK.AVG(Table2[[#This Row],[6M Return vs Nifty Z-Score]],Table2[6M Return vs Nifty Z-Score])</f>
        <v>418</v>
      </c>
      <c r="AU583">
        <f>_xlfn.RANK.AVG(Table2[[#This Row],[Sharpe Ratio Z-Score]],Table2[Sharpe Ratio Z-Score])</f>
        <v>709</v>
      </c>
      <c r="AV583">
        <f>(Table2[[#This Row],[Rank 1Y]]+Table2[[#This Row],[Rank 6M]]+Table2[[#This Row],[Rank Sharpe]])/3</f>
        <v>532.33333333333337</v>
      </c>
    </row>
    <row r="584" spans="1:48" x14ac:dyDescent="0.3">
      <c r="A584" t="s">
        <v>2220</v>
      </c>
      <c r="B584" t="s">
        <v>2221</v>
      </c>
      <c r="C584" t="s">
        <v>10383</v>
      </c>
      <c r="D584" t="s">
        <v>290</v>
      </c>
      <c r="E584">
        <v>2657.6207710499998</v>
      </c>
      <c r="F584">
        <v>1780.5</v>
      </c>
      <c r="G584">
        <v>-12.3629382240804</v>
      </c>
      <c r="H584">
        <f>(Table2[[#This Row],[1Y Return vs Nifty]]-AVERAGE(Table2[1Y Return vs Nifty]))/_xlfn.STDEV.P(Table2[1Y Return vs Nifty])</f>
        <v>-0.60193243778126848</v>
      </c>
      <c r="I584">
        <v>-4.03481061873826</v>
      </c>
      <c r="J584">
        <f>(Table2[[#This Row],[1M Return vs Nifty]]-AVERAGE(Table2[1M Return vs Nifty]))/_xlfn.STDEV.P(Table2[1M Return vs Nifty])</f>
        <v>-0.16398362984671136</v>
      </c>
      <c r="K584">
        <v>-12.7277978550448</v>
      </c>
      <c r="L584">
        <f>(Table2[[#This Row],[6M Return vs Nifty]]-AVERAGE(Table2[6M Return vs Nifty]))/_xlfn.STDEV.P(Table2[6M Return vs Nifty])</f>
        <v>-0.81120624647448003</v>
      </c>
      <c r="M584">
        <v>-5.4213468209623601</v>
      </c>
      <c r="N584">
        <f>(Table2[[#This Row],[1W Return vs Nifty]]-AVERAGE(Table2[1W Return vs Nifty]))/_xlfn.STDEV.P(Table2[1W Return vs Nifty])</f>
        <v>-0.58985626699374571</v>
      </c>
      <c r="O584">
        <v>1782.36</v>
      </c>
      <c r="P584">
        <v>1776.06968545114</v>
      </c>
      <c r="Q584">
        <v>1702.68959076902</v>
      </c>
      <c r="R584">
        <v>48.960425828493598</v>
      </c>
      <c r="S584" s="2">
        <f>(Table2[[#This Row],[Close Price]]-Table2[[#This Row],[20D EMA]])/Table2[[#This Row],[20D EMA]]</f>
        <v>-1.0435602235238112E-3</v>
      </c>
      <c r="T584" s="2">
        <f>(Table2[[#This Row],[Close Price]]-Table2[[#This Row],[50D EMA]])/Table2[[#This Row],[50D EMA]]</f>
        <v>2.494448604776817E-3</v>
      </c>
      <c r="U584" s="2">
        <f>(Table2[[#This Row],[Close Price]]-Table2[[#This Row],[200D EMA]])/Table2[[#This Row],[200D EMA]]</f>
        <v>4.5698528758748622E-2</v>
      </c>
      <c r="V584">
        <v>0.65234591709032697</v>
      </c>
      <c r="W584">
        <v>1759.9</v>
      </c>
      <c r="X584">
        <v>1789</v>
      </c>
      <c r="Y584">
        <v>1731.6</v>
      </c>
      <c r="Z584">
        <v>1856.3</v>
      </c>
      <c r="AA584">
        <v>1731.6</v>
      </c>
      <c r="AB584">
        <v>1878</v>
      </c>
      <c r="AC584" s="2">
        <f>(Table2[[#This Row],[Close Price]]/Table2[[#This Row],[Day Low]])-1</f>
        <v>1.1705210523325071E-2</v>
      </c>
      <c r="AD584" s="2">
        <f>(Table2[[#This Row],[Day High]]/Table2[[#This Row],[Close Price]])-1</f>
        <v>4.7739399045212405E-3</v>
      </c>
      <c r="AE584" s="2">
        <f>(Table2[[#This Row],[Close Price]]/Table2[[#This Row],[Current Week Low]])-1</f>
        <v>2.8239778239778301E-2</v>
      </c>
      <c r="AF584" s="2">
        <f>(Table2[[#This Row],[Current Week High]]/Table2[[#This Row],[Close Price]])-1</f>
        <v>4.2572311148553643E-2</v>
      </c>
      <c r="AG584" s="2">
        <f>(Table2[[#This Row],[Close Price]]/Table2[[#This Row],[Current Month Low]])-1</f>
        <v>2.8239778239778301E-2</v>
      </c>
      <c r="AH584" s="2">
        <f>(Table2[[#This Row],[Current Month High]]/Table2[[#This Row],[Close Price]])-1</f>
        <v>5.4759898904801929E-2</v>
      </c>
      <c r="AI584">
        <v>19.483291210334102</v>
      </c>
      <c r="AJ584">
        <v>35.916030534351101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-0.1</v>
      </c>
      <c r="AM584" t="s">
        <v>10443</v>
      </c>
      <c r="AN584">
        <v>1.77</v>
      </c>
      <c r="AO584" t="s">
        <v>10442</v>
      </c>
      <c r="AP584">
        <v>1.9895256436568001E-2</v>
      </c>
      <c r="AQ584">
        <f>(Table2[[#This Row],[Sharpe Ratio]]-AVERAGE(Table2[Sharpe Ratio]))/_xlfn.STDEV.P(Table2[Sharpe Ratio])</f>
        <v>-0.51598709341567417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-2.6829656745118795</v>
      </c>
      <c r="AS584">
        <f>_xlfn.RANK.AVG(Table2[[#This Row],[1Y Return vs Nifty Z-Score]],Table2[1Y Return vs Nifty Z-Score])</f>
        <v>534</v>
      </c>
      <c r="AT584">
        <f>_xlfn.RANK.AVG(Table2[[#This Row],[6M Return vs Nifty Z-Score]],Table2[6M Return vs Nifty Z-Score])</f>
        <v>594</v>
      </c>
      <c r="AU584">
        <f>_xlfn.RANK.AVG(Table2[[#This Row],[Sharpe Ratio Z-Score]],Table2[Sharpe Ratio Z-Score])</f>
        <v>473</v>
      </c>
      <c r="AV584">
        <f>(Table2[[#This Row],[Rank 1Y]]+Table2[[#This Row],[Rank 6M]]+Table2[[#This Row],[Rank Sharpe]])/3</f>
        <v>533.66666666666663</v>
      </c>
    </row>
    <row r="585" spans="1:48" x14ac:dyDescent="0.3">
      <c r="A585" t="s">
        <v>1341</v>
      </c>
      <c r="B585" t="s">
        <v>1342</v>
      </c>
      <c r="C585" t="s">
        <v>10397</v>
      </c>
      <c r="D585" t="s">
        <v>278</v>
      </c>
      <c r="E585">
        <v>8584.1101484850005</v>
      </c>
      <c r="F585">
        <v>695.65</v>
      </c>
      <c r="G585">
        <v>-13.439029880661099</v>
      </c>
      <c r="H585">
        <f>(Table2[[#This Row],[1Y Return vs Nifty]]-AVERAGE(Table2[1Y Return vs Nifty]))/_xlfn.STDEV.P(Table2[1Y Return vs Nifty])</f>
        <v>-0.61958674047674378</v>
      </c>
      <c r="I585">
        <v>-13.619838063445201</v>
      </c>
      <c r="J585">
        <f>(Table2[[#This Row],[1M Return vs Nifty]]-AVERAGE(Table2[1M Return vs Nifty]))/_xlfn.STDEV.P(Table2[1M Return vs Nifty])</f>
        <v>-1.0861439263779236</v>
      </c>
      <c r="K585">
        <v>-3.2731462699985499</v>
      </c>
      <c r="L585">
        <f>(Table2[[#This Row],[6M Return vs Nifty]]-AVERAGE(Table2[6M Return vs Nifty]))/_xlfn.STDEV.P(Table2[6M Return vs Nifty])</f>
        <v>-0.53589301306806147</v>
      </c>
      <c r="M585">
        <v>-4.3077729755504599</v>
      </c>
      <c r="N585">
        <f>(Table2[[#This Row],[1W Return vs Nifty]]-AVERAGE(Table2[1W Return vs Nifty]))/_xlfn.STDEV.P(Table2[1W Return vs Nifty])</f>
        <v>-0.34227978411651833</v>
      </c>
      <c r="O585">
        <v>717.69</v>
      </c>
      <c r="P585">
        <v>719.51274756201894</v>
      </c>
      <c r="Q585">
        <v>674.21391874492895</v>
      </c>
      <c r="R585">
        <v>34.327496174656602</v>
      </c>
      <c r="S585" s="2">
        <f>(Table2[[#This Row],[Close Price]]-Table2[[#This Row],[20D EMA]])/Table2[[#This Row],[20D EMA]]</f>
        <v>-3.0709637865931078E-2</v>
      </c>
      <c r="T585" s="2">
        <f>(Table2[[#This Row],[Close Price]]-Table2[[#This Row],[50D EMA]])/Table2[[#This Row],[50D EMA]]</f>
        <v>-3.3165149113584119E-2</v>
      </c>
      <c r="U585" s="2">
        <f>(Table2[[#This Row],[Close Price]]-Table2[[#This Row],[200D EMA]])/Table2[[#This Row],[200D EMA]]</f>
        <v>3.1794183802931551E-2</v>
      </c>
      <c r="V585">
        <v>0.293631546116701</v>
      </c>
      <c r="W585">
        <v>693.75</v>
      </c>
      <c r="X585">
        <v>707</v>
      </c>
      <c r="Y585">
        <v>689.15</v>
      </c>
      <c r="Z585">
        <v>719.9</v>
      </c>
      <c r="AA585">
        <v>689.15</v>
      </c>
      <c r="AB585">
        <v>753.85</v>
      </c>
      <c r="AC585" s="2">
        <f>(Table2[[#This Row],[Close Price]]/Table2[[#This Row],[Day Low]])-1</f>
        <v>2.7387387387387552E-3</v>
      </c>
      <c r="AD585" s="2">
        <f>(Table2[[#This Row],[Day High]]/Table2[[#This Row],[Close Price]])-1</f>
        <v>1.6315675986487532E-2</v>
      </c>
      <c r="AE585" s="2">
        <f>(Table2[[#This Row],[Close Price]]/Table2[[#This Row],[Current Week Low]])-1</f>
        <v>9.4319088732497391E-3</v>
      </c>
      <c r="AF585" s="2">
        <f>(Table2[[#This Row],[Current Week High]]/Table2[[#This Row],[Close Price]])-1</f>
        <v>3.4859483935887337E-2</v>
      </c>
      <c r="AG585" s="2">
        <f>(Table2[[#This Row],[Close Price]]/Table2[[#This Row],[Current Month Low]])-1</f>
        <v>9.4319088732497391E-3</v>
      </c>
      <c r="AH585" s="2">
        <f>(Table2[[#This Row],[Current Month High]]/Table2[[#This Row],[Close Price]])-1</f>
        <v>8.3662761446129608E-2</v>
      </c>
      <c r="AI585">
        <v>20.419751311722798</v>
      </c>
      <c r="AJ585">
        <v>36.388589353984898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-0.05</v>
      </c>
      <c r="AM585" t="s">
        <v>10443</v>
      </c>
      <c r="AN585">
        <v>-4.9800000000000004</v>
      </c>
      <c r="AO585" t="s">
        <v>10443</v>
      </c>
      <c r="AQ585">
        <f>(Table2[[#This Row],[Sharpe Ratio]]-AVERAGE(Table2[Sharpe Ratio]))/_xlfn.STDEV.P(Table2[Sharpe Ratio])</f>
        <v>-0.74629057572393653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542</v>
      </c>
      <c r="AT585">
        <f>_xlfn.RANK.AVG(Table2[[#This Row],[6M Return vs Nifty Z-Score]],Table2[6M Return vs Nifty Z-Score])</f>
        <v>504</v>
      </c>
      <c r="AU585">
        <f>_xlfn.RANK.AVG(Table2[[#This Row],[Sharpe Ratio Z-Score]],Table2[Sharpe Ratio Z-Score])</f>
        <v>558</v>
      </c>
      <c r="AV585">
        <f>(Table2[[#This Row],[Rank 1Y]]+Table2[[#This Row],[Rank 6M]]+Table2[[#This Row],[Rank Sharpe]])/3</f>
        <v>534.66666666666663</v>
      </c>
    </row>
    <row r="586" spans="1:48" x14ac:dyDescent="0.3">
      <c r="A586" t="s">
        <v>360</v>
      </c>
      <c r="B586" t="s">
        <v>361</v>
      </c>
      <c r="C586" t="s">
        <v>10391</v>
      </c>
      <c r="D586" t="s">
        <v>119</v>
      </c>
      <c r="E586">
        <v>71540</v>
      </c>
      <c r="F586">
        <v>894.25</v>
      </c>
      <c r="G586">
        <v>2.1947255862641599</v>
      </c>
      <c r="H586">
        <f>(Table2[[#This Row],[1Y Return vs Nifty]]-AVERAGE(Table2[1Y Return vs Nifty]))/_xlfn.STDEV.P(Table2[1Y Return vs Nifty])</f>
        <v>-0.36310017672329264</v>
      </c>
      <c r="I586">
        <v>-10.496280703734699</v>
      </c>
      <c r="J586">
        <f>(Table2[[#This Row],[1M Return vs Nifty]]-AVERAGE(Table2[1M Return vs Nifty]))/_xlfn.STDEV.P(Table2[1M Return vs Nifty])</f>
        <v>-0.78563142417809761</v>
      </c>
      <c r="K586">
        <v>-18.943506303212398</v>
      </c>
      <c r="L586">
        <f>(Table2[[#This Row],[6M Return vs Nifty]]-AVERAGE(Table2[6M Return vs Nifty]))/_xlfn.STDEV.P(Table2[6M Return vs Nifty])</f>
        <v>-0.99220358681890941</v>
      </c>
      <c r="M586">
        <v>-7.6980466023386196</v>
      </c>
      <c r="N586">
        <f>(Table2[[#This Row],[1W Return vs Nifty]]-AVERAGE(Table2[1W Return vs Nifty]))/_xlfn.STDEV.P(Table2[1W Return vs Nifty])</f>
        <v>-1.0960259536856916</v>
      </c>
      <c r="O586">
        <v>924.64</v>
      </c>
      <c r="P586">
        <v>945.67573612699698</v>
      </c>
      <c r="Q586">
        <v>925.42116174645003</v>
      </c>
      <c r="R586">
        <v>30.920807794984999</v>
      </c>
      <c r="S586" s="2">
        <f>(Table2[[#This Row],[Close Price]]-Table2[[#This Row],[20D EMA]])/Table2[[#This Row],[20D EMA]]</f>
        <v>-3.286684547499566E-2</v>
      </c>
      <c r="T586" s="2">
        <f>(Table2[[#This Row],[Close Price]]-Table2[[#This Row],[50D EMA]])/Table2[[#This Row],[50D EMA]]</f>
        <v>-5.4379883254285909E-2</v>
      </c>
      <c r="U586" s="2">
        <f>(Table2[[#This Row],[Close Price]]-Table2[[#This Row],[200D EMA]])/Table2[[#This Row],[200D EMA]]</f>
        <v>-3.3683216934032471E-2</v>
      </c>
      <c r="V586">
        <v>0.848909415901276</v>
      </c>
      <c r="W586">
        <v>881.7</v>
      </c>
      <c r="X586">
        <v>897</v>
      </c>
      <c r="Y586">
        <v>866.05</v>
      </c>
      <c r="Z586">
        <v>941.95</v>
      </c>
      <c r="AA586">
        <v>866.05</v>
      </c>
      <c r="AB586">
        <v>957.1</v>
      </c>
      <c r="AC586" s="2">
        <f>(Table2[[#This Row],[Close Price]]/Table2[[#This Row],[Day Low]])-1</f>
        <v>1.4233866394465222E-2</v>
      </c>
      <c r="AD586" s="2">
        <f>(Table2[[#This Row],[Day High]]/Table2[[#This Row],[Close Price]])-1</f>
        <v>3.0752026838132274E-3</v>
      </c>
      <c r="AE586" s="2">
        <f>(Table2[[#This Row],[Close Price]]/Table2[[#This Row],[Current Week Low]])-1</f>
        <v>3.2561630390855134E-2</v>
      </c>
      <c r="AF586" s="2">
        <f>(Table2[[#This Row],[Current Week High]]/Table2[[#This Row],[Close Price]])-1</f>
        <v>5.3340788370142667E-2</v>
      </c>
      <c r="AG586" s="2">
        <f>(Table2[[#This Row],[Close Price]]/Table2[[#This Row],[Current Month Low]])-1</f>
        <v>3.2561630390855134E-2</v>
      </c>
      <c r="AH586" s="2">
        <f>(Table2[[#This Row],[Current Month High]]/Table2[[#This Row],[Close Price]])-1</f>
        <v>7.0282359519150184E-2</v>
      </c>
      <c r="AI586">
        <v>27.358121330724</v>
      </c>
      <c r="AJ586">
        <v>40.704901266619402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-0.17</v>
      </c>
      <c r="AM586" t="s">
        <v>10443</v>
      </c>
      <c r="AN586">
        <v>-4.79</v>
      </c>
      <c r="AO586" t="s">
        <v>10443</v>
      </c>
      <c r="AP586">
        <v>8.1014628813799998E-4</v>
      </c>
      <c r="AQ586">
        <f>(Table2[[#This Row],[Sharpe Ratio]]-AVERAGE(Table2[Sharpe Ratio]))/_xlfn.STDEV.P(Table2[Sharpe Ratio])</f>
        <v>-0.73691248542727894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414</v>
      </c>
      <c r="AT586">
        <f>_xlfn.RANK.AVG(Table2[[#This Row],[6M Return vs Nifty Z-Score]],Table2[6M Return vs Nifty Z-Score])</f>
        <v>663</v>
      </c>
      <c r="AU586">
        <f>_xlfn.RANK.AVG(Table2[[#This Row],[Sharpe Ratio Z-Score]],Table2[Sharpe Ratio Z-Score])</f>
        <v>529</v>
      </c>
      <c r="AV586">
        <f>(Table2[[#This Row],[Rank 1Y]]+Table2[[#This Row],[Rank 6M]]+Table2[[#This Row],[Rank Sharpe]])/3</f>
        <v>535.33333333333337</v>
      </c>
    </row>
    <row r="587" spans="1:48" x14ac:dyDescent="0.3">
      <c r="A587" t="s">
        <v>1072</v>
      </c>
      <c r="B587" t="s">
        <v>1073</v>
      </c>
      <c r="C587" t="s">
        <v>605</v>
      </c>
      <c r="D587" t="s">
        <v>605</v>
      </c>
      <c r="E587">
        <v>12616.675858941</v>
      </c>
      <c r="F587">
        <v>25.41</v>
      </c>
      <c r="G587">
        <v>1.7241827792411899</v>
      </c>
      <c r="H587">
        <f>(Table2[[#This Row],[1Y Return vs Nifty]]-AVERAGE(Table2[1Y Return vs Nifty]))/_xlfn.STDEV.P(Table2[1Y Return vs Nifty])</f>
        <v>-0.37081987708112107</v>
      </c>
      <c r="I587">
        <v>-4.5395415493303402</v>
      </c>
      <c r="J587">
        <f>(Table2[[#This Row],[1M Return vs Nifty]]-AVERAGE(Table2[1M Return vs Nifty]))/_xlfn.STDEV.P(Table2[1M Return vs Nifty])</f>
        <v>-0.21254299259327242</v>
      </c>
      <c r="K587">
        <v>-22.568981177892201</v>
      </c>
      <c r="L587">
        <f>(Table2[[#This Row],[6M Return vs Nifty]]-AVERAGE(Table2[6M Return vs Nifty]))/_xlfn.STDEV.P(Table2[6M Return vs Nifty])</f>
        <v>-1.0977750297645716</v>
      </c>
      <c r="M587">
        <v>-4.6163467547124704</v>
      </c>
      <c r="N587">
        <f>(Table2[[#This Row],[1W Return vs Nifty]]-AVERAGE(Table2[1W Return vs Nifty]))/_xlfn.STDEV.P(Table2[1W Return vs Nifty])</f>
        <v>-0.41088377591088993</v>
      </c>
      <c r="O587">
        <v>26.35</v>
      </c>
      <c r="P587">
        <v>26.631851319592901</v>
      </c>
      <c r="Q587">
        <v>25.7934628757707</v>
      </c>
      <c r="R587">
        <v>30.570600559928099</v>
      </c>
      <c r="S587" s="2">
        <f>(Table2[[#This Row],[Close Price]]-Table2[[#This Row],[20D EMA]])/Table2[[#This Row],[20D EMA]]</f>
        <v>-3.5673624288425097E-2</v>
      </c>
      <c r="T587" s="2">
        <f>(Table2[[#This Row],[Close Price]]-Table2[[#This Row],[50D EMA]])/Table2[[#This Row],[50D EMA]]</f>
        <v>-4.5879323406029668E-2</v>
      </c>
      <c r="U587" s="2">
        <f>(Table2[[#This Row],[Close Price]]-Table2[[#This Row],[200D EMA]])/Table2[[#This Row],[200D EMA]]</f>
        <v>-1.4866669032288376E-2</v>
      </c>
      <c r="V587">
        <v>0.66107809888227198</v>
      </c>
      <c r="W587">
        <v>25.32</v>
      </c>
      <c r="X587">
        <v>25.76</v>
      </c>
      <c r="Y587">
        <v>24.94</v>
      </c>
      <c r="Z587">
        <v>26.62</v>
      </c>
      <c r="AA587">
        <v>24.94</v>
      </c>
      <c r="AB587">
        <v>28.3</v>
      </c>
      <c r="AC587" s="2">
        <f>(Table2[[#This Row],[Close Price]]/Table2[[#This Row],[Day Low]])-1</f>
        <v>3.5545023696681444E-3</v>
      </c>
      <c r="AD587" s="2">
        <f>(Table2[[#This Row],[Day High]]/Table2[[#This Row],[Close Price]])-1</f>
        <v>1.377410468319562E-2</v>
      </c>
      <c r="AE587" s="2">
        <f>(Table2[[#This Row],[Close Price]]/Table2[[#This Row],[Current Week Low]])-1</f>
        <v>1.8845228548516335E-2</v>
      </c>
      <c r="AF587" s="2">
        <f>(Table2[[#This Row],[Current Week High]]/Table2[[#This Row],[Close Price]])-1</f>
        <v>4.7619047619047672E-2</v>
      </c>
      <c r="AG587" s="2">
        <f>(Table2[[#This Row],[Close Price]]/Table2[[#This Row],[Current Month Low]])-1</f>
        <v>1.8845228548516335E-2</v>
      </c>
      <c r="AH587" s="2">
        <f>(Table2[[#This Row],[Current Month High]]/Table2[[#This Row],[Close Price]])-1</f>
        <v>0.11373475009838652</v>
      </c>
      <c r="AI587">
        <v>53.679653679653597</v>
      </c>
      <c r="AJ587">
        <v>57.826086956521699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-0.23</v>
      </c>
      <c r="AM587" t="s">
        <v>10443</v>
      </c>
      <c r="AN587">
        <v>-5.89</v>
      </c>
      <c r="AO587" t="s">
        <v>10443</v>
      </c>
      <c r="AP587">
        <v>1.0608168217706999E-2</v>
      </c>
      <c r="AQ587">
        <f>(Table2[[#This Row],[Sharpe Ratio]]-AVERAGE(Table2[Sharpe Ratio]))/_xlfn.STDEV.P(Table2[Sharpe Ratio])</f>
        <v>-0.62349255654589386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421</v>
      </c>
      <c r="AT587">
        <f>_xlfn.RANK.AVG(Table2[[#This Row],[6M Return vs Nifty Z-Score]],Table2[6M Return vs Nifty Z-Score])</f>
        <v>685</v>
      </c>
      <c r="AU587">
        <f>_xlfn.RANK.AVG(Table2[[#This Row],[Sharpe Ratio Z-Score]],Table2[Sharpe Ratio Z-Score])</f>
        <v>502</v>
      </c>
      <c r="AV587">
        <f>(Table2[[#This Row],[Rank 1Y]]+Table2[[#This Row],[Rank 6M]]+Table2[[#This Row],[Rank Sharpe]])/3</f>
        <v>536</v>
      </c>
    </row>
    <row r="588" spans="1:48" x14ac:dyDescent="0.3">
      <c r="A588" t="s">
        <v>953</v>
      </c>
      <c r="B588" t="s">
        <v>954</v>
      </c>
      <c r="C588" t="s">
        <v>10400</v>
      </c>
      <c r="D588" t="s">
        <v>955</v>
      </c>
      <c r="E588">
        <v>16233.60683232</v>
      </c>
      <c r="F588">
        <v>1654.2</v>
      </c>
      <c r="G588">
        <v>-32.978280033845401</v>
      </c>
      <c r="H588">
        <f>(Table2[[#This Row],[1Y Return vs Nifty]]-AVERAGE(Table2[1Y Return vs Nifty]))/_xlfn.STDEV.P(Table2[1Y Return vs Nifty])</f>
        <v>-0.94014664309974261</v>
      </c>
      <c r="I588">
        <v>5.0191476307775904</v>
      </c>
      <c r="J588">
        <f>(Table2[[#This Row],[1M Return vs Nifty]]-AVERAGE(Table2[1M Return vs Nifty]))/_xlfn.STDEV.P(Table2[1M Return vs Nifty])</f>
        <v>0.70708334125156769</v>
      </c>
      <c r="K588">
        <v>11.885451863813101</v>
      </c>
      <c r="L588">
        <f>(Table2[[#This Row],[6M Return vs Nifty]]-AVERAGE(Table2[6M Return vs Nifty]))/_xlfn.STDEV.P(Table2[6M Return vs Nifty])</f>
        <v>-9.4484609110701695E-2</v>
      </c>
      <c r="M588">
        <v>2.41868402057887</v>
      </c>
      <c r="N588">
        <f>(Table2[[#This Row],[1W Return vs Nifty]]-AVERAGE(Table2[1W Return vs Nifty]))/_xlfn.STDEV.P(Table2[1W Return vs Nifty])</f>
        <v>1.1531868813300254</v>
      </c>
      <c r="O588">
        <v>1597.45</v>
      </c>
      <c r="P588">
        <v>1532.1519226703099</v>
      </c>
      <c r="Q588">
        <v>1486.9201325558499</v>
      </c>
      <c r="R588">
        <v>64.220668793539303</v>
      </c>
      <c r="S588" s="2">
        <f>(Table2[[#This Row],[Close Price]]-Table2[[#This Row],[20D EMA]])/Table2[[#This Row],[20D EMA]]</f>
        <v>3.552536855613634E-2</v>
      </c>
      <c r="T588" s="2">
        <f>(Table2[[#This Row],[Close Price]]-Table2[[#This Row],[50D EMA]])/Table2[[#This Row],[50D EMA]]</f>
        <v>7.9657947442299815E-2</v>
      </c>
      <c r="U588" s="2">
        <f>(Table2[[#This Row],[Close Price]]-Table2[[#This Row],[200D EMA]])/Table2[[#This Row],[200D EMA]]</f>
        <v>0.11250090961954673</v>
      </c>
      <c r="V588">
        <v>0.94158025011590596</v>
      </c>
      <c r="W588">
        <v>1648.45</v>
      </c>
      <c r="X588">
        <v>1685.05</v>
      </c>
      <c r="Y588">
        <v>1636.5</v>
      </c>
      <c r="Z588">
        <v>1718.75</v>
      </c>
      <c r="AA588">
        <v>1502</v>
      </c>
      <c r="AB588">
        <v>1718.75</v>
      </c>
      <c r="AC588" s="2">
        <f>(Table2[[#This Row],[Close Price]]/Table2[[#This Row],[Day Low]])-1</f>
        <v>3.488125208529258E-3</v>
      </c>
      <c r="AD588" s="2">
        <f>(Table2[[#This Row],[Day High]]/Table2[[#This Row],[Close Price]])-1</f>
        <v>1.8649498246886553E-2</v>
      </c>
      <c r="AE588" s="2">
        <f>(Table2[[#This Row],[Close Price]]/Table2[[#This Row],[Current Week Low]])-1</f>
        <v>1.0815765352887308E-2</v>
      </c>
      <c r="AF588" s="2">
        <f>(Table2[[#This Row],[Current Week High]]/Table2[[#This Row],[Close Price]])-1</f>
        <v>3.9021883690001147E-2</v>
      </c>
      <c r="AG588" s="2">
        <f>(Table2[[#This Row],[Close Price]]/Table2[[#This Row],[Current Month Low]])-1</f>
        <v>0.1013315579227696</v>
      </c>
      <c r="AH588" s="2">
        <f>(Table2[[#This Row],[Current Month High]]/Table2[[#This Row],[Close Price]])-1</f>
        <v>3.9021883690001147E-2</v>
      </c>
      <c r="AI588">
        <v>10.6516745254503</v>
      </c>
      <c r="AJ588">
        <v>37.3692077727952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0.13</v>
      </c>
      <c r="AM588" t="s">
        <v>10442</v>
      </c>
      <c r="AN588">
        <v>8.32</v>
      </c>
      <c r="AO588" t="s">
        <v>10442</v>
      </c>
      <c r="AP588">
        <v>-1.8922059866023001E-2</v>
      </c>
      <c r="AQ588">
        <f>(Table2[[#This Row],[Sharpe Ratio]]-AVERAGE(Table2[Sharpe Ratio]))/_xlfn.STDEV.P(Table2[Sharpe Ratio])</f>
        <v>-0.96532853049896161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-0.13968956012781275</v>
      </c>
      <c r="AS588">
        <f>_xlfn.RANK.AVG(Table2[[#This Row],[1Y Return vs Nifty Z-Score]],Table2[1Y Return vs Nifty Z-Score])</f>
        <v>658</v>
      </c>
      <c r="AT588">
        <f>_xlfn.RANK.AVG(Table2[[#This Row],[6M Return vs Nifty Z-Score]],Table2[6M Return vs Nifty Z-Score])</f>
        <v>337</v>
      </c>
      <c r="AU588">
        <f>_xlfn.RANK.AVG(Table2[[#This Row],[Sharpe Ratio Z-Score]],Table2[Sharpe Ratio Z-Score])</f>
        <v>622</v>
      </c>
      <c r="AV588">
        <f>(Table2[[#This Row],[Rank 1Y]]+Table2[[#This Row],[Rank 6M]]+Table2[[#This Row],[Rank Sharpe]])/3</f>
        <v>539</v>
      </c>
    </row>
    <row r="589" spans="1:48" x14ac:dyDescent="0.3">
      <c r="A589" t="s">
        <v>253</v>
      </c>
      <c r="B589" t="s">
        <v>254</v>
      </c>
      <c r="C589" t="s">
        <v>10388</v>
      </c>
      <c r="D589" t="s">
        <v>54</v>
      </c>
      <c r="E589">
        <v>109125.897080355</v>
      </c>
      <c r="F589">
        <v>6551.15</v>
      </c>
      <c r="G589">
        <v>-12.9223792806823</v>
      </c>
      <c r="H589">
        <f>(Table2[[#This Row],[1Y Return vs Nifty]]-AVERAGE(Table2[1Y Return vs Nifty]))/_xlfn.STDEV.P(Table2[1Y Return vs Nifty])</f>
        <v>-0.61111059811094648</v>
      </c>
      <c r="I589">
        <v>-10.729702576719999</v>
      </c>
      <c r="J589">
        <f>(Table2[[#This Row],[1M Return vs Nifty]]-AVERAGE(Table2[1M Return vs Nifty]))/_xlfn.STDEV.P(Table2[1M Return vs Nifty])</f>
        <v>-0.80808857256402766</v>
      </c>
      <c r="K589">
        <v>-10.757463336379301</v>
      </c>
      <c r="L589">
        <f>(Table2[[#This Row],[6M Return vs Nifty]]-AVERAGE(Table2[6M Return vs Nifty]))/_xlfn.STDEV.P(Table2[6M Return vs Nifty])</f>
        <v>-0.75383140168548257</v>
      </c>
      <c r="M589">
        <v>-4.3122095108473202</v>
      </c>
      <c r="N589">
        <f>(Table2[[#This Row],[1W Return vs Nifty]]-AVERAGE(Table2[1W Return vs Nifty]))/_xlfn.STDEV.P(Table2[1W Return vs Nifty])</f>
        <v>-0.34326614151839413</v>
      </c>
      <c r="O589">
        <v>6696.33</v>
      </c>
      <c r="P589">
        <v>6687.09862969605</v>
      </c>
      <c r="Q589">
        <v>6243.4112643190201</v>
      </c>
      <c r="R589">
        <v>32.172579943838301</v>
      </c>
      <c r="S589" s="2">
        <f>(Table2[[#This Row],[Close Price]]-Table2[[#This Row],[20D EMA]])/Table2[[#This Row],[20D EMA]]</f>
        <v>-2.1680532470771348E-2</v>
      </c>
      <c r="T589" s="2">
        <f>(Table2[[#This Row],[Close Price]]-Table2[[#This Row],[50D EMA]])/Table2[[#This Row],[50D EMA]]</f>
        <v>-2.0329987222310445E-2</v>
      </c>
      <c r="U589" s="2">
        <f>(Table2[[#This Row],[Close Price]]-Table2[[#This Row],[200D EMA]])/Table2[[#This Row],[200D EMA]]</f>
        <v>4.9290159281945863E-2</v>
      </c>
      <c r="V589">
        <v>0.93974932651800502</v>
      </c>
      <c r="W589">
        <v>6485.7</v>
      </c>
      <c r="X589">
        <v>6597.95</v>
      </c>
      <c r="Y589">
        <v>6482.5</v>
      </c>
      <c r="Z589">
        <v>6689.9</v>
      </c>
      <c r="AA589">
        <v>6482.5</v>
      </c>
      <c r="AB589">
        <v>7074.95</v>
      </c>
      <c r="AC589" s="2">
        <f>(Table2[[#This Row],[Close Price]]/Table2[[#This Row],[Day Low]])-1</f>
        <v>1.0091431919453608E-2</v>
      </c>
      <c r="AD589" s="2">
        <f>(Table2[[#This Row],[Day High]]/Table2[[#This Row],[Close Price]])-1</f>
        <v>7.1437839158010608E-3</v>
      </c>
      <c r="AE589" s="2">
        <f>(Table2[[#This Row],[Close Price]]/Table2[[#This Row],[Current Week Low]])-1</f>
        <v>1.0590050134978712E-2</v>
      </c>
      <c r="AF589" s="2">
        <f>(Table2[[#This Row],[Current Week High]]/Table2[[#This Row],[Close Price]])-1</f>
        <v>2.1179487570884392E-2</v>
      </c>
      <c r="AG589" s="2">
        <f>(Table2[[#This Row],[Close Price]]/Table2[[#This Row],[Current Month Low]])-1</f>
        <v>1.0590050134978712E-2</v>
      </c>
      <c r="AH589" s="2">
        <f>(Table2[[#This Row],[Current Month High]]/Table2[[#This Row],[Close Price]])-1</f>
        <v>7.9955427673003898E-2</v>
      </c>
      <c r="AI589">
        <v>8.4916388725643603</v>
      </c>
      <c r="AJ589">
        <v>25.849333884027601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-0.12</v>
      </c>
      <c r="AM589" t="s">
        <v>10443</v>
      </c>
      <c r="AN589">
        <v>-3.48</v>
      </c>
      <c r="AO589" t="s">
        <v>10443</v>
      </c>
      <c r="AP589">
        <v>6.9736775556500001E-3</v>
      </c>
      <c r="AQ589">
        <f>(Table2[[#This Row],[Sharpe Ratio]]-AVERAGE(Table2[Sharpe Ratio]))/_xlfn.STDEV.P(Table2[Sharpe Ratio])</f>
        <v>-0.66556468859190732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-3.1818614024707581</v>
      </c>
      <c r="AS589">
        <f>_xlfn.RANK.AVG(Table2[[#This Row],[1Y Return vs Nifty Z-Score]],Table2[1Y Return vs Nifty Z-Score])</f>
        <v>538</v>
      </c>
      <c r="AT589">
        <f>_xlfn.RANK.AVG(Table2[[#This Row],[6M Return vs Nifty Z-Score]],Table2[6M Return vs Nifty Z-Score])</f>
        <v>573</v>
      </c>
      <c r="AU589">
        <f>_xlfn.RANK.AVG(Table2[[#This Row],[Sharpe Ratio Z-Score]],Table2[Sharpe Ratio Z-Score])</f>
        <v>507</v>
      </c>
      <c r="AV589">
        <f>(Table2[[#This Row],[Rank 1Y]]+Table2[[#This Row],[Rank 6M]]+Table2[[#This Row],[Rank Sharpe]])/3</f>
        <v>539.33333333333337</v>
      </c>
    </row>
    <row r="590" spans="1:48" x14ac:dyDescent="0.3">
      <c r="A590" t="s">
        <v>439</v>
      </c>
      <c r="B590" t="s">
        <v>440</v>
      </c>
      <c r="C590" t="s">
        <v>10392</v>
      </c>
      <c r="D590" t="s">
        <v>125</v>
      </c>
      <c r="E590">
        <v>52160.273349491901</v>
      </c>
      <c r="F590">
        <v>126.28</v>
      </c>
      <c r="G590">
        <v>2.8447382196220099</v>
      </c>
      <c r="H590">
        <f>(Table2[[#This Row],[1Y Return vs Nifty]]-AVERAGE(Table2[1Y Return vs Nifty]))/_xlfn.STDEV.P(Table2[1Y Return vs Nifty])</f>
        <v>-0.35243610390476876</v>
      </c>
      <c r="I590">
        <v>-8.9846017382726995</v>
      </c>
      <c r="J590">
        <f>(Table2[[#This Row],[1M Return vs Nifty]]-AVERAGE(Table2[1M Return vs Nifty]))/_xlfn.STDEV.P(Table2[1M Return vs Nifty])</f>
        <v>-0.64019518718325874</v>
      </c>
      <c r="K590">
        <v>-15.968325677434599</v>
      </c>
      <c r="L590">
        <f>(Table2[[#This Row],[6M Return vs Nifty]]-AVERAGE(Table2[6M Return vs Nifty]))/_xlfn.STDEV.P(Table2[6M Return vs Nifty])</f>
        <v>-0.90556828453589977</v>
      </c>
      <c r="M590">
        <v>-5.4852304990155902</v>
      </c>
      <c r="N590">
        <f>(Table2[[#This Row],[1W Return vs Nifty]]-AVERAGE(Table2[1W Return vs Nifty]))/_xlfn.STDEV.P(Table2[1W Return vs Nifty])</f>
        <v>-0.60405927327917941</v>
      </c>
      <c r="O590">
        <v>130.99</v>
      </c>
      <c r="P590">
        <v>136.043192716146</v>
      </c>
      <c r="Q590">
        <v>133.07562868884099</v>
      </c>
      <c r="R590">
        <v>33.161264509817201</v>
      </c>
      <c r="S590" s="2">
        <f>(Table2[[#This Row],[Close Price]]-Table2[[#This Row],[20D EMA]])/Table2[[#This Row],[20D EMA]]</f>
        <v>-3.5956943278112892E-2</v>
      </c>
      <c r="T590" s="2">
        <f>(Table2[[#This Row],[Close Price]]-Table2[[#This Row],[50D EMA]])/Table2[[#This Row],[50D EMA]]</f>
        <v>-7.1765389515055608E-2</v>
      </c>
      <c r="U590" s="2">
        <f>(Table2[[#This Row],[Close Price]]-Table2[[#This Row],[200D EMA]])/Table2[[#This Row],[200D EMA]]</f>
        <v>-5.1065914591548626E-2</v>
      </c>
      <c r="V590">
        <v>0.61130696144042795</v>
      </c>
      <c r="W590">
        <v>125.41</v>
      </c>
      <c r="X590">
        <v>128.29</v>
      </c>
      <c r="Y590">
        <v>123.8</v>
      </c>
      <c r="Z590">
        <v>134.08000000000001</v>
      </c>
      <c r="AA590">
        <v>123.8</v>
      </c>
      <c r="AB590">
        <v>134.38999999999999</v>
      </c>
      <c r="AC590" s="2">
        <f>(Table2[[#This Row],[Close Price]]/Table2[[#This Row],[Day Low]])-1</f>
        <v>6.9372458336656173E-3</v>
      </c>
      <c r="AD590" s="2">
        <f>(Table2[[#This Row],[Day High]]/Table2[[#This Row],[Close Price]])-1</f>
        <v>1.5917009819448769E-2</v>
      </c>
      <c r="AE590" s="2">
        <f>(Table2[[#This Row],[Close Price]]/Table2[[#This Row],[Current Week Low]])-1</f>
        <v>2.0032310177706014E-2</v>
      </c>
      <c r="AF590" s="2">
        <f>(Table2[[#This Row],[Current Week High]]/Table2[[#This Row],[Close Price]])-1</f>
        <v>6.1767500791891194E-2</v>
      </c>
      <c r="AG590" s="2">
        <f>(Table2[[#This Row],[Close Price]]/Table2[[#This Row],[Current Month Low]])-1</f>
        <v>2.0032310177706014E-2</v>
      </c>
      <c r="AH590" s="2">
        <f>(Table2[[#This Row],[Current Month High]]/Table2[[#This Row],[Close Price]])-1</f>
        <v>6.4222363002850669E-2</v>
      </c>
      <c r="AI590">
        <v>38.858093126385697</v>
      </c>
      <c r="AJ590">
        <v>54.376528117359399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-0.12</v>
      </c>
      <c r="AM590" t="s">
        <v>10443</v>
      </c>
      <c r="AN590">
        <v>-3.2</v>
      </c>
      <c r="AO590" t="s">
        <v>10443</v>
      </c>
      <c r="AP590">
        <v>-1.3014231865260001E-3</v>
      </c>
      <c r="AQ590">
        <f>(Table2[[#This Row],[Sharpe Ratio]]-AVERAGE(Table2[Sharpe Ratio]))/_xlfn.STDEV.P(Table2[Sharpe Ratio])</f>
        <v>-0.76135558847053053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410</v>
      </c>
      <c r="AT590">
        <f>_xlfn.RANK.AVG(Table2[[#This Row],[6M Return vs Nifty Z-Score]],Table2[6M Return vs Nifty Z-Score])</f>
        <v>634</v>
      </c>
      <c r="AU590">
        <f>_xlfn.RANK.AVG(Table2[[#This Row],[Sharpe Ratio Z-Score]],Table2[Sharpe Ratio Z-Score])</f>
        <v>585</v>
      </c>
      <c r="AV590">
        <f>(Table2[[#This Row],[Rank 1Y]]+Table2[[#This Row],[Rank 6M]]+Table2[[#This Row],[Rank Sharpe]])/3</f>
        <v>543</v>
      </c>
    </row>
    <row r="591" spans="1:48" x14ac:dyDescent="0.3">
      <c r="A591" t="s">
        <v>910</v>
      </c>
      <c r="B591" t="s">
        <v>911</v>
      </c>
      <c r="C591" t="s">
        <v>10384</v>
      </c>
      <c r="D591" t="s">
        <v>51</v>
      </c>
      <c r="E591">
        <v>17226.396495304001</v>
      </c>
      <c r="F591">
        <v>208.82</v>
      </c>
      <c r="G591">
        <v>-21.249396078213898</v>
      </c>
      <c r="H591">
        <f>(Table2[[#This Row],[1Y Return vs Nifty]]-AVERAGE(Table2[1Y Return vs Nifty]))/_xlfn.STDEV.P(Table2[1Y Return vs Nifty])</f>
        <v>-0.74772319444038082</v>
      </c>
      <c r="I591">
        <v>-1.6926089716906301</v>
      </c>
      <c r="J591">
        <f>(Table2[[#This Row],[1M Return vs Nifty]]-AVERAGE(Table2[1M Return vs Nifty]))/_xlfn.STDEV.P(Table2[1M Return vs Nifty])</f>
        <v>6.1355877821581375E-2</v>
      </c>
      <c r="K591">
        <v>-17.8456570249751</v>
      </c>
      <c r="L591">
        <f>(Table2[[#This Row],[6M Return vs Nifty]]-AVERAGE(Table2[6M Return vs Nifty]))/_xlfn.STDEV.P(Table2[6M Return vs Nifty])</f>
        <v>-0.96023493817378469</v>
      </c>
      <c r="M591">
        <v>-3.7367318671261902</v>
      </c>
      <c r="N591">
        <f>(Table2[[#This Row],[1W Return vs Nifty]]-AVERAGE(Table2[1W Return vs Nifty]))/_xlfn.STDEV.P(Table2[1W Return vs Nifty])</f>
        <v>-0.21532246576310424</v>
      </c>
      <c r="O591">
        <v>211.56</v>
      </c>
      <c r="P591">
        <v>212.20301865913299</v>
      </c>
      <c r="Q591">
        <v>212.01437965468699</v>
      </c>
      <c r="R591">
        <v>36.064449733045898</v>
      </c>
      <c r="S591" s="2">
        <f>(Table2[[#This Row],[Close Price]]-Table2[[#This Row],[20D EMA]])/Table2[[#This Row],[20D EMA]]</f>
        <v>-1.2951408583853323E-2</v>
      </c>
      <c r="T591" s="2">
        <f>(Table2[[#This Row],[Close Price]]-Table2[[#This Row],[50D EMA]])/Table2[[#This Row],[50D EMA]]</f>
        <v>-1.5942368211864261E-2</v>
      </c>
      <c r="U591" s="2">
        <f>(Table2[[#This Row],[Close Price]]-Table2[[#This Row],[200D EMA]])/Table2[[#This Row],[200D EMA]]</f>
        <v>-1.5066806600051195E-2</v>
      </c>
      <c r="V591">
        <v>0.29387460935168502</v>
      </c>
      <c r="W591">
        <v>208</v>
      </c>
      <c r="X591">
        <v>210.5</v>
      </c>
      <c r="Y591">
        <v>207.23</v>
      </c>
      <c r="Z591">
        <v>216.7</v>
      </c>
      <c r="AA591">
        <v>205.55</v>
      </c>
      <c r="AB591">
        <v>221.95</v>
      </c>
      <c r="AC591" s="2">
        <f>(Table2[[#This Row],[Close Price]]/Table2[[#This Row],[Day Low]])-1</f>
        <v>3.9423076923077449E-3</v>
      </c>
      <c r="AD591" s="2">
        <f>(Table2[[#This Row],[Day High]]/Table2[[#This Row],[Close Price]])-1</f>
        <v>8.0452063978546651E-3</v>
      </c>
      <c r="AE591" s="2">
        <f>(Table2[[#This Row],[Close Price]]/Table2[[#This Row],[Current Week Low]])-1</f>
        <v>7.6726342710997653E-3</v>
      </c>
      <c r="AF591" s="2">
        <f>(Table2[[#This Row],[Current Week High]]/Table2[[#This Row],[Close Price]])-1</f>
        <v>3.7735849056603765E-2</v>
      </c>
      <c r="AG591" s="2">
        <f>(Table2[[#This Row],[Close Price]]/Table2[[#This Row],[Current Month Low]])-1</f>
        <v>1.5908538068596378E-2</v>
      </c>
      <c r="AH591" s="2">
        <f>(Table2[[#This Row],[Current Month High]]/Table2[[#This Row],[Close Price]])-1</f>
        <v>6.2877119049899344E-2</v>
      </c>
      <c r="AI591">
        <v>38.5164256297289</v>
      </c>
      <c r="AJ591">
        <v>14.0937030460319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-0.06</v>
      </c>
      <c r="AM591" t="s">
        <v>10443</v>
      </c>
      <c r="AN591">
        <v>-2.21</v>
      </c>
      <c r="AO591" t="s">
        <v>10443</v>
      </c>
      <c r="AP591">
        <v>4.6627180327499997E-2</v>
      </c>
      <c r="AQ591">
        <f>(Table2[[#This Row],[Sharpe Ratio]]-AVERAGE(Table2[Sharpe Ratio]))/_xlfn.STDEV.P(Table2[Sharpe Ratio])</f>
        <v>-0.20654372531887766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588</v>
      </c>
      <c r="AT591">
        <f>_xlfn.RANK.AVG(Table2[[#This Row],[6M Return vs Nifty Z-Score]],Table2[6M Return vs Nifty Z-Score])</f>
        <v>652</v>
      </c>
      <c r="AU591">
        <f>_xlfn.RANK.AVG(Table2[[#This Row],[Sharpe Ratio Z-Score]],Table2[Sharpe Ratio Z-Score])</f>
        <v>390</v>
      </c>
      <c r="AV591">
        <f>(Table2[[#This Row],[Rank 1Y]]+Table2[[#This Row],[Rank 6M]]+Table2[[#This Row],[Rank Sharpe]])/3</f>
        <v>543.33333333333337</v>
      </c>
    </row>
    <row r="592" spans="1:48" x14ac:dyDescent="0.3">
      <c r="A592" t="s">
        <v>1699</v>
      </c>
      <c r="B592" t="s">
        <v>1700</v>
      </c>
      <c r="C592" t="s">
        <v>10397</v>
      </c>
      <c r="D592" t="s">
        <v>472</v>
      </c>
      <c r="E592">
        <v>5047.35709314</v>
      </c>
      <c r="F592">
        <v>912.9</v>
      </c>
      <c r="G592">
        <v>-20.270851635910098</v>
      </c>
      <c r="H592">
        <f>(Table2[[#This Row],[1Y Return vs Nifty]]-AVERAGE(Table2[1Y Return vs Nifty]))/_xlfn.STDEV.P(Table2[1Y Return vs Nifty])</f>
        <v>-0.731669246173279</v>
      </c>
      <c r="I592">
        <v>-6.2671569190277303</v>
      </c>
      <c r="J592">
        <f>(Table2[[#This Row],[1M Return vs Nifty]]-AVERAGE(Table2[1M Return vs Nifty]))/_xlfn.STDEV.P(Table2[1M Return vs Nifty])</f>
        <v>-0.3787541287431006</v>
      </c>
      <c r="K592">
        <v>15.3501057515348</v>
      </c>
      <c r="L592">
        <f>(Table2[[#This Row],[6M Return vs Nifty]]-AVERAGE(Table2[6M Return vs Nifty]))/_xlfn.STDEV.P(Table2[6M Return vs Nifty])</f>
        <v>6.4038325079656807E-3</v>
      </c>
      <c r="M592">
        <v>1.0039018755360001</v>
      </c>
      <c r="N592">
        <f>(Table2[[#This Row],[1W Return vs Nifty]]-AVERAGE(Table2[1W Return vs Nifty]))/_xlfn.STDEV.P(Table2[1W Return vs Nifty])</f>
        <v>0.83864394468476611</v>
      </c>
      <c r="O592">
        <v>901.63</v>
      </c>
      <c r="P592">
        <v>876.033829628935</v>
      </c>
      <c r="Q592">
        <v>807.99751675866503</v>
      </c>
      <c r="R592">
        <v>57.372024531454301</v>
      </c>
      <c r="S592" s="2">
        <f>(Table2[[#This Row],[Close Price]]-Table2[[#This Row],[20D EMA]])/Table2[[#This Row],[20D EMA]]</f>
        <v>1.2499584086598696E-2</v>
      </c>
      <c r="T592" s="2">
        <f>(Table2[[#This Row],[Close Price]]-Table2[[#This Row],[50D EMA]])/Table2[[#This Row],[50D EMA]]</f>
        <v>4.20830441978257E-2</v>
      </c>
      <c r="U592" s="2">
        <f>(Table2[[#This Row],[Close Price]]-Table2[[#This Row],[200D EMA]])/Table2[[#This Row],[200D EMA]]</f>
        <v>0.12983020500131998</v>
      </c>
      <c r="V592">
        <v>0.43446144134554998</v>
      </c>
      <c r="W592">
        <v>901.6</v>
      </c>
      <c r="X592">
        <v>922</v>
      </c>
      <c r="Y592">
        <v>888.05</v>
      </c>
      <c r="Z592">
        <v>933</v>
      </c>
      <c r="AA592">
        <v>858.9</v>
      </c>
      <c r="AB592">
        <v>934.75</v>
      </c>
      <c r="AC592" s="2">
        <f>(Table2[[#This Row],[Close Price]]/Table2[[#This Row],[Day Low]])-1</f>
        <v>1.2533274179236775E-2</v>
      </c>
      <c r="AD592" s="2">
        <f>(Table2[[#This Row],[Day High]]/Table2[[#This Row],[Close Price]])-1</f>
        <v>9.9682331032973082E-3</v>
      </c>
      <c r="AE592" s="2">
        <f>(Table2[[#This Row],[Close Price]]/Table2[[#This Row],[Current Week Low]])-1</f>
        <v>2.7982658634085888E-2</v>
      </c>
      <c r="AF592" s="2">
        <f>(Table2[[#This Row],[Current Week High]]/Table2[[#This Row],[Close Price]])-1</f>
        <v>2.2017745645744435E-2</v>
      </c>
      <c r="AG592" s="2">
        <f>(Table2[[#This Row],[Close Price]]/Table2[[#This Row],[Current Month Low]])-1</f>
        <v>6.287111421585756E-2</v>
      </c>
      <c r="AH592" s="2">
        <f>(Table2[[#This Row],[Current Month High]]/Table2[[#This Row],[Close Price]])-1</f>
        <v>2.3934713550224584E-2</v>
      </c>
      <c r="AI592">
        <v>5.8166283273085799</v>
      </c>
      <c r="AJ592">
        <v>38.960347058375802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0.09</v>
      </c>
      <c r="AM592" t="s">
        <v>10442</v>
      </c>
      <c r="AN592">
        <v>2.39</v>
      </c>
      <c r="AO592" t="s">
        <v>10442</v>
      </c>
      <c r="AP592">
        <v>-0.130262637858369</v>
      </c>
      <c r="AQ592">
        <f>(Table2[[#This Row],[Sharpe Ratio]]-AVERAGE(Table2[Sharpe Ratio]))/_xlfn.STDEV.P(Table2[Sharpe Ratio])</f>
        <v>-2.2541846412812823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-2.5195602390049294</v>
      </c>
      <c r="AS592">
        <f>_xlfn.RANK.AVG(Table2[[#This Row],[1Y Return vs Nifty Z-Score]],Table2[1Y Return vs Nifty Z-Score])</f>
        <v>583</v>
      </c>
      <c r="AT592">
        <f>_xlfn.RANK.AVG(Table2[[#This Row],[6M Return vs Nifty Z-Score]],Table2[6M Return vs Nifty Z-Score])</f>
        <v>309</v>
      </c>
      <c r="AU592">
        <f>_xlfn.RANK.AVG(Table2[[#This Row],[Sharpe Ratio Z-Score]],Table2[Sharpe Ratio Z-Score])</f>
        <v>738</v>
      </c>
      <c r="AV592">
        <f>(Table2[[#This Row],[Rank 1Y]]+Table2[[#This Row],[Rank 6M]]+Table2[[#This Row],[Rank Sharpe]])/3</f>
        <v>543.33333333333337</v>
      </c>
    </row>
    <row r="593" spans="1:48" x14ac:dyDescent="0.3">
      <c r="A593" t="s">
        <v>715</v>
      </c>
      <c r="B593" t="s">
        <v>716</v>
      </c>
      <c r="C593" t="s">
        <v>10388</v>
      </c>
      <c r="D593" t="s">
        <v>54</v>
      </c>
      <c r="E593">
        <v>25197.610539789999</v>
      </c>
      <c r="F593">
        <v>467.35</v>
      </c>
      <c r="G593">
        <v>-11.307136933754601</v>
      </c>
      <c r="H593">
        <f>(Table2[[#This Row],[1Y Return vs Nifty]]-AVERAGE(Table2[1Y Return vs Nifty]))/_xlfn.STDEV.P(Table2[1Y Return vs Nifty])</f>
        <v>-0.58461101775937885</v>
      </c>
      <c r="I593">
        <v>2.45099369193741</v>
      </c>
      <c r="J593">
        <f>(Table2[[#This Row],[1M Return vs Nifty]]-AVERAGE(Table2[1M Return vs Nifty]))/_xlfn.STDEV.P(Table2[1M Return vs Nifty])</f>
        <v>0.46000532176332293</v>
      </c>
      <c r="K593">
        <v>5.1997828374092103</v>
      </c>
      <c r="L593">
        <f>(Table2[[#This Row],[6M Return vs Nifty]]-AVERAGE(Table2[6M Return vs Nifty]))/_xlfn.STDEV.P(Table2[6M Return vs Nifty])</f>
        <v>-0.28916689227972164</v>
      </c>
      <c r="M593">
        <v>-9.3422333605263201</v>
      </c>
      <c r="N593">
        <f>(Table2[[#This Row],[1W Return vs Nifty]]-AVERAGE(Table2[1W Return vs Nifty]))/_xlfn.STDEV.P(Table2[1W Return vs Nifty])</f>
        <v>-1.4615715135626415</v>
      </c>
      <c r="O593">
        <v>479.32</v>
      </c>
      <c r="P593">
        <v>463.75740025360398</v>
      </c>
      <c r="Q593">
        <v>432.93497591469998</v>
      </c>
      <c r="R593">
        <v>31.9755832434303</v>
      </c>
      <c r="S593" s="2">
        <f>(Table2[[#This Row],[Close Price]]-Table2[[#This Row],[20D EMA]])/Table2[[#This Row],[20D EMA]]</f>
        <v>-2.4972878244179191E-2</v>
      </c>
      <c r="T593" s="2">
        <f>(Table2[[#This Row],[Close Price]]-Table2[[#This Row],[50D EMA]])/Table2[[#This Row],[50D EMA]]</f>
        <v>7.7467221966300648E-3</v>
      </c>
      <c r="U593" s="2">
        <f>(Table2[[#This Row],[Close Price]]-Table2[[#This Row],[200D EMA]])/Table2[[#This Row],[200D EMA]]</f>
        <v>7.9492362594609928E-2</v>
      </c>
      <c r="V593">
        <v>1.0788716944063801</v>
      </c>
      <c r="W593">
        <v>462.3</v>
      </c>
      <c r="X593">
        <v>473.65</v>
      </c>
      <c r="Y593">
        <v>461</v>
      </c>
      <c r="Z593">
        <v>515.70000000000005</v>
      </c>
      <c r="AA593">
        <v>458.65</v>
      </c>
      <c r="AB593">
        <v>518</v>
      </c>
      <c r="AC593" s="2">
        <f>(Table2[[#This Row],[Close Price]]/Table2[[#This Row],[Day Low]])-1</f>
        <v>1.0923642656283761E-2</v>
      </c>
      <c r="AD593" s="2">
        <f>(Table2[[#This Row],[Day High]]/Table2[[#This Row],[Close Price]])-1</f>
        <v>1.3480261046324937E-2</v>
      </c>
      <c r="AE593" s="2">
        <f>(Table2[[#This Row],[Close Price]]/Table2[[#This Row],[Current Week Low]])-1</f>
        <v>1.3774403470715901E-2</v>
      </c>
      <c r="AF593" s="2">
        <f>(Table2[[#This Row],[Current Week High]]/Table2[[#This Row],[Close Price]])-1</f>
        <v>0.10345565422060554</v>
      </c>
      <c r="AG593" s="2">
        <f>(Table2[[#This Row],[Close Price]]/Table2[[#This Row],[Current Month Low]])-1</f>
        <v>1.8968712525891274E-2</v>
      </c>
      <c r="AH593" s="2">
        <f>(Table2[[#This Row],[Current Month High]]/Table2[[#This Row],[Close Price]])-1</f>
        <v>0.10837701936450195</v>
      </c>
      <c r="AI593">
        <v>10.837701936450101</v>
      </c>
      <c r="AJ593">
        <v>33.7578706353749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-7.0000000000000007E-2</v>
      </c>
      <c r="AM593" t="s">
        <v>10443</v>
      </c>
      <c r="AN593">
        <v>-1.73</v>
      </c>
      <c r="AO593" t="s">
        <v>10443</v>
      </c>
      <c r="AP593">
        <v>-6.9258445094936005E-2</v>
      </c>
      <c r="AQ593">
        <f>(Table2[[#This Row],[Sharpe Ratio]]-AVERAGE(Table2[Sharpe Ratio]))/_xlfn.STDEV.P(Table2[Sharpe Ratio])</f>
        <v>-1.5480123899400122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-3.4233564917784314</v>
      </c>
      <c r="AS593">
        <f>_xlfn.RANK.AVG(Table2[[#This Row],[1Y Return vs Nifty Z-Score]],Table2[1Y Return vs Nifty Z-Score])</f>
        <v>527</v>
      </c>
      <c r="AT593">
        <f>_xlfn.RANK.AVG(Table2[[#This Row],[6M Return vs Nifty Z-Score]],Table2[6M Return vs Nifty Z-Score])</f>
        <v>411</v>
      </c>
      <c r="AU593">
        <f>_xlfn.RANK.AVG(Table2[[#This Row],[Sharpe Ratio Z-Score]],Table2[Sharpe Ratio Z-Score])</f>
        <v>695</v>
      </c>
      <c r="AV593">
        <f>(Table2[[#This Row],[Rank 1Y]]+Table2[[#This Row],[Rank 6M]]+Table2[[#This Row],[Rank Sharpe]])/3</f>
        <v>544.33333333333337</v>
      </c>
    </row>
    <row r="594" spans="1:48" x14ac:dyDescent="0.3">
      <c r="A594" t="s">
        <v>112</v>
      </c>
      <c r="B594" t="s">
        <v>113</v>
      </c>
      <c r="C594" t="s">
        <v>10386</v>
      </c>
      <c r="D594" t="s">
        <v>114</v>
      </c>
      <c r="E594">
        <v>260279.04612779999</v>
      </c>
      <c r="F594">
        <v>2699.55</v>
      </c>
      <c r="G594">
        <v>-10.5671809204705</v>
      </c>
      <c r="H594">
        <f>(Table2[[#This Row],[1Y Return vs Nifty]]-AVERAGE(Table2[1Y Return vs Nifty]))/_xlfn.STDEV.P(Table2[1Y Return vs Nifty])</f>
        <v>-0.57247133861590893</v>
      </c>
      <c r="I594">
        <v>0.61023456983878799</v>
      </c>
      <c r="J594">
        <f>(Table2[[#This Row],[1M Return vs Nifty]]-AVERAGE(Table2[1M Return vs Nifty]))/_xlfn.STDEV.P(Table2[1M Return vs Nifty])</f>
        <v>0.28290880454736217</v>
      </c>
      <c r="K594">
        <v>-12.240968960307701</v>
      </c>
      <c r="L594">
        <f>(Table2[[#This Row],[6M Return vs Nifty]]-AVERAGE(Table2[6M Return vs Nifty]))/_xlfn.STDEV.P(Table2[6M Return vs Nifty])</f>
        <v>-0.79703010937200547</v>
      </c>
      <c r="M594">
        <v>2.2141965823214602</v>
      </c>
      <c r="N594">
        <f>(Table2[[#This Row],[1W Return vs Nifty]]-AVERAGE(Table2[1W Return vs Nifty]))/_xlfn.STDEV.P(Table2[1W Return vs Nifty])</f>
        <v>1.1077239953571445</v>
      </c>
      <c r="O594">
        <v>2556.66</v>
      </c>
      <c r="P594">
        <v>2536.5793222284501</v>
      </c>
      <c r="Q594">
        <v>2486.2726307203002</v>
      </c>
      <c r="R594">
        <v>89.837698908275797</v>
      </c>
      <c r="S594" s="2">
        <f>(Table2[[#This Row],[Close Price]]-Table2[[#This Row],[20D EMA]])/Table2[[#This Row],[20D EMA]]</f>
        <v>5.5889324352866761E-2</v>
      </c>
      <c r="T594" s="2">
        <f>(Table2[[#This Row],[Close Price]]-Table2[[#This Row],[50D EMA]])/Table2[[#This Row],[50D EMA]]</f>
        <v>6.4248208736628884E-2</v>
      </c>
      <c r="U594" s="2">
        <f>(Table2[[#This Row],[Close Price]]-Table2[[#This Row],[200D EMA]])/Table2[[#This Row],[200D EMA]]</f>
        <v>8.5781972034945836E-2</v>
      </c>
      <c r="V594">
        <v>1.3240460685242601</v>
      </c>
      <c r="W594">
        <v>2631.15</v>
      </c>
      <c r="X594">
        <v>2704.25</v>
      </c>
      <c r="Y594">
        <v>2500</v>
      </c>
      <c r="Z594">
        <v>2704.25</v>
      </c>
      <c r="AA594">
        <v>2488</v>
      </c>
      <c r="AB594">
        <v>2704.25</v>
      </c>
      <c r="AC594" s="2">
        <f>(Table2[[#This Row],[Close Price]]/Table2[[#This Row],[Day Low]])-1</f>
        <v>2.5996237386693988E-2</v>
      </c>
      <c r="AD594" s="2">
        <f>(Table2[[#This Row],[Day High]]/Table2[[#This Row],[Close Price]])-1</f>
        <v>1.7410309125593937E-3</v>
      </c>
      <c r="AE594" s="2">
        <f>(Table2[[#This Row],[Close Price]]/Table2[[#This Row],[Current Week Low]])-1</f>
        <v>7.9820000000000002E-2</v>
      </c>
      <c r="AF594" s="2">
        <f>(Table2[[#This Row],[Current Week High]]/Table2[[#This Row],[Close Price]])-1</f>
        <v>1.7410309125593937E-3</v>
      </c>
      <c r="AG594" s="2">
        <f>(Table2[[#This Row],[Close Price]]/Table2[[#This Row],[Current Month Low]])-1</f>
        <v>8.502813504823159E-2</v>
      </c>
      <c r="AH594" s="2">
        <f>(Table2[[#This Row],[Current Month High]]/Table2[[#This Row],[Close Price]])-1</f>
        <v>1.7410309125593937E-3</v>
      </c>
      <c r="AI594">
        <v>2.5837639606601099</v>
      </c>
      <c r="AJ594">
        <v>21.300013704693001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-0.08</v>
      </c>
      <c r="AM594" t="s">
        <v>10443</v>
      </c>
      <c r="AN594">
        <v>6.5</v>
      </c>
      <c r="AO594" t="s">
        <v>10442</v>
      </c>
      <c r="AP594">
        <v>3.2360007235000002E-4</v>
      </c>
      <c r="AQ594">
        <f>(Table2[[#This Row],[Sharpe Ratio]]-AVERAGE(Table2[Sharpe Ratio]))/_xlfn.STDEV.P(Table2[Sharpe Ratio])</f>
        <v>-0.74254464644802998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-0.72141329453143777</v>
      </c>
      <c r="AS594">
        <f>_xlfn.RANK.AVG(Table2[[#This Row],[1Y Return vs Nifty Z-Score]],Table2[1Y Return vs Nifty Z-Score])</f>
        <v>517</v>
      </c>
      <c r="AT594">
        <f>_xlfn.RANK.AVG(Table2[[#This Row],[6M Return vs Nifty Z-Score]],Table2[6M Return vs Nifty Z-Score])</f>
        <v>586</v>
      </c>
      <c r="AU594">
        <f>_xlfn.RANK.AVG(Table2[[#This Row],[Sharpe Ratio Z-Score]],Table2[Sharpe Ratio Z-Score])</f>
        <v>531</v>
      </c>
      <c r="AV594">
        <f>(Table2[[#This Row],[Rank 1Y]]+Table2[[#This Row],[Rank 6M]]+Table2[[#This Row],[Rank Sharpe]])/3</f>
        <v>544.66666666666663</v>
      </c>
    </row>
    <row r="595" spans="1:48" x14ac:dyDescent="0.3">
      <c r="A595" t="s">
        <v>1668</v>
      </c>
      <c r="B595" t="s">
        <v>1669</v>
      </c>
      <c r="C595" t="s">
        <v>10393</v>
      </c>
      <c r="D595" t="s">
        <v>327</v>
      </c>
      <c r="E595">
        <v>5289.3406362099904</v>
      </c>
      <c r="F595">
        <v>247.9</v>
      </c>
      <c r="G595">
        <v>-14.4787174930755</v>
      </c>
      <c r="H595">
        <f>(Table2[[#This Row],[1Y Return vs Nifty]]-AVERAGE(Table2[1Y Return vs Nifty]))/_xlfn.STDEV.P(Table2[1Y Return vs Nifty])</f>
        <v>-0.63664380035268708</v>
      </c>
      <c r="I595">
        <v>-10.8534306946035</v>
      </c>
      <c r="J595">
        <f>(Table2[[#This Row],[1M Return vs Nifty]]-AVERAGE(Table2[1M Return vs Nifty]))/_xlfn.STDEV.P(Table2[1M Return vs Nifty])</f>
        <v>-0.81999225865516179</v>
      </c>
      <c r="K595">
        <v>9.0003195412216499</v>
      </c>
      <c r="L595">
        <f>(Table2[[#This Row],[6M Return vs Nifty]]-AVERAGE(Table2[6M Return vs Nifty]))/_xlfn.STDEV.P(Table2[6M Return vs Nifty])</f>
        <v>-0.17849776405279752</v>
      </c>
      <c r="M595">
        <v>-3.7051658580048699</v>
      </c>
      <c r="N595">
        <f>(Table2[[#This Row],[1W Return vs Nifty]]-AVERAGE(Table2[1W Return vs Nifty]))/_xlfn.STDEV.P(Table2[1W Return vs Nifty])</f>
        <v>-0.20830451940155309</v>
      </c>
      <c r="O595">
        <v>258.39999999999998</v>
      </c>
      <c r="P595">
        <v>260.42624206778498</v>
      </c>
      <c r="Q595">
        <v>243.615533693994</v>
      </c>
      <c r="R595">
        <v>26.963977316978301</v>
      </c>
      <c r="S595" s="2">
        <f>(Table2[[#This Row],[Close Price]]-Table2[[#This Row],[20D EMA]])/Table2[[#This Row],[20D EMA]]</f>
        <v>-4.0634674922600512E-2</v>
      </c>
      <c r="T595" s="2">
        <f>(Table2[[#This Row],[Close Price]]-Table2[[#This Row],[50D EMA]])/Table2[[#This Row],[50D EMA]]</f>
        <v>-4.8099000962140322E-2</v>
      </c>
      <c r="U595" s="2">
        <f>(Table2[[#This Row],[Close Price]]-Table2[[#This Row],[200D EMA]])/Table2[[#This Row],[200D EMA]]</f>
        <v>1.7586999650801158E-2</v>
      </c>
      <c r="V595">
        <v>0.53539873229679802</v>
      </c>
      <c r="W595">
        <v>246.95</v>
      </c>
      <c r="X595">
        <v>252.7</v>
      </c>
      <c r="Y595">
        <v>242</v>
      </c>
      <c r="Z595">
        <v>259</v>
      </c>
      <c r="AA595">
        <v>242</v>
      </c>
      <c r="AB595">
        <v>270</v>
      </c>
      <c r="AC595" s="2">
        <f>(Table2[[#This Row],[Close Price]]/Table2[[#This Row],[Day Low]])-1</f>
        <v>3.8469325774448393E-3</v>
      </c>
      <c r="AD595" s="2">
        <f>(Table2[[#This Row],[Day High]]/Table2[[#This Row],[Close Price]])-1</f>
        <v>1.9362646228317848E-2</v>
      </c>
      <c r="AE595" s="2">
        <f>(Table2[[#This Row],[Close Price]]/Table2[[#This Row],[Current Week Low]])-1</f>
        <v>2.4380165289256128E-2</v>
      </c>
      <c r="AF595" s="2">
        <f>(Table2[[#This Row],[Current Week High]]/Table2[[#This Row],[Close Price]])-1</f>
        <v>4.4776119402984982E-2</v>
      </c>
      <c r="AG595" s="2">
        <f>(Table2[[#This Row],[Close Price]]/Table2[[#This Row],[Current Month Low]])-1</f>
        <v>2.4380165289256128E-2</v>
      </c>
      <c r="AH595" s="2">
        <f>(Table2[[#This Row],[Current Month High]]/Table2[[#This Row],[Close Price]])-1</f>
        <v>8.9148850342880115E-2</v>
      </c>
      <c r="AI595">
        <v>19.8467123840258</v>
      </c>
      <c r="AJ595">
        <v>31.164021164021101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-0.23</v>
      </c>
      <c r="AM595" t="s">
        <v>10443</v>
      </c>
      <c r="AN595">
        <v>-5.18</v>
      </c>
      <c r="AO595" t="s">
        <v>10443</v>
      </c>
      <c r="AP595">
        <v>-0.101935024986955</v>
      </c>
      <c r="AQ595">
        <f>(Table2[[#This Row],[Sharpe Ratio]]-AVERAGE(Table2[Sharpe Ratio]))/_xlfn.STDEV.P(Table2[Sharpe Ratio])</f>
        <v>-1.926269898861787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548</v>
      </c>
      <c r="AT595">
        <f>_xlfn.RANK.AVG(Table2[[#This Row],[6M Return vs Nifty Z-Score]],Table2[6M Return vs Nifty Z-Score])</f>
        <v>371</v>
      </c>
      <c r="AU595">
        <f>_xlfn.RANK.AVG(Table2[[#This Row],[Sharpe Ratio Z-Score]],Table2[Sharpe Ratio Z-Score])</f>
        <v>724</v>
      </c>
      <c r="AV595">
        <f>(Table2[[#This Row],[Rank 1Y]]+Table2[[#This Row],[Rank 6M]]+Table2[[#This Row],[Rank Sharpe]])/3</f>
        <v>547.66666666666663</v>
      </c>
    </row>
    <row r="596" spans="1:48" x14ac:dyDescent="0.3">
      <c r="A596" t="s">
        <v>766</v>
      </c>
      <c r="B596" t="s">
        <v>767</v>
      </c>
      <c r="C596" t="s">
        <v>10397</v>
      </c>
      <c r="D596" t="s">
        <v>161</v>
      </c>
      <c r="E596">
        <v>22582.562128875001</v>
      </c>
      <c r="F596">
        <v>7670.25</v>
      </c>
      <c r="G596">
        <v>-22.301666737012901</v>
      </c>
      <c r="H596">
        <f>(Table2[[#This Row],[1Y Return vs Nifty]]-AVERAGE(Table2[1Y Return vs Nifty]))/_xlfn.STDEV.P(Table2[1Y Return vs Nifty])</f>
        <v>-0.76498669110853079</v>
      </c>
      <c r="I596">
        <v>-6.9559273161868296</v>
      </c>
      <c r="J596">
        <f>(Table2[[#This Row],[1M Return vs Nifty]]-AVERAGE(Table2[1M Return vs Nifty]))/_xlfn.STDEV.P(Table2[1M Return vs Nifty])</f>
        <v>-0.44501963683373247</v>
      </c>
      <c r="K596">
        <v>12.384417245443499</v>
      </c>
      <c r="L596">
        <f>(Table2[[#This Row],[6M Return vs Nifty]]-AVERAGE(Table2[6M Return vs Nifty]))/_xlfn.STDEV.P(Table2[6M Return vs Nifty])</f>
        <v>-7.9955065495175573E-2</v>
      </c>
      <c r="M596">
        <v>-5.7096173811448701</v>
      </c>
      <c r="N596">
        <f>(Table2[[#This Row],[1W Return vs Nifty]]-AVERAGE(Table2[1W Return vs Nifty]))/_xlfn.STDEV.P(Table2[1W Return vs Nifty])</f>
        <v>-0.65394632415617415</v>
      </c>
      <c r="O596">
        <v>7831.49</v>
      </c>
      <c r="P596">
        <v>7598.9198514773998</v>
      </c>
      <c r="Q596">
        <v>6932.4172088311498</v>
      </c>
      <c r="R596">
        <v>31.738695450834999</v>
      </c>
      <c r="S596" s="2">
        <f>(Table2[[#This Row],[Close Price]]-Table2[[#This Row],[20D EMA]])/Table2[[#This Row],[20D EMA]]</f>
        <v>-2.0588674696641353E-2</v>
      </c>
      <c r="T596" s="2">
        <f>(Table2[[#This Row],[Close Price]]-Table2[[#This Row],[50D EMA]])/Table2[[#This Row],[50D EMA]]</f>
        <v>9.3868799667273812E-3</v>
      </c>
      <c r="U596" s="2">
        <f>(Table2[[#This Row],[Close Price]]-Table2[[#This Row],[200D EMA]])/Table2[[#This Row],[200D EMA]]</f>
        <v>0.10643225428338778</v>
      </c>
      <c r="V596">
        <v>1.00644587953408</v>
      </c>
      <c r="W596">
        <v>7573.15</v>
      </c>
      <c r="X596">
        <v>7726.5</v>
      </c>
      <c r="Y596">
        <v>7541.65</v>
      </c>
      <c r="Z596">
        <v>7980</v>
      </c>
      <c r="AA596">
        <v>7541.65</v>
      </c>
      <c r="AB596">
        <v>8109.95</v>
      </c>
      <c r="AC596" s="2">
        <f>(Table2[[#This Row],[Close Price]]/Table2[[#This Row],[Day Low]])-1</f>
        <v>1.2821613199263338E-2</v>
      </c>
      <c r="AD596" s="2">
        <f>(Table2[[#This Row],[Day High]]/Table2[[#This Row],[Close Price]])-1</f>
        <v>7.3335288941038801E-3</v>
      </c>
      <c r="AE596" s="2">
        <f>(Table2[[#This Row],[Close Price]]/Table2[[#This Row],[Current Week Low]])-1</f>
        <v>1.7051971385572129E-2</v>
      </c>
      <c r="AF596" s="2">
        <f>(Table2[[#This Row],[Current Week High]]/Table2[[#This Row],[Close Price]])-1</f>
        <v>4.0383299110198445E-2</v>
      </c>
      <c r="AG596" s="2">
        <f>(Table2[[#This Row],[Close Price]]/Table2[[#This Row],[Current Month Low]])-1</f>
        <v>1.7051971385572129E-2</v>
      </c>
      <c r="AH596" s="2">
        <f>(Table2[[#This Row],[Current Month High]]/Table2[[#This Row],[Close Price]])-1</f>
        <v>5.7325380528665981E-2</v>
      </c>
      <c r="AI596">
        <v>6.0643394934975996</v>
      </c>
      <c r="AJ596">
        <v>48.221687585147301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0.15</v>
      </c>
      <c r="AM596" t="s">
        <v>10442</v>
      </c>
      <c r="AN596">
        <v>-3.12</v>
      </c>
      <c r="AO596" t="s">
        <v>10443</v>
      </c>
      <c r="AP596">
        <v>-9.1429277348789001E-2</v>
      </c>
      <c r="AQ596">
        <f>(Table2[[#This Row],[Sharpe Ratio]]-AVERAGE(Table2[Sharpe Ratio]))/_xlfn.STDEV.P(Table2[Sharpe Ratio])</f>
        <v>-1.8046574796886263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-3.7485651972822396</v>
      </c>
      <c r="AS596">
        <f>_xlfn.RANK.AVG(Table2[[#This Row],[1Y Return vs Nifty Z-Score]],Table2[1Y Return vs Nifty Z-Score])</f>
        <v>593</v>
      </c>
      <c r="AT596">
        <f>_xlfn.RANK.AVG(Table2[[#This Row],[6M Return vs Nifty Z-Score]],Table2[6M Return vs Nifty Z-Score])</f>
        <v>333</v>
      </c>
      <c r="AU596">
        <f>_xlfn.RANK.AVG(Table2[[#This Row],[Sharpe Ratio Z-Score]],Table2[Sharpe Ratio Z-Score])</f>
        <v>718</v>
      </c>
      <c r="AV596">
        <f>(Table2[[#This Row],[Rank 1Y]]+Table2[[#This Row],[Rank 6M]]+Table2[[#This Row],[Rank Sharpe]])/3</f>
        <v>548</v>
      </c>
    </row>
    <row r="597" spans="1:48" x14ac:dyDescent="0.3">
      <c r="A597" t="s">
        <v>398</v>
      </c>
      <c r="B597" t="s">
        <v>399</v>
      </c>
      <c r="C597" t="s">
        <v>10388</v>
      </c>
      <c r="D597" t="s">
        <v>54</v>
      </c>
      <c r="E597">
        <v>59939.818588579998</v>
      </c>
      <c r="F597">
        <v>28207.9</v>
      </c>
      <c r="G597">
        <v>-7.9633079764436401</v>
      </c>
      <c r="H597">
        <f>(Table2[[#This Row],[1Y Return vs Nifty]]-AVERAGE(Table2[1Y Return vs Nifty]))/_xlfn.STDEV.P(Table2[1Y Return vs Nifty])</f>
        <v>-0.52975233707613478</v>
      </c>
      <c r="I597">
        <v>-5.4071500824596903</v>
      </c>
      <c r="J597">
        <f>(Table2[[#This Row],[1M Return vs Nifty]]-AVERAGE(Table2[1M Return vs Nifty]))/_xlfn.STDEV.P(Table2[1M Return vs Nifty])</f>
        <v>-0.29601423425626733</v>
      </c>
      <c r="K597">
        <v>-16.220531719323301</v>
      </c>
      <c r="L597">
        <f>(Table2[[#This Row],[6M Return vs Nifty]]-AVERAGE(Table2[6M Return vs Nifty]))/_xlfn.STDEV.P(Table2[6M Return vs Nifty])</f>
        <v>-0.91291235853507646</v>
      </c>
      <c r="M597">
        <v>-7.5032372560044802</v>
      </c>
      <c r="N597">
        <f>(Table2[[#This Row],[1W Return vs Nifty]]-AVERAGE(Table2[1W Return vs Nifty]))/_xlfn.STDEV.P(Table2[1W Return vs Nifty])</f>
        <v>-1.0527147597350308</v>
      </c>
      <c r="O597">
        <v>28962.3</v>
      </c>
      <c r="P597">
        <v>28603.721447113199</v>
      </c>
      <c r="Q597">
        <v>26882.400371658001</v>
      </c>
      <c r="R597">
        <v>32.223507464895199</v>
      </c>
      <c r="S597" s="2">
        <f>(Table2[[#This Row],[Close Price]]-Table2[[#This Row],[20D EMA]])/Table2[[#This Row],[20D EMA]]</f>
        <v>-2.6047655055019728E-2</v>
      </c>
      <c r="T597" s="2">
        <f>(Table2[[#This Row],[Close Price]]-Table2[[#This Row],[50D EMA]])/Table2[[#This Row],[50D EMA]]</f>
        <v>-1.3838110116022881E-2</v>
      </c>
      <c r="U597" s="2">
        <f>(Table2[[#This Row],[Close Price]]-Table2[[#This Row],[200D EMA]])/Table2[[#This Row],[200D EMA]]</f>
        <v>4.9307339003085045E-2</v>
      </c>
      <c r="V597">
        <v>0.84226126907383103</v>
      </c>
      <c r="W597">
        <v>27760</v>
      </c>
      <c r="X597">
        <v>28247.55</v>
      </c>
      <c r="Y597">
        <v>27502.75</v>
      </c>
      <c r="Z597">
        <v>29770.1</v>
      </c>
      <c r="AA597">
        <v>27502.75</v>
      </c>
      <c r="AB597">
        <v>30380.9</v>
      </c>
      <c r="AC597" s="2">
        <f>(Table2[[#This Row],[Close Price]]/Table2[[#This Row],[Day Low]])-1</f>
        <v>1.6134726224783957E-2</v>
      </c>
      <c r="AD597" s="2">
        <f>(Table2[[#This Row],[Day High]]/Table2[[#This Row],[Close Price]])-1</f>
        <v>1.4056345917277113E-3</v>
      </c>
      <c r="AE597" s="2">
        <f>(Table2[[#This Row],[Close Price]]/Table2[[#This Row],[Current Week Low]])-1</f>
        <v>2.5639254256392574E-2</v>
      </c>
      <c r="AF597" s="2">
        <f>(Table2[[#This Row],[Current Week High]]/Table2[[#This Row],[Close Price]])-1</f>
        <v>5.538164840346127E-2</v>
      </c>
      <c r="AG597" s="2">
        <f>(Table2[[#This Row],[Close Price]]/Table2[[#This Row],[Current Month Low]])-1</f>
        <v>2.5639254256392574E-2</v>
      </c>
      <c r="AH597" s="2">
        <f>(Table2[[#This Row],[Current Month High]]/Table2[[#This Row],[Close Price]])-1</f>
        <v>7.7035156817770956E-2</v>
      </c>
      <c r="AI597">
        <v>8.2001850545414499</v>
      </c>
      <c r="AJ597">
        <v>28.217727272727199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-0.12</v>
      </c>
      <c r="AM597" t="s">
        <v>10443</v>
      </c>
      <c r="AN597">
        <v>-5.14</v>
      </c>
      <c r="AO597" t="s">
        <v>10443</v>
      </c>
      <c r="AP597">
        <v>4.2286433362199996E-3</v>
      </c>
      <c r="AQ597">
        <f>(Table2[[#This Row],[Sharpe Ratio]]-AVERAGE(Table2[Sharpe Ratio]))/_xlfn.STDEV.P(Table2[Sharpe Ratio])</f>
        <v>-0.69734065196316042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-3.4887343415656695</v>
      </c>
      <c r="AS597">
        <f>_xlfn.RANK.AVG(Table2[[#This Row],[1Y Return vs Nifty Z-Score]],Table2[1Y Return vs Nifty Z-Score])</f>
        <v>493</v>
      </c>
      <c r="AT597">
        <f>_xlfn.RANK.AVG(Table2[[#This Row],[6M Return vs Nifty Z-Score]],Table2[6M Return vs Nifty Z-Score])</f>
        <v>638</v>
      </c>
      <c r="AU597">
        <f>_xlfn.RANK.AVG(Table2[[#This Row],[Sharpe Ratio Z-Score]],Table2[Sharpe Ratio Z-Score])</f>
        <v>516</v>
      </c>
      <c r="AV597">
        <f>(Table2[[#This Row],[Rank 1Y]]+Table2[[#This Row],[Rank 6M]]+Table2[[#This Row],[Rank Sharpe]])/3</f>
        <v>549</v>
      </c>
    </row>
    <row r="598" spans="1:48" x14ac:dyDescent="0.3">
      <c r="A598" t="s">
        <v>1911</v>
      </c>
      <c r="B598" t="s">
        <v>1912</v>
      </c>
      <c r="C598" t="s">
        <v>10395</v>
      </c>
      <c r="D598" t="s">
        <v>144</v>
      </c>
      <c r="E598">
        <v>3830.4225170250002</v>
      </c>
      <c r="F598">
        <v>581.75</v>
      </c>
      <c r="G598">
        <v>-28.375725842977399</v>
      </c>
      <c r="H598">
        <f>(Table2[[#This Row],[1Y Return vs Nifty]]-AVERAGE(Table2[1Y Return vs Nifty]))/_xlfn.STDEV.P(Table2[1Y Return vs Nifty])</f>
        <v>-0.86463738293495196</v>
      </c>
      <c r="I598">
        <v>16.918542828770999</v>
      </c>
      <c r="J598">
        <f>(Table2[[#This Row],[1M Return vs Nifty]]-AVERAGE(Table2[1M Return vs Nifty]))/_xlfn.STDEV.P(Table2[1M Return vs Nifty])</f>
        <v>1.8519052906538405</v>
      </c>
      <c r="K598">
        <v>0.496080058421494</v>
      </c>
      <c r="L598">
        <f>(Table2[[#This Row],[6M Return vs Nifty]]-AVERAGE(Table2[6M Return vs Nifty]))/_xlfn.STDEV.P(Table2[6M Return vs Nifty])</f>
        <v>-0.42613562237169678</v>
      </c>
      <c r="M598">
        <v>6.6660064678422302</v>
      </c>
      <c r="N598">
        <f>(Table2[[#This Row],[1W Return vs Nifty]]-AVERAGE(Table2[1W Return vs Nifty]))/_xlfn.STDEV.P(Table2[1W Return vs Nifty])</f>
        <v>2.0974773363110395</v>
      </c>
      <c r="O598">
        <v>540.91999999999996</v>
      </c>
      <c r="P598">
        <v>525.40960969594698</v>
      </c>
      <c r="Q598">
        <v>515.50114491965803</v>
      </c>
      <c r="R598">
        <v>69.569162605356595</v>
      </c>
      <c r="S598" s="2">
        <f>(Table2[[#This Row],[Close Price]]-Table2[[#This Row],[20D EMA]])/Table2[[#This Row],[20D EMA]]</f>
        <v>7.5482511277083567E-2</v>
      </c>
      <c r="T598" s="2">
        <f>(Table2[[#This Row],[Close Price]]-Table2[[#This Row],[50D EMA]])/Table2[[#This Row],[50D EMA]]</f>
        <v>0.10723136627945773</v>
      </c>
      <c r="U598" s="2">
        <f>(Table2[[#This Row],[Close Price]]-Table2[[#This Row],[200D EMA]])/Table2[[#This Row],[200D EMA]]</f>
        <v>0.12851349746403956</v>
      </c>
      <c r="V598">
        <v>2.3033214943234199</v>
      </c>
      <c r="W598">
        <v>577.25</v>
      </c>
      <c r="X598">
        <v>591.20000000000005</v>
      </c>
      <c r="Y598">
        <v>523.04999999999995</v>
      </c>
      <c r="Z598">
        <v>608.4</v>
      </c>
      <c r="AA598">
        <v>489.85</v>
      </c>
      <c r="AB598">
        <v>608.4</v>
      </c>
      <c r="AC598" s="2">
        <f>(Table2[[#This Row],[Close Price]]/Table2[[#This Row],[Day Low]])-1</f>
        <v>7.7955825032480774E-3</v>
      </c>
      <c r="AD598" s="2">
        <f>(Table2[[#This Row],[Day High]]/Table2[[#This Row],[Close Price]])-1</f>
        <v>1.6244091104426372E-2</v>
      </c>
      <c r="AE598" s="2">
        <f>(Table2[[#This Row],[Close Price]]/Table2[[#This Row],[Current Week Low]])-1</f>
        <v>0.11222636459229518</v>
      </c>
      <c r="AF598" s="2">
        <f>(Table2[[#This Row],[Current Week High]]/Table2[[#This Row],[Close Price]])-1</f>
        <v>4.5810055865921795E-2</v>
      </c>
      <c r="AG598" s="2">
        <f>(Table2[[#This Row],[Close Price]]/Table2[[#This Row],[Current Month Low]])-1</f>
        <v>0.18760845156680617</v>
      </c>
      <c r="AH598" s="2">
        <f>(Table2[[#This Row],[Current Month High]]/Table2[[#This Row],[Close Price]])-1</f>
        <v>4.5810055865921795E-2</v>
      </c>
      <c r="AI598">
        <v>4.5810055865921697</v>
      </c>
      <c r="AJ598">
        <v>36.8823529411764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-0.06</v>
      </c>
      <c r="AM598" t="s">
        <v>10443</v>
      </c>
      <c r="AN598">
        <v>12.33</v>
      </c>
      <c r="AO598" t="s">
        <v>10442</v>
      </c>
      <c r="AQ598">
        <f>(Table2[[#This Row],[Sharpe Ratio]]-AVERAGE(Table2[Sharpe Ratio]))/_xlfn.STDEV.P(Table2[Sharpe Ratio])</f>
        <v>-0.74629057572393653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1.9123190459342947</v>
      </c>
      <c r="AS598">
        <f>_xlfn.RANK.AVG(Table2[[#This Row],[1Y Return vs Nifty Z-Score]],Table2[1Y Return vs Nifty Z-Score])</f>
        <v>626</v>
      </c>
      <c r="AT598">
        <f>_xlfn.RANK.AVG(Table2[[#This Row],[6M Return vs Nifty Z-Score]],Table2[6M Return vs Nifty Z-Score])</f>
        <v>465</v>
      </c>
      <c r="AU598">
        <f>_xlfn.RANK.AVG(Table2[[#This Row],[Sharpe Ratio Z-Score]],Table2[Sharpe Ratio Z-Score])</f>
        <v>558</v>
      </c>
      <c r="AV598">
        <f>(Table2[[#This Row],[Rank 1Y]]+Table2[[#This Row],[Rank 6M]]+Table2[[#This Row],[Rank Sharpe]])/3</f>
        <v>549.66666666666663</v>
      </c>
    </row>
    <row r="599" spans="1:48" x14ac:dyDescent="0.3">
      <c r="A599" t="s">
        <v>1360</v>
      </c>
      <c r="B599" t="s">
        <v>1361</v>
      </c>
      <c r="C599" t="s">
        <v>10396</v>
      </c>
      <c r="D599" t="s">
        <v>132</v>
      </c>
      <c r="E599">
        <v>8352.0065794799993</v>
      </c>
      <c r="F599">
        <v>538.1</v>
      </c>
      <c r="G599">
        <v>-33.743985117738298</v>
      </c>
      <c r="H599">
        <f>(Table2[[#This Row],[1Y Return vs Nifty]]-AVERAGE(Table2[1Y Return vs Nifty]))/_xlfn.STDEV.P(Table2[1Y Return vs Nifty])</f>
        <v>-0.95270876013117034</v>
      </c>
      <c r="I599">
        <v>-13.430672365804901</v>
      </c>
      <c r="J599">
        <f>(Table2[[#This Row],[1M Return vs Nifty]]-AVERAGE(Table2[1M Return vs Nifty]))/_xlfn.STDEV.P(Table2[1M Return vs Nifty])</f>
        <v>-1.0679445944682542</v>
      </c>
      <c r="K599">
        <v>-17.431186968301201</v>
      </c>
      <c r="L599">
        <f>(Table2[[#This Row],[6M Return vs Nifty]]-AVERAGE(Table2[6M Return vs Nifty]))/_xlfn.STDEV.P(Table2[6M Return vs Nifty])</f>
        <v>-0.94816584282673777</v>
      </c>
      <c r="M599">
        <v>-3.75381023959488</v>
      </c>
      <c r="N599">
        <f>(Table2[[#This Row],[1W Return vs Nifty]]-AVERAGE(Table2[1W Return vs Nifty]))/_xlfn.STDEV.P(Table2[1W Return vs Nifty])</f>
        <v>-0.21911943298399073</v>
      </c>
      <c r="O599">
        <v>553.33000000000004</v>
      </c>
      <c r="P599">
        <v>571.45018443456695</v>
      </c>
      <c r="Q599">
        <v>571.36795861805297</v>
      </c>
      <c r="R599">
        <v>38.4054449959336</v>
      </c>
      <c r="S599" s="2">
        <f>(Table2[[#This Row],[Close Price]]-Table2[[#This Row],[20D EMA]])/Table2[[#This Row],[20D EMA]]</f>
        <v>-2.7524262194350599E-2</v>
      </c>
      <c r="T599" s="2">
        <f>(Table2[[#This Row],[Close Price]]-Table2[[#This Row],[50D EMA]])/Table2[[#This Row],[50D EMA]]</f>
        <v>-5.836061540091364E-2</v>
      </c>
      <c r="U599" s="2">
        <f>(Table2[[#This Row],[Close Price]]-Table2[[#This Row],[200D EMA]])/Table2[[#This Row],[200D EMA]]</f>
        <v>-5.8225103659149798E-2</v>
      </c>
      <c r="V599">
        <v>0.69907894771827095</v>
      </c>
      <c r="W599">
        <v>530.9</v>
      </c>
      <c r="X599">
        <v>541.5</v>
      </c>
      <c r="Y599">
        <v>528</v>
      </c>
      <c r="Z599">
        <v>552.45000000000005</v>
      </c>
      <c r="AA599">
        <v>528</v>
      </c>
      <c r="AB599">
        <v>573.95000000000005</v>
      </c>
      <c r="AC599" s="2">
        <f>(Table2[[#This Row],[Close Price]]/Table2[[#This Row],[Day Low]])-1</f>
        <v>1.3561876059521749E-2</v>
      </c>
      <c r="AD599" s="2">
        <f>(Table2[[#This Row],[Day High]]/Table2[[#This Row],[Close Price]])-1</f>
        <v>6.318528154618086E-3</v>
      </c>
      <c r="AE599" s="2">
        <f>(Table2[[#This Row],[Close Price]]/Table2[[#This Row],[Current Week Low]])-1</f>
        <v>1.9128787878788023E-2</v>
      </c>
      <c r="AF599" s="2">
        <f>(Table2[[#This Row],[Current Week High]]/Table2[[#This Row],[Close Price]])-1</f>
        <v>2.6667905593755759E-2</v>
      </c>
      <c r="AG599" s="2">
        <f>(Table2[[#This Row],[Close Price]]/Table2[[#This Row],[Current Month Low]])-1</f>
        <v>1.9128787878788023E-2</v>
      </c>
      <c r="AH599" s="2">
        <f>(Table2[[#This Row],[Current Month High]]/Table2[[#This Row],[Close Price]])-1</f>
        <v>6.6623304218546675E-2</v>
      </c>
      <c r="AI599">
        <v>26.147556216316602</v>
      </c>
      <c r="AJ599">
        <v>13.2842105263157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-0.08</v>
      </c>
      <c r="AM599" t="s">
        <v>10443</v>
      </c>
      <c r="AN599">
        <v>-2.73</v>
      </c>
      <c r="AO599" t="s">
        <v>10443</v>
      </c>
      <c r="AP599">
        <v>6.8381820664387E-2</v>
      </c>
      <c r="AQ599">
        <f>(Table2[[#This Row],[Sharpe Ratio]]-AVERAGE(Table2[Sharpe Ratio]))/_xlfn.STDEV.P(Table2[Sharpe Ratio])</f>
        <v>4.5283610605279849E-2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662</v>
      </c>
      <c r="AT599">
        <f>_xlfn.RANK.AVG(Table2[[#This Row],[6M Return vs Nifty Z-Score]],Table2[6M Return vs Nifty Z-Score])</f>
        <v>647</v>
      </c>
      <c r="AU599">
        <f>_xlfn.RANK.AVG(Table2[[#This Row],[Sharpe Ratio Z-Score]],Table2[Sharpe Ratio Z-Score])</f>
        <v>341</v>
      </c>
      <c r="AV599">
        <f>(Table2[[#This Row],[Rank 1Y]]+Table2[[#This Row],[Rank 6M]]+Table2[[#This Row],[Rank Sharpe]])/3</f>
        <v>550</v>
      </c>
    </row>
    <row r="600" spans="1:48" x14ac:dyDescent="0.3">
      <c r="A600" t="s">
        <v>450</v>
      </c>
      <c r="B600" t="s">
        <v>451</v>
      </c>
      <c r="C600" t="s">
        <v>10384</v>
      </c>
      <c r="D600" t="s">
        <v>37</v>
      </c>
      <c r="E600">
        <v>50215.926561979999</v>
      </c>
      <c r="F600">
        <v>110.3</v>
      </c>
      <c r="G600">
        <v>-25.635116989150401</v>
      </c>
      <c r="H600">
        <f>(Table2[[#This Row],[1Y Return vs Nifty]]-AVERAGE(Table2[1Y Return vs Nifty]))/_xlfn.STDEV.P(Table2[1Y Return vs Nifty])</f>
        <v>-0.81967509930466953</v>
      </c>
      <c r="I600">
        <v>-11.2644817849802</v>
      </c>
      <c r="J600">
        <f>(Table2[[#This Row],[1M Return vs Nifty]]-AVERAGE(Table2[1M Return vs Nifty]))/_xlfn.STDEV.P(Table2[1M Return vs Nifty])</f>
        <v>-0.85953883247332841</v>
      </c>
      <c r="K600">
        <v>-34.185064939979</v>
      </c>
      <c r="L600">
        <f>(Table2[[#This Row],[6M Return vs Nifty]]-AVERAGE(Table2[6M Return vs Nifty]))/_xlfn.STDEV.P(Table2[6M Return vs Nifty])</f>
        <v>-1.4360277460379094</v>
      </c>
      <c r="M600">
        <v>-3.0143992339936898</v>
      </c>
      <c r="N600">
        <f>(Table2[[#This Row],[1W Return vs Nifty]]-AVERAGE(Table2[1W Return vs Nifty]))/_xlfn.STDEV.P(Table2[1W Return vs Nifty])</f>
        <v>-5.4729099175688904E-2</v>
      </c>
      <c r="O600">
        <v>113.98</v>
      </c>
      <c r="P600">
        <v>117.58508117482801</v>
      </c>
      <c r="Q600">
        <v>119.785249522624</v>
      </c>
      <c r="R600">
        <v>28.965162121054298</v>
      </c>
      <c r="S600" s="2">
        <f>(Table2[[#This Row],[Close Price]]-Table2[[#This Row],[20D EMA]])/Table2[[#This Row],[20D EMA]]</f>
        <v>-3.2286366029127975E-2</v>
      </c>
      <c r="T600" s="2">
        <f>(Table2[[#This Row],[Close Price]]-Table2[[#This Row],[50D EMA]])/Table2[[#This Row],[50D EMA]]</f>
        <v>-6.195582893714547E-2</v>
      </c>
      <c r="U600" s="2">
        <f>(Table2[[#This Row],[Close Price]]-Table2[[#This Row],[200D EMA]])/Table2[[#This Row],[200D EMA]]</f>
        <v>-7.9185455307938482E-2</v>
      </c>
      <c r="V600">
        <v>0.66072752498251497</v>
      </c>
      <c r="W600">
        <v>109.72</v>
      </c>
      <c r="X600">
        <v>110.79</v>
      </c>
      <c r="Y600">
        <v>109.51</v>
      </c>
      <c r="Z600">
        <v>115.25</v>
      </c>
      <c r="AA600">
        <v>109.51</v>
      </c>
      <c r="AB600">
        <v>119.39</v>
      </c>
      <c r="AC600" s="2">
        <f>(Table2[[#This Row],[Close Price]]/Table2[[#This Row],[Day Low]])-1</f>
        <v>5.2861830113015706E-3</v>
      </c>
      <c r="AD600" s="2">
        <f>(Table2[[#This Row],[Day High]]/Table2[[#This Row],[Close Price]])-1</f>
        <v>4.4424297370808663E-3</v>
      </c>
      <c r="AE600" s="2">
        <f>(Table2[[#This Row],[Close Price]]/Table2[[#This Row],[Current Week Low]])-1</f>
        <v>7.2139530636470273E-3</v>
      </c>
      <c r="AF600" s="2">
        <f>(Table2[[#This Row],[Current Week High]]/Table2[[#This Row],[Close Price]])-1</f>
        <v>4.4877606527651936E-2</v>
      </c>
      <c r="AG600" s="2">
        <f>(Table2[[#This Row],[Close Price]]/Table2[[#This Row],[Current Month Low]])-1</f>
        <v>7.2139530636470273E-3</v>
      </c>
      <c r="AH600" s="2">
        <f>(Table2[[#This Row],[Current Month High]]/Table2[[#This Row],[Close Price]])-1</f>
        <v>8.2411604714415221E-2</v>
      </c>
      <c r="AI600">
        <v>43.200362647325399</v>
      </c>
      <c r="AJ600">
        <v>27.662037037036999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-0.08</v>
      </c>
      <c r="AM600" t="s">
        <v>10443</v>
      </c>
      <c r="AN600">
        <v>-6.47</v>
      </c>
      <c r="AO600" t="s">
        <v>10443</v>
      </c>
      <c r="AP600">
        <v>7.6609878706432002E-2</v>
      </c>
      <c r="AQ600">
        <f>(Table2[[#This Row],[Sharpe Ratio]]-AVERAGE(Table2[Sharpe Ratio]))/_xlfn.STDEV.P(Table2[Sharpe Ratio])</f>
        <v>0.14052995365992371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607</v>
      </c>
      <c r="AT600">
        <f>_xlfn.RANK.AVG(Table2[[#This Row],[6M Return vs Nifty Z-Score]],Table2[6M Return vs Nifty Z-Score])</f>
        <v>729</v>
      </c>
      <c r="AU600">
        <f>_xlfn.RANK.AVG(Table2[[#This Row],[Sharpe Ratio Z-Score]],Table2[Sharpe Ratio Z-Score])</f>
        <v>315</v>
      </c>
      <c r="AV600">
        <f>(Table2[[#This Row],[Rank 1Y]]+Table2[[#This Row],[Rank 6M]]+Table2[[#This Row],[Rank Sharpe]])/3</f>
        <v>550.33333333333337</v>
      </c>
    </row>
    <row r="601" spans="1:48" x14ac:dyDescent="0.3">
      <c r="A601" t="s">
        <v>929</v>
      </c>
      <c r="B601" t="s">
        <v>930</v>
      </c>
      <c r="C601" t="s">
        <v>10399</v>
      </c>
      <c r="D601" t="s">
        <v>161</v>
      </c>
      <c r="E601">
        <v>16695.179501195002</v>
      </c>
      <c r="F601">
        <v>1080.05</v>
      </c>
      <c r="G601">
        <v>-26.6876393416456</v>
      </c>
      <c r="H601">
        <f>(Table2[[#This Row],[1Y Return vs Nifty]]-AVERAGE(Table2[1Y Return vs Nifty]))/_xlfn.STDEV.P(Table2[1Y Return vs Nifty])</f>
        <v>-0.83694272524626201</v>
      </c>
      <c r="I601">
        <v>-10.287995710245699</v>
      </c>
      <c r="J601">
        <f>(Table2[[#This Row],[1M Return vs Nifty]]-AVERAGE(Table2[1M Return vs Nifty]))/_xlfn.STDEV.P(Table2[1M Return vs Nifty])</f>
        <v>-0.76559265512221097</v>
      </c>
      <c r="K601">
        <v>4.6097700628545102</v>
      </c>
      <c r="L601">
        <f>(Table2[[#This Row],[6M Return vs Nifty]]-AVERAGE(Table2[6M Return vs Nifty]))/_xlfn.STDEV.P(Table2[6M Return vs Nifty])</f>
        <v>-0.30634767607197305</v>
      </c>
      <c r="M601">
        <v>-3.05002347539045</v>
      </c>
      <c r="N601">
        <f>(Table2[[#This Row],[1W Return vs Nifty]]-AVERAGE(Table2[1W Return vs Nifty]))/_xlfn.STDEV.P(Table2[1W Return vs Nifty])</f>
        <v>-6.2649296319791992E-2</v>
      </c>
      <c r="O601">
        <v>1104.57</v>
      </c>
      <c r="P601">
        <v>1087.83177493943</v>
      </c>
      <c r="Q601">
        <v>1016.85572009533</v>
      </c>
      <c r="R601">
        <v>31.220827168536299</v>
      </c>
      <c r="S601" s="2">
        <f>(Table2[[#This Row],[Close Price]]-Table2[[#This Row],[20D EMA]])/Table2[[#This Row],[20D EMA]]</f>
        <v>-2.219868365065137E-2</v>
      </c>
      <c r="T601" s="2">
        <f>(Table2[[#This Row],[Close Price]]-Table2[[#This Row],[50D EMA]])/Table2[[#This Row],[50D EMA]]</f>
        <v>-7.1534727323655945E-3</v>
      </c>
      <c r="U601" s="2">
        <f>(Table2[[#This Row],[Close Price]]-Table2[[#This Row],[200D EMA]])/Table2[[#This Row],[200D EMA]]</f>
        <v>6.2146751653956916E-2</v>
      </c>
      <c r="V601">
        <v>0.56520503378367004</v>
      </c>
      <c r="W601">
        <v>1072.4000000000001</v>
      </c>
      <c r="X601">
        <v>1090.1500000000001</v>
      </c>
      <c r="Y601">
        <v>1070.0999999999999</v>
      </c>
      <c r="Z601">
        <v>1102.75</v>
      </c>
      <c r="AA601">
        <v>1070.0999999999999</v>
      </c>
      <c r="AB601">
        <v>1210</v>
      </c>
      <c r="AC601" s="2">
        <f>(Table2[[#This Row],[Close Price]]/Table2[[#This Row],[Day Low]])-1</f>
        <v>7.1335322640804222E-3</v>
      </c>
      <c r="AD601" s="2">
        <f>(Table2[[#This Row],[Day High]]/Table2[[#This Row],[Close Price]])-1</f>
        <v>9.3514189157910543E-3</v>
      </c>
      <c r="AE601" s="2">
        <f>(Table2[[#This Row],[Close Price]]/Table2[[#This Row],[Current Week Low]])-1</f>
        <v>9.2981964302401021E-3</v>
      </c>
      <c r="AF601" s="2">
        <f>(Table2[[#This Row],[Current Week High]]/Table2[[#This Row],[Close Price]])-1</f>
        <v>2.1017545484005362E-2</v>
      </c>
      <c r="AG601" s="2">
        <f>(Table2[[#This Row],[Close Price]]/Table2[[#This Row],[Current Month Low]])-1</f>
        <v>9.2981964302401021E-3</v>
      </c>
      <c r="AH601" s="2">
        <f>(Table2[[#This Row],[Current Month High]]/Table2[[#This Row],[Close Price]])-1</f>
        <v>0.12031850377297348</v>
      </c>
      <c r="AI601">
        <v>12.0318503772973</v>
      </c>
      <c r="AJ601">
        <v>29.751321480057602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</v>
      </c>
      <c r="AM601">
        <v>0</v>
      </c>
      <c r="AN601">
        <v>-4.8</v>
      </c>
      <c r="AO601" t="s">
        <v>10443</v>
      </c>
      <c r="AP601">
        <v>-1.6488615701664999E-2</v>
      </c>
      <c r="AQ601">
        <f>(Table2[[#This Row],[Sharpe Ratio]]-AVERAGE(Table2[Sharpe Ratio]))/_xlfn.STDEV.P(Table2[Sharpe Ratio])</f>
        <v>-0.93715947086199813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-2.9086918236222363</v>
      </c>
      <c r="AS601">
        <f>_xlfn.RANK.AVG(Table2[[#This Row],[1Y Return vs Nifty Z-Score]],Table2[1Y Return vs Nifty Z-Score])</f>
        <v>616</v>
      </c>
      <c r="AT601">
        <f>_xlfn.RANK.AVG(Table2[[#This Row],[6M Return vs Nifty Z-Score]],Table2[6M Return vs Nifty Z-Score])</f>
        <v>417</v>
      </c>
      <c r="AU601">
        <f>_xlfn.RANK.AVG(Table2[[#This Row],[Sharpe Ratio Z-Score]],Table2[Sharpe Ratio Z-Score])</f>
        <v>618</v>
      </c>
      <c r="AV601">
        <f>(Table2[[#This Row],[Rank 1Y]]+Table2[[#This Row],[Rank 6M]]+Table2[[#This Row],[Rank Sharpe]])/3</f>
        <v>550.33333333333337</v>
      </c>
    </row>
    <row r="602" spans="1:48" x14ac:dyDescent="0.3">
      <c r="A602" t="s">
        <v>1367</v>
      </c>
      <c r="B602" t="s">
        <v>1368</v>
      </c>
      <c r="C602" t="s">
        <v>10384</v>
      </c>
      <c r="D602" t="s">
        <v>24</v>
      </c>
      <c r="E602">
        <v>8291.8478497409997</v>
      </c>
      <c r="F602">
        <v>42.87</v>
      </c>
      <c r="G602">
        <v>-42.724345766269003</v>
      </c>
      <c r="H602">
        <f>(Table2[[#This Row],[1Y Return vs Nifty]]-AVERAGE(Table2[1Y Return vs Nifty]))/_xlfn.STDEV.P(Table2[1Y Return vs Nifty])</f>
        <v>-1.1000400810592288</v>
      </c>
      <c r="I602">
        <v>-3.5347985437566498</v>
      </c>
      <c r="J602">
        <f>(Table2[[#This Row],[1M Return vs Nifty]]-AVERAGE(Table2[1M Return vs Nifty]))/_xlfn.STDEV.P(Table2[1M Return vs Nifty])</f>
        <v>-0.11587826071823246</v>
      </c>
      <c r="K602">
        <v>-19.882238548121901</v>
      </c>
      <c r="L602">
        <f>(Table2[[#This Row],[6M Return vs Nifty]]-AVERAGE(Table2[6M Return vs Nifty]))/_xlfn.STDEV.P(Table2[6M Return vs Nifty])</f>
        <v>-1.0195388521456261</v>
      </c>
      <c r="M602">
        <v>-2.3742123186006099</v>
      </c>
      <c r="N602">
        <f>(Table2[[#This Row],[1W Return vs Nifty]]-AVERAGE(Table2[1W Return vs Nifty]))/_xlfn.STDEV.P(Table2[1W Return vs Nifty])</f>
        <v>8.7601133839449868E-2</v>
      </c>
      <c r="O602">
        <v>42.95</v>
      </c>
      <c r="P602">
        <v>43.894017105214601</v>
      </c>
      <c r="Q602">
        <v>47.246201611106997</v>
      </c>
      <c r="R602">
        <v>50.749591659180702</v>
      </c>
      <c r="S602" s="2">
        <f>(Table2[[#This Row],[Close Price]]-Table2[[#This Row],[20D EMA]])/Table2[[#This Row],[20D EMA]]</f>
        <v>-1.8626309662399393E-3</v>
      </c>
      <c r="T602" s="2">
        <f>(Table2[[#This Row],[Close Price]]-Table2[[#This Row],[50D EMA]])/Table2[[#This Row],[50D EMA]]</f>
        <v>-2.3329309385377507E-2</v>
      </c>
      <c r="U602" s="2">
        <f>(Table2[[#This Row],[Close Price]]-Table2[[#This Row],[200D EMA]])/Table2[[#This Row],[200D EMA]]</f>
        <v>-9.2625469601310947E-2</v>
      </c>
      <c r="V602">
        <v>0.630587939297518</v>
      </c>
      <c r="W602">
        <v>41.5</v>
      </c>
      <c r="X602">
        <v>43.8</v>
      </c>
      <c r="Y602">
        <v>41.5</v>
      </c>
      <c r="Z602">
        <v>43.8</v>
      </c>
      <c r="AA602">
        <v>41.5</v>
      </c>
      <c r="AB602">
        <v>44.9</v>
      </c>
      <c r="AC602" s="2">
        <f>(Table2[[#This Row],[Close Price]]/Table2[[#This Row],[Day Low]])-1</f>
        <v>3.3012048192770926E-2</v>
      </c>
      <c r="AD602" s="2">
        <f>(Table2[[#This Row],[Day High]]/Table2[[#This Row],[Close Price]])-1</f>
        <v>2.1693491952414323E-2</v>
      </c>
      <c r="AE602" s="2">
        <f>(Table2[[#This Row],[Close Price]]/Table2[[#This Row],[Current Week Low]])-1</f>
        <v>3.3012048192770926E-2</v>
      </c>
      <c r="AF602" s="2">
        <f>(Table2[[#This Row],[Current Week High]]/Table2[[#This Row],[Close Price]])-1</f>
        <v>2.1693491952414323E-2</v>
      </c>
      <c r="AG602" s="2">
        <f>(Table2[[#This Row],[Close Price]]/Table2[[#This Row],[Current Month Low]])-1</f>
        <v>3.3012048192770926E-2</v>
      </c>
      <c r="AH602" s="2">
        <f>(Table2[[#This Row],[Current Month High]]/Table2[[#This Row],[Close Price]])-1</f>
        <v>4.7352460928388185E-2</v>
      </c>
      <c r="AI602">
        <v>46.955913226032202</v>
      </c>
      <c r="AJ602">
        <v>7.1749999999999901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-0.04</v>
      </c>
      <c r="AM602" t="s">
        <v>10443</v>
      </c>
      <c r="AN602">
        <v>-2.61</v>
      </c>
      <c r="AO602" t="s">
        <v>10443</v>
      </c>
      <c r="AP602">
        <v>8.1716582147586994E-2</v>
      </c>
      <c r="AQ602">
        <f>(Table2[[#This Row],[Sharpe Ratio]]-AVERAGE(Table2[Sharpe Ratio]))/_xlfn.STDEV.P(Table2[Sharpe Ratio])</f>
        <v>0.19964412438515719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690</v>
      </c>
      <c r="AT602">
        <f>_xlfn.RANK.AVG(Table2[[#This Row],[6M Return vs Nifty Z-Score]],Table2[6M Return vs Nifty Z-Score])</f>
        <v>671</v>
      </c>
      <c r="AU602">
        <f>_xlfn.RANK.AVG(Table2[[#This Row],[Sharpe Ratio Z-Score]],Table2[Sharpe Ratio Z-Score])</f>
        <v>295</v>
      </c>
      <c r="AV602">
        <f>(Table2[[#This Row],[Rank 1Y]]+Table2[[#This Row],[Rank 6M]]+Table2[[#This Row],[Rank Sharpe]])/3</f>
        <v>552</v>
      </c>
    </row>
    <row r="603" spans="1:48" x14ac:dyDescent="0.3">
      <c r="A603" t="s">
        <v>2010</v>
      </c>
      <c r="B603" t="s">
        <v>2011</v>
      </c>
      <c r="C603" t="s">
        <v>10400</v>
      </c>
      <c r="D603" t="s">
        <v>1603</v>
      </c>
      <c r="E603">
        <v>3447.0364520779999</v>
      </c>
      <c r="F603">
        <v>152.38</v>
      </c>
      <c r="G603">
        <v>-31.945456995329099</v>
      </c>
      <c r="H603">
        <f>(Table2[[#This Row],[1Y Return vs Nifty]]-AVERAGE(Table2[1Y Return vs Nifty]))/_xlfn.STDEV.P(Table2[1Y Return vs Nifty])</f>
        <v>-0.92320220305941592</v>
      </c>
      <c r="I603">
        <v>-8.7820352708709795</v>
      </c>
      <c r="J603">
        <f>(Table2[[#This Row],[1M Return vs Nifty]]-AVERAGE(Table2[1M Return vs Nifty]))/_xlfn.STDEV.P(Table2[1M Return vs Nifty])</f>
        <v>-0.62070658845737769</v>
      </c>
      <c r="K603">
        <v>-10.291971887776199</v>
      </c>
      <c r="L603">
        <f>(Table2[[#This Row],[6M Return vs Nifty]]-AVERAGE(Table2[6M Return vs Nifty]))/_xlfn.STDEV.P(Table2[6M Return vs Nifty])</f>
        <v>-0.74027659697531711</v>
      </c>
      <c r="M603">
        <v>-2.9712290163650001</v>
      </c>
      <c r="N603">
        <f>(Table2[[#This Row],[1W Return vs Nifty]]-AVERAGE(Table2[1W Return vs Nifty]))/_xlfn.STDEV.P(Table2[1W Return vs Nifty])</f>
        <v>-4.5131234885330947E-2</v>
      </c>
      <c r="O603">
        <v>153.56</v>
      </c>
      <c r="P603">
        <v>155.22567769046199</v>
      </c>
      <c r="Q603">
        <v>151.081294635045</v>
      </c>
      <c r="R603">
        <v>49.187074795000598</v>
      </c>
      <c r="S603" s="2">
        <f>(Table2[[#This Row],[Close Price]]-Table2[[#This Row],[20D EMA]])/Table2[[#This Row],[20D EMA]]</f>
        <v>-7.6842927845793621E-3</v>
      </c>
      <c r="T603" s="2">
        <f>(Table2[[#This Row],[Close Price]]-Table2[[#This Row],[50D EMA]])/Table2[[#This Row],[50D EMA]]</f>
        <v>-1.8332519031655371E-2</v>
      </c>
      <c r="U603" s="2">
        <f>(Table2[[#This Row],[Close Price]]-Table2[[#This Row],[200D EMA]])/Table2[[#This Row],[200D EMA]]</f>
        <v>8.5960698714700346E-3</v>
      </c>
      <c r="V603">
        <v>0.370701652215705</v>
      </c>
      <c r="W603">
        <v>149</v>
      </c>
      <c r="X603">
        <v>153</v>
      </c>
      <c r="Y603">
        <v>144.16999999999999</v>
      </c>
      <c r="Z603">
        <v>153.44999999999999</v>
      </c>
      <c r="AA603">
        <v>144.16999999999999</v>
      </c>
      <c r="AB603">
        <v>162</v>
      </c>
      <c r="AC603" s="2">
        <f>(Table2[[#This Row],[Close Price]]/Table2[[#This Row],[Day Low]])-1</f>
        <v>2.2684563758389231E-2</v>
      </c>
      <c r="AD603" s="2">
        <f>(Table2[[#This Row],[Day High]]/Table2[[#This Row],[Close Price]])-1</f>
        <v>4.0687754298465162E-3</v>
      </c>
      <c r="AE603" s="2">
        <f>(Table2[[#This Row],[Close Price]]/Table2[[#This Row],[Current Week Low]])-1</f>
        <v>5.6946660192827903E-2</v>
      </c>
      <c r="AF603" s="2">
        <f>(Table2[[#This Row],[Current Week High]]/Table2[[#This Row],[Close Price]])-1</f>
        <v>7.021918886993106E-3</v>
      </c>
      <c r="AG603" s="2">
        <f>(Table2[[#This Row],[Close Price]]/Table2[[#This Row],[Current Month Low]])-1</f>
        <v>5.6946660192827903E-2</v>
      </c>
      <c r="AH603" s="2">
        <f>(Table2[[#This Row],[Current Month High]]/Table2[[#This Row],[Close Price]])-1</f>
        <v>6.3131644572778534E-2</v>
      </c>
      <c r="AI603">
        <v>17.528547053419</v>
      </c>
      <c r="AJ603">
        <v>18.124031007751899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-0.04</v>
      </c>
      <c r="AM603" t="s">
        <v>10443</v>
      </c>
      <c r="AN603">
        <v>-1.68</v>
      </c>
      <c r="AO603" t="s">
        <v>10443</v>
      </c>
      <c r="AP603">
        <v>3.0949565318792002E-2</v>
      </c>
      <c r="AQ603">
        <f>(Table2[[#This Row],[Sharpe Ratio]]-AVERAGE(Table2[Sharpe Ratio]))/_xlfn.STDEV.P(Table2[Sharpe Ratio])</f>
        <v>-0.38802463974214363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649</v>
      </c>
      <c r="AT603">
        <f>_xlfn.RANK.AVG(Table2[[#This Row],[6M Return vs Nifty Z-Score]],Table2[6M Return vs Nifty Z-Score])</f>
        <v>571</v>
      </c>
      <c r="AU603">
        <f>_xlfn.RANK.AVG(Table2[[#This Row],[Sharpe Ratio Z-Score]],Table2[Sharpe Ratio Z-Score])</f>
        <v>437</v>
      </c>
      <c r="AV603">
        <f>(Table2[[#This Row],[Rank 1Y]]+Table2[[#This Row],[Rank 6M]]+Table2[[#This Row],[Rank Sharpe]])/3</f>
        <v>552.33333333333337</v>
      </c>
    </row>
    <row r="604" spans="1:48" x14ac:dyDescent="0.3">
      <c r="A604" t="s">
        <v>1084</v>
      </c>
      <c r="B604" t="s">
        <v>1085</v>
      </c>
      <c r="C604" t="s">
        <v>10395</v>
      </c>
      <c r="D604" t="s">
        <v>80</v>
      </c>
      <c r="E604">
        <v>12388.020545739901</v>
      </c>
      <c r="F604">
        <v>599.9</v>
      </c>
      <c r="G604">
        <v>-51.0264277664605</v>
      </c>
      <c r="H604">
        <f>(Table2[[#This Row],[1Y Return vs Nifty]]-AVERAGE(Table2[1Y Return vs Nifty]))/_xlfn.STDEV.P(Table2[1Y Return vs Nifty])</f>
        <v>-1.236243598424803</v>
      </c>
      <c r="I604">
        <v>-12.459046534365999</v>
      </c>
      <c r="J604">
        <f>(Table2[[#This Row],[1M Return vs Nifty]]-AVERAGE(Table2[1M Return vs Nifty]))/_xlfn.STDEV.P(Table2[1M Return vs Nifty])</f>
        <v>-0.97446601342028116</v>
      </c>
      <c r="K604">
        <v>-8.8139416526742096</v>
      </c>
      <c r="L604">
        <f>(Table2[[#This Row],[6M Return vs Nifty]]-AVERAGE(Table2[6M Return vs Nifty]))/_xlfn.STDEV.P(Table2[6M Return vs Nifty])</f>
        <v>-0.69723732900885116</v>
      </c>
      <c r="M604">
        <v>0.25554453595356402</v>
      </c>
      <c r="N604">
        <f>(Table2[[#This Row],[1W Return vs Nifty]]-AVERAGE(Table2[1W Return vs Nifty]))/_xlfn.STDEV.P(Table2[1W Return vs Nifty])</f>
        <v>0.6722646077125991</v>
      </c>
      <c r="O604">
        <v>596.4</v>
      </c>
      <c r="P604">
        <v>606.16847771484197</v>
      </c>
      <c r="Q604">
        <v>637.77084932139496</v>
      </c>
      <c r="R604">
        <v>57.8604615522652</v>
      </c>
      <c r="S604" s="2">
        <f>(Table2[[#This Row],[Close Price]]-Table2[[#This Row],[20D EMA]])/Table2[[#This Row],[20D EMA]]</f>
        <v>5.8685446009389677E-3</v>
      </c>
      <c r="T604" s="2">
        <f>(Table2[[#This Row],[Close Price]]-Table2[[#This Row],[50D EMA]])/Table2[[#This Row],[50D EMA]]</f>
        <v>-1.0341147626932282E-2</v>
      </c>
      <c r="U604" s="2">
        <f>(Table2[[#This Row],[Close Price]]-Table2[[#This Row],[200D EMA]])/Table2[[#This Row],[200D EMA]]</f>
        <v>-5.9380025540036158E-2</v>
      </c>
      <c r="V604">
        <v>0.51542554613733704</v>
      </c>
      <c r="W604">
        <v>591.15</v>
      </c>
      <c r="X604">
        <v>602.20000000000005</v>
      </c>
      <c r="Y604">
        <v>572.04999999999995</v>
      </c>
      <c r="Z604">
        <v>602.20000000000005</v>
      </c>
      <c r="AA604">
        <v>572.04999999999995</v>
      </c>
      <c r="AB604">
        <v>619.5</v>
      </c>
      <c r="AC604" s="2">
        <f>(Table2[[#This Row],[Close Price]]/Table2[[#This Row],[Day Low]])-1</f>
        <v>1.4801657785671996E-2</v>
      </c>
      <c r="AD604" s="2">
        <f>(Table2[[#This Row],[Day High]]/Table2[[#This Row],[Close Price]])-1</f>
        <v>3.8339723287215133E-3</v>
      </c>
      <c r="AE604" s="2">
        <f>(Table2[[#This Row],[Close Price]]/Table2[[#This Row],[Current Week Low]])-1</f>
        <v>4.8684555545843944E-2</v>
      </c>
      <c r="AF604" s="2">
        <f>(Table2[[#This Row],[Current Week High]]/Table2[[#This Row],[Close Price]])-1</f>
        <v>3.8339723287215133E-3</v>
      </c>
      <c r="AG604" s="2">
        <f>(Table2[[#This Row],[Close Price]]/Table2[[#This Row],[Current Month Low]])-1</f>
        <v>4.8684555545843944E-2</v>
      </c>
      <c r="AH604" s="2">
        <f>(Table2[[#This Row],[Current Month High]]/Table2[[#This Row],[Close Price]])-1</f>
        <v>3.2672112018669708E-2</v>
      </c>
      <c r="AI604">
        <v>37.356226037672897</v>
      </c>
      <c r="AJ604">
        <v>18.968765493306801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-0.09</v>
      </c>
      <c r="AM604" t="s">
        <v>10443</v>
      </c>
      <c r="AN604">
        <v>-0.66</v>
      </c>
      <c r="AO604" t="s">
        <v>10443</v>
      </c>
      <c r="AP604">
        <v>4.6111663904023999E-2</v>
      </c>
      <c r="AQ604">
        <f>(Table2[[#This Row],[Sharpe Ratio]]-AVERAGE(Table2[Sharpe Ratio]))/_xlfn.STDEV.P(Table2[Sharpe Ratio])</f>
        <v>-0.21251123963024904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715</v>
      </c>
      <c r="AT604">
        <f>_xlfn.RANK.AVG(Table2[[#This Row],[6M Return vs Nifty Z-Score]],Table2[6M Return vs Nifty Z-Score])</f>
        <v>551</v>
      </c>
      <c r="AU604">
        <f>_xlfn.RANK.AVG(Table2[[#This Row],[Sharpe Ratio Z-Score]],Table2[Sharpe Ratio Z-Score])</f>
        <v>392</v>
      </c>
      <c r="AV604">
        <f>(Table2[[#This Row],[Rank 1Y]]+Table2[[#This Row],[Rank 6M]]+Table2[[#This Row],[Rank Sharpe]])/3</f>
        <v>552.66666666666663</v>
      </c>
    </row>
    <row r="605" spans="1:48" x14ac:dyDescent="0.3">
      <c r="A605" t="s">
        <v>1382</v>
      </c>
      <c r="B605" t="s">
        <v>1383</v>
      </c>
      <c r="C605" t="s">
        <v>10397</v>
      </c>
      <c r="D605" t="s">
        <v>443</v>
      </c>
      <c r="E605">
        <v>8171.10278432</v>
      </c>
      <c r="F605">
        <v>516.79999999999995</v>
      </c>
      <c r="G605">
        <v>-25.787279298390299</v>
      </c>
      <c r="H605">
        <f>(Table2[[#This Row],[1Y Return vs Nifty]]-AVERAGE(Table2[1Y Return vs Nifty]))/_xlfn.STDEV.P(Table2[1Y Return vs Nifty])</f>
        <v>-0.82217146608693747</v>
      </c>
      <c r="I605">
        <v>-8.9169654025192197E-2</v>
      </c>
      <c r="J605">
        <f>(Table2[[#This Row],[1M Return vs Nifty]]-AVERAGE(Table2[1M Return vs Nifty]))/_xlfn.STDEV.P(Table2[1M Return vs Nifty])</f>
        <v>0.21562023284590581</v>
      </c>
      <c r="K605">
        <v>4.02190530106511</v>
      </c>
      <c r="L605">
        <f>(Table2[[#This Row],[6M Return vs Nifty]]-AVERAGE(Table2[6M Return vs Nifty]))/_xlfn.STDEV.P(Table2[6M Return vs Nifty])</f>
        <v>-0.32346591114579804</v>
      </c>
      <c r="M605">
        <v>2.8825922148147098</v>
      </c>
      <c r="N605">
        <f>(Table2[[#This Row],[1W Return vs Nifty]]-AVERAGE(Table2[1W Return vs Nifty]))/_xlfn.STDEV.P(Table2[1W Return vs Nifty])</f>
        <v>1.2563257612346195</v>
      </c>
      <c r="O605">
        <v>507.98</v>
      </c>
      <c r="P605">
        <v>511.43903934167503</v>
      </c>
      <c r="Q605">
        <v>497.07924026195099</v>
      </c>
      <c r="R605">
        <v>59.347321834249399</v>
      </c>
      <c r="S605" s="2">
        <f>(Table2[[#This Row],[Close Price]]-Table2[[#This Row],[20D EMA]])/Table2[[#This Row],[20D EMA]]</f>
        <v>1.7362888302688957E-2</v>
      </c>
      <c r="T605" s="2">
        <f>(Table2[[#This Row],[Close Price]]-Table2[[#This Row],[50D EMA]])/Table2[[#This Row],[50D EMA]]</f>
        <v>1.0482110761872153E-2</v>
      </c>
      <c r="U605" s="2">
        <f>(Table2[[#This Row],[Close Price]]-Table2[[#This Row],[200D EMA]])/Table2[[#This Row],[200D EMA]]</f>
        <v>3.9673271665210792E-2</v>
      </c>
      <c r="V605">
        <v>0.74399475935145698</v>
      </c>
      <c r="W605">
        <v>508.55</v>
      </c>
      <c r="X605">
        <v>522.5</v>
      </c>
      <c r="Y605">
        <v>490.3</v>
      </c>
      <c r="Z605">
        <v>535</v>
      </c>
      <c r="AA605">
        <v>487.45</v>
      </c>
      <c r="AB605">
        <v>535</v>
      </c>
      <c r="AC605" s="2">
        <f>(Table2[[#This Row],[Close Price]]/Table2[[#This Row],[Day Low]])-1</f>
        <v>1.6222593648608674E-2</v>
      </c>
      <c r="AD605" s="2">
        <f>(Table2[[#This Row],[Day High]]/Table2[[#This Row],[Close Price]])-1</f>
        <v>1.1029411764706065E-2</v>
      </c>
      <c r="AE605" s="2">
        <f>(Table2[[#This Row],[Close Price]]/Table2[[#This Row],[Current Week Low]])-1</f>
        <v>5.4048541709157627E-2</v>
      </c>
      <c r="AF605" s="2">
        <f>(Table2[[#This Row],[Current Week High]]/Table2[[#This Row],[Close Price]])-1</f>
        <v>3.5216718266253944E-2</v>
      </c>
      <c r="AG605" s="2">
        <f>(Table2[[#This Row],[Close Price]]/Table2[[#This Row],[Current Month Low]])-1</f>
        <v>6.0211303723458842E-2</v>
      </c>
      <c r="AH605" s="2">
        <f>(Table2[[#This Row],[Current Month High]]/Table2[[#This Row],[Close Price]])-1</f>
        <v>3.5216718266253944E-2</v>
      </c>
      <c r="AI605">
        <v>22.658668730650099</v>
      </c>
      <c r="AJ605">
        <v>28.301886792452802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-0.09</v>
      </c>
      <c r="AM605" t="s">
        <v>10443</v>
      </c>
      <c r="AN605">
        <v>4.3099999999999996</v>
      </c>
      <c r="AO605" t="s">
        <v>10442</v>
      </c>
      <c r="AP605">
        <v>-2.4646217380111999E-2</v>
      </c>
      <c r="AQ605">
        <f>(Table2[[#This Row],[Sharpe Ratio]]-AVERAGE(Table2[Sharpe Ratio]))/_xlfn.STDEV.P(Table2[Sharpe Ratio])</f>
        <v>-1.0315902252390527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609</v>
      </c>
      <c r="AT605">
        <f>_xlfn.RANK.AVG(Table2[[#This Row],[6M Return vs Nifty Z-Score]],Table2[6M Return vs Nifty Z-Score])</f>
        <v>421</v>
      </c>
      <c r="AU605">
        <f>_xlfn.RANK.AVG(Table2[[#This Row],[Sharpe Ratio Z-Score]],Table2[Sharpe Ratio Z-Score])</f>
        <v>635</v>
      </c>
      <c r="AV605">
        <f>(Table2[[#This Row],[Rank 1Y]]+Table2[[#This Row],[Rank 6M]]+Table2[[#This Row],[Rank Sharpe]])/3</f>
        <v>555</v>
      </c>
    </row>
    <row r="606" spans="1:48" x14ac:dyDescent="0.3">
      <c r="A606" t="s">
        <v>1672</v>
      </c>
      <c r="B606" t="s">
        <v>1673</v>
      </c>
      <c r="C606" t="s">
        <v>10394</v>
      </c>
      <c r="D606" t="s">
        <v>1067</v>
      </c>
      <c r="E606">
        <v>5248.5321492499997</v>
      </c>
      <c r="F606">
        <v>3131.05</v>
      </c>
      <c r="G606">
        <v>-6.1903557134960696</v>
      </c>
      <c r="H606">
        <f>(Table2[[#This Row],[1Y Return vs Nifty]]-AVERAGE(Table2[1Y Return vs Nifty]))/_xlfn.STDEV.P(Table2[1Y Return vs Nifty])</f>
        <v>-0.50066537619943619</v>
      </c>
      <c r="I606">
        <v>-5.1746512769472099</v>
      </c>
      <c r="J606">
        <f>(Table2[[#This Row],[1M Return vs Nifty]]-AVERAGE(Table2[1M Return vs Nifty]))/_xlfn.STDEV.P(Table2[1M Return vs Nifty])</f>
        <v>-0.2736458927286759</v>
      </c>
      <c r="K606">
        <v>-2.7371803952635898</v>
      </c>
      <c r="L606">
        <f>(Table2[[#This Row],[6M Return vs Nifty]]-AVERAGE(Table2[6M Return vs Nifty]))/_xlfn.STDEV.P(Table2[6M Return vs Nifty])</f>
        <v>-0.52028603943804808</v>
      </c>
      <c r="M606">
        <v>-2.3756402760631699</v>
      </c>
      <c r="N606">
        <f>(Table2[[#This Row],[1W Return vs Nifty]]-AVERAGE(Table2[1W Return vs Nifty]))/_xlfn.STDEV.P(Table2[1W Return vs Nifty])</f>
        <v>8.7283661686403627E-2</v>
      </c>
      <c r="O606">
        <v>3137.04</v>
      </c>
      <c r="P606">
        <v>3121.5595199723498</v>
      </c>
      <c r="Q606">
        <v>3000.07553851069</v>
      </c>
      <c r="R606">
        <v>49.360879131315201</v>
      </c>
      <c r="S606" s="2">
        <f>(Table2[[#This Row],[Close Price]]-Table2[[#This Row],[20D EMA]])/Table2[[#This Row],[20D EMA]]</f>
        <v>-1.9094432968657657E-3</v>
      </c>
      <c r="T606" s="2">
        <f>(Table2[[#This Row],[Close Price]]-Table2[[#This Row],[50D EMA]])/Table2[[#This Row],[50D EMA]]</f>
        <v>3.0403008390288378E-3</v>
      </c>
      <c r="U606" s="2">
        <f>(Table2[[#This Row],[Close Price]]-Table2[[#This Row],[200D EMA]])/Table2[[#This Row],[200D EMA]]</f>
        <v>4.3657054566809045E-2</v>
      </c>
      <c r="V606">
        <v>0.64181851622217601</v>
      </c>
      <c r="W606">
        <v>3045.1</v>
      </c>
      <c r="X606">
        <v>3140</v>
      </c>
      <c r="Y606">
        <v>3045.1</v>
      </c>
      <c r="Z606">
        <v>3183</v>
      </c>
      <c r="AA606">
        <v>3025</v>
      </c>
      <c r="AB606">
        <v>3259.95</v>
      </c>
      <c r="AC606" s="2">
        <f>(Table2[[#This Row],[Close Price]]/Table2[[#This Row],[Day Low]])-1</f>
        <v>2.8225674033693471E-2</v>
      </c>
      <c r="AD606" s="2">
        <f>(Table2[[#This Row],[Day High]]/Table2[[#This Row],[Close Price]])-1</f>
        <v>2.8584660098049941E-3</v>
      </c>
      <c r="AE606" s="2">
        <f>(Table2[[#This Row],[Close Price]]/Table2[[#This Row],[Current Week Low]])-1</f>
        <v>2.8225674033693471E-2</v>
      </c>
      <c r="AF606" s="2">
        <f>(Table2[[#This Row],[Current Week High]]/Table2[[#This Row],[Close Price]])-1</f>
        <v>1.659187812395202E-2</v>
      </c>
      <c r="AG606" s="2">
        <f>(Table2[[#This Row],[Close Price]]/Table2[[#This Row],[Current Month Low]])-1</f>
        <v>3.5057851239669535E-2</v>
      </c>
      <c r="AH606" s="2">
        <f>(Table2[[#This Row],[Current Month High]]/Table2[[#This Row],[Close Price]])-1</f>
        <v>4.1168298174733664E-2</v>
      </c>
      <c r="AI606">
        <v>18.171220517078901</v>
      </c>
      <c r="AJ606">
        <v>36.132608695652102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</v>
      </c>
      <c r="AM606">
        <v>0</v>
      </c>
      <c r="AN606">
        <v>-0.21</v>
      </c>
      <c r="AO606" t="s">
        <v>10443</v>
      </c>
      <c r="AP606">
        <v>-6.4742827712450005E-2</v>
      </c>
      <c r="AQ606">
        <f>(Table2[[#This Row],[Sharpe Ratio]]-AVERAGE(Table2[Sharpe Ratio]))/_xlfn.STDEV.P(Table2[Sharpe Ratio])</f>
        <v>-1.495740512406091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-2.7030541590858475</v>
      </c>
      <c r="AS606">
        <f>_xlfn.RANK.AVG(Table2[[#This Row],[1Y Return vs Nifty Z-Score]],Table2[1Y Return vs Nifty Z-Score])</f>
        <v>483</v>
      </c>
      <c r="AT606">
        <f>_xlfn.RANK.AVG(Table2[[#This Row],[6M Return vs Nifty Z-Score]],Table2[6M Return vs Nifty Z-Score])</f>
        <v>499</v>
      </c>
      <c r="AU606">
        <f>_xlfn.RANK.AVG(Table2[[#This Row],[Sharpe Ratio Z-Score]],Table2[Sharpe Ratio Z-Score])</f>
        <v>688</v>
      </c>
      <c r="AV606">
        <f>(Table2[[#This Row],[Rank 1Y]]+Table2[[#This Row],[Rank 6M]]+Table2[[#This Row],[Rank Sharpe]])/3</f>
        <v>556.66666666666663</v>
      </c>
    </row>
    <row r="607" spans="1:48" x14ac:dyDescent="0.3">
      <c r="A607" t="s">
        <v>843</v>
      </c>
      <c r="B607" t="s">
        <v>844</v>
      </c>
      <c r="C607" t="s">
        <v>10393</v>
      </c>
      <c r="D607" t="s">
        <v>34</v>
      </c>
      <c r="E607">
        <v>19341.798002209998</v>
      </c>
      <c r="F607">
        <v>875.65</v>
      </c>
      <c r="G607">
        <v>-18.989882626083201</v>
      </c>
      <c r="H607">
        <f>(Table2[[#This Row],[1Y Return vs Nifty]]-AVERAGE(Table2[1Y Return vs Nifty]))/_xlfn.STDEV.P(Table2[1Y Return vs Nifty])</f>
        <v>-0.71065373647695262</v>
      </c>
      <c r="I607">
        <v>-4.1451396547643604</v>
      </c>
      <c r="J607">
        <f>(Table2[[#This Row],[1M Return vs Nifty]]-AVERAGE(Table2[1M Return vs Nifty]))/_xlfn.STDEV.P(Table2[1M Return vs Nifty])</f>
        <v>-0.17459821151220417</v>
      </c>
      <c r="K607">
        <v>-6.5119901817653698</v>
      </c>
      <c r="L607">
        <f>(Table2[[#This Row],[6M Return vs Nifty]]-AVERAGE(Table2[6M Return vs Nifty]))/_xlfn.STDEV.P(Table2[6M Return vs Nifty])</f>
        <v>-0.63020601676008003</v>
      </c>
      <c r="M607">
        <v>-5.1427152072318201</v>
      </c>
      <c r="N607">
        <f>(Table2[[#This Row],[1W Return vs Nifty]]-AVERAGE(Table2[1W Return vs Nifty]))/_xlfn.STDEV.P(Table2[1W Return vs Nifty])</f>
        <v>-0.52790919879523102</v>
      </c>
      <c r="O607">
        <v>898.9</v>
      </c>
      <c r="P607">
        <v>906.44418963817998</v>
      </c>
      <c r="Q607">
        <v>865.21789829601801</v>
      </c>
      <c r="R607">
        <v>35.444632701463597</v>
      </c>
      <c r="S607" s="2">
        <f>(Table2[[#This Row],[Close Price]]-Table2[[#This Row],[20D EMA]])/Table2[[#This Row],[20D EMA]]</f>
        <v>-2.5864946045166315E-2</v>
      </c>
      <c r="T607" s="2">
        <f>(Table2[[#This Row],[Close Price]]-Table2[[#This Row],[50D EMA]])/Table2[[#This Row],[50D EMA]]</f>
        <v>-3.3972515892536019E-2</v>
      </c>
      <c r="U607" s="2">
        <f>(Table2[[#This Row],[Close Price]]-Table2[[#This Row],[200D EMA]])/Table2[[#This Row],[200D EMA]]</f>
        <v>1.2057195909293156E-2</v>
      </c>
      <c r="V607">
        <v>0.47612747325987997</v>
      </c>
      <c r="W607">
        <v>870.1</v>
      </c>
      <c r="X607">
        <v>892</v>
      </c>
      <c r="Y607">
        <v>865</v>
      </c>
      <c r="Z607">
        <v>924.95</v>
      </c>
      <c r="AA607">
        <v>865</v>
      </c>
      <c r="AB607">
        <v>927</v>
      </c>
      <c r="AC607" s="2">
        <f>(Table2[[#This Row],[Close Price]]/Table2[[#This Row],[Day Low]])-1</f>
        <v>6.3785771750373144E-3</v>
      </c>
      <c r="AD607" s="2">
        <f>(Table2[[#This Row],[Day High]]/Table2[[#This Row],[Close Price]])-1</f>
        <v>1.8671843773196972E-2</v>
      </c>
      <c r="AE607" s="2">
        <f>(Table2[[#This Row],[Close Price]]/Table2[[#This Row],[Current Week Low]])-1</f>
        <v>1.2312138728323596E-2</v>
      </c>
      <c r="AF607" s="2">
        <f>(Table2[[#This Row],[Current Week High]]/Table2[[#This Row],[Close Price]])-1</f>
        <v>5.6301033517958121E-2</v>
      </c>
      <c r="AG607" s="2">
        <f>(Table2[[#This Row],[Close Price]]/Table2[[#This Row],[Current Month Low]])-1</f>
        <v>1.2312138728323596E-2</v>
      </c>
      <c r="AH607" s="2">
        <f>(Table2[[#This Row],[Current Month High]]/Table2[[#This Row],[Close Price]])-1</f>
        <v>5.8642151544566978E-2</v>
      </c>
      <c r="AI607">
        <v>17.0559013304402</v>
      </c>
      <c r="AJ607">
        <v>23.122890888638899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-0.21</v>
      </c>
      <c r="AM607" t="s">
        <v>10443</v>
      </c>
      <c r="AN607">
        <v>-2.5099999999999998</v>
      </c>
      <c r="AO607" t="s">
        <v>10443</v>
      </c>
      <c r="AQ607">
        <f>(Table2[[#This Row],[Sharpe Ratio]]-AVERAGE(Table2[Sharpe Ratio]))/_xlfn.STDEV.P(Table2[Sharpe Ratio])</f>
        <v>-0.74629057572393653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577</v>
      </c>
      <c r="AT607">
        <f>_xlfn.RANK.AVG(Table2[[#This Row],[6M Return vs Nifty Z-Score]],Table2[6M Return vs Nifty Z-Score])</f>
        <v>536</v>
      </c>
      <c r="AU607">
        <f>_xlfn.RANK.AVG(Table2[[#This Row],[Sharpe Ratio Z-Score]],Table2[Sharpe Ratio Z-Score])</f>
        <v>558</v>
      </c>
      <c r="AV607">
        <f>(Table2[[#This Row],[Rank 1Y]]+Table2[[#This Row],[Rank 6M]]+Table2[[#This Row],[Rank Sharpe]])/3</f>
        <v>557</v>
      </c>
    </row>
    <row r="608" spans="1:48" x14ac:dyDescent="0.3">
      <c r="A608" t="s">
        <v>1070</v>
      </c>
      <c r="B608" t="s">
        <v>1071</v>
      </c>
      <c r="C608" t="s">
        <v>10383</v>
      </c>
      <c r="D608" t="s">
        <v>290</v>
      </c>
      <c r="E608">
        <v>12636.547846895</v>
      </c>
      <c r="F608">
        <v>939.05</v>
      </c>
      <c r="G608">
        <v>-38.4414432224834</v>
      </c>
      <c r="H608">
        <f>(Table2[[#This Row],[1Y Return vs Nifty]]-AVERAGE(Table2[1Y Return vs Nifty]))/_xlfn.STDEV.P(Table2[1Y Return vs Nifty])</f>
        <v>-1.0297750088780449</v>
      </c>
      <c r="I608">
        <v>-4.9098607816886704</v>
      </c>
      <c r="J608">
        <f>(Table2[[#This Row],[1M Return vs Nifty]]-AVERAGE(Table2[1M Return vs Nifty]))/_xlfn.STDEV.P(Table2[1M Return vs Nifty])</f>
        <v>-0.24817081891852188</v>
      </c>
      <c r="K608">
        <v>-2.7328891049580202</v>
      </c>
      <c r="L608">
        <f>(Table2[[#This Row],[6M Return vs Nifty]]-AVERAGE(Table2[6M Return vs Nifty]))/_xlfn.STDEV.P(Table2[6M Return vs Nifty])</f>
        <v>-0.52016107988783256</v>
      </c>
      <c r="M608">
        <v>-3.6327836247996901</v>
      </c>
      <c r="N608">
        <f>(Table2[[#This Row],[1W Return vs Nifty]]-AVERAGE(Table2[1W Return vs Nifty]))/_xlfn.STDEV.P(Table2[1W Return vs Nifty])</f>
        <v>-0.19221206285404033</v>
      </c>
      <c r="O608">
        <v>937.26</v>
      </c>
      <c r="P608">
        <v>937.738668226551</v>
      </c>
      <c r="Q608">
        <v>944.46268980326295</v>
      </c>
      <c r="R608">
        <v>51.239589097679897</v>
      </c>
      <c r="S608" s="2">
        <f>(Table2[[#This Row],[Close Price]]-Table2[[#This Row],[20D EMA]])/Table2[[#This Row],[20D EMA]]</f>
        <v>1.9098222478287387E-3</v>
      </c>
      <c r="T608" s="2">
        <f>(Table2[[#This Row],[Close Price]]-Table2[[#This Row],[50D EMA]])/Table2[[#This Row],[50D EMA]]</f>
        <v>1.3983978883252654E-3</v>
      </c>
      <c r="U608" s="2">
        <f>(Table2[[#This Row],[Close Price]]-Table2[[#This Row],[200D EMA]])/Table2[[#This Row],[200D EMA]]</f>
        <v>-5.7309726066473703E-3</v>
      </c>
      <c r="V608">
        <v>0.37602548547299203</v>
      </c>
      <c r="W608">
        <v>930.1</v>
      </c>
      <c r="X608">
        <v>943.85</v>
      </c>
      <c r="Y608">
        <v>916.6</v>
      </c>
      <c r="Z608">
        <v>954.5</v>
      </c>
      <c r="AA608">
        <v>909</v>
      </c>
      <c r="AB608">
        <v>979.9</v>
      </c>
      <c r="AC608" s="2">
        <f>(Table2[[#This Row],[Close Price]]/Table2[[#This Row],[Day Low]])-1</f>
        <v>9.622621223524197E-3</v>
      </c>
      <c r="AD608" s="2">
        <f>(Table2[[#This Row],[Day High]]/Table2[[#This Row],[Close Price]])-1</f>
        <v>5.1115489058091157E-3</v>
      </c>
      <c r="AE608" s="2">
        <f>(Table2[[#This Row],[Close Price]]/Table2[[#This Row],[Current Week Low]])-1</f>
        <v>2.4492690377482029E-2</v>
      </c>
      <c r="AF608" s="2">
        <f>(Table2[[#This Row],[Current Week High]]/Table2[[#This Row],[Close Price]])-1</f>
        <v>1.6452798040572869E-2</v>
      </c>
      <c r="AG608" s="2">
        <f>(Table2[[#This Row],[Close Price]]/Table2[[#This Row],[Current Month Low]])-1</f>
        <v>3.3058305830583112E-2</v>
      </c>
      <c r="AH608" s="2">
        <f>(Table2[[#This Row],[Current Month High]]/Table2[[#This Row],[Close Price]])-1</f>
        <v>4.3501411000479218E-2</v>
      </c>
      <c r="AI608">
        <v>32.900271551035601</v>
      </c>
      <c r="AJ608">
        <v>20.075442746627399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-0.14000000000000001</v>
      </c>
      <c r="AM608" t="s">
        <v>10443</v>
      </c>
      <c r="AN608">
        <v>1.17</v>
      </c>
      <c r="AO608" t="s">
        <v>10442</v>
      </c>
      <c r="AP608">
        <v>1.4318267941392E-2</v>
      </c>
      <c r="AQ608">
        <f>(Table2[[#This Row],[Sharpe Ratio]]-AVERAGE(Table2[Sharpe Ratio]))/_xlfn.STDEV.P(Table2[Sharpe Ratio])</f>
        <v>-0.58054518922746723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682</v>
      </c>
      <c r="AT608">
        <f>_xlfn.RANK.AVG(Table2[[#This Row],[6M Return vs Nifty Z-Score]],Table2[6M Return vs Nifty Z-Score])</f>
        <v>498</v>
      </c>
      <c r="AU608">
        <f>_xlfn.RANK.AVG(Table2[[#This Row],[Sharpe Ratio Z-Score]],Table2[Sharpe Ratio Z-Score])</f>
        <v>491</v>
      </c>
      <c r="AV608">
        <f>(Table2[[#This Row],[Rank 1Y]]+Table2[[#This Row],[Rank 6M]]+Table2[[#This Row],[Rank Sharpe]])/3</f>
        <v>557</v>
      </c>
    </row>
    <row r="609" spans="1:48" x14ac:dyDescent="0.3">
      <c r="A609" t="s">
        <v>2110</v>
      </c>
      <c r="B609" t="s">
        <v>2111</v>
      </c>
      <c r="C609" t="s">
        <v>10384</v>
      </c>
      <c r="D609" t="s">
        <v>436</v>
      </c>
      <c r="E609">
        <v>2990.5232112049998</v>
      </c>
      <c r="F609">
        <v>1000.15</v>
      </c>
      <c r="G609">
        <v>-10.6485316159836</v>
      </c>
      <c r="H609">
        <f>(Table2[[#This Row],[1Y Return vs Nifty]]-AVERAGE(Table2[1Y Return vs Nifty]))/_xlfn.STDEV.P(Table2[1Y Return vs Nifty])</f>
        <v>-0.57380597381570153</v>
      </c>
      <c r="I609">
        <v>-3.0743655785662698</v>
      </c>
      <c r="J609">
        <f>(Table2[[#This Row],[1M Return vs Nifty]]-AVERAGE(Table2[1M Return vs Nifty]))/_xlfn.STDEV.P(Table2[1M Return vs Nifty])</f>
        <v>-7.1580735003042614E-2</v>
      </c>
      <c r="K609">
        <v>-26.911452321334</v>
      </c>
      <c r="L609">
        <f>(Table2[[#This Row],[6M Return vs Nifty]]-AVERAGE(Table2[6M Return vs Nifty]))/_xlfn.STDEV.P(Table2[6M Return vs Nifty])</f>
        <v>-1.2242249323041776</v>
      </c>
      <c r="M609">
        <v>-3.3952416104913499</v>
      </c>
      <c r="N609">
        <f>(Table2[[#This Row],[1W Return vs Nifty]]-AVERAGE(Table2[1W Return vs Nifty]))/_xlfn.STDEV.P(Table2[1W Return vs Nifty])</f>
        <v>-0.13940028330270066</v>
      </c>
      <c r="O609">
        <v>995</v>
      </c>
      <c r="P609">
        <v>1005.23032647152</v>
      </c>
      <c r="Q609">
        <v>1005.68532200073</v>
      </c>
      <c r="R609">
        <v>51.902146926882402</v>
      </c>
      <c r="S609" s="2">
        <f>(Table2[[#This Row],[Close Price]]-Table2[[#This Row],[20D EMA]])/Table2[[#This Row],[20D EMA]]</f>
        <v>5.175879396984902E-3</v>
      </c>
      <c r="T609" s="2">
        <f>(Table2[[#This Row],[Close Price]]-Table2[[#This Row],[50D EMA]])/Table2[[#This Row],[50D EMA]]</f>
        <v>-5.0538929613799044E-3</v>
      </c>
      <c r="U609" s="2">
        <f>(Table2[[#This Row],[Close Price]]-Table2[[#This Row],[200D EMA]])/Table2[[#This Row],[200D EMA]]</f>
        <v>-5.5040298189079368E-3</v>
      </c>
      <c r="V609">
        <v>0.82640573937038697</v>
      </c>
      <c r="W609">
        <v>985</v>
      </c>
      <c r="X609">
        <v>1005</v>
      </c>
      <c r="Y609">
        <v>985</v>
      </c>
      <c r="Z609">
        <v>1037.5</v>
      </c>
      <c r="AA609">
        <v>960</v>
      </c>
      <c r="AB609">
        <v>1037.5</v>
      </c>
      <c r="AC609" s="2">
        <f>(Table2[[#This Row],[Close Price]]/Table2[[#This Row],[Day Low]])-1</f>
        <v>1.5380710659898433E-2</v>
      </c>
      <c r="AD609" s="2">
        <f>(Table2[[#This Row],[Day High]]/Table2[[#This Row],[Close Price]])-1</f>
        <v>4.8492726091087235E-3</v>
      </c>
      <c r="AE609" s="2">
        <f>(Table2[[#This Row],[Close Price]]/Table2[[#This Row],[Current Week Low]])-1</f>
        <v>1.5380710659898433E-2</v>
      </c>
      <c r="AF609" s="2">
        <f>(Table2[[#This Row],[Current Week High]]/Table2[[#This Row],[Close Price]])-1</f>
        <v>3.7344398340249052E-2</v>
      </c>
      <c r="AG609" s="2">
        <f>(Table2[[#This Row],[Close Price]]/Table2[[#This Row],[Current Month Low]])-1</f>
        <v>4.1822916666666599E-2</v>
      </c>
      <c r="AH609" s="2">
        <f>(Table2[[#This Row],[Current Month High]]/Table2[[#This Row],[Close Price]])-1</f>
        <v>3.7344398340249052E-2</v>
      </c>
      <c r="AI609">
        <v>26.376043593460899</v>
      </c>
      <c r="AJ609">
        <v>20.326034648700599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-0.11</v>
      </c>
      <c r="AM609" t="s">
        <v>10443</v>
      </c>
      <c r="AN609">
        <v>1.96</v>
      </c>
      <c r="AO609" t="s">
        <v>10442</v>
      </c>
      <c r="AP609">
        <v>2.8070700781822999E-2</v>
      </c>
      <c r="AQ609">
        <f>(Table2[[#This Row],[Sharpe Ratio]]-AVERAGE(Table2[Sharpe Ratio]))/_xlfn.STDEV.P(Table2[Sharpe Ratio])</f>
        <v>-0.42134979592053257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520</v>
      </c>
      <c r="AT609">
        <f>_xlfn.RANK.AVG(Table2[[#This Row],[6M Return vs Nifty Z-Score]],Table2[6M Return vs Nifty Z-Score])</f>
        <v>708</v>
      </c>
      <c r="AU609">
        <f>_xlfn.RANK.AVG(Table2[[#This Row],[Sharpe Ratio Z-Score]],Table2[Sharpe Ratio Z-Score])</f>
        <v>450</v>
      </c>
      <c r="AV609">
        <f>(Table2[[#This Row],[Rank 1Y]]+Table2[[#This Row],[Rank 6M]]+Table2[[#This Row],[Rank Sharpe]])/3</f>
        <v>559.33333333333337</v>
      </c>
    </row>
    <row r="610" spans="1:48" x14ac:dyDescent="0.3">
      <c r="A610" t="s">
        <v>16</v>
      </c>
      <c r="B610" t="s">
        <v>17</v>
      </c>
      <c r="C610" t="s">
        <v>10382</v>
      </c>
      <c r="D610" t="s">
        <v>18</v>
      </c>
      <c r="E610">
        <v>2010821.7695255899</v>
      </c>
      <c r="F610">
        <v>2971.85</v>
      </c>
      <c r="G610">
        <v>-4.8386984170984402</v>
      </c>
      <c r="H610">
        <f>(Table2[[#This Row],[1Y Return vs Nifty]]-AVERAGE(Table2[1Y Return vs Nifty]))/_xlfn.STDEV.P(Table2[1Y Return vs Nifty])</f>
        <v>-0.47849015821942192</v>
      </c>
      <c r="I610">
        <v>-6.20269354742969</v>
      </c>
      <c r="J610">
        <f>(Table2[[#This Row],[1M Return vs Nifty]]-AVERAGE(Table2[1M Return vs Nifty]))/_xlfn.STDEV.P(Table2[1M Return vs Nifty])</f>
        <v>-0.37255220994723137</v>
      </c>
      <c r="K610">
        <v>-15.174084846153701</v>
      </c>
      <c r="L610">
        <f>(Table2[[#This Row],[6M Return vs Nifty]]-AVERAGE(Table2[6M Return vs Nifty]))/_xlfn.STDEV.P(Table2[6M Return vs Nifty])</f>
        <v>-0.88244051410497315</v>
      </c>
      <c r="M610">
        <v>-2.3757645152633899</v>
      </c>
      <c r="N610">
        <f>(Table2[[#This Row],[1W Return vs Nifty]]-AVERAGE(Table2[1W Return vs Nifty]))/_xlfn.STDEV.P(Table2[1W Return vs Nifty])</f>
        <v>8.7256040074821517E-2</v>
      </c>
      <c r="O610">
        <v>2961.1</v>
      </c>
      <c r="P610">
        <v>2976.90818281887</v>
      </c>
      <c r="Q610">
        <v>2858.37163472261</v>
      </c>
      <c r="R610">
        <v>56.665375165410801</v>
      </c>
      <c r="S610" s="2">
        <f>(Table2[[#This Row],[Close Price]]-Table2[[#This Row],[20D EMA]])/Table2[[#This Row],[20D EMA]]</f>
        <v>3.6304076187903146E-3</v>
      </c>
      <c r="T610" s="2">
        <f>(Table2[[#This Row],[Close Price]]-Table2[[#This Row],[50D EMA]])/Table2[[#This Row],[50D EMA]]</f>
        <v>-1.6991396805797626E-3</v>
      </c>
      <c r="U610" s="2">
        <f>(Table2[[#This Row],[Close Price]]-Table2[[#This Row],[200D EMA]])/Table2[[#This Row],[200D EMA]]</f>
        <v>3.970035383044318E-2</v>
      </c>
      <c r="V610">
        <v>1.05219831259152</v>
      </c>
      <c r="W610">
        <v>2942.75</v>
      </c>
      <c r="X610">
        <v>2990</v>
      </c>
      <c r="Y610">
        <v>2911.1</v>
      </c>
      <c r="Z610">
        <v>2990</v>
      </c>
      <c r="AA610">
        <v>2891.75</v>
      </c>
      <c r="AB610">
        <v>3053.6</v>
      </c>
      <c r="AC610" s="2">
        <f>(Table2[[#This Row],[Close Price]]/Table2[[#This Row],[Day Low]])-1</f>
        <v>9.8887095403958902E-3</v>
      </c>
      <c r="AD610" s="2">
        <f>(Table2[[#This Row],[Day High]]/Table2[[#This Row],[Close Price]])-1</f>
        <v>6.1073068963777288E-3</v>
      </c>
      <c r="AE610" s="2">
        <f>(Table2[[#This Row],[Close Price]]/Table2[[#This Row],[Current Week Low]])-1</f>
        <v>2.0868400261069731E-2</v>
      </c>
      <c r="AF610" s="2">
        <f>(Table2[[#This Row],[Current Week High]]/Table2[[#This Row],[Close Price]])-1</f>
        <v>6.1073068963777288E-3</v>
      </c>
      <c r="AG610" s="2">
        <f>(Table2[[#This Row],[Close Price]]/Table2[[#This Row],[Current Month Low]])-1</f>
        <v>2.7699489928244114E-2</v>
      </c>
      <c r="AH610" s="2">
        <f>(Table2[[#This Row],[Current Month High]]/Table2[[#This Row],[Close Price]])-1</f>
        <v>2.7508117839056379E-2</v>
      </c>
      <c r="AI610">
        <v>8.2692598886215691</v>
      </c>
      <c r="AJ610">
        <v>33.849029410439996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-7.0000000000000007E-2</v>
      </c>
      <c r="AM610" t="s">
        <v>10443</v>
      </c>
      <c r="AN610">
        <v>-1.89</v>
      </c>
      <c r="AO610" t="s">
        <v>10443</v>
      </c>
      <c r="AP610">
        <v>-2.5118827932669998E-3</v>
      </c>
      <c r="AQ610">
        <f>(Table2[[#This Row],[Sharpe Ratio]]-AVERAGE(Table2[Sharpe Ratio]))/_xlfn.STDEV.P(Table2[Sharpe Ratio])</f>
        <v>-0.77536762513438329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468</v>
      </c>
      <c r="AT610">
        <f>_xlfn.RANK.AVG(Table2[[#This Row],[6M Return vs Nifty Z-Score]],Table2[6M Return vs Nifty Z-Score])</f>
        <v>626</v>
      </c>
      <c r="AU610">
        <f>_xlfn.RANK.AVG(Table2[[#This Row],[Sharpe Ratio Z-Score]],Table2[Sharpe Ratio Z-Score])</f>
        <v>588</v>
      </c>
      <c r="AV610">
        <f>(Table2[[#This Row],[Rank 1Y]]+Table2[[#This Row],[Rank 6M]]+Table2[[#This Row],[Rank Sharpe]])/3</f>
        <v>560.66666666666663</v>
      </c>
    </row>
    <row r="611" spans="1:48" x14ac:dyDescent="0.3">
      <c r="A611" t="s">
        <v>2214</v>
      </c>
      <c r="B611" t="s">
        <v>2215</v>
      </c>
      <c r="C611" t="s">
        <v>10387</v>
      </c>
      <c r="D611" t="s">
        <v>46</v>
      </c>
      <c r="E611">
        <v>2669.47820594</v>
      </c>
      <c r="F611">
        <v>673.4</v>
      </c>
      <c r="G611">
        <v>-45.154775204768903</v>
      </c>
      <c r="H611">
        <f>(Table2[[#This Row],[1Y Return vs Nifty]]-AVERAGE(Table2[1Y Return vs Nifty]))/_xlfn.STDEV.P(Table2[1Y Return vs Nifty])</f>
        <v>-1.1399135776381459</v>
      </c>
      <c r="I611">
        <v>-5.5394747996552196</v>
      </c>
      <c r="J611">
        <f>(Table2[[#This Row],[1M Return vs Nifty]]-AVERAGE(Table2[1M Return vs Nifty]))/_xlfn.STDEV.P(Table2[1M Return vs Nifty])</f>
        <v>-0.30874498554011709</v>
      </c>
      <c r="K611">
        <v>-7.0830978246029499</v>
      </c>
      <c r="L611">
        <f>(Table2[[#This Row],[6M Return vs Nifty]]-AVERAGE(Table2[6M Return vs Nifty]))/_xlfn.STDEV.P(Table2[6M Return vs Nifty])</f>
        <v>-0.64683629555548461</v>
      </c>
      <c r="M611">
        <v>-1.3700837990553301</v>
      </c>
      <c r="N611">
        <f>(Table2[[#This Row],[1W Return vs Nifty]]-AVERAGE(Table2[1W Return vs Nifty]))/_xlfn.STDEV.P(Table2[1W Return vs Nifty])</f>
        <v>0.31084506889593766</v>
      </c>
      <c r="O611">
        <v>679.66</v>
      </c>
      <c r="P611">
        <v>679.76263562577901</v>
      </c>
      <c r="Q611">
        <v>692.56167956243098</v>
      </c>
      <c r="R611">
        <v>44.5368293155583</v>
      </c>
      <c r="S611" s="2">
        <f>(Table2[[#This Row],[Close Price]]-Table2[[#This Row],[20D EMA]])/Table2[[#This Row],[20D EMA]]</f>
        <v>-9.2104875967395326E-3</v>
      </c>
      <c r="T611" s="2">
        <f>(Table2[[#This Row],[Close Price]]-Table2[[#This Row],[50D EMA]])/Table2[[#This Row],[50D EMA]]</f>
        <v>-9.3600843769850485E-3</v>
      </c>
      <c r="U611" s="2">
        <f>(Table2[[#This Row],[Close Price]]-Table2[[#This Row],[200D EMA]])/Table2[[#This Row],[200D EMA]]</f>
        <v>-2.7667831079735149E-2</v>
      </c>
      <c r="V611">
        <v>0.56283783248816999</v>
      </c>
      <c r="W611">
        <v>667.55</v>
      </c>
      <c r="X611">
        <v>682.3</v>
      </c>
      <c r="Y611">
        <v>667.55</v>
      </c>
      <c r="Z611">
        <v>720</v>
      </c>
      <c r="AA611">
        <v>660.95</v>
      </c>
      <c r="AB611">
        <v>720</v>
      </c>
      <c r="AC611" s="2">
        <f>(Table2[[#This Row],[Close Price]]/Table2[[#This Row],[Day Low]])-1</f>
        <v>8.7633885102240683E-3</v>
      </c>
      <c r="AD611" s="2">
        <f>(Table2[[#This Row],[Day High]]/Table2[[#This Row],[Close Price]])-1</f>
        <v>1.3216513216513182E-2</v>
      </c>
      <c r="AE611" s="2">
        <f>(Table2[[#This Row],[Close Price]]/Table2[[#This Row],[Current Week Low]])-1</f>
        <v>8.7633885102240683E-3</v>
      </c>
      <c r="AF611" s="2">
        <f>(Table2[[#This Row],[Current Week High]]/Table2[[#This Row],[Close Price]])-1</f>
        <v>6.9201069201069165E-2</v>
      </c>
      <c r="AG611" s="2">
        <f>(Table2[[#This Row],[Close Price]]/Table2[[#This Row],[Current Month Low]])-1</f>
        <v>1.8836523186322562E-2</v>
      </c>
      <c r="AH611" s="2">
        <f>(Table2[[#This Row],[Current Month High]]/Table2[[#This Row],[Close Price]])-1</f>
        <v>6.9201069201069165E-2</v>
      </c>
      <c r="AI611">
        <v>20.723195723195701</v>
      </c>
      <c r="AJ611">
        <v>12.2520420070011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0</v>
      </c>
      <c r="AM611" t="s">
        <v>10444</v>
      </c>
      <c r="AN611">
        <v>0.28000000000000003</v>
      </c>
      <c r="AO611" t="s">
        <v>10442</v>
      </c>
      <c r="AP611">
        <v>3.0472608224012002E-2</v>
      </c>
      <c r="AQ611">
        <f>(Table2[[#This Row],[Sharpe Ratio]]-AVERAGE(Table2[Sharpe Ratio]))/_xlfn.STDEV.P(Table2[Sharpe Ratio])</f>
        <v>-0.39354579902901615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704</v>
      </c>
      <c r="AT611">
        <f>_xlfn.RANK.AVG(Table2[[#This Row],[6M Return vs Nifty Z-Score]],Table2[6M Return vs Nifty Z-Score])</f>
        <v>541</v>
      </c>
      <c r="AU611">
        <f>_xlfn.RANK.AVG(Table2[[#This Row],[Sharpe Ratio Z-Score]],Table2[Sharpe Ratio Z-Score])</f>
        <v>440</v>
      </c>
      <c r="AV611">
        <f>(Table2[[#This Row],[Rank 1Y]]+Table2[[#This Row],[Rank 6M]]+Table2[[#This Row],[Rank Sharpe]])/3</f>
        <v>561.66666666666663</v>
      </c>
    </row>
    <row r="612" spans="1:48" x14ac:dyDescent="0.3">
      <c r="A612" t="s">
        <v>419</v>
      </c>
      <c r="B612" t="s">
        <v>420</v>
      </c>
      <c r="C612" t="s">
        <v>10385</v>
      </c>
      <c r="D612" t="s">
        <v>27</v>
      </c>
      <c r="E612">
        <v>56088</v>
      </c>
      <c r="F612">
        <v>1968</v>
      </c>
      <c r="G612">
        <v>-25.229219674888199</v>
      </c>
      <c r="H612">
        <f>(Table2[[#This Row],[1Y Return vs Nifty]]-AVERAGE(Table2[1Y Return vs Nifty]))/_xlfn.STDEV.P(Table2[1Y Return vs Nifty])</f>
        <v>-0.81301596947549215</v>
      </c>
      <c r="I612">
        <v>0.73711961762306899</v>
      </c>
      <c r="J612">
        <f>(Table2[[#This Row],[1M Return vs Nifty]]-AVERAGE(Table2[1M Return vs Nifty]))/_xlfn.STDEV.P(Table2[1M Return vs Nifty])</f>
        <v>0.29511621385997133</v>
      </c>
      <c r="K612">
        <v>-13.8745693287491</v>
      </c>
      <c r="L612">
        <f>(Table2[[#This Row],[6M Return vs Nifty]]-AVERAGE(Table2[6M Return vs Nifty]))/_xlfn.STDEV.P(Table2[6M Return vs Nifty])</f>
        <v>-0.84459947726292373</v>
      </c>
      <c r="M612">
        <v>-4.5061823417747897</v>
      </c>
      <c r="N612">
        <f>(Table2[[#This Row],[1W Return vs Nifty]]-AVERAGE(Table2[1W Return vs Nifty]))/_xlfn.STDEV.P(Table2[1W Return vs Nifty])</f>
        <v>-0.38639135629658311</v>
      </c>
      <c r="O612">
        <v>1973.8</v>
      </c>
      <c r="P612">
        <v>1929.7311403199801</v>
      </c>
      <c r="Q612">
        <v>1831.8689765177301</v>
      </c>
      <c r="R612">
        <v>44.3275010853759</v>
      </c>
      <c r="S612" s="2">
        <f>(Table2[[#This Row],[Close Price]]-Table2[[#This Row],[20D EMA]])/Table2[[#This Row],[20D EMA]]</f>
        <v>-2.9384942750025102E-3</v>
      </c>
      <c r="T612" s="2">
        <f>(Table2[[#This Row],[Close Price]]-Table2[[#This Row],[50D EMA]])/Table2[[#This Row],[50D EMA]]</f>
        <v>1.9831187298803864E-2</v>
      </c>
      <c r="U612" s="2">
        <f>(Table2[[#This Row],[Close Price]]-Table2[[#This Row],[200D EMA]])/Table2[[#This Row],[200D EMA]]</f>
        <v>7.431264202150889E-2</v>
      </c>
      <c r="V612">
        <v>1.22622084242503</v>
      </c>
      <c r="W612">
        <v>1942.2</v>
      </c>
      <c r="X612">
        <v>1986.9</v>
      </c>
      <c r="Y612">
        <v>1942.2</v>
      </c>
      <c r="Z612">
        <v>2079</v>
      </c>
      <c r="AA612">
        <v>1909.4</v>
      </c>
      <c r="AB612">
        <v>2079</v>
      </c>
      <c r="AC612" s="2">
        <f>(Table2[[#This Row],[Close Price]]/Table2[[#This Row],[Day Low]])-1</f>
        <v>1.3283904850169836E-2</v>
      </c>
      <c r="AD612" s="2">
        <f>(Table2[[#This Row],[Day High]]/Table2[[#This Row],[Close Price]])-1</f>
        <v>9.6036585365855132E-3</v>
      </c>
      <c r="AE612" s="2">
        <f>(Table2[[#This Row],[Close Price]]/Table2[[#This Row],[Current Week Low]])-1</f>
        <v>1.3283904850169836E-2</v>
      </c>
      <c r="AF612" s="2">
        <f>(Table2[[#This Row],[Current Week High]]/Table2[[#This Row],[Close Price]])-1</f>
        <v>5.6402439024390238E-2</v>
      </c>
      <c r="AG612" s="2">
        <f>(Table2[[#This Row],[Close Price]]/Table2[[#This Row],[Current Month Low]])-1</f>
        <v>3.0690269194511233E-2</v>
      </c>
      <c r="AH612" s="2">
        <f>(Table2[[#This Row],[Current Month High]]/Table2[[#This Row],[Close Price]])-1</f>
        <v>5.6402439024390238E-2</v>
      </c>
      <c r="AI612">
        <v>5.9273373983739797</v>
      </c>
      <c r="AJ612">
        <v>27.5106906829078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-0.04</v>
      </c>
      <c r="AM612" t="s">
        <v>10443</v>
      </c>
      <c r="AN612">
        <v>0.81</v>
      </c>
      <c r="AO612" t="s">
        <v>10442</v>
      </c>
      <c r="AP612">
        <v>1.7936106209037E-2</v>
      </c>
      <c r="AQ612">
        <f>(Table2[[#This Row],[Sharpe Ratio]]-AVERAGE(Table2[Sharpe Ratio]))/_xlfn.STDEV.P(Table2[Sharpe Ratio])</f>
        <v>-0.53866582194596335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-2.2875564111209914</v>
      </c>
      <c r="AS612">
        <f>_xlfn.RANK.AVG(Table2[[#This Row],[1Y Return vs Nifty Z-Score]],Table2[1Y Return vs Nifty Z-Score])</f>
        <v>604</v>
      </c>
      <c r="AT612">
        <f>_xlfn.RANK.AVG(Table2[[#This Row],[6M Return vs Nifty Z-Score]],Table2[6M Return vs Nifty Z-Score])</f>
        <v>606</v>
      </c>
      <c r="AU612">
        <f>_xlfn.RANK.AVG(Table2[[#This Row],[Sharpe Ratio Z-Score]],Table2[Sharpe Ratio Z-Score])</f>
        <v>478</v>
      </c>
      <c r="AV612">
        <f>(Table2[[#This Row],[Rank 1Y]]+Table2[[#This Row],[Rank 6M]]+Table2[[#This Row],[Rank Sharpe]])/3</f>
        <v>562.66666666666663</v>
      </c>
    </row>
    <row r="613" spans="1:48" x14ac:dyDescent="0.3">
      <c r="A613" t="s">
        <v>2154</v>
      </c>
      <c r="B613" t="s">
        <v>2155</v>
      </c>
      <c r="C613" t="s">
        <v>10388</v>
      </c>
      <c r="D613" t="s">
        <v>278</v>
      </c>
      <c r="E613">
        <v>2855.7291447900002</v>
      </c>
      <c r="F613">
        <v>486.45</v>
      </c>
      <c r="G613">
        <v>-32.264715105493998</v>
      </c>
      <c r="H613">
        <f>(Table2[[#This Row],[1Y Return vs Nifty]]-AVERAGE(Table2[1Y Return vs Nifty]))/_xlfn.STDEV.P(Table2[1Y Return vs Nifty])</f>
        <v>-0.92843993469720787</v>
      </c>
      <c r="I613">
        <v>14.5953778879558</v>
      </c>
      <c r="J613">
        <f>(Table2[[#This Row],[1M Return vs Nifty]]-AVERAGE(Table2[1M Return vs Nifty]))/_xlfn.STDEV.P(Table2[1M Return vs Nifty])</f>
        <v>1.6283972743157022</v>
      </c>
      <c r="K613">
        <v>5.9674421298031897</v>
      </c>
      <c r="L613">
        <f>(Table2[[#This Row],[6M Return vs Nifty]]-AVERAGE(Table2[6M Return vs Nifty]))/_xlfn.STDEV.P(Table2[6M Return vs Nifty])</f>
        <v>-0.26681315877168399</v>
      </c>
      <c r="M613">
        <v>-8.68247935025685</v>
      </c>
      <c r="N613">
        <f>(Table2[[#This Row],[1W Return vs Nifty]]-AVERAGE(Table2[1W Return vs Nifty]))/_xlfn.STDEV.P(Table2[1W Return vs Nifty])</f>
        <v>-1.3148910054852956</v>
      </c>
      <c r="O613">
        <v>473.71</v>
      </c>
      <c r="P613">
        <v>447.392329839512</v>
      </c>
      <c r="Q613">
        <v>420.02667798885699</v>
      </c>
      <c r="R613">
        <v>52.781690299009099</v>
      </c>
      <c r="S613" s="2">
        <f>(Table2[[#This Row],[Close Price]]-Table2[[#This Row],[20D EMA]])/Table2[[#This Row],[20D EMA]]</f>
        <v>2.6894091321694728E-2</v>
      </c>
      <c r="T613" s="2">
        <f>(Table2[[#This Row],[Close Price]]-Table2[[#This Row],[50D EMA]])/Table2[[#This Row],[50D EMA]]</f>
        <v>8.7300714731740489E-2</v>
      </c>
      <c r="U613" s="2">
        <f>(Table2[[#This Row],[Close Price]]-Table2[[#This Row],[200D EMA]])/Table2[[#This Row],[200D EMA]]</f>
        <v>0.15814072174935795</v>
      </c>
      <c r="V613">
        <v>2.6846407877879099</v>
      </c>
      <c r="W613">
        <v>480.95</v>
      </c>
      <c r="X613">
        <v>492.25</v>
      </c>
      <c r="Y613">
        <v>469</v>
      </c>
      <c r="Z613">
        <v>537.70000000000005</v>
      </c>
      <c r="AA613">
        <v>428.55</v>
      </c>
      <c r="AB613">
        <v>537.70000000000005</v>
      </c>
      <c r="AC613" s="2">
        <f>(Table2[[#This Row],[Close Price]]/Table2[[#This Row],[Day Low]])-1</f>
        <v>1.1435700176733565E-2</v>
      </c>
      <c r="AD613" s="2">
        <f>(Table2[[#This Row],[Day High]]/Table2[[#This Row],[Close Price]])-1</f>
        <v>1.192311645595634E-2</v>
      </c>
      <c r="AE613" s="2">
        <f>(Table2[[#This Row],[Close Price]]/Table2[[#This Row],[Current Week Low]])-1</f>
        <v>3.7206823027718494E-2</v>
      </c>
      <c r="AF613" s="2">
        <f>(Table2[[#This Row],[Current Week High]]/Table2[[#This Row],[Close Price]])-1</f>
        <v>0.10535512385651158</v>
      </c>
      <c r="AG613" s="2">
        <f>(Table2[[#This Row],[Close Price]]/Table2[[#This Row],[Current Month Low]])-1</f>
        <v>0.13510675533776673</v>
      </c>
      <c r="AH613" s="2">
        <f>(Table2[[#This Row],[Current Month High]]/Table2[[#This Row],[Close Price]])-1</f>
        <v>0.10535512385651158</v>
      </c>
      <c r="AI613">
        <v>10.535512385651099</v>
      </c>
      <c r="AJ613">
        <v>47.030376303460699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-0.03</v>
      </c>
      <c r="AM613" t="s">
        <v>10443</v>
      </c>
      <c r="AN613">
        <v>5.29</v>
      </c>
      <c r="AO613" t="s">
        <v>10442</v>
      </c>
      <c r="AP613">
        <v>-2.6883058103133999E-2</v>
      </c>
      <c r="AQ613">
        <f>(Table2[[#This Row],[Sharpe Ratio]]-AVERAGE(Table2[Sharpe Ratio]))/_xlfn.STDEV.P(Table2[Sharpe Ratio])</f>
        <v>-1.057483443028095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-1.9392302676665802</v>
      </c>
      <c r="AS613">
        <f>_xlfn.RANK.AVG(Table2[[#This Row],[1Y Return vs Nifty Z-Score]],Table2[1Y Return vs Nifty Z-Score])</f>
        <v>652</v>
      </c>
      <c r="AT613">
        <f>_xlfn.RANK.AVG(Table2[[#This Row],[6M Return vs Nifty Z-Score]],Table2[6M Return vs Nifty Z-Score])</f>
        <v>400</v>
      </c>
      <c r="AU613">
        <f>_xlfn.RANK.AVG(Table2[[#This Row],[Sharpe Ratio Z-Score]],Table2[Sharpe Ratio Z-Score])</f>
        <v>637</v>
      </c>
      <c r="AV613">
        <f>(Table2[[#This Row],[Rank 1Y]]+Table2[[#This Row],[Rank 6M]]+Table2[[#This Row],[Rank Sharpe]])/3</f>
        <v>563</v>
      </c>
    </row>
    <row r="614" spans="1:48" x14ac:dyDescent="0.3">
      <c r="A614" t="s">
        <v>22</v>
      </c>
      <c r="B614" t="s">
        <v>23</v>
      </c>
      <c r="C614" t="s">
        <v>10384</v>
      </c>
      <c r="D614" t="s">
        <v>24</v>
      </c>
      <c r="E614">
        <v>1328297.4649561199</v>
      </c>
      <c r="F614">
        <v>1741.2</v>
      </c>
      <c r="G614">
        <v>-18.242364462864401</v>
      </c>
      <c r="H614">
        <f>(Table2[[#This Row],[1Y Return vs Nifty]]-AVERAGE(Table2[1Y Return vs Nifty]))/_xlfn.STDEV.P(Table2[1Y Return vs Nifty])</f>
        <v>-0.69838999310237437</v>
      </c>
      <c r="I614">
        <v>0.394287563449426</v>
      </c>
      <c r="J614">
        <f>(Table2[[#This Row],[1M Return vs Nifty]]-AVERAGE(Table2[1M Return vs Nifty]))/_xlfn.STDEV.P(Table2[1M Return vs Nifty])</f>
        <v>0.26213288537594559</v>
      </c>
      <c r="K614">
        <v>3.5776005554320598</v>
      </c>
      <c r="L614">
        <f>(Table2[[#This Row],[6M Return vs Nifty]]-AVERAGE(Table2[6M Return vs Nifty]))/_xlfn.STDEV.P(Table2[6M Return vs Nifty])</f>
        <v>-0.33640377300540597</v>
      </c>
      <c r="M614">
        <v>0.73618738154512997</v>
      </c>
      <c r="N614">
        <f>(Table2[[#This Row],[1W Return vs Nifty]]-AVERAGE(Table2[1W Return vs Nifty]))/_xlfn.STDEV.P(Table2[1W Return vs Nifty])</f>
        <v>0.77912403667812646</v>
      </c>
      <c r="O614">
        <v>1665.61</v>
      </c>
      <c r="P614">
        <v>1641.9268592569699</v>
      </c>
      <c r="Q614">
        <v>1585.2682916203601</v>
      </c>
      <c r="R614">
        <v>89.031212608468095</v>
      </c>
      <c r="S614" s="2">
        <f>(Table2[[#This Row],[Close Price]]-Table2[[#This Row],[20D EMA]])/Table2[[#This Row],[20D EMA]]</f>
        <v>4.5382772677877867E-2</v>
      </c>
      <c r="T614" s="2">
        <f>(Table2[[#This Row],[Close Price]]-Table2[[#This Row],[50D EMA]])/Table2[[#This Row],[50D EMA]]</f>
        <v>6.0461365975799153E-2</v>
      </c>
      <c r="U614" s="2">
        <f>(Table2[[#This Row],[Close Price]]-Table2[[#This Row],[200D EMA]])/Table2[[#This Row],[200D EMA]]</f>
        <v>9.8362976919355749E-2</v>
      </c>
      <c r="V614">
        <v>0.64513451721297999</v>
      </c>
      <c r="W614">
        <v>1707.55</v>
      </c>
      <c r="X614">
        <v>1744.95</v>
      </c>
      <c r="Y614">
        <v>1664.05</v>
      </c>
      <c r="Z614">
        <v>1744.95</v>
      </c>
      <c r="AA614">
        <v>1623.2</v>
      </c>
      <c r="AB614">
        <v>1744.95</v>
      </c>
      <c r="AC614" s="2">
        <f>(Table2[[#This Row],[Close Price]]/Table2[[#This Row],[Day Low]])-1</f>
        <v>1.9706597171385898E-2</v>
      </c>
      <c r="AD614" s="2">
        <f>(Table2[[#This Row],[Day High]]/Table2[[#This Row],[Close Price]])-1</f>
        <v>2.1536871123362111E-3</v>
      </c>
      <c r="AE614" s="2">
        <f>(Table2[[#This Row],[Close Price]]/Table2[[#This Row],[Current Week Low]])-1</f>
        <v>4.6362789579640129E-2</v>
      </c>
      <c r="AF614" s="2">
        <f>(Table2[[#This Row],[Current Week High]]/Table2[[#This Row],[Close Price]])-1</f>
        <v>2.1536871123362111E-3</v>
      </c>
      <c r="AG614" s="2">
        <f>(Table2[[#This Row],[Close Price]]/Table2[[#This Row],[Current Month Low]])-1</f>
        <v>7.2695909314933527E-2</v>
      </c>
      <c r="AH614" s="2">
        <f>(Table2[[#This Row],[Current Month High]]/Table2[[#This Row],[Close Price]])-1</f>
        <v>2.1536871123362111E-3</v>
      </c>
      <c r="AI614">
        <v>3.03239145416953</v>
      </c>
      <c r="AJ614">
        <v>27.696087418869801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-0.03</v>
      </c>
      <c r="AM614" t="s">
        <v>10443</v>
      </c>
      <c r="AN614">
        <v>6.05</v>
      </c>
      <c r="AO614" t="s">
        <v>10442</v>
      </c>
      <c r="AP614">
        <v>-6.5537499766651006E-2</v>
      </c>
      <c r="AQ614">
        <f>(Table2[[#This Row],[Sharpe Ratio]]-AVERAGE(Table2[Sharpe Ratio]))/_xlfn.STDEV.P(Table2[Sharpe Ratio])</f>
        <v>-1.5049394760866572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-1.4984763201403657</v>
      </c>
      <c r="AS614">
        <f>_xlfn.RANK.AVG(Table2[[#This Row],[1Y Return vs Nifty Z-Score]],Table2[1Y Return vs Nifty Z-Score])</f>
        <v>573</v>
      </c>
      <c r="AT614">
        <f>_xlfn.RANK.AVG(Table2[[#This Row],[6M Return vs Nifty Z-Score]],Table2[6M Return vs Nifty Z-Score])</f>
        <v>428</v>
      </c>
      <c r="AU614">
        <f>_xlfn.RANK.AVG(Table2[[#This Row],[Sharpe Ratio Z-Score]],Table2[Sharpe Ratio Z-Score])</f>
        <v>690</v>
      </c>
      <c r="AV614">
        <f>(Table2[[#This Row],[Rank 1Y]]+Table2[[#This Row],[Rank 6M]]+Table2[[#This Row],[Rank Sharpe]])/3</f>
        <v>563.66666666666663</v>
      </c>
    </row>
    <row r="615" spans="1:48" x14ac:dyDescent="0.3">
      <c r="A615" t="s">
        <v>1257</v>
      </c>
      <c r="B615" t="s">
        <v>1258</v>
      </c>
      <c r="C615" t="s">
        <v>10384</v>
      </c>
      <c r="D615" t="s">
        <v>141</v>
      </c>
      <c r="E615">
        <v>9478.3501710700002</v>
      </c>
      <c r="F615">
        <v>88.18</v>
      </c>
      <c r="G615">
        <v>-27.710342229827301</v>
      </c>
      <c r="H615">
        <f>(Table2[[#This Row],[1Y Return vs Nifty]]-AVERAGE(Table2[1Y Return vs Nifty]))/_xlfn.STDEV.P(Table2[1Y Return vs Nifty])</f>
        <v>-0.85372113463646881</v>
      </c>
      <c r="I615">
        <v>-0.99538736435740205</v>
      </c>
      <c r="J615">
        <f>(Table2[[#This Row],[1M Return vs Nifty]]-AVERAGE(Table2[1M Return vs Nifty]))/_xlfn.STDEV.P(Table2[1M Return vs Nifty])</f>
        <v>0.12843446344643827</v>
      </c>
      <c r="K615">
        <v>-4.2411975483858901</v>
      </c>
      <c r="L615">
        <f>(Table2[[#This Row],[6M Return vs Nifty]]-AVERAGE(Table2[6M Return vs Nifty]))/_xlfn.STDEV.P(Table2[6M Return vs Nifty])</f>
        <v>-0.56408202935900209</v>
      </c>
      <c r="M615">
        <v>1.99472407721314</v>
      </c>
      <c r="N615">
        <f>(Table2[[#This Row],[1W Return vs Nifty]]-AVERAGE(Table2[1W Return vs Nifty]))/_xlfn.STDEV.P(Table2[1W Return vs Nifty])</f>
        <v>1.0589295385486932</v>
      </c>
      <c r="O615">
        <v>85.32</v>
      </c>
      <c r="P615">
        <v>84.352629195884106</v>
      </c>
      <c r="Q615">
        <v>84.905144478361194</v>
      </c>
      <c r="R615">
        <v>70.583906393253898</v>
      </c>
      <c r="S615" s="2">
        <f>(Table2[[#This Row],[Close Price]]-Table2[[#This Row],[20D EMA]])/Table2[[#This Row],[20D EMA]]</f>
        <v>3.3520862634786847E-2</v>
      </c>
      <c r="T615" s="2">
        <f>(Table2[[#This Row],[Close Price]]-Table2[[#This Row],[50D EMA]])/Table2[[#This Row],[50D EMA]]</f>
        <v>4.5373461865995439E-2</v>
      </c>
      <c r="U615" s="2">
        <f>(Table2[[#This Row],[Close Price]]-Table2[[#This Row],[200D EMA]])/Table2[[#This Row],[200D EMA]]</f>
        <v>3.8570754949641926E-2</v>
      </c>
      <c r="V615">
        <v>1.2210876422578301</v>
      </c>
      <c r="W615">
        <v>87.55</v>
      </c>
      <c r="X615">
        <v>89</v>
      </c>
      <c r="Y615">
        <v>83.82</v>
      </c>
      <c r="Z615">
        <v>89.25</v>
      </c>
      <c r="AA615">
        <v>81.11</v>
      </c>
      <c r="AB615">
        <v>89.25</v>
      </c>
      <c r="AC615" s="2">
        <f>(Table2[[#This Row],[Close Price]]/Table2[[#This Row],[Day Low]])-1</f>
        <v>7.1958880639635403E-3</v>
      </c>
      <c r="AD615" s="2">
        <f>(Table2[[#This Row],[Day High]]/Table2[[#This Row],[Close Price]])-1</f>
        <v>9.2991608074393106E-3</v>
      </c>
      <c r="AE615" s="2">
        <f>(Table2[[#This Row],[Close Price]]/Table2[[#This Row],[Current Week Low]])-1</f>
        <v>5.2016225244571945E-2</v>
      </c>
      <c r="AF615" s="2">
        <f>(Table2[[#This Row],[Current Week High]]/Table2[[#This Row],[Close Price]])-1</f>
        <v>1.2134270809707415E-2</v>
      </c>
      <c r="AG615" s="2">
        <f>(Table2[[#This Row],[Close Price]]/Table2[[#This Row],[Current Month Low]])-1</f>
        <v>8.7165577610652356E-2</v>
      </c>
      <c r="AH615" s="2">
        <f>(Table2[[#This Row],[Current Month High]]/Table2[[#This Row],[Close Price]])-1</f>
        <v>1.2134270809707415E-2</v>
      </c>
      <c r="AI615">
        <v>11.136312088908999</v>
      </c>
      <c r="AJ615">
        <v>21.795580110497198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0.02</v>
      </c>
      <c r="AM615" t="s">
        <v>10442</v>
      </c>
      <c r="AN615">
        <v>4.6399999999999997</v>
      </c>
      <c r="AO615" t="s">
        <v>10442</v>
      </c>
      <c r="AQ615">
        <f>(Table2[[#This Row],[Sharpe Ratio]]-AVERAGE(Table2[Sharpe Ratio]))/_xlfn.STDEV.P(Table2[Sharpe Ratio])</f>
        <v>-0.74629057572393653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621</v>
      </c>
      <c r="AT615">
        <f>_xlfn.RANK.AVG(Table2[[#This Row],[6M Return vs Nifty Z-Score]],Table2[6M Return vs Nifty Z-Score])</f>
        <v>514</v>
      </c>
      <c r="AU615">
        <f>_xlfn.RANK.AVG(Table2[[#This Row],[Sharpe Ratio Z-Score]],Table2[Sharpe Ratio Z-Score])</f>
        <v>558</v>
      </c>
      <c r="AV615">
        <f>(Table2[[#This Row],[Rank 1Y]]+Table2[[#This Row],[Rank 6M]]+Table2[[#This Row],[Rank Sharpe]])/3</f>
        <v>564.33333333333337</v>
      </c>
    </row>
    <row r="616" spans="1:48" x14ac:dyDescent="0.3">
      <c r="A616" t="s">
        <v>996</v>
      </c>
      <c r="B616" t="s">
        <v>997</v>
      </c>
      <c r="C616" t="s">
        <v>10394</v>
      </c>
      <c r="D616" t="s">
        <v>998</v>
      </c>
      <c r="E616">
        <v>14809.934820864</v>
      </c>
      <c r="F616">
        <v>189.44</v>
      </c>
      <c r="G616">
        <v>-9.1996206215613299</v>
      </c>
      <c r="H616">
        <f>(Table2[[#This Row],[1Y Return vs Nifty]]-AVERAGE(Table2[1Y Return vs Nifty]))/_xlfn.STDEV.P(Table2[1Y Return vs Nifty])</f>
        <v>-0.55003521681939471</v>
      </c>
      <c r="I616">
        <v>-11.059371395255599</v>
      </c>
      <c r="J616">
        <f>(Table2[[#This Row],[1M Return vs Nifty]]-AVERAGE(Table2[1M Return vs Nifty]))/_xlfn.STDEV.P(Table2[1M Return vs Nifty])</f>
        <v>-0.83980548701331936</v>
      </c>
      <c r="K616">
        <v>-23.963619948732301</v>
      </c>
      <c r="L616">
        <f>(Table2[[#This Row],[6M Return vs Nifty]]-AVERAGE(Table2[6M Return vs Nifty]))/_xlfn.STDEV.P(Table2[6M Return vs Nifty])</f>
        <v>-1.1383859931596931</v>
      </c>
      <c r="M616">
        <v>-2.57369389060328</v>
      </c>
      <c r="N616">
        <f>(Table2[[#This Row],[1W Return vs Nifty]]-AVERAGE(Table2[1W Return vs Nifty]))/_xlfn.STDEV.P(Table2[1W Return vs Nifty])</f>
        <v>4.3251182375769685E-2</v>
      </c>
      <c r="O616">
        <v>195.2</v>
      </c>
      <c r="P616">
        <v>200.08845717672199</v>
      </c>
      <c r="Q616">
        <v>197.73801748424199</v>
      </c>
      <c r="R616">
        <v>32.402849754246198</v>
      </c>
      <c r="S616" s="2">
        <f>(Table2[[#This Row],[Close Price]]-Table2[[#This Row],[20D EMA]])/Table2[[#This Row],[20D EMA]]</f>
        <v>-2.9508196721311431E-2</v>
      </c>
      <c r="T616" s="2">
        <f>(Table2[[#This Row],[Close Price]]-Table2[[#This Row],[50D EMA]])/Table2[[#This Row],[50D EMA]]</f>
        <v>-5.3218747982633839E-2</v>
      </c>
      <c r="U616" s="2">
        <f>(Table2[[#This Row],[Close Price]]-Table2[[#This Row],[200D EMA]])/Table2[[#This Row],[200D EMA]]</f>
        <v>-4.1964704561191807E-2</v>
      </c>
      <c r="V616">
        <v>0.86228558860895899</v>
      </c>
      <c r="W616">
        <v>189</v>
      </c>
      <c r="X616">
        <v>193.2</v>
      </c>
      <c r="Y616">
        <v>186</v>
      </c>
      <c r="Z616">
        <v>194.89</v>
      </c>
      <c r="AA616">
        <v>186</v>
      </c>
      <c r="AB616">
        <v>203.65</v>
      </c>
      <c r="AC616" s="2">
        <f>(Table2[[#This Row],[Close Price]]/Table2[[#This Row],[Day Low]])-1</f>
        <v>2.3280423280422902E-3</v>
      </c>
      <c r="AD616" s="2">
        <f>(Table2[[#This Row],[Day High]]/Table2[[#This Row],[Close Price]])-1</f>
        <v>1.9847972972973027E-2</v>
      </c>
      <c r="AE616" s="2">
        <f>(Table2[[#This Row],[Close Price]]/Table2[[#This Row],[Current Week Low]])-1</f>
        <v>1.8494623655914033E-2</v>
      </c>
      <c r="AF616" s="2">
        <f>(Table2[[#This Row],[Current Week High]]/Table2[[#This Row],[Close Price]])-1</f>
        <v>2.8769003378378288E-2</v>
      </c>
      <c r="AG616" s="2">
        <f>(Table2[[#This Row],[Close Price]]/Table2[[#This Row],[Current Month Low]])-1</f>
        <v>1.8494623655914033E-2</v>
      </c>
      <c r="AH616" s="2">
        <f>(Table2[[#This Row],[Current Month High]]/Table2[[#This Row],[Close Price]])-1</f>
        <v>7.5010557432432456E-2</v>
      </c>
      <c r="AI616">
        <v>25.3959037162162</v>
      </c>
      <c r="AJ616">
        <v>39.089574155653402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</v>
      </c>
      <c r="AM616" t="s">
        <v>10443</v>
      </c>
      <c r="AN616">
        <v>-4.6399999999999997</v>
      </c>
      <c r="AO616" t="s">
        <v>10443</v>
      </c>
      <c r="AP616">
        <v>1.2714075314779E-2</v>
      </c>
      <c r="AQ616">
        <f>(Table2[[#This Row],[Sharpe Ratio]]-AVERAGE(Table2[Sharpe Ratio]))/_xlfn.STDEV.P(Table2[Sharpe Ratio])</f>
        <v>-0.59911500004544449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506</v>
      </c>
      <c r="AT616">
        <f>_xlfn.RANK.AVG(Table2[[#This Row],[6M Return vs Nifty Z-Score]],Table2[6M Return vs Nifty Z-Score])</f>
        <v>693</v>
      </c>
      <c r="AU616">
        <f>_xlfn.RANK.AVG(Table2[[#This Row],[Sharpe Ratio Z-Score]],Table2[Sharpe Ratio Z-Score])</f>
        <v>496</v>
      </c>
      <c r="AV616">
        <f>(Table2[[#This Row],[Rank 1Y]]+Table2[[#This Row],[Rank 6M]]+Table2[[#This Row],[Rank Sharpe]])/3</f>
        <v>565</v>
      </c>
    </row>
    <row r="617" spans="1:48" x14ac:dyDescent="0.3">
      <c r="A617" t="s">
        <v>1456</v>
      </c>
      <c r="B617" t="s">
        <v>1457</v>
      </c>
      <c r="C617" t="s">
        <v>10393</v>
      </c>
      <c r="D617" t="s">
        <v>1458</v>
      </c>
      <c r="E617">
        <v>7434.3792494399904</v>
      </c>
      <c r="F617">
        <v>278.85000000000002</v>
      </c>
      <c r="G617">
        <v>-43.101711194252097</v>
      </c>
      <c r="H617">
        <f>(Table2[[#This Row],[1Y Return vs Nifty]]-AVERAGE(Table2[1Y Return vs Nifty]))/_xlfn.STDEV.P(Table2[1Y Return vs Nifty])</f>
        <v>-1.1062311182740237</v>
      </c>
      <c r="I617">
        <v>-6.69596891235153</v>
      </c>
      <c r="J617">
        <f>(Table2[[#This Row],[1M Return vs Nifty]]-AVERAGE(Table2[1M Return vs Nifty]))/_xlfn.STDEV.P(Table2[1M Return vs Nifty])</f>
        <v>-0.42000945087970876</v>
      </c>
      <c r="K617">
        <v>-23.425461625318601</v>
      </c>
      <c r="L617">
        <f>(Table2[[#This Row],[6M Return vs Nifty]]-AVERAGE(Table2[6M Return vs Nifty]))/_xlfn.STDEV.P(Table2[6M Return vs Nifty])</f>
        <v>-1.122715176866691</v>
      </c>
      <c r="M617">
        <v>-1.2851782642849301</v>
      </c>
      <c r="N617">
        <f>(Table2[[#This Row],[1W Return vs Nifty]]-AVERAGE(Table2[1W Return vs Nifty]))/_xlfn.STDEV.P(Table2[1W Return vs Nifty])</f>
        <v>0.32972178170836047</v>
      </c>
      <c r="O617">
        <v>279.64</v>
      </c>
      <c r="P617">
        <v>281.818782858124</v>
      </c>
      <c r="Q617">
        <v>284.18252166674301</v>
      </c>
      <c r="R617">
        <v>46.242284542521503</v>
      </c>
      <c r="S617" s="2">
        <f>(Table2[[#This Row],[Close Price]]-Table2[[#This Row],[20D EMA]])/Table2[[#This Row],[20D EMA]]</f>
        <v>-2.8250607924473026E-3</v>
      </c>
      <c r="T617" s="2">
        <f>(Table2[[#This Row],[Close Price]]-Table2[[#This Row],[50D EMA]])/Table2[[#This Row],[50D EMA]]</f>
        <v>-1.0534368320008489E-2</v>
      </c>
      <c r="U617" s="2">
        <f>(Table2[[#This Row],[Close Price]]-Table2[[#This Row],[200D EMA]])/Table2[[#This Row],[200D EMA]]</f>
        <v>-1.8764425185150434E-2</v>
      </c>
      <c r="V617">
        <v>0.76404234393868697</v>
      </c>
      <c r="W617">
        <v>276.3</v>
      </c>
      <c r="X617">
        <v>292</v>
      </c>
      <c r="Y617">
        <v>276.3</v>
      </c>
      <c r="Z617">
        <v>300</v>
      </c>
      <c r="AA617">
        <v>259.5</v>
      </c>
      <c r="AB617">
        <v>300</v>
      </c>
      <c r="AC617" s="2">
        <f>(Table2[[#This Row],[Close Price]]/Table2[[#This Row],[Day Low]])-1</f>
        <v>9.229098805646041E-3</v>
      </c>
      <c r="AD617" s="2">
        <f>(Table2[[#This Row],[Day High]]/Table2[[#This Row],[Close Price]])-1</f>
        <v>4.7157970234893209E-2</v>
      </c>
      <c r="AE617" s="2">
        <f>(Table2[[#This Row],[Close Price]]/Table2[[#This Row],[Current Week Low]])-1</f>
        <v>9.229098805646041E-3</v>
      </c>
      <c r="AF617" s="2">
        <f>(Table2[[#This Row],[Current Week High]]/Table2[[#This Row],[Close Price]])-1</f>
        <v>7.5847229693383422E-2</v>
      </c>
      <c r="AG617" s="2">
        <f>(Table2[[#This Row],[Close Price]]/Table2[[#This Row],[Current Month Low]])-1</f>
        <v>7.4566473988439297E-2</v>
      </c>
      <c r="AH617" s="2">
        <f>(Table2[[#This Row],[Current Month High]]/Table2[[#This Row],[Close Price]])-1</f>
        <v>7.5847229693383422E-2</v>
      </c>
      <c r="AI617">
        <v>30.876815492199999</v>
      </c>
      <c r="AJ617">
        <v>11.5176964607078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-0.23</v>
      </c>
      <c r="AM617" t="s">
        <v>10443</v>
      </c>
      <c r="AN617">
        <v>6.68</v>
      </c>
      <c r="AO617" t="s">
        <v>10442</v>
      </c>
      <c r="AP617">
        <v>7.7089317913982006E-2</v>
      </c>
      <c r="AQ617">
        <f>(Table2[[#This Row],[Sharpe Ratio]]-AVERAGE(Table2[Sharpe Ratio]))/_xlfn.STDEV.P(Table2[Sharpe Ratio])</f>
        <v>0.1460798453844119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692</v>
      </c>
      <c r="AT617">
        <f>_xlfn.RANK.AVG(Table2[[#This Row],[6M Return vs Nifty Z-Score]],Table2[6M Return vs Nifty Z-Score])</f>
        <v>691</v>
      </c>
      <c r="AU617">
        <f>_xlfn.RANK.AVG(Table2[[#This Row],[Sharpe Ratio Z-Score]],Table2[Sharpe Ratio Z-Score])</f>
        <v>312</v>
      </c>
      <c r="AV617">
        <f>(Table2[[#This Row],[Rank 1Y]]+Table2[[#This Row],[Rank 6M]]+Table2[[#This Row],[Rank Sharpe]])/3</f>
        <v>565</v>
      </c>
    </row>
    <row r="618" spans="1:48" x14ac:dyDescent="0.3">
      <c r="A618" t="s">
        <v>456</v>
      </c>
      <c r="B618" t="s">
        <v>457</v>
      </c>
      <c r="C618" t="s">
        <v>10383</v>
      </c>
      <c r="D618" t="s">
        <v>290</v>
      </c>
      <c r="E618">
        <v>48948.040613099998</v>
      </c>
      <c r="F618">
        <v>7859.4</v>
      </c>
      <c r="G618">
        <v>-21.9586475683024</v>
      </c>
      <c r="H618">
        <f>(Table2[[#This Row],[1Y Return vs Nifty]]-AVERAGE(Table2[1Y Return vs Nifty]))/_xlfn.STDEV.P(Table2[1Y Return vs Nifty])</f>
        <v>-0.75935913680334466</v>
      </c>
      <c r="I618">
        <v>3.8266567629179802</v>
      </c>
      <c r="J618">
        <f>(Table2[[#This Row],[1M Return vs Nifty]]-AVERAGE(Table2[1M Return vs Nifty]))/_xlfn.STDEV.P(Table2[1M Return vs Nifty])</f>
        <v>0.59235568515878911</v>
      </c>
      <c r="K618">
        <v>-14.0868274378217</v>
      </c>
      <c r="L618">
        <f>(Table2[[#This Row],[6M Return vs Nifty]]-AVERAGE(Table2[6M Return vs Nifty]))/_xlfn.STDEV.P(Table2[6M Return vs Nifty])</f>
        <v>-0.85078029374250042</v>
      </c>
      <c r="M618">
        <v>-5.2719995639478103</v>
      </c>
      <c r="N618">
        <f>(Table2[[#This Row],[1W Return vs Nifty]]-AVERAGE(Table2[1W Return vs Nifty]))/_xlfn.STDEV.P(Table2[1W Return vs Nifty])</f>
        <v>-0.55665248013096524</v>
      </c>
      <c r="O618">
        <v>7651.98</v>
      </c>
      <c r="P618">
        <v>7442.3984520337099</v>
      </c>
      <c r="Q618">
        <v>7424.01900385926</v>
      </c>
      <c r="R618">
        <v>58.705508363064702</v>
      </c>
      <c r="S618" s="2">
        <f>(Table2[[#This Row],[Close Price]]-Table2[[#This Row],[20D EMA]])/Table2[[#This Row],[20D EMA]]</f>
        <v>2.7106709635937375E-2</v>
      </c>
      <c r="T618" s="2">
        <f>(Table2[[#This Row],[Close Price]]-Table2[[#This Row],[50D EMA]])/Table2[[#This Row],[50D EMA]]</f>
        <v>5.6030532449164949E-2</v>
      </c>
      <c r="U618" s="2">
        <f>(Table2[[#This Row],[Close Price]]-Table2[[#This Row],[200D EMA]])/Table2[[#This Row],[200D EMA]]</f>
        <v>5.8644919404760902E-2</v>
      </c>
      <c r="V618">
        <v>0.73730527540874802</v>
      </c>
      <c r="W618">
        <v>7560.4</v>
      </c>
      <c r="X618">
        <v>7939</v>
      </c>
      <c r="Y618">
        <v>7496.7</v>
      </c>
      <c r="Z618">
        <v>7939</v>
      </c>
      <c r="AA618">
        <v>7490</v>
      </c>
      <c r="AB618">
        <v>8050</v>
      </c>
      <c r="AC618" s="2">
        <f>(Table2[[#This Row],[Close Price]]/Table2[[#This Row],[Day Low]])-1</f>
        <v>3.9548172054388653E-2</v>
      </c>
      <c r="AD618" s="2">
        <f>(Table2[[#This Row],[Day High]]/Table2[[#This Row],[Close Price]])-1</f>
        <v>1.0127999592844272E-2</v>
      </c>
      <c r="AE618" s="2">
        <f>(Table2[[#This Row],[Close Price]]/Table2[[#This Row],[Current Week Low]])-1</f>
        <v>4.8381287766617209E-2</v>
      </c>
      <c r="AF618" s="2">
        <f>(Table2[[#This Row],[Current Week High]]/Table2[[#This Row],[Close Price]])-1</f>
        <v>1.0127999592844272E-2</v>
      </c>
      <c r="AG618" s="2">
        <f>(Table2[[#This Row],[Close Price]]/Table2[[#This Row],[Current Month Low]])-1</f>
        <v>4.9319092122830366E-2</v>
      </c>
      <c r="AH618" s="2">
        <f>(Table2[[#This Row],[Current Month High]]/Table2[[#This Row],[Close Price]])-1</f>
        <v>2.4251215105478785E-2</v>
      </c>
      <c r="AI618">
        <v>17.057281726340399</v>
      </c>
      <c r="AJ618">
        <v>22.588594958822</v>
      </c>
      <c r="AK618" t="str">
        <f>IF(AND(Table2[[#This Row],[20D EMA]]&gt;Table2[[#This Row],[50D EMA]],Table2[[#This Row],[50D EMA]]&gt;Table2[[#This Row],[200D EMA]]),"Uptrend","Downtrend/NoTrend")</f>
        <v>Uptrend</v>
      </c>
      <c r="AL618">
        <v>-0.02</v>
      </c>
      <c r="AM618" t="s">
        <v>10443</v>
      </c>
      <c r="AN618">
        <v>1.43</v>
      </c>
      <c r="AO618" t="s">
        <v>10442</v>
      </c>
      <c r="AP618">
        <v>1.3082325736047E-2</v>
      </c>
      <c r="AQ618">
        <f>(Table2[[#This Row],[Sharpe Ratio]]-AVERAGE(Table2[Sharpe Ratio]))/_xlfn.STDEV.P(Table2[Sharpe Ratio])</f>
        <v>-0.59485220732146515</v>
      </c>
      <c r="AR6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-2.1692884328394864</v>
      </c>
      <c r="AS618">
        <f>_xlfn.RANK.AVG(Table2[[#This Row],[1Y Return vs Nifty Z-Score]],Table2[1Y Return vs Nifty Z-Score])</f>
        <v>591</v>
      </c>
      <c r="AT618">
        <f>_xlfn.RANK.AVG(Table2[[#This Row],[6M Return vs Nifty Z-Score]],Table2[6M Return vs Nifty Z-Score])</f>
        <v>609</v>
      </c>
      <c r="AU618">
        <f>_xlfn.RANK.AVG(Table2[[#This Row],[Sharpe Ratio Z-Score]],Table2[Sharpe Ratio Z-Score])</f>
        <v>495</v>
      </c>
      <c r="AV618">
        <f>(Table2[[#This Row],[Rank 1Y]]+Table2[[#This Row],[Rank 6M]]+Table2[[#This Row],[Rank Sharpe]])/3</f>
        <v>565</v>
      </c>
    </row>
    <row r="619" spans="1:48" x14ac:dyDescent="0.3">
      <c r="A619" t="s">
        <v>1061</v>
      </c>
      <c r="B619" t="s">
        <v>1062</v>
      </c>
      <c r="C619" t="s">
        <v>10397</v>
      </c>
      <c r="D619" t="s">
        <v>472</v>
      </c>
      <c r="E619">
        <v>12853.44206003</v>
      </c>
      <c r="F619">
        <v>969.65</v>
      </c>
      <c r="G619">
        <v>-30.5739887766679</v>
      </c>
      <c r="H619">
        <f>(Table2[[#This Row],[1Y Return vs Nifty]]-AVERAGE(Table2[1Y Return vs Nifty]))/_xlfn.STDEV.P(Table2[1Y Return vs Nifty])</f>
        <v>-0.90070196813853165</v>
      </c>
      <c r="I619">
        <v>2.9789888291322901</v>
      </c>
      <c r="J619">
        <f>(Table2[[#This Row],[1M Return vs Nifty]]-AVERAGE(Table2[1M Return vs Nifty]))/_xlfn.STDEV.P(Table2[1M Return vs Nifty])</f>
        <v>0.51080289694935366</v>
      </c>
      <c r="K619">
        <v>2.1489986675547499</v>
      </c>
      <c r="L619">
        <f>(Table2[[#This Row],[6M Return vs Nifty]]-AVERAGE(Table2[6M Return vs Nifty]))/_xlfn.STDEV.P(Table2[6M Return vs Nifty])</f>
        <v>-0.37800372002239507</v>
      </c>
      <c r="M619">
        <v>-5.9562097405791601</v>
      </c>
      <c r="N619">
        <f>(Table2[[#This Row],[1W Return vs Nifty]]-AVERAGE(Table2[1W Return vs Nifty]))/_xlfn.STDEV.P(Table2[1W Return vs Nifty])</f>
        <v>-0.70877023125912575</v>
      </c>
      <c r="O619">
        <v>957.16</v>
      </c>
      <c r="P619">
        <v>924.32335495232701</v>
      </c>
      <c r="Q619">
        <v>889.55307344500204</v>
      </c>
      <c r="R619">
        <v>50.985813921736899</v>
      </c>
      <c r="S619" s="2">
        <f>(Table2[[#This Row],[Close Price]]-Table2[[#This Row],[20D EMA]])/Table2[[#This Row],[20D EMA]]</f>
        <v>1.3049020017551934E-2</v>
      </c>
      <c r="T619" s="2">
        <f>(Table2[[#This Row],[Close Price]]-Table2[[#This Row],[50D EMA]])/Table2[[#This Row],[50D EMA]]</f>
        <v>4.9037649870927194E-2</v>
      </c>
      <c r="U619" s="2">
        <f>(Table2[[#This Row],[Close Price]]-Table2[[#This Row],[200D EMA]])/Table2[[#This Row],[200D EMA]]</f>
        <v>9.0041762482820586E-2</v>
      </c>
      <c r="V619">
        <v>2.0954878109916701</v>
      </c>
      <c r="W619">
        <v>962</v>
      </c>
      <c r="X619">
        <v>982.75</v>
      </c>
      <c r="Y619">
        <v>960.55</v>
      </c>
      <c r="Z619">
        <v>1019</v>
      </c>
      <c r="AA619">
        <v>875</v>
      </c>
      <c r="AB619">
        <v>1071</v>
      </c>
      <c r="AC619" s="2">
        <f>(Table2[[#This Row],[Close Price]]/Table2[[#This Row],[Day Low]])-1</f>
        <v>7.9521829521829179E-3</v>
      </c>
      <c r="AD619" s="2">
        <f>(Table2[[#This Row],[Day High]]/Table2[[#This Row],[Close Price]])-1</f>
        <v>1.3510029392048706E-2</v>
      </c>
      <c r="AE619" s="2">
        <f>(Table2[[#This Row],[Close Price]]/Table2[[#This Row],[Current Week Low]])-1</f>
        <v>9.473739003695858E-3</v>
      </c>
      <c r="AF619" s="2">
        <f>(Table2[[#This Row],[Current Week High]]/Table2[[#This Row],[Close Price]])-1</f>
        <v>5.0894652709740695E-2</v>
      </c>
      <c r="AG619" s="2">
        <f>(Table2[[#This Row],[Close Price]]/Table2[[#This Row],[Current Month Low]])-1</f>
        <v>0.10817142857142859</v>
      </c>
      <c r="AH619" s="2">
        <f>(Table2[[#This Row],[Current Month High]]/Table2[[#This Row],[Close Price]])-1</f>
        <v>0.10452225029649886</v>
      </c>
      <c r="AI619">
        <v>10.452225029649799</v>
      </c>
      <c r="AJ619">
        <v>27.325848598253501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0.04</v>
      </c>
      <c r="AM619" t="s">
        <v>10442</v>
      </c>
      <c r="AN619">
        <v>4.0999999999999996</v>
      </c>
      <c r="AO619" t="s">
        <v>10442</v>
      </c>
      <c r="AP619">
        <v>-1.5001888745539999E-2</v>
      </c>
      <c r="AQ619">
        <f>(Table2[[#This Row],[Sharpe Ratio]]-AVERAGE(Table2[Sharpe Ratio]))/_xlfn.STDEV.P(Table2[Sharpe Ratio])</f>
        <v>-0.91994941899215577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-2.3966224414628545</v>
      </c>
      <c r="AS619">
        <f>_xlfn.RANK.AVG(Table2[[#This Row],[1Y Return vs Nifty Z-Score]],Table2[1Y Return vs Nifty Z-Score])</f>
        <v>641</v>
      </c>
      <c r="AT619">
        <f>_xlfn.RANK.AVG(Table2[[#This Row],[6M Return vs Nifty Z-Score]],Table2[6M Return vs Nifty Z-Score])</f>
        <v>446</v>
      </c>
      <c r="AU619">
        <f>_xlfn.RANK.AVG(Table2[[#This Row],[Sharpe Ratio Z-Score]],Table2[Sharpe Ratio Z-Score])</f>
        <v>614</v>
      </c>
      <c r="AV619">
        <f>(Table2[[#This Row],[Rank 1Y]]+Table2[[#This Row],[Rank 6M]]+Table2[[#This Row],[Rank Sharpe]])/3</f>
        <v>567</v>
      </c>
    </row>
    <row r="620" spans="1:48" x14ac:dyDescent="0.3">
      <c r="A620" t="s">
        <v>741</v>
      </c>
      <c r="B620" t="s">
        <v>742</v>
      </c>
      <c r="C620" t="s">
        <v>10384</v>
      </c>
      <c r="D620" t="s">
        <v>407</v>
      </c>
      <c r="E620">
        <v>23481.446745509998</v>
      </c>
      <c r="F620">
        <v>1046.55</v>
      </c>
      <c r="G620">
        <v>-31.5974858091686</v>
      </c>
      <c r="H620">
        <f>(Table2[[#This Row],[1Y Return vs Nifty]]-AVERAGE(Table2[1Y Return vs Nifty]))/_xlfn.STDEV.P(Table2[1Y Return vs Nifty])</f>
        <v>-0.91749340621835396</v>
      </c>
      <c r="I620">
        <v>2.88681468201914</v>
      </c>
      <c r="J620">
        <f>(Table2[[#This Row],[1M Return vs Nifty]]-AVERAGE(Table2[1M Return vs Nifty]))/_xlfn.STDEV.P(Table2[1M Return vs Nifty])</f>
        <v>0.50193496836754115</v>
      </c>
      <c r="K620">
        <v>10.9013750405226</v>
      </c>
      <c r="L620">
        <f>(Table2[[#This Row],[6M Return vs Nifty]]-AVERAGE(Table2[6M Return vs Nifty]))/_xlfn.STDEV.P(Table2[6M Return vs Nifty])</f>
        <v>-0.12314027872510971</v>
      </c>
      <c r="M620">
        <v>-3.6273769978761199</v>
      </c>
      <c r="N620">
        <f>(Table2[[#This Row],[1W Return vs Nifty]]-AVERAGE(Table2[1W Return vs Nifty]))/_xlfn.STDEV.P(Table2[1W Return vs Nifty])</f>
        <v>-0.19101002880530449</v>
      </c>
      <c r="O620">
        <v>1059.3599999999999</v>
      </c>
      <c r="P620">
        <v>1016.79857001709</v>
      </c>
      <c r="Q620">
        <v>948.85015008066898</v>
      </c>
      <c r="R620">
        <v>41.539577684642502</v>
      </c>
      <c r="S620" s="2">
        <f>(Table2[[#This Row],[Close Price]]-Table2[[#This Row],[20D EMA]])/Table2[[#This Row],[20D EMA]]</f>
        <v>-1.2092206615314858E-2</v>
      </c>
      <c r="T620" s="2">
        <f>(Table2[[#This Row],[Close Price]]-Table2[[#This Row],[50D EMA]])/Table2[[#This Row],[50D EMA]]</f>
        <v>2.9259905413133978E-2</v>
      </c>
      <c r="U620" s="2">
        <f>(Table2[[#This Row],[Close Price]]-Table2[[#This Row],[200D EMA]])/Table2[[#This Row],[200D EMA]]</f>
        <v>0.10296657476528276</v>
      </c>
      <c r="V620">
        <v>0.70134564531614396</v>
      </c>
      <c r="W620">
        <v>1036.3499999999999</v>
      </c>
      <c r="X620">
        <v>1066.05</v>
      </c>
      <c r="Y620">
        <v>1036.3499999999999</v>
      </c>
      <c r="Z620">
        <v>1143.8</v>
      </c>
      <c r="AA620">
        <v>1031</v>
      </c>
      <c r="AB620">
        <v>1143.8</v>
      </c>
      <c r="AC620" s="2">
        <f>(Table2[[#This Row],[Close Price]]/Table2[[#This Row],[Day Low]])-1</f>
        <v>9.8422347662470155E-3</v>
      </c>
      <c r="AD620" s="2">
        <f>(Table2[[#This Row],[Day High]]/Table2[[#This Row],[Close Price]])-1</f>
        <v>1.8632650136161777E-2</v>
      </c>
      <c r="AE620" s="2">
        <f>(Table2[[#This Row],[Close Price]]/Table2[[#This Row],[Current Week Low]])-1</f>
        <v>9.8422347662470155E-3</v>
      </c>
      <c r="AF620" s="2">
        <f>(Table2[[#This Row],[Current Week High]]/Table2[[#This Row],[Close Price]])-1</f>
        <v>9.292437055085756E-2</v>
      </c>
      <c r="AG620" s="2">
        <f>(Table2[[#This Row],[Close Price]]/Table2[[#This Row],[Current Month Low]])-1</f>
        <v>1.5082444228903924E-2</v>
      </c>
      <c r="AH620" s="2">
        <f>(Table2[[#This Row],[Current Month High]]/Table2[[#This Row],[Close Price]])-1</f>
        <v>9.292437055085756E-2</v>
      </c>
      <c r="AI620">
        <v>9.2924370550857507</v>
      </c>
      <c r="AJ620">
        <v>42.078468639695799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7.0000000000000007E-2</v>
      </c>
      <c r="AM620" t="s">
        <v>10442</v>
      </c>
      <c r="AN620">
        <v>-1.03</v>
      </c>
      <c r="AO620" t="s">
        <v>10443</v>
      </c>
      <c r="AP620">
        <v>-7.7690830654324999E-2</v>
      </c>
      <c r="AQ620">
        <f>(Table2[[#This Row],[Sharpe Ratio]]-AVERAGE(Table2[Sharpe Ratio]))/_xlfn.STDEV.P(Table2[Sharpe Ratio])</f>
        <v>-1.64562398719109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-2.3753327325723168</v>
      </c>
      <c r="AS620">
        <f>_xlfn.RANK.AVG(Table2[[#This Row],[1Y Return vs Nifty Z-Score]],Table2[1Y Return vs Nifty Z-Score])</f>
        <v>646</v>
      </c>
      <c r="AT620">
        <f>_xlfn.RANK.AVG(Table2[[#This Row],[6M Return vs Nifty Z-Score]],Table2[6M Return vs Nifty Z-Score])</f>
        <v>351</v>
      </c>
      <c r="AU620">
        <f>_xlfn.RANK.AVG(Table2[[#This Row],[Sharpe Ratio Z-Score]],Table2[Sharpe Ratio Z-Score])</f>
        <v>706</v>
      </c>
      <c r="AV620">
        <f>(Table2[[#This Row],[Rank 1Y]]+Table2[[#This Row],[Rank 6M]]+Table2[[#This Row],[Rank Sharpe]])/3</f>
        <v>567.66666666666663</v>
      </c>
    </row>
    <row r="621" spans="1:48" x14ac:dyDescent="0.3">
      <c r="A621" t="s">
        <v>1399</v>
      </c>
      <c r="B621" t="s">
        <v>1400</v>
      </c>
      <c r="C621" t="s">
        <v>10397</v>
      </c>
      <c r="D621" t="s">
        <v>472</v>
      </c>
      <c r="E621">
        <v>7989.9340466699996</v>
      </c>
      <c r="F621">
        <v>288.89999999999998</v>
      </c>
      <c r="G621">
        <v>-29.437640437873501</v>
      </c>
      <c r="H621">
        <f>(Table2[[#This Row],[1Y Return vs Nifty]]-AVERAGE(Table2[1Y Return vs Nifty]))/_xlfn.STDEV.P(Table2[1Y Return vs Nifty])</f>
        <v>-0.88205909750767608</v>
      </c>
      <c r="I621">
        <v>0.98126704613443005</v>
      </c>
      <c r="J621">
        <f>(Table2[[#This Row],[1M Return vs Nifty]]-AVERAGE(Table2[1M Return vs Nifty]))/_xlfn.STDEV.P(Table2[1M Return vs Nifty])</f>
        <v>0.31860525094120562</v>
      </c>
      <c r="K621">
        <v>11.659924231825601</v>
      </c>
      <c r="L621">
        <f>(Table2[[#This Row],[6M Return vs Nifty]]-AVERAGE(Table2[6M Return vs Nifty]))/_xlfn.STDEV.P(Table2[6M Return vs Nifty])</f>
        <v>-0.1010518253667905</v>
      </c>
      <c r="M621">
        <v>-10.6964450341576</v>
      </c>
      <c r="N621">
        <f>(Table2[[#This Row],[1W Return vs Nifty]]-AVERAGE(Table2[1W Return vs Nifty]))/_xlfn.STDEV.P(Table2[1W Return vs Nifty])</f>
        <v>-1.7626480560930586</v>
      </c>
      <c r="O621">
        <v>296.64</v>
      </c>
      <c r="P621">
        <v>283.75905854431602</v>
      </c>
      <c r="Q621">
        <v>268.467265967721</v>
      </c>
      <c r="R621">
        <v>35.678798382230703</v>
      </c>
      <c r="S621" s="2">
        <f>(Table2[[#This Row],[Close Price]]-Table2[[#This Row],[20D EMA]])/Table2[[#This Row],[20D EMA]]</f>
        <v>-2.6092233009708771E-2</v>
      </c>
      <c r="T621" s="2">
        <f>(Table2[[#This Row],[Close Price]]-Table2[[#This Row],[50D EMA]])/Table2[[#This Row],[50D EMA]]</f>
        <v>1.8117276967498368E-2</v>
      </c>
      <c r="U621" s="2">
        <f>(Table2[[#This Row],[Close Price]]-Table2[[#This Row],[200D EMA]])/Table2[[#This Row],[200D EMA]]</f>
        <v>7.6108846859325077E-2</v>
      </c>
      <c r="V621">
        <v>1.20240089083325</v>
      </c>
      <c r="W621">
        <v>286.39999999999998</v>
      </c>
      <c r="X621">
        <v>293.60000000000002</v>
      </c>
      <c r="Y621">
        <v>282.7</v>
      </c>
      <c r="Z621">
        <v>314.2</v>
      </c>
      <c r="AA621">
        <v>282.7</v>
      </c>
      <c r="AB621">
        <v>325.5</v>
      </c>
      <c r="AC621" s="2">
        <f>(Table2[[#This Row],[Close Price]]/Table2[[#This Row],[Day Low]])-1</f>
        <v>8.7290502793295754E-3</v>
      </c>
      <c r="AD621" s="2">
        <f>(Table2[[#This Row],[Day High]]/Table2[[#This Row],[Close Price]])-1</f>
        <v>1.6268605053652019E-2</v>
      </c>
      <c r="AE621" s="2">
        <f>(Table2[[#This Row],[Close Price]]/Table2[[#This Row],[Current Week Low]])-1</f>
        <v>2.1931376016979032E-2</v>
      </c>
      <c r="AF621" s="2">
        <f>(Table2[[#This Row],[Current Week High]]/Table2[[#This Row],[Close Price]])-1</f>
        <v>8.7573554863274561E-2</v>
      </c>
      <c r="AG621" s="2">
        <f>(Table2[[#This Row],[Close Price]]/Table2[[#This Row],[Current Month Low]])-1</f>
        <v>2.1931376016979032E-2</v>
      </c>
      <c r="AH621" s="2">
        <f>(Table2[[#This Row],[Current Month High]]/Table2[[#This Row],[Close Price]])-1</f>
        <v>0.12668743509865021</v>
      </c>
      <c r="AI621">
        <v>12.668743509864999</v>
      </c>
      <c r="AJ621">
        <v>31.318181818181799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0.1</v>
      </c>
      <c r="AM621" t="s">
        <v>10442</v>
      </c>
      <c r="AN621">
        <v>-2.15</v>
      </c>
      <c r="AO621" t="s">
        <v>10443</v>
      </c>
      <c r="AP621">
        <v>-0.11177176134646501</v>
      </c>
      <c r="AQ621">
        <f>(Table2[[#This Row],[Sharpe Ratio]]-AVERAGE(Table2[Sharpe Ratio]))/_xlfn.STDEV.P(Table2[Sharpe Ratio])</f>
        <v>-2.0401379781884517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-4.4672917062147715</v>
      </c>
      <c r="AS621">
        <f>_xlfn.RANK.AVG(Table2[[#This Row],[1Y Return vs Nifty Z-Score]],Table2[1Y Return vs Nifty Z-Score])</f>
        <v>636</v>
      </c>
      <c r="AT621">
        <f>_xlfn.RANK.AVG(Table2[[#This Row],[6M Return vs Nifty Z-Score]],Table2[6M Return vs Nifty Z-Score])</f>
        <v>339</v>
      </c>
      <c r="AU621">
        <f>_xlfn.RANK.AVG(Table2[[#This Row],[Sharpe Ratio Z-Score]],Table2[Sharpe Ratio Z-Score])</f>
        <v>733</v>
      </c>
      <c r="AV621">
        <f>(Table2[[#This Row],[Rank 1Y]]+Table2[[#This Row],[Rank 6M]]+Table2[[#This Row],[Rank Sharpe]])/3</f>
        <v>569.33333333333337</v>
      </c>
    </row>
    <row r="622" spans="1:48" x14ac:dyDescent="0.3">
      <c r="A622" t="s">
        <v>1155</v>
      </c>
      <c r="B622" t="s">
        <v>1156</v>
      </c>
      <c r="C622" t="s">
        <v>10387</v>
      </c>
      <c r="D622" t="s">
        <v>46</v>
      </c>
      <c r="E622">
        <v>11095.318886249999</v>
      </c>
      <c r="F622">
        <v>432.5</v>
      </c>
      <c r="G622">
        <v>-10.7259814314555</v>
      </c>
      <c r="H622">
        <f>(Table2[[#This Row],[1Y Return vs Nifty]]-AVERAGE(Table2[1Y Return vs Nifty]))/_xlfn.STDEV.P(Table2[1Y Return vs Nifty])</f>
        <v>-0.57507661138424693</v>
      </c>
      <c r="I622">
        <v>-11.9708393270245</v>
      </c>
      <c r="J622">
        <f>(Table2[[#This Row],[1M Return vs Nifty]]-AVERAGE(Table2[1M Return vs Nifty]))/_xlfn.STDEV.P(Table2[1M Return vs Nifty])</f>
        <v>-0.92749637189470313</v>
      </c>
      <c r="K622">
        <v>-13.208671527812101</v>
      </c>
      <c r="L622">
        <f>(Table2[[#This Row],[6M Return vs Nifty]]-AVERAGE(Table2[6M Return vs Nifty]))/_xlfn.STDEV.P(Table2[6M Return vs Nifty])</f>
        <v>-0.82520897143147143</v>
      </c>
      <c r="M622">
        <v>-7.2948637433991896</v>
      </c>
      <c r="N622">
        <f>(Table2[[#This Row],[1W Return vs Nifty]]-AVERAGE(Table2[1W Return vs Nifty]))/_xlfn.STDEV.P(Table2[1W Return vs Nifty])</f>
        <v>-1.0063878981729137</v>
      </c>
      <c r="O622">
        <v>452.8</v>
      </c>
      <c r="P622">
        <v>465.17495796253701</v>
      </c>
      <c r="Q622">
        <v>441.53160408645101</v>
      </c>
      <c r="R622">
        <v>24.350320701717902</v>
      </c>
      <c r="S622" s="2">
        <f>(Table2[[#This Row],[Close Price]]-Table2[[#This Row],[20D EMA]])/Table2[[#This Row],[20D EMA]]</f>
        <v>-4.4832155477031829E-2</v>
      </c>
      <c r="T622" s="2">
        <f>(Table2[[#This Row],[Close Price]]-Table2[[#This Row],[50D EMA]])/Table2[[#This Row],[50D EMA]]</f>
        <v>-7.0242297877884677E-2</v>
      </c>
      <c r="U622" s="2">
        <f>(Table2[[#This Row],[Close Price]]-Table2[[#This Row],[200D EMA]])/Table2[[#This Row],[200D EMA]]</f>
        <v>-2.0455170146059673E-2</v>
      </c>
      <c r="V622">
        <v>0.62988053601930705</v>
      </c>
      <c r="W622">
        <v>431</v>
      </c>
      <c r="X622">
        <v>442.15</v>
      </c>
      <c r="Y622">
        <v>430.6</v>
      </c>
      <c r="Z622">
        <v>460</v>
      </c>
      <c r="AA622">
        <v>430.6</v>
      </c>
      <c r="AB622">
        <v>463.95</v>
      </c>
      <c r="AC622" s="2">
        <f>(Table2[[#This Row],[Close Price]]/Table2[[#This Row],[Day Low]])-1</f>
        <v>3.4802784222738303E-3</v>
      </c>
      <c r="AD622" s="2">
        <f>(Table2[[#This Row],[Day High]]/Table2[[#This Row],[Close Price]])-1</f>
        <v>2.2312138728323605E-2</v>
      </c>
      <c r="AE622" s="2">
        <f>(Table2[[#This Row],[Close Price]]/Table2[[#This Row],[Current Week Low]])-1</f>
        <v>4.4124477473292956E-3</v>
      </c>
      <c r="AF622" s="2">
        <f>(Table2[[#This Row],[Current Week High]]/Table2[[#This Row],[Close Price]])-1</f>
        <v>6.3583815028901647E-2</v>
      </c>
      <c r="AG622" s="2">
        <f>(Table2[[#This Row],[Close Price]]/Table2[[#This Row],[Current Month Low]])-1</f>
        <v>4.4124477473292956E-3</v>
      </c>
      <c r="AH622" s="2">
        <f>(Table2[[#This Row],[Current Month High]]/Table2[[#This Row],[Close Price]])-1</f>
        <v>7.2716763005780338E-2</v>
      </c>
      <c r="AI622">
        <v>32.901734104046199</v>
      </c>
      <c r="AJ622">
        <v>39.471138342470098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-0.14000000000000001</v>
      </c>
      <c r="AM622" t="s">
        <v>10443</v>
      </c>
      <c r="AN622">
        <v>-2.56</v>
      </c>
      <c r="AO622" t="s">
        <v>10443</v>
      </c>
      <c r="AP622">
        <v>-3.627367345475E-3</v>
      </c>
      <c r="AQ622">
        <f>(Table2[[#This Row],[Sharpe Ratio]]-AVERAGE(Table2[Sharpe Ratio]))/_xlfn.STDEV.P(Table2[Sharpe Ratio])</f>
        <v>-0.78828024969158106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521</v>
      </c>
      <c r="AT622">
        <f>_xlfn.RANK.AVG(Table2[[#This Row],[6M Return vs Nifty Z-Score]],Table2[6M Return vs Nifty Z-Score])</f>
        <v>599</v>
      </c>
      <c r="AU622">
        <f>_xlfn.RANK.AVG(Table2[[#This Row],[Sharpe Ratio Z-Score]],Table2[Sharpe Ratio Z-Score])</f>
        <v>594</v>
      </c>
      <c r="AV622">
        <f>(Table2[[#This Row],[Rank 1Y]]+Table2[[#This Row],[Rank 6M]]+Table2[[#This Row],[Rank Sharpe]])/3</f>
        <v>571.33333333333337</v>
      </c>
    </row>
    <row r="623" spans="1:48" x14ac:dyDescent="0.3">
      <c r="A623" t="s">
        <v>2090</v>
      </c>
      <c r="B623" t="s">
        <v>2091</v>
      </c>
      <c r="C623" t="s">
        <v>10382</v>
      </c>
      <c r="D623" t="s">
        <v>462</v>
      </c>
      <c r="E623">
        <v>3053.29518517</v>
      </c>
      <c r="F623">
        <v>91.9</v>
      </c>
      <c r="G623">
        <v>-23.534789205532199</v>
      </c>
      <c r="H623">
        <f>(Table2[[#This Row],[1Y Return vs Nifty]]-AVERAGE(Table2[1Y Return vs Nifty]))/_xlfn.STDEV.P(Table2[1Y Return vs Nifty])</f>
        <v>-0.78521723298356583</v>
      </c>
      <c r="I623">
        <v>2.5384305399176301</v>
      </c>
      <c r="J623">
        <f>(Table2[[#This Row],[1M Return vs Nifty]]-AVERAGE(Table2[1M Return vs Nifty]))/_xlfn.STDEV.P(Table2[1M Return vs Nifty])</f>
        <v>0.46841748230499364</v>
      </c>
      <c r="K623">
        <v>-13.4255930949285</v>
      </c>
      <c r="L623">
        <f>(Table2[[#This Row],[6M Return vs Nifty]]-AVERAGE(Table2[6M Return vs Nifty]))/_xlfn.STDEV.P(Table2[6M Return vs Nifty])</f>
        <v>-0.83152558474093075</v>
      </c>
      <c r="M623">
        <v>1.8434508006732999</v>
      </c>
      <c r="N623">
        <f>(Table2[[#This Row],[1W Return vs Nifty]]-AVERAGE(Table2[1W Return vs Nifty]))/_xlfn.STDEV.P(Table2[1W Return vs Nifty])</f>
        <v>1.0252975473580281</v>
      </c>
      <c r="O623">
        <v>89.49</v>
      </c>
      <c r="P623">
        <v>87.375694365608297</v>
      </c>
      <c r="Q623">
        <v>86.423127720163805</v>
      </c>
      <c r="R623">
        <v>58.111614948194799</v>
      </c>
      <c r="S623" s="2">
        <f>(Table2[[#This Row],[Close Price]]-Table2[[#This Row],[20D EMA]])/Table2[[#This Row],[20D EMA]]</f>
        <v>2.6930383283048507E-2</v>
      </c>
      <c r="T623" s="2">
        <f>(Table2[[#This Row],[Close Price]]-Table2[[#This Row],[50D EMA]])/Table2[[#This Row],[50D EMA]]</f>
        <v>5.1779910503034675E-2</v>
      </c>
      <c r="U623" s="2">
        <f>(Table2[[#This Row],[Close Price]]-Table2[[#This Row],[200D EMA]])/Table2[[#This Row],[200D EMA]]</f>
        <v>6.3372761716865803E-2</v>
      </c>
      <c r="V623">
        <v>1.6005412057480299</v>
      </c>
      <c r="W623">
        <v>90.8</v>
      </c>
      <c r="X623">
        <v>93</v>
      </c>
      <c r="Y623">
        <v>87.71</v>
      </c>
      <c r="Z623">
        <v>98.54</v>
      </c>
      <c r="AA623">
        <v>84.81</v>
      </c>
      <c r="AB623">
        <v>98.54</v>
      </c>
      <c r="AC623" s="2">
        <f>(Table2[[#This Row],[Close Price]]/Table2[[#This Row],[Day Low]])-1</f>
        <v>1.211453744493407E-2</v>
      </c>
      <c r="AD623" s="2">
        <f>(Table2[[#This Row],[Day High]]/Table2[[#This Row],[Close Price]])-1</f>
        <v>1.196953210010876E-2</v>
      </c>
      <c r="AE623" s="2">
        <f>(Table2[[#This Row],[Close Price]]/Table2[[#This Row],[Current Week Low]])-1</f>
        <v>4.7771063732755747E-2</v>
      </c>
      <c r="AF623" s="2">
        <f>(Table2[[#This Row],[Current Week High]]/Table2[[#This Row],[Close Price]])-1</f>
        <v>7.2252448313384177E-2</v>
      </c>
      <c r="AG623" s="2">
        <f>(Table2[[#This Row],[Close Price]]/Table2[[#This Row],[Current Month Low]])-1</f>
        <v>8.3598632236764558E-2</v>
      </c>
      <c r="AH623" s="2">
        <f>(Table2[[#This Row],[Current Month High]]/Table2[[#This Row],[Close Price]])-1</f>
        <v>7.2252448313384177E-2</v>
      </c>
      <c r="AI623">
        <v>30.576713819368798</v>
      </c>
      <c r="AJ623">
        <v>46.922462030375698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7.0000000000000007E-2</v>
      </c>
      <c r="AM623" t="s">
        <v>10442</v>
      </c>
      <c r="AN623">
        <v>3.79</v>
      </c>
      <c r="AO623" t="s">
        <v>10442</v>
      </c>
      <c r="AP623">
        <v>5.176898818276E-3</v>
      </c>
      <c r="AQ623">
        <f>(Table2[[#This Row],[Sharpe Ratio]]-AVERAGE(Table2[Sharpe Ratio]))/_xlfn.STDEV.P(Table2[Sharpe Ratio])</f>
        <v>-0.68636383744801821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-0.80939162550949306</v>
      </c>
      <c r="AS623">
        <f>_xlfn.RANK.AVG(Table2[[#This Row],[1Y Return vs Nifty Z-Score]],Table2[1Y Return vs Nifty Z-Score])</f>
        <v>601</v>
      </c>
      <c r="AT623">
        <f>_xlfn.RANK.AVG(Table2[[#This Row],[6M Return vs Nifty Z-Score]],Table2[6M Return vs Nifty Z-Score])</f>
        <v>601</v>
      </c>
      <c r="AU623">
        <f>_xlfn.RANK.AVG(Table2[[#This Row],[Sharpe Ratio Z-Score]],Table2[Sharpe Ratio Z-Score])</f>
        <v>513</v>
      </c>
      <c r="AV623">
        <f>(Table2[[#This Row],[Rank 1Y]]+Table2[[#This Row],[Rank 6M]]+Table2[[#This Row],[Rank Sharpe]])/3</f>
        <v>571.66666666666663</v>
      </c>
    </row>
    <row r="624" spans="1:48" x14ac:dyDescent="0.3">
      <c r="A624" t="s">
        <v>1512</v>
      </c>
      <c r="B624" t="s">
        <v>1513</v>
      </c>
      <c r="C624" t="s">
        <v>10391</v>
      </c>
      <c r="D624" t="s">
        <v>467</v>
      </c>
      <c r="E624">
        <v>7007.3956290799997</v>
      </c>
      <c r="F624">
        <v>1297.45</v>
      </c>
      <c r="G624">
        <v>-32.718413347278599</v>
      </c>
      <c r="H624">
        <f>(Table2[[#This Row],[1Y Return vs Nifty]]-AVERAGE(Table2[1Y Return vs Nifty]))/_xlfn.STDEV.P(Table2[1Y Return vs Nifty])</f>
        <v>-0.9358832840103336</v>
      </c>
      <c r="I624">
        <v>8.2914478504736095</v>
      </c>
      <c r="J624">
        <f>(Table2[[#This Row],[1M Return vs Nifty]]-AVERAGE(Table2[1M Return vs Nifty]))/_xlfn.STDEV.P(Table2[1M Return vs Nifty])</f>
        <v>1.021906158227476</v>
      </c>
      <c r="K624">
        <v>5.0608492120361097</v>
      </c>
      <c r="L624">
        <f>(Table2[[#This Row],[6M Return vs Nifty]]-AVERAGE(Table2[6M Return vs Nifty]))/_xlfn.STDEV.P(Table2[6M Return vs Nifty])</f>
        <v>-0.29321254803829466</v>
      </c>
      <c r="M624">
        <v>2.8970743859233998</v>
      </c>
      <c r="N624">
        <f>(Table2[[#This Row],[1W Return vs Nifty]]-AVERAGE(Table2[1W Return vs Nifty]))/_xlfn.STDEV.P(Table2[1W Return vs Nifty])</f>
        <v>1.2595455252424472</v>
      </c>
      <c r="O624">
        <v>1220.04</v>
      </c>
      <c r="P624">
        <v>1164.0842154796801</v>
      </c>
      <c r="Q624">
        <v>1132.97647613959</v>
      </c>
      <c r="R624">
        <v>78.095758333903802</v>
      </c>
      <c r="S624" s="2">
        <f>(Table2[[#This Row],[Close Price]]-Table2[[#This Row],[20D EMA]])/Table2[[#This Row],[20D EMA]]</f>
        <v>6.3448739385593977E-2</v>
      </c>
      <c r="T624" s="2">
        <f>(Table2[[#This Row],[Close Price]]-Table2[[#This Row],[50D EMA]])/Table2[[#This Row],[50D EMA]]</f>
        <v>0.11456712731506662</v>
      </c>
      <c r="U624" s="2">
        <f>(Table2[[#This Row],[Close Price]]-Table2[[#This Row],[200D EMA]])/Table2[[#This Row],[200D EMA]]</f>
        <v>0.14516940759513694</v>
      </c>
      <c r="V624">
        <v>1.4067720087809199</v>
      </c>
      <c r="W624">
        <v>1278.0999999999999</v>
      </c>
      <c r="X624">
        <v>1307.95</v>
      </c>
      <c r="Y624">
        <v>1227.1500000000001</v>
      </c>
      <c r="Z624">
        <v>1344.95</v>
      </c>
      <c r="AA624">
        <v>1112</v>
      </c>
      <c r="AB624">
        <v>1344.95</v>
      </c>
      <c r="AC624" s="2">
        <f>(Table2[[#This Row],[Close Price]]/Table2[[#This Row],[Day Low]])-1</f>
        <v>1.5139660433455937E-2</v>
      </c>
      <c r="AD624" s="2">
        <f>(Table2[[#This Row],[Day High]]/Table2[[#This Row],[Close Price]])-1</f>
        <v>8.0927974103048861E-3</v>
      </c>
      <c r="AE624" s="2">
        <f>(Table2[[#This Row],[Close Price]]/Table2[[#This Row],[Current Week Low]])-1</f>
        <v>5.7287210202501715E-2</v>
      </c>
      <c r="AF624" s="2">
        <f>(Table2[[#This Row],[Current Week High]]/Table2[[#This Row],[Close Price]])-1</f>
        <v>3.6610273998997966E-2</v>
      </c>
      <c r="AG624" s="2">
        <f>(Table2[[#This Row],[Close Price]]/Table2[[#This Row],[Current Month Low]])-1</f>
        <v>0.16677158273381298</v>
      </c>
      <c r="AH624" s="2">
        <f>(Table2[[#This Row],[Current Month High]]/Table2[[#This Row],[Close Price]])-1</f>
        <v>3.6610273998997966E-2</v>
      </c>
      <c r="AI624">
        <v>5.3836371343789704</v>
      </c>
      <c r="AJ624">
        <v>39.017464909460998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0.09</v>
      </c>
      <c r="AM624" t="s">
        <v>10442</v>
      </c>
      <c r="AN624">
        <v>12.99</v>
      </c>
      <c r="AO624" t="s">
        <v>10442</v>
      </c>
      <c r="AP624">
        <v>-3.5180407517255999E-2</v>
      </c>
      <c r="AQ624">
        <f>(Table2[[#This Row],[Sharpe Ratio]]-AVERAGE(Table2[Sharpe Ratio]))/_xlfn.STDEV.P(Table2[Sharpe Ratio])</f>
        <v>-1.153531889053069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-0.10117603763177407</v>
      </c>
      <c r="AS624">
        <f>_xlfn.RANK.AVG(Table2[[#This Row],[1Y Return vs Nifty Z-Score]],Table2[1Y Return vs Nifty Z-Score])</f>
        <v>655</v>
      </c>
      <c r="AT624">
        <f>_xlfn.RANK.AVG(Table2[[#This Row],[6M Return vs Nifty Z-Score]],Table2[6M Return vs Nifty Z-Score])</f>
        <v>412</v>
      </c>
      <c r="AU624">
        <f>_xlfn.RANK.AVG(Table2[[#This Row],[Sharpe Ratio Z-Score]],Table2[Sharpe Ratio Z-Score])</f>
        <v>650</v>
      </c>
      <c r="AV624">
        <f>(Table2[[#This Row],[Rank 1Y]]+Table2[[#This Row],[Rank 6M]]+Table2[[#This Row],[Rank Sharpe]])/3</f>
        <v>572.33333333333337</v>
      </c>
    </row>
    <row r="625" spans="1:48" x14ac:dyDescent="0.3">
      <c r="A625" t="s">
        <v>1561</v>
      </c>
      <c r="B625" t="s">
        <v>1562</v>
      </c>
      <c r="C625" t="s">
        <v>10394</v>
      </c>
      <c r="D625" t="s">
        <v>429</v>
      </c>
      <c r="E625">
        <v>6449.0161139519996</v>
      </c>
      <c r="F625">
        <v>65.62</v>
      </c>
      <c r="G625">
        <v>-31.962997617308499</v>
      </c>
      <c r="H625">
        <f>(Table2[[#This Row],[1Y Return vs Nifty]]-AVERAGE(Table2[1Y Return vs Nifty]))/_xlfn.STDEV.P(Table2[1Y Return vs Nifty])</f>
        <v>-0.92348997357412776</v>
      </c>
      <c r="I625">
        <v>0.16114321716105201</v>
      </c>
      <c r="J625">
        <f>(Table2[[#This Row],[1M Return vs Nifty]]-AVERAGE(Table2[1M Return vs Nifty]))/_xlfn.STDEV.P(Table2[1M Return vs Nifty])</f>
        <v>0.23970243739359906</v>
      </c>
      <c r="K625">
        <v>-14.5120294061977</v>
      </c>
      <c r="L625">
        <f>(Table2[[#This Row],[6M Return vs Nifty]]-AVERAGE(Table2[6M Return vs Nifty]))/_xlfn.STDEV.P(Table2[6M Return vs Nifty])</f>
        <v>-0.86316189529718079</v>
      </c>
      <c r="M625">
        <v>-4.2465043472715296</v>
      </c>
      <c r="N625">
        <f>(Table2[[#This Row],[1W Return vs Nifty]]-AVERAGE(Table2[1W Return vs Nifty]))/_xlfn.STDEV.P(Table2[1W Return vs Nifty])</f>
        <v>-0.32865817153778626</v>
      </c>
      <c r="O625">
        <v>67.27</v>
      </c>
      <c r="P625">
        <v>66.448345731498506</v>
      </c>
      <c r="Q625">
        <v>68.716664892072103</v>
      </c>
      <c r="R625">
        <v>38.508408945287101</v>
      </c>
      <c r="S625" s="2">
        <f>(Table2[[#This Row],[Close Price]]-Table2[[#This Row],[20D EMA]])/Table2[[#This Row],[20D EMA]]</f>
        <v>-2.4528021406273103E-2</v>
      </c>
      <c r="T625" s="2">
        <f>(Table2[[#This Row],[Close Price]]-Table2[[#This Row],[50D EMA]])/Table2[[#This Row],[50D EMA]]</f>
        <v>-1.2466009836356855E-2</v>
      </c>
      <c r="U625" s="2">
        <f>(Table2[[#This Row],[Close Price]]-Table2[[#This Row],[200D EMA]])/Table2[[#This Row],[200D EMA]]</f>
        <v>-4.5064248926163515E-2</v>
      </c>
      <c r="V625">
        <v>0.88420599734781902</v>
      </c>
      <c r="W625">
        <v>65.400000000000006</v>
      </c>
      <c r="X625">
        <v>67.099999999999994</v>
      </c>
      <c r="Y625">
        <v>65.05</v>
      </c>
      <c r="Z625">
        <v>70.099999999999994</v>
      </c>
      <c r="AA625">
        <v>65.05</v>
      </c>
      <c r="AB625">
        <v>71.5</v>
      </c>
      <c r="AC625" s="2">
        <f>(Table2[[#This Row],[Close Price]]/Table2[[#This Row],[Day Low]])-1</f>
        <v>3.3639143730885834E-3</v>
      </c>
      <c r="AD625" s="2">
        <f>(Table2[[#This Row],[Day High]]/Table2[[#This Row],[Close Price]])-1</f>
        <v>2.2554099359951119E-2</v>
      </c>
      <c r="AE625" s="2">
        <f>(Table2[[#This Row],[Close Price]]/Table2[[#This Row],[Current Week Low]])-1</f>
        <v>8.7624903920062724E-3</v>
      </c>
      <c r="AF625" s="2">
        <f>(Table2[[#This Row],[Current Week High]]/Table2[[#This Row],[Close Price]])-1</f>
        <v>6.827186833282517E-2</v>
      </c>
      <c r="AG625" s="2">
        <f>(Table2[[#This Row],[Close Price]]/Table2[[#This Row],[Current Month Low]])-1</f>
        <v>8.7624903920062724E-3</v>
      </c>
      <c r="AH625" s="2">
        <f>(Table2[[#This Row],[Current Month High]]/Table2[[#This Row],[Close Price]])-1</f>
        <v>8.9606827186833105E-2</v>
      </c>
      <c r="AI625">
        <v>49.3447119780554</v>
      </c>
      <c r="AJ625">
        <v>11.922224117346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0.02</v>
      </c>
      <c r="AM625" t="s">
        <v>10442</v>
      </c>
      <c r="AN625">
        <v>-3.49</v>
      </c>
      <c r="AO625" t="s">
        <v>10443</v>
      </c>
      <c r="AP625">
        <v>2.7150306855363002E-2</v>
      </c>
      <c r="AQ625">
        <f>(Table2[[#This Row],[Sharpe Ratio]]-AVERAGE(Table2[Sharpe Ratio]))/_xlfn.STDEV.P(Table2[Sharpe Ratio])</f>
        <v>-0.43200409067842799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650</v>
      </c>
      <c r="AT625">
        <f>_xlfn.RANK.AVG(Table2[[#This Row],[6M Return vs Nifty Z-Score]],Table2[6M Return vs Nifty Z-Score])</f>
        <v>615</v>
      </c>
      <c r="AU625">
        <f>_xlfn.RANK.AVG(Table2[[#This Row],[Sharpe Ratio Z-Score]],Table2[Sharpe Ratio Z-Score])</f>
        <v>454</v>
      </c>
      <c r="AV625">
        <f>(Table2[[#This Row],[Rank 1Y]]+Table2[[#This Row],[Rank 6M]]+Table2[[#This Row],[Rank Sharpe]])/3</f>
        <v>573</v>
      </c>
    </row>
    <row r="626" spans="1:48" x14ac:dyDescent="0.3">
      <c r="A626" t="s">
        <v>816</v>
      </c>
      <c r="B626" t="s">
        <v>817</v>
      </c>
      <c r="C626" t="s">
        <v>10384</v>
      </c>
      <c r="D626" t="s">
        <v>51</v>
      </c>
      <c r="E626">
        <v>20318.3005638</v>
      </c>
      <c r="F626">
        <v>1274.25</v>
      </c>
      <c r="G626">
        <v>-35.099764586910602</v>
      </c>
      <c r="H626">
        <f>(Table2[[#This Row],[1Y Return vs Nifty]]-AVERAGE(Table2[1Y Return vs Nifty]))/_xlfn.STDEV.P(Table2[1Y Return vs Nifty])</f>
        <v>-0.97495160625929089</v>
      </c>
      <c r="I626">
        <v>-1.13957453297948</v>
      </c>
      <c r="J626">
        <f>(Table2[[#This Row],[1M Return vs Nifty]]-AVERAGE(Table2[1M Return vs Nifty]))/_xlfn.STDEV.P(Table2[1M Return vs Nifty])</f>
        <v>0.1145624445148747</v>
      </c>
      <c r="K626">
        <v>-25.968629577711798</v>
      </c>
      <c r="L626">
        <f>(Table2[[#This Row],[6M Return vs Nifty]]-AVERAGE(Table2[6M Return vs Nifty]))/_xlfn.STDEV.P(Table2[6M Return vs Nifty])</f>
        <v>-1.1967705543463176</v>
      </c>
      <c r="M626">
        <v>-1.6029877540703199</v>
      </c>
      <c r="N626">
        <f>(Table2[[#This Row],[1W Return vs Nifty]]-AVERAGE(Table2[1W Return vs Nifty]))/_xlfn.STDEV.P(Table2[1W Return vs Nifty])</f>
        <v>0.2590644507821217</v>
      </c>
      <c r="O626">
        <v>1238.73</v>
      </c>
      <c r="P626">
        <v>1260.9184113174299</v>
      </c>
      <c r="Q626">
        <v>1357.1938034166301</v>
      </c>
      <c r="R626">
        <v>68.412114706544997</v>
      </c>
      <c r="S626" s="2">
        <f>(Table2[[#This Row],[Close Price]]-Table2[[#This Row],[20D EMA]])/Table2[[#This Row],[20D EMA]]</f>
        <v>2.8674529558499414E-2</v>
      </c>
      <c r="T626" s="2">
        <f>(Table2[[#This Row],[Close Price]]-Table2[[#This Row],[50D EMA]])/Table2[[#This Row],[50D EMA]]</f>
        <v>1.0572919360136093E-2</v>
      </c>
      <c r="U626" s="2">
        <f>(Table2[[#This Row],[Close Price]]-Table2[[#This Row],[200D EMA]])/Table2[[#This Row],[200D EMA]]</f>
        <v>-6.1114192540391431E-2</v>
      </c>
      <c r="V626">
        <v>0.94967426226592999</v>
      </c>
      <c r="W626">
        <v>1269</v>
      </c>
      <c r="X626">
        <v>1295</v>
      </c>
      <c r="Y626">
        <v>1215.5</v>
      </c>
      <c r="Z626">
        <v>1295</v>
      </c>
      <c r="AA626">
        <v>1176.5999999999999</v>
      </c>
      <c r="AB626">
        <v>1295</v>
      </c>
      <c r="AC626" s="2">
        <f>(Table2[[#This Row],[Close Price]]/Table2[[#This Row],[Day Low]])-1</f>
        <v>4.1371158392435881E-3</v>
      </c>
      <c r="AD626" s="2">
        <f>(Table2[[#This Row],[Day High]]/Table2[[#This Row],[Close Price]])-1</f>
        <v>1.6284088679615394E-2</v>
      </c>
      <c r="AE626" s="2">
        <f>(Table2[[#This Row],[Close Price]]/Table2[[#This Row],[Current Week Low]])-1</f>
        <v>4.8334018922254307E-2</v>
      </c>
      <c r="AF626" s="2">
        <f>(Table2[[#This Row],[Current Week High]]/Table2[[#This Row],[Close Price]])-1</f>
        <v>1.6284088679615394E-2</v>
      </c>
      <c r="AG626" s="2">
        <f>(Table2[[#This Row],[Close Price]]/Table2[[#This Row],[Current Month Low]])-1</f>
        <v>8.2993370729219862E-2</v>
      </c>
      <c r="AH626" s="2">
        <f>(Table2[[#This Row],[Current Month High]]/Table2[[#This Row],[Close Price]])-1</f>
        <v>1.6284088679615394E-2</v>
      </c>
      <c r="AI626">
        <v>40.945654306454699</v>
      </c>
      <c r="AJ626">
        <v>10.516045099739801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-7.0000000000000007E-2</v>
      </c>
      <c r="AM626" t="s">
        <v>10443</v>
      </c>
      <c r="AN626">
        <v>7.45</v>
      </c>
      <c r="AO626" t="s">
        <v>10442</v>
      </c>
      <c r="AP626">
        <v>6.5374024817086998E-2</v>
      </c>
      <c r="AQ626">
        <f>(Table2[[#This Row],[Sharpe Ratio]]-AVERAGE(Table2[Sharpe Ratio]))/_xlfn.STDEV.P(Table2[Sharpe Ratio])</f>
        <v>1.0465971540708182E-2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671</v>
      </c>
      <c r="AT626">
        <f>_xlfn.RANK.AVG(Table2[[#This Row],[6M Return vs Nifty Z-Score]],Table2[6M Return vs Nifty Z-Score])</f>
        <v>702</v>
      </c>
      <c r="AU626">
        <f>_xlfn.RANK.AVG(Table2[[#This Row],[Sharpe Ratio Z-Score]],Table2[Sharpe Ratio Z-Score])</f>
        <v>347</v>
      </c>
      <c r="AV626">
        <f>(Table2[[#This Row],[Rank 1Y]]+Table2[[#This Row],[Rank 6M]]+Table2[[#This Row],[Rank Sharpe]])/3</f>
        <v>573.33333333333337</v>
      </c>
    </row>
    <row r="627" spans="1:48" x14ac:dyDescent="0.3">
      <c r="A627" t="s">
        <v>2236</v>
      </c>
      <c r="B627" t="s">
        <v>2237</v>
      </c>
      <c r="C627" t="s">
        <v>10400</v>
      </c>
      <c r="D627" t="s">
        <v>1947</v>
      </c>
      <c r="E627">
        <v>2605.0489540959902</v>
      </c>
      <c r="F627">
        <v>54.64</v>
      </c>
      <c r="G627">
        <v>-22.770577274408499</v>
      </c>
      <c r="H627">
        <f>(Table2[[#This Row],[1Y Return vs Nifty]]-AVERAGE(Table2[1Y Return vs Nifty]))/_xlfn.STDEV.P(Table2[1Y Return vs Nifty])</f>
        <v>-0.77267961253734696</v>
      </c>
      <c r="I627">
        <v>-1.3741931477707601</v>
      </c>
      <c r="J627">
        <f>(Table2[[#This Row],[1M Return vs Nifty]]-AVERAGE(Table2[1M Return vs Nifty]))/_xlfn.STDEV.P(Table2[1M Return vs Nifty])</f>
        <v>9.1990159496833812E-2</v>
      </c>
      <c r="K627">
        <v>-7.0383863982601902</v>
      </c>
      <c r="L627">
        <f>(Table2[[#This Row],[6M Return vs Nifty]]-AVERAGE(Table2[6M Return vs Nifty]))/_xlfn.STDEV.P(Table2[6M Return vs Nifty])</f>
        <v>-0.64553432823856016</v>
      </c>
      <c r="M627">
        <v>0.93306188524936196</v>
      </c>
      <c r="N627">
        <f>(Table2[[#This Row],[1W Return vs Nifty]]-AVERAGE(Table2[1W Return vs Nifty]))/_xlfn.STDEV.P(Table2[1W Return vs Nifty])</f>
        <v>0.8228943689251671</v>
      </c>
      <c r="O627">
        <v>52.95</v>
      </c>
      <c r="P627">
        <v>52.853504613065397</v>
      </c>
      <c r="Q627">
        <v>51.9614443906381</v>
      </c>
      <c r="R627">
        <v>59.600535008195997</v>
      </c>
      <c r="S627" s="2">
        <f>(Table2[[#This Row],[Close Price]]-Table2[[#This Row],[20D EMA]])/Table2[[#This Row],[20D EMA]]</f>
        <v>3.1916902738432437E-2</v>
      </c>
      <c r="T627" s="2">
        <f>(Table2[[#This Row],[Close Price]]-Table2[[#This Row],[50D EMA]])/Table2[[#This Row],[50D EMA]]</f>
        <v>3.3800887945148329E-2</v>
      </c>
      <c r="U627" s="2">
        <f>(Table2[[#This Row],[Close Price]]-Table2[[#This Row],[200D EMA]])/Table2[[#This Row],[200D EMA]]</f>
        <v>5.1548905939275552E-2</v>
      </c>
      <c r="V627">
        <v>1.3298741483591401</v>
      </c>
      <c r="W627">
        <v>52.99</v>
      </c>
      <c r="X627">
        <v>56.5</v>
      </c>
      <c r="Y627">
        <v>51.75</v>
      </c>
      <c r="Z627">
        <v>57.45</v>
      </c>
      <c r="AA627">
        <v>49.7</v>
      </c>
      <c r="AB627">
        <v>57.45</v>
      </c>
      <c r="AC627" s="2">
        <f>(Table2[[#This Row],[Close Price]]/Table2[[#This Row],[Day Low]])-1</f>
        <v>3.1137950556708871E-2</v>
      </c>
      <c r="AD627" s="2">
        <f>(Table2[[#This Row],[Day High]]/Table2[[#This Row],[Close Price]])-1</f>
        <v>3.4040995607613533E-2</v>
      </c>
      <c r="AE627" s="2">
        <f>(Table2[[#This Row],[Close Price]]/Table2[[#This Row],[Current Week Low]])-1</f>
        <v>5.5845410628019287E-2</v>
      </c>
      <c r="AF627" s="2">
        <f>(Table2[[#This Row],[Current Week High]]/Table2[[#This Row],[Close Price]])-1</f>
        <v>5.1427525622254722E-2</v>
      </c>
      <c r="AG627" s="2">
        <f>(Table2[[#This Row],[Close Price]]/Table2[[#This Row],[Current Month Low]])-1</f>
        <v>9.9396378269617669E-2</v>
      </c>
      <c r="AH627" s="2">
        <f>(Table2[[#This Row],[Current Month High]]/Table2[[#This Row],[Close Price]])-1</f>
        <v>5.1427525622254722E-2</v>
      </c>
      <c r="AI627">
        <v>27.013177159590001</v>
      </c>
      <c r="AJ627">
        <v>28.716136631330901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-0.03</v>
      </c>
      <c r="AM627" t="s">
        <v>10443</v>
      </c>
      <c r="AN627">
        <v>6.97</v>
      </c>
      <c r="AO627" t="s">
        <v>10442</v>
      </c>
      <c r="AP627">
        <v>-1.3729428556249999E-3</v>
      </c>
      <c r="AQ627">
        <f>(Table2[[#This Row],[Sharpe Ratio]]-AVERAGE(Table2[Sharpe Ratio]))/_xlfn.STDEV.P(Table2[Sharpe Ratio])</f>
        <v>-0.76218348575848716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-1.2655128981123935</v>
      </c>
      <c r="AS627">
        <f>_xlfn.RANK.AVG(Table2[[#This Row],[1Y Return vs Nifty Z-Score]],Table2[1Y Return vs Nifty Z-Score])</f>
        <v>595</v>
      </c>
      <c r="AT627">
        <f>_xlfn.RANK.AVG(Table2[[#This Row],[6M Return vs Nifty Z-Score]],Table2[6M Return vs Nifty Z-Score])</f>
        <v>540</v>
      </c>
      <c r="AU627">
        <f>_xlfn.RANK.AVG(Table2[[#This Row],[Sharpe Ratio Z-Score]],Table2[Sharpe Ratio Z-Score])</f>
        <v>586</v>
      </c>
      <c r="AV627">
        <f>(Table2[[#This Row],[Rank 1Y]]+Table2[[#This Row],[Rank 6M]]+Table2[[#This Row],[Rank Sharpe]])/3</f>
        <v>573.66666666666663</v>
      </c>
    </row>
    <row r="628" spans="1:48" x14ac:dyDescent="0.3">
      <c r="A628" t="s">
        <v>1952</v>
      </c>
      <c r="B628" t="s">
        <v>1953</v>
      </c>
      <c r="C628" t="s">
        <v>10386</v>
      </c>
      <c r="D628" t="s">
        <v>180</v>
      </c>
      <c r="E628">
        <v>3658.3772328599998</v>
      </c>
      <c r="F628">
        <v>256.2</v>
      </c>
      <c r="G628">
        <v>-18.153890262290101</v>
      </c>
      <c r="H628">
        <f>(Table2[[#This Row],[1Y Return vs Nifty]]-AVERAGE(Table2[1Y Return vs Nifty]))/_xlfn.STDEV.P(Table2[1Y Return vs Nifty])</f>
        <v>-0.69693849005602426</v>
      </c>
      <c r="I628">
        <v>-15.297419853769901</v>
      </c>
      <c r="J628">
        <f>(Table2[[#This Row],[1M Return vs Nifty]]-AVERAGE(Table2[1M Return vs Nifty]))/_xlfn.STDEV.P(Table2[1M Return vs Nifty])</f>
        <v>-1.2475414111681704</v>
      </c>
      <c r="K628">
        <v>-1.8257258305381101</v>
      </c>
      <c r="L628">
        <f>(Table2[[#This Row],[6M Return vs Nifty]]-AVERAGE(Table2[6M Return vs Nifty]))/_xlfn.STDEV.P(Table2[6M Return vs Nifty])</f>
        <v>-0.49374508221076135</v>
      </c>
      <c r="M628">
        <v>-7.54372284475218</v>
      </c>
      <c r="N628">
        <f>(Table2[[#This Row],[1W Return vs Nifty]]-AVERAGE(Table2[1W Return vs Nifty]))/_xlfn.STDEV.P(Table2[1W Return vs Nifty])</f>
        <v>-1.0617157610702066</v>
      </c>
      <c r="O628">
        <v>264.60000000000002</v>
      </c>
      <c r="P628">
        <v>265.842043569716</v>
      </c>
      <c r="Q628">
        <v>246.64750478637501</v>
      </c>
      <c r="R628">
        <v>37.916754754387199</v>
      </c>
      <c r="S628" s="2">
        <f>(Table2[[#This Row],[Close Price]]-Table2[[#This Row],[20D EMA]])/Table2[[#This Row],[20D EMA]]</f>
        <v>-3.1746031746031869E-2</v>
      </c>
      <c r="T628" s="2">
        <f>(Table2[[#This Row],[Close Price]]-Table2[[#This Row],[50D EMA]])/Table2[[#This Row],[50D EMA]]</f>
        <v>-3.6269821884616311E-2</v>
      </c>
      <c r="U628" s="2">
        <f>(Table2[[#This Row],[Close Price]]-Table2[[#This Row],[200D EMA]])/Table2[[#This Row],[200D EMA]]</f>
        <v>3.8729340570051722E-2</v>
      </c>
      <c r="V628">
        <v>0.452235809600607</v>
      </c>
      <c r="W628">
        <v>250.3</v>
      </c>
      <c r="X628">
        <v>257.5</v>
      </c>
      <c r="Y628">
        <v>247</v>
      </c>
      <c r="Z628">
        <v>269</v>
      </c>
      <c r="AA628">
        <v>247</v>
      </c>
      <c r="AB628">
        <v>288.95</v>
      </c>
      <c r="AC628" s="2">
        <f>(Table2[[#This Row],[Close Price]]/Table2[[#This Row],[Day Low]])-1</f>
        <v>2.3571713943268069E-2</v>
      </c>
      <c r="AD628" s="2">
        <f>(Table2[[#This Row],[Day High]]/Table2[[#This Row],[Close Price]])-1</f>
        <v>5.0741608118658466E-3</v>
      </c>
      <c r="AE628" s="2">
        <f>(Table2[[#This Row],[Close Price]]/Table2[[#This Row],[Current Week Low]])-1</f>
        <v>3.7246963562753033E-2</v>
      </c>
      <c r="AF628" s="2">
        <f>(Table2[[#This Row],[Current Week High]]/Table2[[#This Row],[Close Price]])-1</f>
        <v>4.9960967993754934E-2</v>
      </c>
      <c r="AG628" s="2">
        <f>(Table2[[#This Row],[Close Price]]/Table2[[#This Row],[Current Month Low]])-1</f>
        <v>3.7246963562753033E-2</v>
      </c>
      <c r="AH628" s="2">
        <f>(Table2[[#This Row],[Current Month High]]/Table2[[#This Row],[Close Price]])-1</f>
        <v>0.12782982045277125</v>
      </c>
      <c r="AI628">
        <v>12.7829820452771</v>
      </c>
      <c r="AJ628">
        <v>28.260325406758401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-0.16</v>
      </c>
      <c r="AM628" t="s">
        <v>10443</v>
      </c>
      <c r="AN628">
        <v>-7.73</v>
      </c>
      <c r="AO628" t="s">
        <v>10443</v>
      </c>
      <c r="AP628">
        <v>-3.9699635822382E-2</v>
      </c>
      <c r="AQ628">
        <f>(Table2[[#This Row],[Sharpe Ratio]]-AVERAGE(Table2[Sharpe Ratio]))/_xlfn.STDEV.P(Table2[Sharpe Ratio])</f>
        <v>-1.2058455659003591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572</v>
      </c>
      <c r="AT628">
        <f>_xlfn.RANK.AVG(Table2[[#This Row],[6M Return vs Nifty Z-Score]],Table2[6M Return vs Nifty Z-Score])</f>
        <v>491</v>
      </c>
      <c r="AU628">
        <f>_xlfn.RANK.AVG(Table2[[#This Row],[Sharpe Ratio Z-Score]],Table2[Sharpe Ratio Z-Score])</f>
        <v>658</v>
      </c>
      <c r="AV628">
        <f>(Table2[[#This Row],[Rank 1Y]]+Table2[[#This Row],[Rank 6M]]+Table2[[#This Row],[Rank Sharpe]])/3</f>
        <v>573.66666666666663</v>
      </c>
    </row>
    <row r="629" spans="1:48" x14ac:dyDescent="0.3">
      <c r="A629" t="s">
        <v>1685</v>
      </c>
      <c r="B629" t="s">
        <v>1686</v>
      </c>
      <c r="C629" t="s">
        <v>5658</v>
      </c>
      <c r="D629" t="s">
        <v>80</v>
      </c>
      <c r="E629">
        <v>5107.1797952919997</v>
      </c>
      <c r="F629">
        <v>225.37</v>
      </c>
      <c r="G629">
        <v>-5.2172669871739004</v>
      </c>
      <c r="H629">
        <f>(Table2[[#This Row],[1Y Return vs Nifty]]-AVERAGE(Table2[1Y Return vs Nifty]))/_xlfn.STDEV.P(Table2[1Y Return vs Nifty])</f>
        <v>-0.48470093411962917</v>
      </c>
      <c r="I629">
        <v>-2.0626843805208099</v>
      </c>
      <c r="J629">
        <f>(Table2[[#This Row],[1M Return vs Nifty]]-AVERAGE(Table2[1M Return vs Nifty]))/_xlfn.STDEV.P(Table2[1M Return vs Nifty])</f>
        <v>2.5751509371472837E-2</v>
      </c>
      <c r="K629">
        <v>-7.3211509855521602</v>
      </c>
      <c r="L629">
        <f>(Table2[[#This Row],[6M Return vs Nifty]]-AVERAGE(Table2[6M Return vs Nifty]))/_xlfn.STDEV.P(Table2[6M Return vs Nifty])</f>
        <v>-0.6537682469736843</v>
      </c>
      <c r="M629">
        <v>-3.6456511853286102</v>
      </c>
      <c r="N629">
        <f>(Table2[[#This Row],[1W Return vs Nifty]]-AVERAGE(Table2[1W Return vs Nifty]))/_xlfn.STDEV.P(Table2[1W Return vs Nifty])</f>
        <v>-0.19507285685713721</v>
      </c>
      <c r="O629">
        <v>229.44</v>
      </c>
      <c r="P629">
        <v>226.855334824408</v>
      </c>
      <c r="Q629">
        <v>214.34747475259101</v>
      </c>
      <c r="R629">
        <v>38.0608393483637</v>
      </c>
      <c r="S629" s="2">
        <f>(Table2[[#This Row],[Close Price]]-Table2[[#This Row],[20D EMA]])/Table2[[#This Row],[20D EMA]]</f>
        <v>-1.7738842398884212E-2</v>
      </c>
      <c r="T629" s="2">
        <f>(Table2[[#This Row],[Close Price]]-Table2[[#This Row],[50D EMA]])/Table2[[#This Row],[50D EMA]]</f>
        <v>-6.5474978825500749E-3</v>
      </c>
      <c r="U629" s="2">
        <f>(Table2[[#This Row],[Close Price]]-Table2[[#This Row],[200D EMA]])/Table2[[#This Row],[200D EMA]]</f>
        <v>5.1423630066702024E-2</v>
      </c>
      <c r="V629">
        <v>1.21348242443975</v>
      </c>
      <c r="W629">
        <v>224.62</v>
      </c>
      <c r="X629">
        <v>228.4</v>
      </c>
      <c r="Y629">
        <v>221.98</v>
      </c>
      <c r="Z629">
        <v>238.95</v>
      </c>
      <c r="AA629">
        <v>221.98</v>
      </c>
      <c r="AB629">
        <v>239.89</v>
      </c>
      <c r="AC629" s="2">
        <f>(Table2[[#This Row],[Close Price]]/Table2[[#This Row],[Day Low]])-1</f>
        <v>3.3389724868666537E-3</v>
      </c>
      <c r="AD629" s="2">
        <f>(Table2[[#This Row],[Day High]]/Table2[[#This Row],[Close Price]])-1</f>
        <v>1.3444557838221627E-2</v>
      </c>
      <c r="AE629" s="2">
        <f>(Table2[[#This Row],[Close Price]]/Table2[[#This Row],[Current Week Low]])-1</f>
        <v>1.5271646094242808E-2</v>
      </c>
      <c r="AF629" s="2">
        <f>(Table2[[#This Row],[Current Week High]]/Table2[[#This Row],[Close Price]])-1</f>
        <v>6.0256467142920433E-2</v>
      </c>
      <c r="AG629" s="2">
        <f>(Table2[[#This Row],[Close Price]]/Table2[[#This Row],[Current Month Low]])-1</f>
        <v>1.5271646094242808E-2</v>
      </c>
      <c r="AH629" s="2">
        <f>(Table2[[#This Row],[Current Month High]]/Table2[[#This Row],[Close Price]])-1</f>
        <v>6.4427386076230109E-2</v>
      </c>
      <c r="AI629">
        <v>9.5975506944136306</v>
      </c>
      <c r="AJ629">
        <v>27.9420948055634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-0.04</v>
      </c>
      <c r="AM629" t="s">
        <v>10443</v>
      </c>
      <c r="AN629">
        <v>-1.26</v>
      </c>
      <c r="AO629" t="s">
        <v>10443</v>
      </c>
      <c r="AP629">
        <v>-8.0740245697368998E-2</v>
      </c>
      <c r="AQ629">
        <f>(Table2[[#This Row],[Sharpe Ratio]]-AVERAGE(Table2[Sharpe Ratio]))/_xlfn.STDEV.P(Table2[Sharpe Ratio])</f>
        <v>-1.6809234016849595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-2.9887139302639381</v>
      </c>
      <c r="AS629">
        <f>_xlfn.RANK.AVG(Table2[[#This Row],[1Y Return vs Nifty Z-Score]],Table2[1Y Return vs Nifty Z-Score])</f>
        <v>471</v>
      </c>
      <c r="AT629">
        <f>_xlfn.RANK.AVG(Table2[[#This Row],[6M Return vs Nifty Z-Score]],Table2[6M Return vs Nifty Z-Score])</f>
        <v>543</v>
      </c>
      <c r="AU629">
        <f>_xlfn.RANK.AVG(Table2[[#This Row],[Sharpe Ratio Z-Score]],Table2[Sharpe Ratio Z-Score])</f>
        <v>712</v>
      </c>
      <c r="AV629">
        <f>(Table2[[#This Row],[Rank 1Y]]+Table2[[#This Row],[Rank 6M]]+Table2[[#This Row],[Rank Sharpe]])/3</f>
        <v>575.33333333333337</v>
      </c>
    </row>
    <row r="630" spans="1:48" x14ac:dyDescent="0.3">
      <c r="A630" t="s">
        <v>145</v>
      </c>
      <c r="B630" t="s">
        <v>146</v>
      </c>
      <c r="C630" t="s">
        <v>10392</v>
      </c>
      <c r="D630" t="s">
        <v>125</v>
      </c>
      <c r="E630">
        <v>189774.646486282</v>
      </c>
      <c r="F630">
        <v>152.02000000000001</v>
      </c>
      <c r="G630">
        <v>-11.1057277381387</v>
      </c>
      <c r="H630">
        <f>(Table2[[#This Row],[1Y Return vs Nifty]]-AVERAGE(Table2[1Y Return vs Nifty]))/_xlfn.STDEV.P(Table2[1Y Return vs Nifty])</f>
        <v>-0.58130670916883198</v>
      </c>
      <c r="I630">
        <v>-8.1058060851226497</v>
      </c>
      <c r="J630">
        <f>(Table2[[#This Row],[1M Return vs Nifty]]-AVERAGE(Table2[1M Return vs Nifty]))/_xlfn.STDEV.P(Table2[1M Return vs Nifty])</f>
        <v>-0.55564765043658981</v>
      </c>
      <c r="K630">
        <v>-13.7217988554537</v>
      </c>
      <c r="L630">
        <f>(Table2[[#This Row],[6M Return vs Nifty]]-AVERAGE(Table2[6M Return vs Nifty]))/_xlfn.STDEV.P(Table2[6M Return vs Nifty])</f>
        <v>-0.84015090159689831</v>
      </c>
      <c r="M630">
        <v>-3.7827845389706698</v>
      </c>
      <c r="N630">
        <f>(Table2[[#This Row],[1W Return vs Nifty]]-AVERAGE(Table2[1W Return vs Nifty]))/_xlfn.STDEV.P(Table2[1W Return vs Nifty])</f>
        <v>-0.22556117473542034</v>
      </c>
      <c r="O630">
        <v>152.11000000000001</v>
      </c>
      <c r="P630">
        <v>155.77285497029999</v>
      </c>
      <c r="Q630">
        <v>152.476220899672</v>
      </c>
      <c r="R630">
        <v>51.737436800247899</v>
      </c>
      <c r="S630" s="2">
        <f>(Table2[[#This Row],[Close Price]]-Table2[[#This Row],[20D EMA]])/Table2[[#This Row],[20D EMA]]</f>
        <v>-5.9167707580042993E-4</v>
      </c>
      <c r="T630" s="2">
        <f>(Table2[[#This Row],[Close Price]]-Table2[[#This Row],[50D EMA]])/Table2[[#This Row],[50D EMA]]</f>
        <v>-2.4091841746211214E-2</v>
      </c>
      <c r="U630" s="2">
        <f>(Table2[[#This Row],[Close Price]]-Table2[[#This Row],[200D EMA]])/Table2[[#This Row],[200D EMA]]</f>
        <v>-2.9920790073370168E-3</v>
      </c>
      <c r="V630">
        <v>0.91770832562607796</v>
      </c>
      <c r="W630">
        <v>150.65</v>
      </c>
      <c r="X630">
        <v>153.34</v>
      </c>
      <c r="Y630">
        <v>147.79</v>
      </c>
      <c r="Z630">
        <v>155.66</v>
      </c>
      <c r="AA630">
        <v>147.62</v>
      </c>
      <c r="AB630">
        <v>155.66</v>
      </c>
      <c r="AC630" s="2">
        <f>(Table2[[#This Row],[Close Price]]/Table2[[#This Row],[Day Low]])-1</f>
        <v>9.0939263192830744E-3</v>
      </c>
      <c r="AD630" s="2">
        <f>(Table2[[#This Row],[Day High]]/Table2[[#This Row],[Close Price]])-1</f>
        <v>8.6830680173661801E-3</v>
      </c>
      <c r="AE630" s="2">
        <f>(Table2[[#This Row],[Close Price]]/Table2[[#This Row],[Current Week Low]])-1</f>
        <v>2.8621692942689014E-2</v>
      </c>
      <c r="AF630" s="2">
        <f>(Table2[[#This Row],[Current Week High]]/Table2[[#This Row],[Close Price]])-1</f>
        <v>2.3944217866070261E-2</v>
      </c>
      <c r="AG630" s="2">
        <f>(Table2[[#This Row],[Close Price]]/Table2[[#This Row],[Current Month Low]])-1</f>
        <v>2.9806259314456129E-2</v>
      </c>
      <c r="AH630" s="2">
        <f>(Table2[[#This Row],[Current Month High]]/Table2[[#This Row],[Close Price]])-1</f>
        <v>2.3944217866070261E-2</v>
      </c>
      <c r="AI630">
        <v>21.4313906064991</v>
      </c>
      <c r="AJ630">
        <v>32.652705061082003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-0.09</v>
      </c>
      <c r="AM630" t="s">
        <v>10443</v>
      </c>
      <c r="AN630">
        <v>0.56000000000000005</v>
      </c>
      <c r="AO630" t="s">
        <v>10442</v>
      </c>
      <c r="AP630">
        <v>-5.445161453065E-3</v>
      </c>
      <c r="AQ630">
        <f>(Table2[[#This Row],[Sharpe Ratio]]-AVERAGE(Table2[Sharpe Ratio]))/_xlfn.STDEV.P(Table2[Sharpe Ratio])</f>
        <v>-0.80932266824155963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526</v>
      </c>
      <c r="AT630">
        <f>_xlfn.RANK.AVG(Table2[[#This Row],[6M Return vs Nifty Z-Score]],Table2[6M Return vs Nifty Z-Score])</f>
        <v>604</v>
      </c>
      <c r="AU630">
        <f>_xlfn.RANK.AVG(Table2[[#This Row],[Sharpe Ratio Z-Score]],Table2[Sharpe Ratio Z-Score])</f>
        <v>599</v>
      </c>
      <c r="AV630">
        <f>(Table2[[#This Row],[Rank 1Y]]+Table2[[#This Row],[Rank 6M]]+Table2[[#This Row],[Rank Sharpe]])/3</f>
        <v>576.33333333333337</v>
      </c>
    </row>
    <row r="631" spans="1:48" x14ac:dyDescent="0.3">
      <c r="A631" t="s">
        <v>1293</v>
      </c>
      <c r="B631" t="s">
        <v>1294</v>
      </c>
      <c r="C631" t="s">
        <v>5658</v>
      </c>
      <c r="D631" t="s">
        <v>80</v>
      </c>
      <c r="E631">
        <v>9058.2416806799993</v>
      </c>
      <c r="F631">
        <v>769.8</v>
      </c>
      <c r="G631">
        <v>-10.7881832936027</v>
      </c>
      <c r="H631">
        <f>(Table2[[#This Row],[1Y Return vs Nifty]]-AVERAGE(Table2[1Y Return vs Nifty]))/_xlfn.STDEV.P(Table2[1Y Return vs Nifty])</f>
        <v>-0.5760970918385403</v>
      </c>
      <c r="I631">
        <v>-6.3800864775970796</v>
      </c>
      <c r="J631">
        <f>(Table2[[#This Row],[1M Return vs Nifty]]-AVERAGE(Table2[1M Return vs Nifty]))/_xlfn.STDEV.P(Table2[1M Return vs Nifty])</f>
        <v>-0.38961890256020204</v>
      </c>
      <c r="K631">
        <v>-24.3886627616446</v>
      </c>
      <c r="L631">
        <f>(Table2[[#This Row],[6M Return vs Nifty]]-AVERAGE(Table2[6M Return vs Nifty]))/_xlfn.STDEV.P(Table2[6M Return vs Nifty])</f>
        <v>-1.150762960211988</v>
      </c>
      <c r="M631">
        <v>-4.4362953147381301</v>
      </c>
      <c r="N631">
        <f>(Table2[[#This Row],[1W Return vs Nifty]]-AVERAGE(Table2[1W Return vs Nifty]))/_xlfn.STDEV.P(Table2[1W Return vs Nifty])</f>
        <v>-0.37085364909937257</v>
      </c>
      <c r="O631">
        <v>788.93</v>
      </c>
      <c r="P631">
        <v>805.75592250395596</v>
      </c>
      <c r="Q631">
        <v>813.04408628619797</v>
      </c>
      <c r="R631">
        <v>32.528596046722903</v>
      </c>
      <c r="S631" s="2">
        <f>(Table2[[#This Row],[Close Price]]-Table2[[#This Row],[20D EMA]])/Table2[[#This Row],[20D EMA]]</f>
        <v>-2.4248032144803717E-2</v>
      </c>
      <c r="T631" s="2">
        <f>(Table2[[#This Row],[Close Price]]-Table2[[#This Row],[50D EMA]])/Table2[[#This Row],[50D EMA]]</f>
        <v>-4.4623838931546263E-2</v>
      </c>
      <c r="U631" s="2">
        <f>(Table2[[#This Row],[Close Price]]-Table2[[#This Row],[200D EMA]])/Table2[[#This Row],[200D EMA]]</f>
        <v>-5.318787383809314E-2</v>
      </c>
      <c r="V631">
        <v>0.55378123956495395</v>
      </c>
      <c r="W631">
        <v>769.05</v>
      </c>
      <c r="X631">
        <v>784.95</v>
      </c>
      <c r="Y631">
        <v>762.9</v>
      </c>
      <c r="Z631">
        <v>804.4</v>
      </c>
      <c r="AA631">
        <v>762.9</v>
      </c>
      <c r="AB631">
        <v>808.5</v>
      </c>
      <c r="AC631" s="2">
        <f>(Table2[[#This Row],[Close Price]]/Table2[[#This Row],[Day Low]])-1</f>
        <v>9.7522917885695115E-4</v>
      </c>
      <c r="AD631" s="2">
        <f>(Table2[[#This Row],[Day High]]/Table2[[#This Row],[Close Price]])-1</f>
        <v>1.9680436477007124E-2</v>
      </c>
      <c r="AE631" s="2">
        <f>(Table2[[#This Row],[Close Price]]/Table2[[#This Row],[Current Week Low]])-1</f>
        <v>9.0444357058592217E-3</v>
      </c>
      <c r="AF631" s="2">
        <f>(Table2[[#This Row],[Current Week High]]/Table2[[#This Row],[Close Price]])-1</f>
        <v>4.4946739412834447E-2</v>
      </c>
      <c r="AG631" s="2">
        <f>(Table2[[#This Row],[Close Price]]/Table2[[#This Row],[Current Month Low]])-1</f>
        <v>9.0444357058592217E-3</v>
      </c>
      <c r="AH631" s="2">
        <f>(Table2[[#This Row],[Current Month High]]/Table2[[#This Row],[Close Price]])-1</f>
        <v>5.0272798129384233E-2</v>
      </c>
      <c r="AI631">
        <v>29.8908807482463</v>
      </c>
      <c r="AJ631">
        <v>22.589378135201802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-0.15</v>
      </c>
      <c r="AM631" t="s">
        <v>10443</v>
      </c>
      <c r="AN631">
        <v>-2.37</v>
      </c>
      <c r="AO631" t="s">
        <v>10443</v>
      </c>
      <c r="AP631">
        <v>5.6628287390069997E-3</v>
      </c>
      <c r="AQ631">
        <f>(Table2[[#This Row],[Sharpe Ratio]]-AVERAGE(Table2[Sharpe Ratio]))/_xlfn.STDEV.P(Table2[Sharpe Ratio])</f>
        <v>-0.68073881053474694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523</v>
      </c>
      <c r="AT631">
        <f>_xlfn.RANK.AVG(Table2[[#This Row],[6M Return vs Nifty Z-Score]],Table2[6M Return vs Nifty Z-Score])</f>
        <v>694</v>
      </c>
      <c r="AU631">
        <f>_xlfn.RANK.AVG(Table2[[#This Row],[Sharpe Ratio Z-Score]],Table2[Sharpe Ratio Z-Score])</f>
        <v>512</v>
      </c>
      <c r="AV631">
        <f>(Table2[[#This Row],[Rank 1Y]]+Table2[[#This Row],[Rank 6M]]+Table2[[#This Row],[Rank Sharpe]])/3</f>
        <v>576.33333333333337</v>
      </c>
    </row>
    <row r="632" spans="1:48" x14ac:dyDescent="0.3">
      <c r="A632" t="s">
        <v>350</v>
      </c>
      <c r="B632" t="s">
        <v>351</v>
      </c>
      <c r="C632" t="s">
        <v>10393</v>
      </c>
      <c r="D632" t="s">
        <v>92</v>
      </c>
      <c r="E632">
        <v>72611.606911965006</v>
      </c>
      <c r="F632">
        <v>622.85</v>
      </c>
      <c r="G632">
        <v>-9.5416051734169205</v>
      </c>
      <c r="H632">
        <f>(Table2[[#This Row],[1Y Return vs Nifty]]-AVERAGE(Table2[1Y Return vs Nifty]))/_xlfn.STDEV.P(Table2[1Y Return vs Nifty])</f>
        <v>-0.55564579725528374</v>
      </c>
      <c r="I632">
        <v>6.0072385830509702</v>
      </c>
      <c r="J632">
        <f>(Table2[[#This Row],[1M Return vs Nifty]]-AVERAGE(Table2[1M Return vs Nifty]))/_xlfn.STDEV.P(Table2[1M Return vs Nifty])</f>
        <v>0.8021460054749654</v>
      </c>
      <c r="K632">
        <v>-4.58153717148471</v>
      </c>
      <c r="L632">
        <f>(Table2[[#This Row],[6M Return vs Nifty]]-AVERAGE(Table2[6M Return vs Nifty]))/_xlfn.STDEV.P(Table2[6M Return vs Nifty])</f>
        <v>-0.57399249525494866</v>
      </c>
      <c r="M632">
        <v>-1.31695932354435</v>
      </c>
      <c r="N632">
        <f>(Table2[[#This Row],[1W Return vs Nifty]]-AVERAGE(Table2[1W Return vs Nifty]))/_xlfn.STDEV.P(Table2[1W Return vs Nifty])</f>
        <v>0.32265602409742317</v>
      </c>
      <c r="O632">
        <v>601.54</v>
      </c>
      <c r="P632">
        <v>572.33177751476603</v>
      </c>
      <c r="Q632">
        <v>548.56884515265494</v>
      </c>
      <c r="R632">
        <v>76.410562569253301</v>
      </c>
      <c r="S632" s="2">
        <f>(Table2[[#This Row],[Close Price]]-Table2[[#This Row],[20D EMA]])/Table2[[#This Row],[20D EMA]]</f>
        <v>3.5425740599129001E-2</v>
      </c>
      <c r="T632" s="2">
        <f>(Table2[[#This Row],[Close Price]]-Table2[[#This Row],[50D EMA]])/Table2[[#This Row],[50D EMA]]</f>
        <v>8.8267372999275118E-2</v>
      </c>
      <c r="U632" s="2">
        <f>(Table2[[#This Row],[Close Price]]-Table2[[#This Row],[200D EMA]])/Table2[[#This Row],[200D EMA]]</f>
        <v>0.13540899287978017</v>
      </c>
      <c r="V632">
        <v>0.98505825357100196</v>
      </c>
      <c r="W632">
        <v>615.1</v>
      </c>
      <c r="X632">
        <v>625.95000000000005</v>
      </c>
      <c r="Y632">
        <v>613.54999999999995</v>
      </c>
      <c r="Z632">
        <v>629.5</v>
      </c>
      <c r="AA632">
        <v>570.15</v>
      </c>
      <c r="AB632">
        <v>629.5</v>
      </c>
      <c r="AC632" s="2">
        <f>(Table2[[#This Row],[Close Price]]/Table2[[#This Row],[Day Low]])-1</f>
        <v>1.259957730450334E-2</v>
      </c>
      <c r="AD632" s="2">
        <f>(Table2[[#This Row],[Day High]]/Table2[[#This Row],[Close Price]])-1</f>
        <v>4.9771212972626877E-3</v>
      </c>
      <c r="AE632" s="2">
        <f>(Table2[[#This Row],[Close Price]]/Table2[[#This Row],[Current Week Low]])-1</f>
        <v>1.5157688859913643E-2</v>
      </c>
      <c r="AF632" s="2">
        <f>(Table2[[#This Row],[Current Week High]]/Table2[[#This Row],[Close Price]])-1</f>
        <v>1.0676727944127773E-2</v>
      </c>
      <c r="AG632" s="2">
        <f>(Table2[[#This Row],[Close Price]]/Table2[[#This Row],[Current Month Low]])-1</f>
        <v>9.2431816188722316E-2</v>
      </c>
      <c r="AH632" s="2">
        <f>(Table2[[#This Row],[Current Month High]]/Table2[[#This Row],[Close Price]])-1</f>
        <v>1.0676727944127773E-2</v>
      </c>
      <c r="AI632">
        <v>9.1354258649755096</v>
      </c>
      <c r="AJ632">
        <v>41.879271070614998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0.21</v>
      </c>
      <c r="AM632" t="s">
        <v>10442</v>
      </c>
      <c r="AN632">
        <v>4.21</v>
      </c>
      <c r="AO632" t="s">
        <v>10442</v>
      </c>
      <c r="AP632">
        <v>-7.2955248026899996E-2</v>
      </c>
      <c r="AQ632">
        <f>(Table2[[#This Row],[Sharpe Ratio]]-AVERAGE(Table2[Sharpe Ratio]))/_xlfn.STDEV.P(Table2[Sharpe Ratio])</f>
        <v>-1.5908058362749802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-1.5956420992128237</v>
      </c>
      <c r="AS632">
        <f>_xlfn.RANK.AVG(Table2[[#This Row],[1Y Return vs Nifty Z-Score]],Table2[1Y Return vs Nifty Z-Score])</f>
        <v>512</v>
      </c>
      <c r="AT632">
        <f>_xlfn.RANK.AVG(Table2[[#This Row],[6M Return vs Nifty Z-Score]],Table2[6M Return vs Nifty Z-Score])</f>
        <v>520</v>
      </c>
      <c r="AU632">
        <f>_xlfn.RANK.AVG(Table2[[#This Row],[Sharpe Ratio Z-Score]],Table2[Sharpe Ratio Z-Score])</f>
        <v>700</v>
      </c>
      <c r="AV632">
        <f>(Table2[[#This Row],[Rank 1Y]]+Table2[[#This Row],[Rank 6M]]+Table2[[#This Row],[Rank Sharpe]])/3</f>
        <v>577.33333333333337</v>
      </c>
    </row>
    <row r="633" spans="1:48" x14ac:dyDescent="0.3">
      <c r="A633" t="s">
        <v>2048</v>
      </c>
      <c r="B633" t="s">
        <v>2049</v>
      </c>
      <c r="C633" t="s">
        <v>10386</v>
      </c>
      <c r="D633" t="s">
        <v>545</v>
      </c>
      <c r="E633">
        <v>3295.1864931700002</v>
      </c>
      <c r="F633">
        <v>312.64999999999998</v>
      </c>
      <c r="G633">
        <v>-60.254547099502602</v>
      </c>
      <c r="H633">
        <f>(Table2[[#This Row],[1Y Return vs Nifty]]-AVERAGE(Table2[1Y Return vs Nifty]))/_xlfn.STDEV.P(Table2[1Y Return vs Nifty])</f>
        <v>-1.3876396352021561</v>
      </c>
      <c r="I633">
        <v>1.09908177444873</v>
      </c>
      <c r="J633">
        <f>(Table2[[#This Row],[1M Return vs Nifty]]-AVERAGE(Table2[1M Return vs Nifty]))/_xlfn.STDEV.P(Table2[1M Return vs Nifty])</f>
        <v>0.32994001919563087</v>
      </c>
      <c r="K633">
        <v>2.31679623502195</v>
      </c>
      <c r="L633">
        <f>(Table2[[#This Row],[6M Return vs Nifty]]-AVERAGE(Table2[6M Return vs Nifty]))/_xlfn.STDEV.P(Table2[6M Return vs Nifty])</f>
        <v>-0.37311756526126211</v>
      </c>
      <c r="M633">
        <v>-6.4089929547147602</v>
      </c>
      <c r="N633">
        <f>(Table2[[#This Row],[1W Return vs Nifty]]-AVERAGE(Table2[1W Return vs Nifty]))/_xlfn.STDEV.P(Table2[1W Return vs Nifty])</f>
        <v>-0.80943573819735148</v>
      </c>
      <c r="O633">
        <v>313.31</v>
      </c>
      <c r="P633">
        <v>309.17577092480701</v>
      </c>
      <c r="Q633">
        <v>309.518720149253</v>
      </c>
      <c r="R633">
        <v>45.701754943033997</v>
      </c>
      <c r="S633" s="2">
        <f>(Table2[[#This Row],[Close Price]]-Table2[[#This Row],[20D EMA]])/Table2[[#This Row],[20D EMA]]</f>
        <v>-2.1065398487122178E-3</v>
      </c>
      <c r="T633" s="2">
        <f>(Table2[[#This Row],[Close Price]]-Table2[[#This Row],[50D EMA]])/Table2[[#This Row],[50D EMA]]</f>
        <v>1.123706771976616E-2</v>
      </c>
      <c r="U633" s="2">
        <f>(Table2[[#This Row],[Close Price]]-Table2[[#This Row],[200D EMA]])/Table2[[#This Row],[200D EMA]]</f>
        <v>1.0116608938021725E-2</v>
      </c>
      <c r="V633">
        <v>1.49609244006997</v>
      </c>
      <c r="W633">
        <v>309</v>
      </c>
      <c r="X633">
        <v>320.10000000000002</v>
      </c>
      <c r="Y633">
        <v>308.05</v>
      </c>
      <c r="Z633">
        <v>335</v>
      </c>
      <c r="AA633">
        <v>295.05</v>
      </c>
      <c r="AB633">
        <v>335</v>
      </c>
      <c r="AC633" s="2">
        <f>(Table2[[#This Row],[Close Price]]/Table2[[#This Row],[Day Low]])-1</f>
        <v>1.1812297734627775E-2</v>
      </c>
      <c r="AD633" s="2">
        <f>(Table2[[#This Row],[Day High]]/Table2[[#This Row],[Close Price]])-1</f>
        <v>2.3828562290100885E-2</v>
      </c>
      <c r="AE633" s="2">
        <f>(Table2[[#This Row],[Close Price]]/Table2[[#This Row],[Current Week Low]])-1</f>
        <v>1.4932640805064068E-2</v>
      </c>
      <c r="AF633" s="2">
        <f>(Table2[[#This Row],[Current Week High]]/Table2[[#This Row],[Close Price]])-1</f>
        <v>7.1485686870302434E-2</v>
      </c>
      <c r="AG633" s="2">
        <f>(Table2[[#This Row],[Close Price]]/Table2[[#This Row],[Current Month Low]])-1</f>
        <v>5.965090662599537E-2</v>
      </c>
      <c r="AH633" s="2">
        <f>(Table2[[#This Row],[Current Month High]]/Table2[[#This Row],[Close Price]])-1</f>
        <v>7.1485686870302434E-2</v>
      </c>
      <c r="AI633">
        <v>64.529026067487607</v>
      </c>
      <c r="AJ633">
        <v>27.041852905323001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-0.14000000000000001</v>
      </c>
      <c r="AM633" t="s">
        <v>10443</v>
      </c>
      <c r="AN633">
        <v>3.24</v>
      </c>
      <c r="AO633" t="s">
        <v>10442</v>
      </c>
      <c r="AQ633">
        <f>(Table2[[#This Row],[Sharpe Ratio]]-AVERAGE(Table2[Sharpe Ratio]))/_xlfn.STDEV.P(Table2[Sharpe Ratio])</f>
        <v>-0.74629057572393653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732</v>
      </c>
      <c r="AT633">
        <f>_xlfn.RANK.AVG(Table2[[#This Row],[6M Return vs Nifty Z-Score]],Table2[6M Return vs Nifty Z-Score])</f>
        <v>443</v>
      </c>
      <c r="AU633">
        <f>_xlfn.RANK.AVG(Table2[[#This Row],[Sharpe Ratio Z-Score]],Table2[Sharpe Ratio Z-Score])</f>
        <v>558</v>
      </c>
      <c r="AV633">
        <f>(Table2[[#This Row],[Rank 1Y]]+Table2[[#This Row],[Rank 6M]]+Table2[[#This Row],[Rank Sharpe]])/3</f>
        <v>577.66666666666663</v>
      </c>
    </row>
    <row r="634" spans="1:48" x14ac:dyDescent="0.3">
      <c r="A634" t="s">
        <v>408</v>
      </c>
      <c r="B634" t="s">
        <v>409</v>
      </c>
      <c r="C634" t="s">
        <v>10383</v>
      </c>
      <c r="D634" t="s">
        <v>290</v>
      </c>
      <c r="E634">
        <v>57924.352623234998</v>
      </c>
      <c r="F634">
        <v>5472.95</v>
      </c>
      <c r="G634">
        <v>-10.860392168365999</v>
      </c>
      <c r="H634">
        <f>(Table2[[#This Row],[1Y Return vs Nifty]]-AVERAGE(Table2[1Y Return vs Nifty]))/_xlfn.STDEV.P(Table2[1Y Return vs Nifty])</f>
        <v>-0.57728174681153921</v>
      </c>
      <c r="I634">
        <v>-0.28847006755761101</v>
      </c>
      <c r="J634">
        <f>(Table2[[#This Row],[1M Return vs Nifty]]-AVERAGE(Table2[1M Return vs Nifty]))/_xlfn.STDEV.P(Table2[1M Return vs Nifty])</f>
        <v>0.19644585598553077</v>
      </c>
      <c r="K634">
        <v>-12.682057112977301</v>
      </c>
      <c r="L634">
        <f>(Table2[[#This Row],[6M Return vs Nifty]]-AVERAGE(Table2[6M Return vs Nifty]))/_xlfn.STDEV.P(Table2[6M Return vs Nifty])</f>
        <v>-0.80987430616089628</v>
      </c>
      <c r="M634">
        <v>-5.8510340855586698</v>
      </c>
      <c r="N634">
        <f>(Table2[[#This Row],[1W Return vs Nifty]]-AVERAGE(Table2[1W Return vs Nifty]))/_xlfn.STDEV.P(Table2[1W Return vs Nifty])</f>
        <v>-0.6853869425247805</v>
      </c>
      <c r="O634">
        <v>5562.77</v>
      </c>
      <c r="P634">
        <v>5375.1720500302799</v>
      </c>
      <c r="Q634">
        <v>5042.5763709776602</v>
      </c>
      <c r="R634">
        <v>35.601396455916102</v>
      </c>
      <c r="S634" s="2">
        <f>(Table2[[#This Row],[Close Price]]-Table2[[#This Row],[20D EMA]])/Table2[[#This Row],[20D EMA]]</f>
        <v>-1.614663198370607E-2</v>
      </c>
      <c r="T634" s="2">
        <f>(Table2[[#This Row],[Close Price]]-Table2[[#This Row],[50D EMA]])/Table2[[#This Row],[50D EMA]]</f>
        <v>1.8190664235420907E-2</v>
      </c>
      <c r="U634" s="2">
        <f>(Table2[[#This Row],[Close Price]]-Table2[[#This Row],[200D EMA]])/Table2[[#This Row],[200D EMA]]</f>
        <v>8.5347964484848909E-2</v>
      </c>
      <c r="V634">
        <v>0.665768479082959</v>
      </c>
      <c r="W634">
        <v>5456.45</v>
      </c>
      <c r="X634">
        <v>5549.95</v>
      </c>
      <c r="Y634">
        <v>5412.5</v>
      </c>
      <c r="Z634">
        <v>5822.9</v>
      </c>
      <c r="AA634">
        <v>5412.5</v>
      </c>
      <c r="AB634">
        <v>5837</v>
      </c>
      <c r="AC634" s="2">
        <f>(Table2[[#This Row],[Close Price]]/Table2[[#This Row],[Day Low]])-1</f>
        <v>3.0239441395045752E-3</v>
      </c>
      <c r="AD634" s="2">
        <f>(Table2[[#This Row],[Day High]]/Table2[[#This Row],[Close Price]])-1</f>
        <v>1.4069194858348899E-2</v>
      </c>
      <c r="AE634" s="2">
        <f>(Table2[[#This Row],[Close Price]]/Table2[[#This Row],[Current Week Low]])-1</f>
        <v>1.1168591224018476E-2</v>
      </c>
      <c r="AF634" s="2">
        <f>(Table2[[#This Row],[Current Week High]]/Table2[[#This Row],[Close Price]])-1</f>
        <v>6.3941749878950072E-2</v>
      </c>
      <c r="AG634" s="2">
        <f>(Table2[[#This Row],[Close Price]]/Table2[[#This Row],[Current Month Low]])-1</f>
        <v>1.1168591224018476E-2</v>
      </c>
      <c r="AH634" s="2">
        <f>(Table2[[#This Row],[Current Month High]]/Table2[[#This Row],[Close Price]])-1</f>
        <v>6.6518056989375074E-2</v>
      </c>
      <c r="AI634">
        <v>9.6300898053152295</v>
      </c>
      <c r="AJ634">
        <v>33.129408902943297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-0.04</v>
      </c>
      <c r="AM634" t="s">
        <v>10443</v>
      </c>
      <c r="AN634">
        <v>-3.71</v>
      </c>
      <c r="AO634" t="s">
        <v>10443</v>
      </c>
      <c r="AP634">
        <v>-1.5484712093805E-2</v>
      </c>
      <c r="AQ634">
        <f>(Table2[[#This Row],[Sharpe Ratio]]-AVERAGE(Table2[Sharpe Ratio]))/_xlfn.STDEV.P(Table2[Sharpe Ratio])</f>
        <v>-0.92553848484811452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-2.8016356243597995</v>
      </c>
      <c r="AS634">
        <f>_xlfn.RANK.AVG(Table2[[#This Row],[1Y Return vs Nifty Z-Score]],Table2[1Y Return vs Nifty Z-Score])</f>
        <v>525</v>
      </c>
      <c r="AT634">
        <f>_xlfn.RANK.AVG(Table2[[#This Row],[6M Return vs Nifty Z-Score]],Table2[6M Return vs Nifty Z-Score])</f>
        <v>593</v>
      </c>
      <c r="AU634">
        <f>_xlfn.RANK.AVG(Table2[[#This Row],[Sharpe Ratio Z-Score]],Table2[Sharpe Ratio Z-Score])</f>
        <v>616</v>
      </c>
      <c r="AV634">
        <f>(Table2[[#This Row],[Rank 1Y]]+Table2[[#This Row],[Rank 6M]]+Table2[[#This Row],[Rank Sharpe]])/3</f>
        <v>578</v>
      </c>
    </row>
    <row r="635" spans="1:48" x14ac:dyDescent="0.3">
      <c r="A635" t="s">
        <v>1683</v>
      </c>
      <c r="B635" t="s">
        <v>1684</v>
      </c>
      <c r="C635" t="s">
        <v>10394</v>
      </c>
      <c r="D635" t="s">
        <v>429</v>
      </c>
      <c r="E635">
        <v>5123.9044371</v>
      </c>
      <c r="F635">
        <v>585.79999999999995</v>
      </c>
      <c r="G635">
        <v>-47.577087598695599</v>
      </c>
      <c r="H635">
        <f>(Table2[[#This Row],[1Y Return vs Nifty]]-AVERAGE(Table2[1Y Return vs Nifty]))/_xlfn.STDEV.P(Table2[1Y Return vs Nifty])</f>
        <v>-1.1796539064139193</v>
      </c>
      <c r="I635">
        <v>4.0307396864402598</v>
      </c>
      <c r="J635">
        <f>(Table2[[#This Row],[1M Return vs Nifty]]-AVERAGE(Table2[1M Return vs Nifty]))/_xlfn.STDEV.P(Table2[1M Return vs Nifty])</f>
        <v>0.61199017972418446</v>
      </c>
      <c r="K635">
        <v>-14.137887916789101</v>
      </c>
      <c r="L635">
        <f>(Table2[[#This Row],[6M Return vs Nifty]]-AVERAGE(Table2[6M Return vs Nifty]))/_xlfn.STDEV.P(Table2[6M Return vs Nifty])</f>
        <v>-0.85226714129445358</v>
      </c>
      <c r="M635">
        <v>-5.5788168424492603</v>
      </c>
      <c r="N635">
        <f>(Table2[[#This Row],[1W Return vs Nifty]]-AVERAGE(Table2[1W Return vs Nifty]))/_xlfn.STDEV.P(Table2[1W Return vs Nifty])</f>
        <v>-0.62486595605833373</v>
      </c>
      <c r="O635">
        <v>581.65</v>
      </c>
      <c r="P635">
        <v>569.75474241988002</v>
      </c>
      <c r="Q635">
        <v>593.067857163496</v>
      </c>
      <c r="R635">
        <v>48.124680983677997</v>
      </c>
      <c r="S635" s="2">
        <f>(Table2[[#This Row],[Close Price]]-Table2[[#This Row],[20D EMA]])/Table2[[#This Row],[20D EMA]]</f>
        <v>7.1348749247829059E-3</v>
      </c>
      <c r="T635" s="2">
        <f>(Table2[[#This Row],[Close Price]]-Table2[[#This Row],[50D EMA]])/Table2[[#This Row],[50D EMA]]</f>
        <v>2.8161692015009863E-2</v>
      </c>
      <c r="U635" s="2">
        <f>(Table2[[#This Row],[Close Price]]-Table2[[#This Row],[200D EMA]])/Table2[[#This Row],[200D EMA]]</f>
        <v>-1.2254680599715009E-2</v>
      </c>
      <c r="V635">
        <v>1.049046103357</v>
      </c>
      <c r="W635">
        <v>580.25</v>
      </c>
      <c r="X635">
        <v>596</v>
      </c>
      <c r="Y635">
        <v>580</v>
      </c>
      <c r="Z635">
        <v>622</v>
      </c>
      <c r="AA635">
        <v>527.04999999999995</v>
      </c>
      <c r="AB635">
        <v>625</v>
      </c>
      <c r="AC635" s="2">
        <f>(Table2[[#This Row],[Close Price]]/Table2[[#This Row],[Day Low]])-1</f>
        <v>9.5648427401981984E-3</v>
      </c>
      <c r="AD635" s="2">
        <f>(Table2[[#This Row],[Day High]]/Table2[[#This Row],[Close Price]])-1</f>
        <v>1.7412086036189933E-2</v>
      </c>
      <c r="AE635" s="2">
        <f>(Table2[[#This Row],[Close Price]]/Table2[[#This Row],[Current Week Low]])-1</f>
        <v>1.0000000000000009E-2</v>
      </c>
      <c r="AF635" s="2">
        <f>(Table2[[#This Row],[Current Week High]]/Table2[[#This Row],[Close Price]])-1</f>
        <v>6.1795834755889567E-2</v>
      </c>
      <c r="AG635" s="2">
        <f>(Table2[[#This Row],[Close Price]]/Table2[[#This Row],[Current Month Low]])-1</f>
        <v>0.11146950004743394</v>
      </c>
      <c r="AH635" s="2">
        <f>(Table2[[#This Row],[Current Month High]]/Table2[[#This Row],[Close Price]])-1</f>
        <v>6.6917036531239482E-2</v>
      </c>
      <c r="AI635">
        <v>36.394673950153603</v>
      </c>
      <c r="AJ635">
        <v>14.581907090464499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-0.05</v>
      </c>
      <c r="AM635" t="s">
        <v>10443</v>
      </c>
      <c r="AN635">
        <v>0.02</v>
      </c>
      <c r="AO635" t="s">
        <v>10442</v>
      </c>
      <c r="AP635">
        <v>3.6696442193053E-2</v>
      </c>
      <c r="AQ635">
        <f>(Table2[[#This Row],[Sharpe Ratio]]-AVERAGE(Table2[Sharpe Ratio]))/_xlfn.STDEV.P(Table2[Sharpe Ratio])</f>
        <v>-0.32149995026357758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707</v>
      </c>
      <c r="AT635">
        <f>_xlfn.RANK.AVG(Table2[[#This Row],[6M Return vs Nifty Z-Score]],Table2[6M Return vs Nifty Z-Score])</f>
        <v>611</v>
      </c>
      <c r="AU635">
        <f>_xlfn.RANK.AVG(Table2[[#This Row],[Sharpe Ratio Z-Score]],Table2[Sharpe Ratio Z-Score])</f>
        <v>419</v>
      </c>
      <c r="AV635">
        <f>(Table2[[#This Row],[Rank 1Y]]+Table2[[#This Row],[Rank 6M]]+Table2[[#This Row],[Rank Sharpe]])/3</f>
        <v>579</v>
      </c>
    </row>
    <row r="636" spans="1:48" x14ac:dyDescent="0.3">
      <c r="A636" t="s">
        <v>501</v>
      </c>
      <c r="B636" t="s">
        <v>502</v>
      </c>
      <c r="C636" t="s">
        <v>10397</v>
      </c>
      <c r="D636" t="s">
        <v>387</v>
      </c>
      <c r="E636">
        <v>44068.174603109997</v>
      </c>
      <c r="F636">
        <v>587.1</v>
      </c>
      <c r="G636">
        <v>-35.2803936660749</v>
      </c>
      <c r="H636">
        <f>(Table2[[#This Row],[1Y Return vs Nifty]]-AVERAGE(Table2[1Y Return vs Nifty]))/_xlfn.STDEV.P(Table2[1Y Return vs Nifty])</f>
        <v>-0.97791499736047671</v>
      </c>
      <c r="I636">
        <v>1.29236845694258</v>
      </c>
      <c r="J636">
        <f>(Table2[[#This Row],[1M Return vs Nifty]]-AVERAGE(Table2[1M Return vs Nifty]))/_xlfn.STDEV.P(Table2[1M Return vs Nifty])</f>
        <v>0.34853582452558762</v>
      </c>
      <c r="K636">
        <v>10.810181131217901</v>
      </c>
      <c r="L636">
        <f>(Table2[[#This Row],[6M Return vs Nifty]]-AVERAGE(Table2[6M Return vs Nifty]))/_xlfn.STDEV.P(Table2[6M Return vs Nifty])</f>
        <v>-0.1257957853624308</v>
      </c>
      <c r="M636">
        <v>-5.1784327061469</v>
      </c>
      <c r="N636">
        <f>(Table2[[#This Row],[1W Return vs Nifty]]-AVERAGE(Table2[1W Return vs Nifty]))/_xlfn.STDEV.P(Table2[1W Return vs Nifty])</f>
        <v>-0.53585012951572197</v>
      </c>
      <c r="O636">
        <v>597.45000000000005</v>
      </c>
      <c r="P636">
        <v>579.02579458450305</v>
      </c>
      <c r="Q636">
        <v>559.10037655951101</v>
      </c>
      <c r="R636">
        <v>33.705368506554798</v>
      </c>
      <c r="S636" s="2">
        <f>(Table2[[#This Row],[Close Price]]-Table2[[#This Row],[20D EMA]])/Table2[[#This Row],[20D EMA]]</f>
        <v>-1.7323625407983968E-2</v>
      </c>
      <c r="T636" s="2">
        <f>(Table2[[#This Row],[Close Price]]-Table2[[#This Row],[50D EMA]])/Table2[[#This Row],[50D EMA]]</f>
        <v>1.3944465844204505E-2</v>
      </c>
      <c r="U636" s="2">
        <f>(Table2[[#This Row],[Close Price]]-Table2[[#This Row],[200D EMA]])/Table2[[#This Row],[200D EMA]]</f>
        <v>5.0079779256790968E-2</v>
      </c>
      <c r="V636">
        <v>0.83923549283730803</v>
      </c>
      <c r="W636">
        <v>585.6</v>
      </c>
      <c r="X636">
        <v>602.70000000000005</v>
      </c>
      <c r="Y636">
        <v>582.54999999999995</v>
      </c>
      <c r="Z636">
        <v>615.79999999999995</v>
      </c>
      <c r="AA636">
        <v>582.54999999999995</v>
      </c>
      <c r="AB636">
        <v>623.70000000000005</v>
      </c>
      <c r="AC636" s="2">
        <f>(Table2[[#This Row],[Close Price]]/Table2[[#This Row],[Day Low]])-1</f>
        <v>2.5614754098359782E-3</v>
      </c>
      <c r="AD636" s="2">
        <f>(Table2[[#This Row],[Day High]]/Table2[[#This Row],[Close Price]])-1</f>
        <v>2.6571282575370558E-2</v>
      </c>
      <c r="AE636" s="2">
        <f>(Table2[[#This Row],[Close Price]]/Table2[[#This Row],[Current Week Low]])-1</f>
        <v>7.8104883700971239E-3</v>
      </c>
      <c r="AF636" s="2">
        <f>(Table2[[#This Row],[Current Week High]]/Table2[[#This Row],[Close Price]])-1</f>
        <v>4.8884346789303201E-2</v>
      </c>
      <c r="AG636" s="2">
        <f>(Table2[[#This Row],[Close Price]]/Table2[[#This Row],[Current Month Low]])-1</f>
        <v>7.8104883700971239E-3</v>
      </c>
      <c r="AH636" s="2">
        <f>(Table2[[#This Row],[Current Month High]]/Table2[[#This Row],[Close Price]])-1</f>
        <v>6.2340316811446028E-2</v>
      </c>
      <c r="AI636">
        <v>8.1587463805143905</v>
      </c>
      <c r="AJ636">
        <v>31.107637338097302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0.02</v>
      </c>
      <c r="AM636" t="s">
        <v>10442</v>
      </c>
      <c r="AN636">
        <v>-3.41</v>
      </c>
      <c r="AO636" t="s">
        <v>10443</v>
      </c>
      <c r="AP636">
        <v>-9.1748737232489996E-2</v>
      </c>
      <c r="AQ636">
        <f>(Table2[[#This Row],[Sharpe Ratio]]-AVERAGE(Table2[Sharpe Ratio]))/_xlfn.STDEV.P(Table2[Sharpe Ratio])</f>
        <v>-1.8083554829744197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-3.0993805706874618</v>
      </c>
      <c r="AS636">
        <f>_xlfn.RANK.AVG(Table2[[#This Row],[1Y Return vs Nifty Z-Score]],Table2[1Y Return vs Nifty Z-Score])</f>
        <v>674</v>
      </c>
      <c r="AT636">
        <f>_xlfn.RANK.AVG(Table2[[#This Row],[6M Return vs Nifty Z-Score]],Table2[6M Return vs Nifty Z-Score])</f>
        <v>352</v>
      </c>
      <c r="AU636">
        <f>_xlfn.RANK.AVG(Table2[[#This Row],[Sharpe Ratio Z-Score]],Table2[Sharpe Ratio Z-Score])</f>
        <v>719</v>
      </c>
      <c r="AV636">
        <f>(Table2[[#This Row],[Rank 1Y]]+Table2[[#This Row],[Rank 6M]]+Table2[[#This Row],[Rank Sharpe]])/3</f>
        <v>581.66666666666663</v>
      </c>
    </row>
    <row r="637" spans="1:48" x14ac:dyDescent="0.3">
      <c r="A637" t="s">
        <v>880</v>
      </c>
      <c r="B637" t="s">
        <v>881</v>
      </c>
      <c r="C637" t="s">
        <v>605</v>
      </c>
      <c r="D637" t="s">
        <v>605</v>
      </c>
      <c r="E637">
        <v>18161.097307470001</v>
      </c>
      <c r="F637">
        <v>36.090000000000003</v>
      </c>
      <c r="G637">
        <v>-34.9933845549252</v>
      </c>
      <c r="H637">
        <f>(Table2[[#This Row],[1Y Return vs Nifty]]-AVERAGE(Table2[1Y Return vs Nifty]))/_xlfn.STDEV.P(Table2[1Y Return vs Nifty])</f>
        <v>-0.97320634109164506</v>
      </c>
      <c r="I637">
        <v>-8.6741372803049401</v>
      </c>
      <c r="J637">
        <f>(Table2[[#This Row],[1M Return vs Nifty]]-AVERAGE(Table2[1M Return vs Nifty]))/_xlfn.STDEV.P(Table2[1M Return vs Nifty])</f>
        <v>-0.61032589382197044</v>
      </c>
      <c r="K637">
        <v>-18.810565192950399</v>
      </c>
      <c r="L637">
        <f>(Table2[[#This Row],[6M Return vs Nifty]]-AVERAGE(Table2[6M Return vs Nifty]))/_xlfn.STDEV.P(Table2[6M Return vs Nifty])</f>
        <v>-0.98833242915755681</v>
      </c>
      <c r="M637">
        <v>-3.8991597308716601</v>
      </c>
      <c r="N637">
        <f>(Table2[[#This Row],[1W Return vs Nifty]]-AVERAGE(Table2[1W Return vs Nifty]))/_xlfn.STDEV.P(Table2[1W Return vs Nifty])</f>
        <v>-0.2514344123511551</v>
      </c>
      <c r="O637">
        <v>36.71</v>
      </c>
      <c r="P637">
        <v>37.260369554503498</v>
      </c>
      <c r="Q637">
        <v>38.083529116373697</v>
      </c>
      <c r="R637">
        <v>37.153567600200397</v>
      </c>
      <c r="S637" s="2">
        <f>(Table2[[#This Row],[Close Price]]-Table2[[#This Row],[20D EMA]])/Table2[[#This Row],[20D EMA]]</f>
        <v>-1.6889131026968058E-2</v>
      </c>
      <c r="T637" s="2">
        <f>(Table2[[#This Row],[Close Price]]-Table2[[#This Row],[50D EMA]])/Table2[[#This Row],[50D EMA]]</f>
        <v>-3.1410572908878658E-2</v>
      </c>
      <c r="U637" s="2">
        <f>(Table2[[#This Row],[Close Price]]-Table2[[#This Row],[200D EMA]])/Table2[[#This Row],[200D EMA]]</f>
        <v>-5.2346228477985042E-2</v>
      </c>
      <c r="V637">
        <v>0.40315302789472701</v>
      </c>
      <c r="W637">
        <v>35.799999999999997</v>
      </c>
      <c r="X637">
        <v>36.25</v>
      </c>
      <c r="Y637">
        <v>35.520000000000003</v>
      </c>
      <c r="Z637">
        <v>36.909999999999997</v>
      </c>
      <c r="AA637">
        <v>35.520000000000003</v>
      </c>
      <c r="AB637">
        <v>38.04</v>
      </c>
      <c r="AC637" s="2">
        <f>(Table2[[#This Row],[Close Price]]/Table2[[#This Row],[Day Low]])-1</f>
        <v>8.1005586592179935E-3</v>
      </c>
      <c r="AD637" s="2">
        <f>(Table2[[#This Row],[Day High]]/Table2[[#This Row],[Close Price]])-1</f>
        <v>4.4333610418396674E-3</v>
      </c>
      <c r="AE637" s="2">
        <f>(Table2[[#This Row],[Close Price]]/Table2[[#This Row],[Current Week Low]])-1</f>
        <v>1.6047297297297369E-2</v>
      </c>
      <c r="AF637" s="2">
        <f>(Table2[[#This Row],[Current Week High]]/Table2[[#This Row],[Close Price]])-1</f>
        <v>2.2720975339429073E-2</v>
      </c>
      <c r="AG637" s="2">
        <f>(Table2[[#This Row],[Close Price]]/Table2[[#This Row],[Current Month Low]])-1</f>
        <v>1.6047297297297369E-2</v>
      </c>
      <c r="AH637" s="2">
        <f>(Table2[[#This Row],[Current Month High]]/Table2[[#This Row],[Close Price]])-1</f>
        <v>5.4031587697422889E-2</v>
      </c>
      <c r="AI637">
        <v>46.577999445829803</v>
      </c>
      <c r="AJ637">
        <v>11.3888888888889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-0.18</v>
      </c>
      <c r="AM637" t="s">
        <v>10443</v>
      </c>
      <c r="AN637">
        <v>-2.2200000000000002</v>
      </c>
      <c r="AO637" t="s">
        <v>10443</v>
      </c>
      <c r="AP637">
        <v>3.7424364984424002E-2</v>
      </c>
      <c r="AQ637">
        <f>(Table2[[#This Row],[Sharpe Ratio]]-AVERAGE(Table2[Sharpe Ratio]))/_xlfn.STDEV.P(Table2[Sharpe Ratio])</f>
        <v>-0.3130736626085886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669</v>
      </c>
      <c r="AT637">
        <f>_xlfn.RANK.AVG(Table2[[#This Row],[6M Return vs Nifty Z-Score]],Table2[6M Return vs Nifty Z-Score])</f>
        <v>661</v>
      </c>
      <c r="AU637">
        <f>_xlfn.RANK.AVG(Table2[[#This Row],[Sharpe Ratio Z-Score]],Table2[Sharpe Ratio Z-Score])</f>
        <v>417</v>
      </c>
      <c r="AV637">
        <f>(Table2[[#This Row],[Rank 1Y]]+Table2[[#This Row],[Rank 6M]]+Table2[[#This Row],[Rank Sharpe]])/3</f>
        <v>582.33333333333337</v>
      </c>
    </row>
    <row r="638" spans="1:48" x14ac:dyDescent="0.3">
      <c r="A638" t="s">
        <v>107</v>
      </c>
      <c r="B638" t="s">
        <v>108</v>
      </c>
      <c r="C638" t="s">
        <v>10383</v>
      </c>
      <c r="D638" t="s">
        <v>21</v>
      </c>
      <c r="E638">
        <v>281695.27074290998</v>
      </c>
      <c r="F638">
        <v>539.1</v>
      </c>
      <c r="G638">
        <v>-4.2507031766118599</v>
      </c>
      <c r="H638">
        <f>(Table2[[#This Row],[1Y Return vs Nifty]]-AVERAGE(Table2[1Y Return vs Nifty]))/_xlfn.STDEV.P(Table2[1Y Return vs Nifty])</f>
        <v>-0.46884353946202573</v>
      </c>
      <c r="I638">
        <v>-2.5011588660640598</v>
      </c>
      <c r="J638">
        <f>(Table2[[#This Row],[1M Return vs Nifty]]-AVERAGE(Table2[1M Return vs Nifty]))/_xlfn.STDEV.P(Table2[1M Return vs Nifty])</f>
        <v>-1.6433425824849569E-2</v>
      </c>
      <c r="K638">
        <v>-8.8551753868187593</v>
      </c>
      <c r="L638">
        <f>(Table2[[#This Row],[6M Return vs Nifty]]-AVERAGE(Table2[6M Return vs Nifty]))/_xlfn.STDEV.P(Table2[6M Return vs Nifty])</f>
        <v>-0.69843802821713419</v>
      </c>
      <c r="M638">
        <v>-1.5255210394523799</v>
      </c>
      <c r="N638">
        <f>(Table2[[#This Row],[1W Return vs Nifty]]-AVERAGE(Table2[1W Return vs Nifty]))/_xlfn.STDEV.P(Table2[1W Return vs Nifty])</f>
        <v>0.27628732003698409</v>
      </c>
      <c r="O638">
        <v>531.39</v>
      </c>
      <c r="P638">
        <v>521.17780554830597</v>
      </c>
      <c r="Q638">
        <v>487.47612141411901</v>
      </c>
      <c r="R638">
        <v>54.686793761772101</v>
      </c>
      <c r="S638" s="2">
        <f>(Table2[[#This Row],[Close Price]]-Table2[[#This Row],[20D EMA]])/Table2[[#This Row],[20D EMA]]</f>
        <v>1.450911759724503E-2</v>
      </c>
      <c r="T638" s="2">
        <f>(Table2[[#This Row],[Close Price]]-Table2[[#This Row],[50D EMA]])/Table2[[#This Row],[50D EMA]]</f>
        <v>3.4387869669236931E-2</v>
      </c>
      <c r="U638" s="2">
        <f>(Table2[[#This Row],[Close Price]]-Table2[[#This Row],[200D EMA]])/Table2[[#This Row],[200D EMA]]</f>
        <v>0.10590032274016901</v>
      </c>
      <c r="V638">
        <v>0.89835797700004705</v>
      </c>
      <c r="W638">
        <v>531</v>
      </c>
      <c r="X638">
        <v>540.75</v>
      </c>
      <c r="Y638">
        <v>529.15</v>
      </c>
      <c r="Z638">
        <v>556.85</v>
      </c>
      <c r="AA638">
        <v>513.25</v>
      </c>
      <c r="AB638">
        <v>556.85</v>
      </c>
      <c r="AC638" s="2">
        <f>(Table2[[#This Row],[Close Price]]/Table2[[#This Row],[Day Low]])-1</f>
        <v>1.5254237288135686E-2</v>
      </c>
      <c r="AD638" s="2">
        <f>(Table2[[#This Row],[Day High]]/Table2[[#This Row],[Close Price]])-1</f>
        <v>3.0606566499722376E-3</v>
      </c>
      <c r="AE638" s="2">
        <f>(Table2[[#This Row],[Close Price]]/Table2[[#This Row],[Current Week Low]])-1</f>
        <v>1.8803741850137001E-2</v>
      </c>
      <c r="AF638" s="2">
        <f>(Table2[[#This Row],[Current Week High]]/Table2[[#This Row],[Close Price]])-1</f>
        <v>3.2925245780003776E-2</v>
      </c>
      <c r="AG638" s="2">
        <f>(Table2[[#This Row],[Close Price]]/Table2[[#This Row],[Current Month Low]])-1</f>
        <v>5.0365319045299506E-2</v>
      </c>
      <c r="AH638" s="2">
        <f>(Table2[[#This Row],[Current Month High]]/Table2[[#This Row],[Close Price]])-1</f>
        <v>3.2925245780003776E-2</v>
      </c>
      <c r="AI638">
        <v>7.5681691708402798</v>
      </c>
      <c r="AJ638">
        <v>43.740834555392603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-0.12</v>
      </c>
      <c r="AM638" t="s">
        <v>10443</v>
      </c>
      <c r="AN638">
        <v>3.84</v>
      </c>
      <c r="AO638" t="s">
        <v>10442</v>
      </c>
      <c r="AP638">
        <v>-0.10828070709191601</v>
      </c>
      <c r="AQ638">
        <f>(Table2[[#This Row],[Sharpe Ratio]]-AVERAGE(Table2[Sharpe Ratio]))/_xlfn.STDEV.P(Table2[Sharpe Ratio])</f>
        <v>-1.9997262371127278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-2.9071539105797535</v>
      </c>
      <c r="AS638">
        <f>_xlfn.RANK.AVG(Table2[[#This Row],[1Y Return vs Nifty Z-Score]],Table2[1Y Return vs Nifty Z-Score])</f>
        <v>466</v>
      </c>
      <c r="AT638">
        <f>_xlfn.RANK.AVG(Table2[[#This Row],[6M Return vs Nifty Z-Score]],Table2[6M Return vs Nifty Z-Score])</f>
        <v>552</v>
      </c>
      <c r="AU638">
        <f>_xlfn.RANK.AVG(Table2[[#This Row],[Sharpe Ratio Z-Score]],Table2[Sharpe Ratio Z-Score])</f>
        <v>731</v>
      </c>
      <c r="AV638">
        <f>(Table2[[#This Row],[Rank 1Y]]+Table2[[#This Row],[Rank 6M]]+Table2[[#This Row],[Rank Sharpe]])/3</f>
        <v>583</v>
      </c>
    </row>
    <row r="639" spans="1:48" x14ac:dyDescent="0.3">
      <c r="A639" t="s">
        <v>19</v>
      </c>
      <c r="B639" t="s">
        <v>20</v>
      </c>
      <c r="C639" t="s">
        <v>10383</v>
      </c>
      <c r="D639" t="s">
        <v>21</v>
      </c>
      <c r="E639">
        <v>1550314.3205878199</v>
      </c>
      <c r="F639">
        <v>4284.8999999999996</v>
      </c>
      <c r="G639">
        <v>-10.768339208731399</v>
      </c>
      <c r="H639">
        <f>(Table2[[#This Row],[1Y Return vs Nifty]]-AVERAGE(Table2[1Y Return vs Nifty]))/_xlfn.STDEV.P(Table2[1Y Return vs Nifty])</f>
        <v>-0.57577153083368515</v>
      </c>
      <c r="I639">
        <v>-9.4539371089512496</v>
      </c>
      <c r="J639">
        <f>(Table2[[#This Row],[1M Return vs Nifty]]-AVERAGE(Table2[1M Return vs Nifty]))/_xlfn.STDEV.P(Table2[1M Return vs Nifty])</f>
        <v>-0.68534919921861504</v>
      </c>
      <c r="K639">
        <v>-10.187769706543399</v>
      </c>
      <c r="L639">
        <f>(Table2[[#This Row],[6M Return vs Nifty]]-AVERAGE(Table2[6M Return vs Nifty]))/_xlfn.STDEV.P(Table2[6M Return vs Nifty])</f>
        <v>-0.73724229801832775</v>
      </c>
      <c r="M639">
        <v>-6.9007349658906403</v>
      </c>
      <c r="N639">
        <f>(Table2[[#This Row],[1W Return vs Nifty]]-AVERAGE(Table2[1W Return vs Nifty]))/_xlfn.STDEV.P(Table2[1W Return vs Nifty])</f>
        <v>-0.91876280088969298</v>
      </c>
      <c r="O639">
        <v>4429.1499999999996</v>
      </c>
      <c r="P639">
        <v>4342.2326452212901</v>
      </c>
      <c r="Q639">
        <v>4022.1955091913401</v>
      </c>
      <c r="R639">
        <v>21.018898287376299</v>
      </c>
      <c r="S639" s="2">
        <f>(Table2[[#This Row],[Close Price]]-Table2[[#This Row],[20D EMA]])/Table2[[#This Row],[20D EMA]]</f>
        <v>-3.2568325750990598E-2</v>
      </c>
      <c r="T639" s="2">
        <f>(Table2[[#This Row],[Close Price]]-Table2[[#This Row],[50D EMA]])/Table2[[#This Row],[50D EMA]]</f>
        <v>-1.3203494585760195E-2</v>
      </c>
      <c r="U639" s="2">
        <f>(Table2[[#This Row],[Close Price]]-Table2[[#This Row],[200D EMA]])/Table2[[#This Row],[200D EMA]]</f>
        <v>6.5313704967433606E-2</v>
      </c>
      <c r="V639">
        <v>0.86631112411004396</v>
      </c>
      <c r="W639">
        <v>4227.5</v>
      </c>
      <c r="X639">
        <v>4330.7</v>
      </c>
      <c r="Y639">
        <v>4227.5</v>
      </c>
      <c r="Z639">
        <v>4546.05</v>
      </c>
      <c r="AA639">
        <v>4227.5</v>
      </c>
      <c r="AB639">
        <v>4588</v>
      </c>
      <c r="AC639" s="2">
        <f>(Table2[[#This Row],[Close Price]]/Table2[[#This Row],[Day Low]])-1</f>
        <v>1.3577764636309775E-2</v>
      </c>
      <c r="AD639" s="2">
        <f>(Table2[[#This Row],[Day High]]/Table2[[#This Row],[Close Price]])-1</f>
        <v>1.0688697519195323E-2</v>
      </c>
      <c r="AE639" s="2">
        <f>(Table2[[#This Row],[Close Price]]/Table2[[#This Row],[Current Week Low]])-1</f>
        <v>1.3577764636309775E-2</v>
      </c>
      <c r="AF639" s="2">
        <f>(Table2[[#This Row],[Current Week High]]/Table2[[#This Row],[Close Price]])-1</f>
        <v>6.0946579850171601E-2</v>
      </c>
      <c r="AG639" s="2">
        <f>(Table2[[#This Row],[Close Price]]/Table2[[#This Row],[Current Month Low]])-1</f>
        <v>1.3577764636309775E-2</v>
      </c>
      <c r="AH639" s="2">
        <f>(Table2[[#This Row],[Current Month High]]/Table2[[#This Row],[Close Price]])-1</f>
        <v>7.0736773320264179E-2</v>
      </c>
      <c r="AI639">
        <v>7.1728628439403597</v>
      </c>
      <c r="AJ639">
        <v>29.414074297795199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-0.04</v>
      </c>
      <c r="AM639" t="s">
        <v>10443</v>
      </c>
      <c r="AN639">
        <v>-4.34</v>
      </c>
      <c r="AO639" t="s">
        <v>10443</v>
      </c>
      <c r="AP639">
        <v>-4.0146971828171001E-2</v>
      </c>
      <c r="AQ639">
        <f>(Table2[[#This Row],[Sharpe Ratio]]-AVERAGE(Table2[Sharpe Ratio]))/_xlfn.STDEV.P(Table2[Sharpe Ratio])</f>
        <v>-1.2110238374257121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-4.1281496663860331</v>
      </c>
      <c r="AS639">
        <f>_xlfn.RANK.AVG(Table2[[#This Row],[1Y Return vs Nifty Z-Score]],Table2[1Y Return vs Nifty Z-Score])</f>
        <v>522</v>
      </c>
      <c r="AT639">
        <f>_xlfn.RANK.AVG(Table2[[#This Row],[6M Return vs Nifty Z-Score]],Table2[6M Return vs Nifty Z-Score])</f>
        <v>568</v>
      </c>
      <c r="AU639">
        <f>_xlfn.RANK.AVG(Table2[[#This Row],[Sharpe Ratio Z-Score]],Table2[Sharpe Ratio Z-Score])</f>
        <v>660</v>
      </c>
      <c r="AV639">
        <f>(Table2[[#This Row],[Rank 1Y]]+Table2[[#This Row],[Rank 6M]]+Table2[[#This Row],[Rank Sharpe]])/3</f>
        <v>583.33333333333337</v>
      </c>
    </row>
    <row r="640" spans="1:48" x14ac:dyDescent="0.3">
      <c r="A640" t="s">
        <v>1642</v>
      </c>
      <c r="B640" t="s">
        <v>1643</v>
      </c>
      <c r="C640" t="s">
        <v>10395</v>
      </c>
      <c r="D640" t="s">
        <v>259</v>
      </c>
      <c r="E640">
        <v>5486.0011277000003</v>
      </c>
      <c r="F640">
        <v>691.75</v>
      </c>
      <c r="G640">
        <v>-24.208210968190102</v>
      </c>
      <c r="H640">
        <f>(Table2[[#This Row],[1Y Return vs Nifty]]-AVERAGE(Table2[1Y Return vs Nifty]))/_xlfn.STDEV.P(Table2[1Y Return vs Nifty])</f>
        <v>-0.79626535473693028</v>
      </c>
      <c r="I640">
        <v>-16.470854130340001</v>
      </c>
      <c r="J640">
        <f>(Table2[[#This Row],[1M Return vs Nifty]]-AVERAGE(Table2[1M Return vs Nifty]))/_xlfn.STDEV.P(Table2[1M Return vs Nifty])</f>
        <v>-1.3604356628209737</v>
      </c>
      <c r="K640">
        <v>-12.934153762744399</v>
      </c>
      <c r="L640">
        <f>(Table2[[#This Row],[6M Return vs Nifty]]-AVERAGE(Table2[6M Return vs Nifty]))/_xlfn.STDEV.P(Table2[6M Return vs Nifty])</f>
        <v>-0.81721519473346715</v>
      </c>
      <c r="M640">
        <v>-5.5921974647103401</v>
      </c>
      <c r="N640">
        <f>(Table2[[#This Row],[1W Return vs Nifty]]-AVERAGE(Table2[1W Return vs Nifty]))/_xlfn.STDEV.P(Table2[1W Return vs Nifty])</f>
        <v>-0.62784081705363792</v>
      </c>
      <c r="O640">
        <v>719.37</v>
      </c>
      <c r="P640">
        <v>736.85209870701794</v>
      </c>
      <c r="Q640">
        <v>704.66283834556702</v>
      </c>
      <c r="R640">
        <v>31.508850900366799</v>
      </c>
      <c r="S640" s="2">
        <f>(Table2[[#This Row],[Close Price]]-Table2[[#This Row],[20D EMA]])/Table2[[#This Row],[20D EMA]]</f>
        <v>-3.8394706479280491E-2</v>
      </c>
      <c r="T640" s="2">
        <f>(Table2[[#This Row],[Close Price]]-Table2[[#This Row],[50D EMA]])/Table2[[#This Row],[50D EMA]]</f>
        <v>-6.1209160951241494E-2</v>
      </c>
      <c r="U640" s="2">
        <f>(Table2[[#This Row],[Close Price]]-Table2[[#This Row],[200D EMA]])/Table2[[#This Row],[200D EMA]]</f>
        <v>-1.8324846498056085E-2</v>
      </c>
      <c r="V640">
        <v>0.81362074516493998</v>
      </c>
      <c r="W640">
        <v>680</v>
      </c>
      <c r="X640">
        <v>696.95</v>
      </c>
      <c r="Y640">
        <v>680</v>
      </c>
      <c r="Z640">
        <v>710</v>
      </c>
      <c r="AA640">
        <v>680</v>
      </c>
      <c r="AB640">
        <v>750.8</v>
      </c>
      <c r="AC640" s="2">
        <f>(Table2[[#This Row],[Close Price]]/Table2[[#This Row],[Day Low]])-1</f>
        <v>1.7279411764705932E-2</v>
      </c>
      <c r="AD640" s="2">
        <f>(Table2[[#This Row],[Day High]]/Table2[[#This Row],[Close Price]])-1</f>
        <v>7.51716660643309E-3</v>
      </c>
      <c r="AE640" s="2">
        <f>(Table2[[#This Row],[Close Price]]/Table2[[#This Row],[Current Week Low]])-1</f>
        <v>1.7279411764705932E-2</v>
      </c>
      <c r="AF640" s="2">
        <f>(Table2[[#This Row],[Current Week High]]/Table2[[#This Row],[Close Price]])-1</f>
        <v>2.6382363570654155E-2</v>
      </c>
      <c r="AG640" s="2">
        <f>(Table2[[#This Row],[Close Price]]/Table2[[#This Row],[Current Month Low]])-1</f>
        <v>1.7279411764705932E-2</v>
      </c>
      <c r="AH640" s="2">
        <f>(Table2[[#This Row],[Current Month High]]/Table2[[#This Row],[Close Price]])-1</f>
        <v>8.5363209251897221E-2</v>
      </c>
      <c r="AI640">
        <v>27.7629201301047</v>
      </c>
      <c r="AJ640">
        <v>19.143988976920401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-0.12</v>
      </c>
      <c r="AM640" t="s">
        <v>10443</v>
      </c>
      <c r="AN640">
        <v>-4.41</v>
      </c>
      <c r="AO640" t="s">
        <v>10443</v>
      </c>
      <c r="AQ640">
        <f>(Table2[[#This Row],[Sharpe Ratio]]-AVERAGE(Table2[Sharpe Ratio]))/_xlfn.STDEV.P(Table2[Sharpe Ratio])</f>
        <v>-0.74629057572393653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602</v>
      </c>
      <c r="AT640">
        <f>_xlfn.RANK.AVG(Table2[[#This Row],[6M Return vs Nifty Z-Score]],Table2[6M Return vs Nifty Z-Score])</f>
        <v>597</v>
      </c>
      <c r="AU640">
        <f>_xlfn.RANK.AVG(Table2[[#This Row],[Sharpe Ratio Z-Score]],Table2[Sharpe Ratio Z-Score])</f>
        <v>558</v>
      </c>
      <c r="AV640">
        <f>(Table2[[#This Row],[Rank 1Y]]+Table2[[#This Row],[Rank 6M]]+Table2[[#This Row],[Rank Sharpe]])/3</f>
        <v>585.66666666666663</v>
      </c>
    </row>
    <row r="641" spans="1:48" x14ac:dyDescent="0.3">
      <c r="A641" t="s">
        <v>484</v>
      </c>
      <c r="B641" t="s">
        <v>485</v>
      </c>
      <c r="C641" t="s">
        <v>5658</v>
      </c>
      <c r="D641" t="s">
        <v>80</v>
      </c>
      <c r="E641">
        <v>45880.184096159901</v>
      </c>
      <c r="F641">
        <v>2443.1999999999998</v>
      </c>
      <c r="G641">
        <v>-6.1872419907809899</v>
      </c>
      <c r="H641">
        <f>(Table2[[#This Row],[1Y Return vs Nifty]]-AVERAGE(Table2[1Y Return vs Nifty]))/_xlfn.STDEV.P(Table2[1Y Return vs Nifty])</f>
        <v>-0.50061429262956969</v>
      </c>
      <c r="I641">
        <v>-0.95491198026060997</v>
      </c>
      <c r="J641">
        <f>(Table2[[#This Row],[1M Return vs Nifty]]-AVERAGE(Table2[1M Return vs Nifty]))/_xlfn.STDEV.P(Table2[1M Return vs Nifty])</f>
        <v>0.13232853598991587</v>
      </c>
      <c r="K641">
        <v>-16.197645050945901</v>
      </c>
      <c r="L641">
        <f>(Table2[[#This Row],[6M Return vs Nifty]]-AVERAGE(Table2[6M Return vs Nifty]))/_xlfn.STDEV.P(Table2[6M Return vs Nifty])</f>
        <v>-0.91224591381036035</v>
      </c>
      <c r="M641">
        <v>-2.73241114127454</v>
      </c>
      <c r="N641">
        <f>(Table2[[#This Row],[1W Return vs Nifty]]-AVERAGE(Table2[1W Return vs Nifty]))/_xlfn.STDEV.P(Table2[1W Return vs Nifty])</f>
        <v>7.9642017637213819E-3</v>
      </c>
      <c r="O641">
        <v>2435.91</v>
      </c>
      <c r="P641">
        <v>2452.37655366632</v>
      </c>
      <c r="Q641">
        <v>2413.8048290607799</v>
      </c>
      <c r="R641">
        <v>49.1226179886973</v>
      </c>
      <c r="S641" s="2">
        <f>(Table2[[#This Row],[Close Price]]-Table2[[#This Row],[20D EMA]])/Table2[[#This Row],[20D EMA]]</f>
        <v>2.9927214059632598E-3</v>
      </c>
      <c r="T641" s="2">
        <f>(Table2[[#This Row],[Close Price]]-Table2[[#This Row],[50D EMA]])/Table2[[#This Row],[50D EMA]]</f>
        <v>-3.7419023814271707E-3</v>
      </c>
      <c r="U641" s="2">
        <f>(Table2[[#This Row],[Close Price]]-Table2[[#This Row],[200D EMA]])/Table2[[#This Row],[200D EMA]]</f>
        <v>1.2177940231670561E-2</v>
      </c>
      <c r="V641">
        <v>0.87613077691404995</v>
      </c>
      <c r="W641">
        <v>2413.4</v>
      </c>
      <c r="X641">
        <v>2458.1</v>
      </c>
      <c r="Y641">
        <v>2413.4</v>
      </c>
      <c r="Z641">
        <v>2533.5</v>
      </c>
      <c r="AA641">
        <v>2318</v>
      </c>
      <c r="AB641">
        <v>2533.5</v>
      </c>
      <c r="AC641" s="2">
        <f>(Table2[[#This Row],[Close Price]]/Table2[[#This Row],[Day Low]])-1</f>
        <v>1.2347725200961168E-2</v>
      </c>
      <c r="AD641" s="2">
        <f>(Table2[[#This Row],[Day High]]/Table2[[#This Row],[Close Price]])-1</f>
        <v>6.0985592665356858E-3</v>
      </c>
      <c r="AE641" s="2">
        <f>(Table2[[#This Row],[Close Price]]/Table2[[#This Row],[Current Week Low]])-1</f>
        <v>1.2347725200961168E-2</v>
      </c>
      <c r="AF641" s="2">
        <f>(Table2[[#This Row],[Current Week High]]/Table2[[#This Row],[Close Price]])-1</f>
        <v>3.6959724950884176E-2</v>
      </c>
      <c r="AG641" s="2">
        <f>(Table2[[#This Row],[Close Price]]/Table2[[#This Row],[Current Month Low]])-1</f>
        <v>5.4012079378774835E-2</v>
      </c>
      <c r="AH641" s="2">
        <f>(Table2[[#This Row],[Current Month High]]/Table2[[#This Row],[Close Price]])-1</f>
        <v>3.6959724950884176E-2</v>
      </c>
      <c r="AI641">
        <v>16.404715127701301</v>
      </c>
      <c r="AJ641">
        <v>35.507487520798598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-0.15</v>
      </c>
      <c r="AM641" t="s">
        <v>10443</v>
      </c>
      <c r="AN641">
        <v>4.03</v>
      </c>
      <c r="AO641" t="s">
        <v>10442</v>
      </c>
      <c r="AP641">
        <v>-2.7574542834638002E-2</v>
      </c>
      <c r="AQ641">
        <f>(Table2[[#This Row],[Sharpe Ratio]]-AVERAGE(Table2[Sharpe Ratio]))/_xlfn.STDEV.P(Table2[Sharpe Ratio])</f>
        <v>-1.065487931039401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482</v>
      </c>
      <c r="AT641">
        <f>_xlfn.RANK.AVG(Table2[[#This Row],[6M Return vs Nifty Z-Score]],Table2[6M Return vs Nifty Z-Score])</f>
        <v>637</v>
      </c>
      <c r="AU641">
        <f>_xlfn.RANK.AVG(Table2[[#This Row],[Sharpe Ratio Z-Score]],Table2[Sharpe Ratio Z-Score])</f>
        <v>641</v>
      </c>
      <c r="AV641">
        <f>(Table2[[#This Row],[Rank 1Y]]+Table2[[#This Row],[Rank 6M]]+Table2[[#This Row],[Rank Sharpe]])/3</f>
        <v>586.66666666666663</v>
      </c>
    </row>
    <row r="642" spans="1:48" x14ac:dyDescent="0.3">
      <c r="A642" t="s">
        <v>938</v>
      </c>
      <c r="B642" t="s">
        <v>939</v>
      </c>
      <c r="C642" t="s">
        <v>10397</v>
      </c>
      <c r="D642" t="s">
        <v>472</v>
      </c>
      <c r="E642">
        <v>16448.87273924</v>
      </c>
      <c r="F642">
        <v>1548.1</v>
      </c>
      <c r="G642">
        <v>-21.9970383934414</v>
      </c>
      <c r="H642">
        <f>(Table2[[#This Row],[1Y Return vs Nifty]]-AVERAGE(Table2[1Y Return vs Nifty]))/_xlfn.STDEV.P(Table2[1Y Return vs Nifty])</f>
        <v>-0.75998897464623505</v>
      </c>
      <c r="I642">
        <v>-4.7624445816794196</v>
      </c>
      <c r="J642">
        <f>(Table2[[#This Row],[1M Return vs Nifty]]-AVERAGE(Table2[1M Return vs Nifty]))/_xlfn.STDEV.P(Table2[1M Return vs Nifty])</f>
        <v>-0.23398813999577087</v>
      </c>
      <c r="K642">
        <v>0.916080646410254</v>
      </c>
      <c r="L642">
        <f>(Table2[[#This Row],[6M Return vs Nifty]]-AVERAGE(Table2[6M Return vs Nifty]))/_xlfn.STDEV.P(Table2[6M Return vs Nifty])</f>
        <v>-0.41390548159161039</v>
      </c>
      <c r="M642">
        <v>-3.11603913687006</v>
      </c>
      <c r="N642">
        <f>(Table2[[#This Row],[1W Return vs Nifty]]-AVERAGE(Table2[1W Return vs Nifty]))/_xlfn.STDEV.P(Table2[1W Return vs Nifty])</f>
        <v>-7.7326298075243619E-2</v>
      </c>
      <c r="O642">
        <v>1548.92</v>
      </c>
      <c r="P642">
        <v>1526.01725451828</v>
      </c>
      <c r="Q642">
        <v>1453.57279440809</v>
      </c>
      <c r="R642">
        <v>47.601077330711497</v>
      </c>
      <c r="S642" s="2">
        <f>(Table2[[#This Row],[Close Price]]-Table2[[#This Row],[20D EMA]])/Table2[[#This Row],[20D EMA]]</f>
        <v>-5.2940113111081511E-4</v>
      </c>
      <c r="T642" s="2">
        <f>(Table2[[#This Row],[Close Price]]-Table2[[#This Row],[50D EMA]])/Table2[[#This Row],[50D EMA]]</f>
        <v>1.4470836038279811E-2</v>
      </c>
      <c r="U642" s="2">
        <f>(Table2[[#This Row],[Close Price]]-Table2[[#This Row],[200D EMA]])/Table2[[#This Row],[200D EMA]]</f>
        <v>6.5030940284213565E-2</v>
      </c>
      <c r="V642">
        <v>0.63807607428961399</v>
      </c>
      <c r="W642">
        <v>1536.1</v>
      </c>
      <c r="X642">
        <v>1569.8</v>
      </c>
      <c r="Y642">
        <v>1514</v>
      </c>
      <c r="Z642">
        <v>1601.75</v>
      </c>
      <c r="AA642">
        <v>1462.3</v>
      </c>
      <c r="AB642">
        <v>1601.75</v>
      </c>
      <c r="AC642" s="2">
        <f>(Table2[[#This Row],[Close Price]]/Table2[[#This Row],[Day Low]])-1</f>
        <v>7.8119914068095486E-3</v>
      </c>
      <c r="AD642" s="2">
        <f>(Table2[[#This Row],[Day High]]/Table2[[#This Row],[Close Price]])-1</f>
        <v>1.4017182352561219E-2</v>
      </c>
      <c r="AE642" s="2">
        <f>(Table2[[#This Row],[Close Price]]/Table2[[#This Row],[Current Week Low]])-1</f>
        <v>2.2523117569352546E-2</v>
      </c>
      <c r="AF642" s="2">
        <f>(Table2[[#This Row],[Current Week High]]/Table2[[#This Row],[Close Price]])-1</f>
        <v>3.4655384019120383E-2</v>
      </c>
      <c r="AG642" s="2">
        <f>(Table2[[#This Row],[Close Price]]/Table2[[#This Row],[Current Month Low]])-1</f>
        <v>5.8674690555973408E-2</v>
      </c>
      <c r="AH642" s="2">
        <f>(Table2[[#This Row],[Current Month High]]/Table2[[#This Row],[Close Price]])-1</f>
        <v>3.4655384019120383E-2</v>
      </c>
      <c r="AI642">
        <v>9.1660745429881896</v>
      </c>
      <c r="AJ642">
        <v>24.545454545454501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0.02</v>
      </c>
      <c r="AM642" t="s">
        <v>10442</v>
      </c>
      <c r="AN642">
        <v>2.76</v>
      </c>
      <c r="AO642" t="s">
        <v>10442</v>
      </c>
      <c r="AP642">
        <v>-8.0014099777820993E-2</v>
      </c>
      <c r="AQ642">
        <f>(Table2[[#This Row],[Sharpe Ratio]]-AVERAGE(Table2[Sharpe Ratio]))/_xlfn.STDEV.P(Table2[Sharpe Ratio])</f>
        <v>-1.6725176827403943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-3.1577265770492544</v>
      </c>
      <c r="AS642">
        <f>_xlfn.RANK.AVG(Table2[[#This Row],[1Y Return vs Nifty Z-Score]],Table2[1Y Return vs Nifty Z-Score])</f>
        <v>592</v>
      </c>
      <c r="AT642">
        <f>_xlfn.RANK.AVG(Table2[[#This Row],[6M Return vs Nifty Z-Score]],Table2[6M Return vs Nifty Z-Score])</f>
        <v>459</v>
      </c>
      <c r="AU642">
        <f>_xlfn.RANK.AVG(Table2[[#This Row],[Sharpe Ratio Z-Score]],Table2[Sharpe Ratio Z-Score])</f>
        <v>710</v>
      </c>
      <c r="AV642">
        <f>(Table2[[#This Row],[Rank 1Y]]+Table2[[#This Row],[Rank 6M]]+Table2[[#This Row],[Rank Sharpe]])/3</f>
        <v>587</v>
      </c>
    </row>
    <row r="643" spans="1:48" x14ac:dyDescent="0.3">
      <c r="A643" t="s">
        <v>1096</v>
      </c>
      <c r="B643" t="s">
        <v>1097</v>
      </c>
      <c r="C643" t="s">
        <v>10397</v>
      </c>
      <c r="D643" t="s">
        <v>472</v>
      </c>
      <c r="E643">
        <v>12253.473105749999</v>
      </c>
      <c r="F643">
        <v>2396.25</v>
      </c>
      <c r="G643">
        <v>-30.703771928314001</v>
      </c>
      <c r="H643">
        <f>(Table2[[#This Row],[1Y Return vs Nifty]]-AVERAGE(Table2[1Y Return vs Nifty]))/_xlfn.STDEV.P(Table2[1Y Return vs Nifty])</f>
        <v>-0.90283118364719328</v>
      </c>
      <c r="I643">
        <v>13.8469933596219</v>
      </c>
      <c r="J643">
        <f>(Table2[[#This Row],[1M Return vs Nifty]]-AVERAGE(Table2[1M Return vs Nifty]))/_xlfn.STDEV.P(Table2[1M Return vs Nifty])</f>
        <v>1.5563963851634375</v>
      </c>
      <c r="K643">
        <v>7.1267975142394704</v>
      </c>
      <c r="L643">
        <f>(Table2[[#This Row],[6M Return vs Nifty]]-AVERAGE(Table2[6M Return vs Nifty]))/_xlfn.STDEV.P(Table2[6M Return vs Nifty])</f>
        <v>-0.23305349278239174</v>
      </c>
      <c r="M643">
        <v>3.1939583028798202</v>
      </c>
      <c r="N643">
        <f>(Table2[[#This Row],[1W Return vs Nifty]]-AVERAGE(Table2[1W Return vs Nifty]))/_xlfn.STDEV.P(Table2[1W Return vs Nifty])</f>
        <v>1.3255505560589693</v>
      </c>
      <c r="O643">
        <v>2236.3000000000002</v>
      </c>
      <c r="P643">
        <v>2155.7207806557099</v>
      </c>
      <c r="Q643">
        <v>2156.9021012849898</v>
      </c>
      <c r="R643">
        <v>81.036155265243494</v>
      </c>
      <c r="S643" s="2">
        <f>(Table2[[#This Row],[Close Price]]-Table2[[#This Row],[20D EMA]])/Table2[[#This Row],[20D EMA]]</f>
        <v>7.1524392970531592E-2</v>
      </c>
      <c r="T643" s="2">
        <f>(Table2[[#This Row],[Close Price]]-Table2[[#This Row],[50D EMA]])/Table2[[#This Row],[50D EMA]]</f>
        <v>0.11157716783299175</v>
      </c>
      <c r="U643" s="2">
        <f>(Table2[[#This Row],[Close Price]]-Table2[[#This Row],[200D EMA]])/Table2[[#This Row],[200D EMA]]</f>
        <v>0.11096836456898852</v>
      </c>
      <c r="V643">
        <v>2.9940973857551598</v>
      </c>
      <c r="W643">
        <v>2350</v>
      </c>
      <c r="X643">
        <v>2440.25</v>
      </c>
      <c r="Y643">
        <v>2193.1</v>
      </c>
      <c r="Z643">
        <v>2498.85</v>
      </c>
      <c r="AA643">
        <v>2079</v>
      </c>
      <c r="AB643">
        <v>2498.85</v>
      </c>
      <c r="AC643" s="2">
        <f>(Table2[[#This Row],[Close Price]]/Table2[[#This Row],[Day Low]])-1</f>
        <v>1.9680851063829774E-2</v>
      </c>
      <c r="AD643" s="2">
        <f>(Table2[[#This Row],[Day High]]/Table2[[#This Row],[Close Price]])-1</f>
        <v>1.8362023995826871E-2</v>
      </c>
      <c r="AE643" s="2">
        <f>(Table2[[#This Row],[Close Price]]/Table2[[#This Row],[Current Week Low]])-1</f>
        <v>9.2631434955086522E-2</v>
      </c>
      <c r="AF643" s="2">
        <f>(Table2[[#This Row],[Current Week High]]/Table2[[#This Row],[Close Price]])-1</f>
        <v>4.2816901408450736E-2</v>
      </c>
      <c r="AG643" s="2">
        <f>(Table2[[#This Row],[Close Price]]/Table2[[#This Row],[Current Month Low]])-1</f>
        <v>0.15259740259740262</v>
      </c>
      <c r="AH643" s="2">
        <f>(Table2[[#This Row],[Current Month High]]/Table2[[#This Row],[Close Price]])-1</f>
        <v>4.2816901408450736E-2</v>
      </c>
      <c r="AI643">
        <v>14.136671883150701</v>
      </c>
      <c r="AJ643">
        <v>32.535951327433601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0.12</v>
      </c>
      <c r="AM643" t="s">
        <v>10442</v>
      </c>
      <c r="AN643">
        <v>10.36</v>
      </c>
      <c r="AO643" t="s">
        <v>10442</v>
      </c>
      <c r="AP643">
        <v>-0.11826734893659201</v>
      </c>
      <c r="AQ643">
        <f>(Table2[[#This Row],[Sharpe Ratio]]-AVERAGE(Table2[Sharpe Ratio]))/_xlfn.STDEV.P(Table2[Sharpe Ratio])</f>
        <v>-2.1153295921500073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643</v>
      </c>
      <c r="AT643">
        <f>_xlfn.RANK.AVG(Table2[[#This Row],[6M Return vs Nifty Z-Score]],Table2[6M Return vs Nifty Z-Score])</f>
        <v>388</v>
      </c>
      <c r="AU643">
        <f>_xlfn.RANK.AVG(Table2[[#This Row],[Sharpe Ratio Z-Score]],Table2[Sharpe Ratio Z-Score])</f>
        <v>736</v>
      </c>
      <c r="AV643">
        <f>(Table2[[#This Row],[Rank 1Y]]+Table2[[#This Row],[Rank 6M]]+Table2[[#This Row],[Rank Sharpe]])/3</f>
        <v>589</v>
      </c>
    </row>
    <row r="644" spans="1:48" x14ac:dyDescent="0.3">
      <c r="A644" t="s">
        <v>529</v>
      </c>
      <c r="B644" t="s">
        <v>530</v>
      </c>
      <c r="C644" t="s">
        <v>10395</v>
      </c>
      <c r="D644" t="s">
        <v>443</v>
      </c>
      <c r="E644">
        <v>39953.8238562599</v>
      </c>
      <c r="F644">
        <v>1439.65</v>
      </c>
      <c r="G644">
        <v>-39.593021521833997</v>
      </c>
      <c r="H644">
        <f>(Table2[[#This Row],[1Y Return vs Nifty]]-AVERAGE(Table2[1Y Return vs Nifty]))/_xlfn.STDEV.P(Table2[1Y Return vs Nifty])</f>
        <v>-1.0486677414347456</v>
      </c>
      <c r="I644">
        <v>-2.58979441434945E-2</v>
      </c>
      <c r="J644">
        <f>(Table2[[#This Row],[1M Return vs Nifty]]-AVERAGE(Table2[1M Return vs Nifty]))/_xlfn.STDEV.P(Table2[1M Return vs Nifty])</f>
        <v>0.22170750375703538</v>
      </c>
      <c r="K644">
        <v>-22.252809782757598</v>
      </c>
      <c r="L644">
        <f>(Table2[[#This Row],[6M Return vs Nifty]]-AVERAGE(Table2[6M Return vs Nifty]))/_xlfn.STDEV.P(Table2[6M Return vs Nifty])</f>
        <v>-1.0885683267652986</v>
      </c>
      <c r="M644">
        <v>-2.0351469621318898</v>
      </c>
      <c r="N644">
        <f>(Table2[[#This Row],[1W Return vs Nifty]]-AVERAGE(Table2[1W Return vs Nifty]))/_xlfn.STDEV.P(Table2[1W Return vs Nifty])</f>
        <v>0.16298419780588916</v>
      </c>
      <c r="O644">
        <v>1436.24</v>
      </c>
      <c r="P644">
        <v>1458.1163139805501</v>
      </c>
      <c r="Q644">
        <v>1499.02172591715</v>
      </c>
      <c r="R644">
        <v>51.958513750140398</v>
      </c>
      <c r="S644" s="2">
        <f>(Table2[[#This Row],[Close Price]]-Table2[[#This Row],[20D EMA]])/Table2[[#This Row],[20D EMA]]</f>
        <v>2.374254999164542E-3</v>
      </c>
      <c r="T644" s="2">
        <f>(Table2[[#This Row],[Close Price]]-Table2[[#This Row],[50D EMA]])/Table2[[#This Row],[50D EMA]]</f>
        <v>-1.2664499946604627E-2</v>
      </c>
      <c r="U644" s="2">
        <f>(Table2[[#This Row],[Close Price]]-Table2[[#This Row],[200D EMA]])/Table2[[#This Row],[200D EMA]]</f>
        <v>-3.9606981600499719E-2</v>
      </c>
      <c r="V644">
        <v>0.59626821347804404</v>
      </c>
      <c r="W644">
        <v>1423.5</v>
      </c>
      <c r="X644">
        <v>1447</v>
      </c>
      <c r="Y644">
        <v>1423</v>
      </c>
      <c r="Z644">
        <v>1478.75</v>
      </c>
      <c r="AA644">
        <v>1382.45</v>
      </c>
      <c r="AB644">
        <v>1486.35</v>
      </c>
      <c r="AC644" s="2">
        <f>(Table2[[#This Row],[Close Price]]/Table2[[#This Row],[Day Low]])-1</f>
        <v>1.1345275728837478E-2</v>
      </c>
      <c r="AD644" s="2">
        <f>(Table2[[#This Row],[Day High]]/Table2[[#This Row],[Close Price]])-1</f>
        <v>5.1054075643384156E-3</v>
      </c>
      <c r="AE644" s="2">
        <f>(Table2[[#This Row],[Close Price]]/Table2[[#This Row],[Current Week Low]])-1</f>
        <v>1.1700632466619787E-2</v>
      </c>
      <c r="AF644" s="2">
        <f>(Table2[[#This Row],[Current Week High]]/Table2[[#This Row],[Close Price]])-1</f>
        <v>2.7159379015732954E-2</v>
      </c>
      <c r="AG644" s="2">
        <f>(Table2[[#This Row],[Close Price]]/Table2[[#This Row],[Current Month Low]])-1</f>
        <v>4.1375818293609257E-2</v>
      </c>
      <c r="AH644" s="2">
        <f>(Table2[[#This Row],[Current Month High]]/Table2[[#This Row],[Close Price]])-1</f>
        <v>3.2438439898586413E-2</v>
      </c>
      <c r="AI644">
        <v>24.221164866460501</v>
      </c>
      <c r="AJ644">
        <v>10.3180076628352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-0.05</v>
      </c>
      <c r="AM644" t="s">
        <v>10443</v>
      </c>
      <c r="AN644">
        <v>-1.08</v>
      </c>
      <c r="AO644" t="s">
        <v>10443</v>
      </c>
      <c r="AP644">
        <v>4.4388625225773998E-2</v>
      </c>
      <c r="AQ644">
        <f>(Table2[[#This Row],[Sharpe Ratio]]-AVERAGE(Table2[Sharpe Ratio]))/_xlfn.STDEV.P(Table2[Sharpe Ratio])</f>
        <v>-0.23245678841058201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688</v>
      </c>
      <c r="AT644">
        <f>_xlfn.RANK.AVG(Table2[[#This Row],[6M Return vs Nifty Z-Score]],Table2[6M Return vs Nifty Z-Score])</f>
        <v>683</v>
      </c>
      <c r="AU644">
        <f>_xlfn.RANK.AVG(Table2[[#This Row],[Sharpe Ratio Z-Score]],Table2[Sharpe Ratio Z-Score])</f>
        <v>397</v>
      </c>
      <c r="AV644">
        <f>(Table2[[#This Row],[Rank 1Y]]+Table2[[#This Row],[Rank 6M]]+Table2[[#This Row],[Rank Sharpe]])/3</f>
        <v>589.33333333333337</v>
      </c>
    </row>
    <row r="645" spans="1:48" x14ac:dyDescent="0.3">
      <c r="A645" t="s">
        <v>1653</v>
      </c>
      <c r="B645" t="s">
        <v>1654</v>
      </c>
      <c r="C645" t="s">
        <v>10384</v>
      </c>
      <c r="D645" t="s">
        <v>407</v>
      </c>
      <c r="E645">
        <v>5411.8469690250004</v>
      </c>
      <c r="F645">
        <v>298.25</v>
      </c>
      <c r="G645">
        <v>-28.171066764271401</v>
      </c>
      <c r="H645">
        <f>(Table2[[#This Row],[1Y Return vs Nifty]]-AVERAGE(Table2[1Y Return vs Nifty]))/_xlfn.STDEV.P(Table2[1Y Return vs Nifty])</f>
        <v>-0.86127975693464109</v>
      </c>
      <c r="I645">
        <v>1.08817564141511</v>
      </c>
      <c r="J645">
        <f>(Table2[[#This Row],[1M Return vs Nifty]]-AVERAGE(Table2[1M Return vs Nifty]))/_xlfn.STDEV.P(Table2[1M Return vs Nifty])</f>
        <v>0.32889075742457091</v>
      </c>
      <c r="K645">
        <v>-14.7515686236375</v>
      </c>
      <c r="L645">
        <f>(Table2[[#This Row],[6M Return vs Nifty]]-AVERAGE(Table2[6M Return vs Nifty]))/_xlfn.STDEV.P(Table2[6M Return vs Nifty])</f>
        <v>-0.87013711970262597</v>
      </c>
      <c r="M645">
        <v>3.4578166416796599</v>
      </c>
      <c r="N645">
        <f>(Table2[[#This Row],[1W Return vs Nifty]]-AVERAGE(Table2[1W Return vs Nifty]))/_xlfn.STDEV.P(Table2[1W Return vs Nifty])</f>
        <v>1.3842131402845614</v>
      </c>
      <c r="O645">
        <v>288.12</v>
      </c>
      <c r="P645">
        <v>287.82924762115402</v>
      </c>
      <c r="Q645">
        <v>291.44974821602398</v>
      </c>
      <c r="R645">
        <v>72.021744180880503</v>
      </c>
      <c r="S645" s="2">
        <f>(Table2[[#This Row],[Close Price]]-Table2[[#This Row],[20D EMA]])/Table2[[#This Row],[20D EMA]]</f>
        <v>3.515896154380118E-2</v>
      </c>
      <c r="T645" s="2">
        <f>(Table2[[#This Row],[Close Price]]-Table2[[#This Row],[50D EMA]])/Table2[[#This Row],[50D EMA]]</f>
        <v>3.6204633354571233E-2</v>
      </c>
      <c r="U645" s="2">
        <f>(Table2[[#This Row],[Close Price]]-Table2[[#This Row],[200D EMA]])/Table2[[#This Row],[200D EMA]]</f>
        <v>2.3332501831278451E-2</v>
      </c>
      <c r="V645">
        <v>1.0838799185253001</v>
      </c>
      <c r="W645">
        <v>294.35000000000002</v>
      </c>
      <c r="X645">
        <v>299.7</v>
      </c>
      <c r="Y645">
        <v>283.7</v>
      </c>
      <c r="Z645">
        <v>301.25</v>
      </c>
      <c r="AA645">
        <v>278.05</v>
      </c>
      <c r="AB645">
        <v>301.25</v>
      </c>
      <c r="AC645" s="2">
        <f>(Table2[[#This Row],[Close Price]]/Table2[[#This Row],[Day Low]])-1</f>
        <v>1.3249532869033409E-2</v>
      </c>
      <c r="AD645" s="2">
        <f>(Table2[[#This Row],[Day High]]/Table2[[#This Row],[Close Price]])-1</f>
        <v>4.8616932103939803E-3</v>
      </c>
      <c r="AE645" s="2">
        <f>(Table2[[#This Row],[Close Price]]/Table2[[#This Row],[Current Week Low]])-1</f>
        <v>5.1286570320761449E-2</v>
      </c>
      <c r="AF645" s="2">
        <f>(Table2[[#This Row],[Current Week High]]/Table2[[#This Row],[Close Price]])-1</f>
        <v>1.0058675607711676E-2</v>
      </c>
      <c r="AG645" s="2">
        <f>(Table2[[#This Row],[Close Price]]/Table2[[#This Row],[Current Month Low]])-1</f>
        <v>7.2648804171911552E-2</v>
      </c>
      <c r="AH645" s="2">
        <f>(Table2[[#This Row],[Current Month High]]/Table2[[#This Row],[Close Price]])-1</f>
        <v>1.0058675607711676E-2</v>
      </c>
      <c r="AI645">
        <v>30.075440067057801</v>
      </c>
      <c r="AJ645">
        <v>10.6884394136203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-0.05</v>
      </c>
      <c r="AM645" t="s">
        <v>10443</v>
      </c>
      <c r="AN645">
        <v>5</v>
      </c>
      <c r="AO645" t="s">
        <v>10442</v>
      </c>
      <c r="AP645">
        <v>2.0902880648049999E-3</v>
      </c>
      <c r="AQ645">
        <f>(Table2[[#This Row],[Sharpe Ratio]]-AVERAGE(Table2[Sharpe Ratio]))/_xlfn.STDEV.P(Table2[Sharpe Ratio])</f>
        <v>-0.72209382199588901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623</v>
      </c>
      <c r="AT645">
        <f>_xlfn.RANK.AVG(Table2[[#This Row],[6M Return vs Nifty Z-Score]],Table2[6M Return vs Nifty Z-Score])</f>
        <v>619</v>
      </c>
      <c r="AU645">
        <f>_xlfn.RANK.AVG(Table2[[#This Row],[Sharpe Ratio Z-Score]],Table2[Sharpe Ratio Z-Score])</f>
        <v>526</v>
      </c>
      <c r="AV645">
        <f>(Table2[[#This Row],[Rank 1Y]]+Table2[[#This Row],[Rank 6M]]+Table2[[#This Row],[Rank Sharpe]])/3</f>
        <v>589.33333333333337</v>
      </c>
    </row>
    <row r="646" spans="1:48" x14ac:dyDescent="0.3">
      <c r="A646" t="s">
        <v>1788</v>
      </c>
      <c r="B646" t="s">
        <v>1789</v>
      </c>
      <c r="C646" t="s">
        <v>10397</v>
      </c>
      <c r="D646" t="s">
        <v>278</v>
      </c>
      <c r="E646">
        <v>4514.4114699250003</v>
      </c>
      <c r="F646">
        <v>270.85000000000002</v>
      </c>
      <c r="G646">
        <v>-17.718388520337001</v>
      </c>
      <c r="H646">
        <f>(Table2[[#This Row],[1Y Return vs Nifty]]-AVERAGE(Table2[1Y Return vs Nifty]))/_xlfn.STDEV.P(Table2[1Y Return vs Nifty])</f>
        <v>-0.68979367155489657</v>
      </c>
      <c r="I646">
        <v>-8.6558504974127892</v>
      </c>
      <c r="J646">
        <f>(Table2[[#This Row],[1M Return vs Nifty]]-AVERAGE(Table2[1M Return vs Nifty]))/_xlfn.STDEV.P(Table2[1M Return vs Nifty])</f>
        <v>-0.60856655142762606</v>
      </c>
      <c r="K646">
        <v>-6.79470111776652</v>
      </c>
      <c r="L646">
        <f>(Table2[[#This Row],[6M Return vs Nifty]]-AVERAGE(Table2[6M Return vs Nifty]))/_xlfn.STDEV.P(Table2[6M Return vs Nifty])</f>
        <v>-0.63843837320491581</v>
      </c>
      <c r="M646">
        <v>-6.4455566687163701</v>
      </c>
      <c r="N646">
        <f>(Table2[[#This Row],[1W Return vs Nifty]]-AVERAGE(Table2[1W Return vs Nifty]))/_xlfn.STDEV.P(Table2[1W Return vs Nifty])</f>
        <v>-0.8175648045818974</v>
      </c>
      <c r="O646">
        <v>285.52</v>
      </c>
      <c r="P646">
        <v>287.77349439487102</v>
      </c>
      <c r="Q646">
        <v>272.24337146065199</v>
      </c>
      <c r="R646">
        <v>24.3768179392817</v>
      </c>
      <c r="S646" s="2">
        <f>(Table2[[#This Row],[Close Price]]-Table2[[#This Row],[20D EMA]])/Table2[[#This Row],[20D EMA]]</f>
        <v>-5.1379938358083355E-2</v>
      </c>
      <c r="T646" s="2">
        <f>(Table2[[#This Row],[Close Price]]-Table2[[#This Row],[50D EMA]])/Table2[[#This Row],[50D EMA]]</f>
        <v>-5.8808384804367259E-2</v>
      </c>
      <c r="U646" s="2">
        <f>(Table2[[#This Row],[Close Price]]-Table2[[#This Row],[200D EMA]])/Table2[[#This Row],[200D EMA]]</f>
        <v>-5.118109775000896E-3</v>
      </c>
      <c r="V646">
        <v>0.32761183150530299</v>
      </c>
      <c r="W646">
        <v>269.39999999999998</v>
      </c>
      <c r="X646">
        <v>278.95</v>
      </c>
      <c r="Y646">
        <v>269.39999999999998</v>
      </c>
      <c r="Z646">
        <v>288.60000000000002</v>
      </c>
      <c r="AA646">
        <v>269.39999999999998</v>
      </c>
      <c r="AB646">
        <v>301.7</v>
      </c>
      <c r="AC646" s="2">
        <f>(Table2[[#This Row],[Close Price]]/Table2[[#This Row],[Day Low]])-1</f>
        <v>5.3823311061620416E-3</v>
      </c>
      <c r="AD646" s="2">
        <f>(Table2[[#This Row],[Day High]]/Table2[[#This Row],[Close Price]])-1</f>
        <v>2.9905851947572337E-2</v>
      </c>
      <c r="AE646" s="2">
        <f>(Table2[[#This Row],[Close Price]]/Table2[[#This Row],[Current Week Low]])-1</f>
        <v>5.3823311061620416E-3</v>
      </c>
      <c r="AF646" s="2">
        <f>(Table2[[#This Row],[Current Week High]]/Table2[[#This Row],[Close Price]])-1</f>
        <v>6.5534428650544596E-2</v>
      </c>
      <c r="AG646" s="2">
        <f>(Table2[[#This Row],[Close Price]]/Table2[[#This Row],[Current Month Low]])-1</f>
        <v>5.3823311061620416E-3</v>
      </c>
      <c r="AH646" s="2">
        <f>(Table2[[#This Row],[Current Month High]]/Table2[[#This Row],[Close Price]])-1</f>
        <v>0.11390068303489009</v>
      </c>
      <c r="AI646">
        <v>24.053904375115302</v>
      </c>
      <c r="AJ646">
        <v>28.792201616737898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-0.08</v>
      </c>
      <c r="AM646" t="s">
        <v>10443</v>
      </c>
      <c r="AN646">
        <v>-5.08</v>
      </c>
      <c r="AO646" t="s">
        <v>10443</v>
      </c>
      <c r="AP646">
        <v>-4.1321397189002997E-2</v>
      </c>
      <c r="AQ646">
        <f>(Table2[[#This Row],[Sharpe Ratio]]-AVERAGE(Table2[Sharpe Ratio]))/_xlfn.STDEV.P(Table2[Sharpe Ratio])</f>
        <v>-1.2246187489149454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568</v>
      </c>
      <c r="AT646">
        <f>_xlfn.RANK.AVG(Table2[[#This Row],[6M Return vs Nifty Z-Score]],Table2[6M Return vs Nifty Z-Score])</f>
        <v>539</v>
      </c>
      <c r="AU646">
        <f>_xlfn.RANK.AVG(Table2[[#This Row],[Sharpe Ratio Z-Score]],Table2[Sharpe Ratio Z-Score])</f>
        <v>663</v>
      </c>
      <c r="AV646">
        <f>(Table2[[#This Row],[Rank 1Y]]+Table2[[#This Row],[Rank 6M]]+Table2[[#This Row],[Rank Sharpe]])/3</f>
        <v>590</v>
      </c>
    </row>
    <row r="647" spans="1:48" x14ac:dyDescent="0.3">
      <c r="A647" t="s">
        <v>235</v>
      </c>
      <c r="B647" t="s">
        <v>236</v>
      </c>
      <c r="C647" t="s">
        <v>10384</v>
      </c>
      <c r="D647" t="s">
        <v>24</v>
      </c>
      <c r="E647">
        <v>115306.01661276</v>
      </c>
      <c r="F647">
        <v>1480.2</v>
      </c>
      <c r="G647">
        <v>-26.834092372177</v>
      </c>
      <c r="H647">
        <f>(Table2[[#This Row],[1Y Return vs Nifty]]-AVERAGE(Table2[1Y Return vs Nifty]))/_xlfn.STDEV.P(Table2[1Y Return vs Nifty])</f>
        <v>-0.8393454259045745</v>
      </c>
      <c r="I647">
        <v>4.36318479501558</v>
      </c>
      <c r="J647">
        <f>(Table2[[#This Row],[1M Return vs Nifty]]-AVERAGE(Table2[1M Return vs Nifty]))/_xlfn.STDEV.P(Table2[1M Return vs Nifty])</f>
        <v>0.64397419663729827</v>
      </c>
      <c r="K647">
        <v>-15.4141551408596</v>
      </c>
      <c r="L647">
        <f>(Table2[[#This Row],[6M Return vs Nifty]]-AVERAGE(Table2[6M Return vs Nifty]))/_xlfn.STDEV.P(Table2[6M Return vs Nifty])</f>
        <v>-0.88943120313098123</v>
      </c>
      <c r="M647">
        <v>0.81399511583401996</v>
      </c>
      <c r="N647">
        <f>(Table2[[#This Row],[1W Return vs Nifty]]-AVERAGE(Table2[1W Return vs Nifty]))/_xlfn.STDEV.P(Table2[1W Return vs Nifty])</f>
        <v>0.79642272349198917</v>
      </c>
      <c r="O647">
        <v>1442.29</v>
      </c>
      <c r="P647">
        <v>1429.3254846591401</v>
      </c>
      <c r="Q647">
        <v>1442.0466826954701</v>
      </c>
      <c r="R647">
        <v>70.763420742771899</v>
      </c>
      <c r="S647" s="2">
        <f>(Table2[[#This Row],[Close Price]]-Table2[[#This Row],[20D EMA]])/Table2[[#This Row],[20D EMA]]</f>
        <v>2.6284589090959574E-2</v>
      </c>
      <c r="T647" s="2">
        <f>(Table2[[#This Row],[Close Price]]-Table2[[#This Row],[50D EMA]])/Table2[[#This Row],[50D EMA]]</f>
        <v>3.5593373158803149E-2</v>
      </c>
      <c r="U647" s="2">
        <f>(Table2[[#This Row],[Close Price]]-Table2[[#This Row],[200D EMA]])/Table2[[#This Row],[200D EMA]]</f>
        <v>2.6457754636080095E-2</v>
      </c>
      <c r="V647">
        <v>0.75134465893894697</v>
      </c>
      <c r="W647">
        <v>1473.2</v>
      </c>
      <c r="X647">
        <v>1491.95</v>
      </c>
      <c r="Y647">
        <v>1461.1</v>
      </c>
      <c r="Z647">
        <v>1498</v>
      </c>
      <c r="AA647">
        <v>1400.1</v>
      </c>
      <c r="AB647">
        <v>1498</v>
      </c>
      <c r="AC647" s="2">
        <f>(Table2[[#This Row],[Close Price]]/Table2[[#This Row],[Day Low]])-1</f>
        <v>4.7515612272603924E-3</v>
      </c>
      <c r="AD647" s="2">
        <f>(Table2[[#This Row],[Day High]]/Table2[[#This Row],[Close Price]])-1</f>
        <v>7.9381164707472696E-3</v>
      </c>
      <c r="AE647" s="2">
        <f>(Table2[[#This Row],[Close Price]]/Table2[[#This Row],[Current Week Low]])-1</f>
        <v>1.3072342755458211E-2</v>
      </c>
      <c r="AF647" s="2">
        <f>(Table2[[#This Row],[Current Week High]]/Table2[[#This Row],[Close Price]])-1</f>
        <v>1.2025401972706407E-2</v>
      </c>
      <c r="AG647" s="2">
        <f>(Table2[[#This Row],[Close Price]]/Table2[[#This Row],[Current Month Low]])-1</f>
        <v>5.7210199271480633E-2</v>
      </c>
      <c r="AH647" s="2">
        <f>(Table2[[#This Row],[Current Month High]]/Table2[[#This Row],[Close Price]])-1</f>
        <v>1.2025401972706407E-2</v>
      </c>
      <c r="AI647">
        <v>14.477773273881899</v>
      </c>
      <c r="AJ647">
        <v>11.360216671682201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</v>
      </c>
      <c r="AM647" t="s">
        <v>10444</v>
      </c>
      <c r="AN647">
        <v>3.19</v>
      </c>
      <c r="AO647" t="s">
        <v>10442</v>
      </c>
      <c r="AP647">
        <v>3.3515690716380002E-3</v>
      </c>
      <c r="AQ647">
        <f>(Table2[[#This Row],[Sharpe Ratio]]-AVERAGE(Table2[Sharpe Ratio]))/_xlfn.STDEV.P(Table2[Sharpe Ratio])</f>
        <v>-0.70749348703820492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618</v>
      </c>
      <c r="AT647">
        <f>_xlfn.RANK.AVG(Table2[[#This Row],[6M Return vs Nifty Z-Score]],Table2[6M Return vs Nifty Z-Score])</f>
        <v>629</v>
      </c>
      <c r="AU647">
        <f>_xlfn.RANK.AVG(Table2[[#This Row],[Sharpe Ratio Z-Score]],Table2[Sharpe Ratio Z-Score])</f>
        <v>523</v>
      </c>
      <c r="AV647">
        <f>(Table2[[#This Row],[Rank 1Y]]+Table2[[#This Row],[Rank 6M]]+Table2[[#This Row],[Rank Sharpe]])/3</f>
        <v>590</v>
      </c>
    </row>
    <row r="648" spans="1:48" x14ac:dyDescent="0.3">
      <c r="A648" t="s">
        <v>2218</v>
      </c>
      <c r="B648" t="s">
        <v>2219</v>
      </c>
      <c r="C648" t="s">
        <v>10394</v>
      </c>
      <c r="D648" t="s">
        <v>429</v>
      </c>
      <c r="E648">
        <v>2660.0970474400001</v>
      </c>
      <c r="F648">
        <v>501.2</v>
      </c>
      <c r="G648">
        <v>-25.728762210192301</v>
      </c>
      <c r="H648">
        <f>(Table2[[#This Row],[1Y Return vs Nifty]]-AVERAGE(Table2[1Y Return vs Nifty]))/_xlfn.STDEV.P(Table2[1Y Return vs Nifty])</f>
        <v>-0.82121143783879735</v>
      </c>
      <c r="I648">
        <v>8.4631713068300201</v>
      </c>
      <c r="J648">
        <f>(Table2[[#This Row],[1M Return vs Nifty]]-AVERAGE(Table2[1M Return vs Nifty]))/_xlfn.STDEV.P(Table2[1M Return vs Nifty])</f>
        <v>1.0384273997521876</v>
      </c>
      <c r="K648">
        <v>-10.932585827746401</v>
      </c>
      <c r="L648">
        <f>(Table2[[#This Row],[6M Return vs Nifty]]-AVERAGE(Table2[6M Return vs Nifty]))/_xlfn.STDEV.P(Table2[6M Return vs Nifty])</f>
        <v>-0.75893085341109878</v>
      </c>
      <c r="M648">
        <v>-3.6838595090783302</v>
      </c>
      <c r="N648">
        <f>(Table2[[#This Row],[1W Return vs Nifty]]-AVERAGE(Table2[1W Return vs Nifty]))/_xlfn.STDEV.P(Table2[1W Return vs Nifty])</f>
        <v>-0.2035675628432419</v>
      </c>
      <c r="O648">
        <v>489.18</v>
      </c>
      <c r="P648">
        <v>481.17463127985201</v>
      </c>
      <c r="Q648">
        <v>494.099874332691</v>
      </c>
      <c r="R648">
        <v>61.111901393188703</v>
      </c>
      <c r="S648" s="2">
        <f>(Table2[[#This Row],[Close Price]]-Table2[[#This Row],[20D EMA]])/Table2[[#This Row],[20D EMA]]</f>
        <v>2.4571732286683801E-2</v>
      </c>
      <c r="T648" s="2">
        <f>(Table2[[#This Row],[Close Price]]-Table2[[#This Row],[50D EMA]])/Table2[[#This Row],[50D EMA]]</f>
        <v>4.1617673539611842E-2</v>
      </c>
      <c r="U648" s="2">
        <f>(Table2[[#This Row],[Close Price]]-Table2[[#This Row],[200D EMA]])/Table2[[#This Row],[200D EMA]]</f>
        <v>1.4369818808187508E-2</v>
      </c>
      <c r="V648">
        <v>2.85311854326042</v>
      </c>
      <c r="W648">
        <v>494.25</v>
      </c>
      <c r="X648">
        <v>504.5</v>
      </c>
      <c r="Y648">
        <v>486.1</v>
      </c>
      <c r="Z648">
        <v>518</v>
      </c>
      <c r="AA648">
        <v>470.7</v>
      </c>
      <c r="AB648">
        <v>522.15</v>
      </c>
      <c r="AC648" s="2">
        <f>(Table2[[#This Row],[Close Price]]/Table2[[#This Row],[Day Low]])-1</f>
        <v>1.406170966110265E-2</v>
      </c>
      <c r="AD648" s="2">
        <f>(Table2[[#This Row],[Day High]]/Table2[[#This Row],[Close Price]])-1</f>
        <v>6.5841979249801064E-3</v>
      </c>
      <c r="AE648" s="2">
        <f>(Table2[[#This Row],[Close Price]]/Table2[[#This Row],[Current Week Low]])-1</f>
        <v>3.1063567167249451E-2</v>
      </c>
      <c r="AF648" s="2">
        <f>(Table2[[#This Row],[Current Week High]]/Table2[[#This Row],[Close Price]])-1</f>
        <v>3.3519553072625774E-2</v>
      </c>
      <c r="AG648" s="2">
        <f>(Table2[[#This Row],[Close Price]]/Table2[[#This Row],[Current Month Low]])-1</f>
        <v>6.4797110686211967E-2</v>
      </c>
      <c r="AH648" s="2">
        <f>(Table2[[#This Row],[Current Month High]]/Table2[[#This Row],[Close Price]])-1</f>
        <v>4.179968076616114E-2</v>
      </c>
      <c r="AI648">
        <v>16.121308858738999</v>
      </c>
      <c r="AJ648">
        <v>15.7238513045485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0.01</v>
      </c>
      <c r="AM648" t="s">
        <v>10442</v>
      </c>
      <c r="AN648">
        <v>5.65</v>
      </c>
      <c r="AO648" t="s">
        <v>10442</v>
      </c>
      <c r="AP648">
        <v>-2.5288860677040001E-3</v>
      </c>
      <c r="AQ648">
        <f>(Table2[[#This Row],[Sharpe Ratio]]-AVERAGE(Table2[Sharpe Ratio]))/_xlfn.STDEV.P(Table2[Sharpe Ratio])</f>
        <v>-0.77556445161540755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608</v>
      </c>
      <c r="AT648">
        <f>_xlfn.RANK.AVG(Table2[[#This Row],[6M Return vs Nifty Z-Score]],Table2[6M Return vs Nifty Z-Score])</f>
        <v>574</v>
      </c>
      <c r="AU648">
        <f>_xlfn.RANK.AVG(Table2[[#This Row],[Sharpe Ratio Z-Score]],Table2[Sharpe Ratio Z-Score])</f>
        <v>589</v>
      </c>
      <c r="AV648">
        <f>(Table2[[#This Row],[Rank 1Y]]+Table2[[#This Row],[Rank 6M]]+Table2[[#This Row],[Rank Sharpe]])/3</f>
        <v>590.33333333333337</v>
      </c>
    </row>
    <row r="649" spans="1:48" x14ac:dyDescent="0.3">
      <c r="A649" t="s">
        <v>172</v>
      </c>
      <c r="B649" t="s">
        <v>173</v>
      </c>
      <c r="C649" t="s">
        <v>10384</v>
      </c>
      <c r="D649" t="s">
        <v>43</v>
      </c>
      <c r="E649">
        <v>153006.06243403</v>
      </c>
      <c r="F649">
        <v>711.1</v>
      </c>
      <c r="G649">
        <v>-19.889851553161702</v>
      </c>
      <c r="H649">
        <f>(Table2[[#This Row],[1Y Return vs Nifty]]-AVERAGE(Table2[1Y Return vs Nifty]))/_xlfn.STDEV.P(Table2[1Y Return vs Nifty])</f>
        <v>-0.72541857900500606</v>
      </c>
      <c r="I649">
        <v>-2.3333274767115602</v>
      </c>
      <c r="J649">
        <f>(Table2[[#This Row],[1M Return vs Nifty]]-AVERAGE(Table2[1M Return vs Nifty]))/_xlfn.STDEV.P(Table2[1M Return vs Nifty])</f>
        <v>-2.866338969858311E-4</v>
      </c>
      <c r="K649">
        <v>-4.5735856008269202</v>
      </c>
      <c r="L649">
        <f>(Table2[[#This Row],[6M Return vs Nifty]]-AVERAGE(Table2[6M Return vs Nifty]))/_xlfn.STDEV.P(Table2[6M Return vs Nifty])</f>
        <v>-0.57376095074918199</v>
      </c>
      <c r="M649">
        <v>-3.27795027597403</v>
      </c>
      <c r="N649">
        <f>(Table2[[#This Row],[1W Return vs Nifty]]-AVERAGE(Table2[1W Return vs Nifty]))/_xlfn.STDEV.P(Table2[1W Return vs Nifty])</f>
        <v>-0.11332336331089418</v>
      </c>
      <c r="O649">
        <v>713.71</v>
      </c>
      <c r="P649">
        <v>694.65352219255999</v>
      </c>
      <c r="Q649">
        <v>641.04902715920798</v>
      </c>
      <c r="R649">
        <v>48.206477473670603</v>
      </c>
      <c r="S649" s="2">
        <f>(Table2[[#This Row],[Close Price]]-Table2[[#This Row],[20D EMA]])/Table2[[#This Row],[20D EMA]]</f>
        <v>-3.6569474996847647E-3</v>
      </c>
      <c r="T649" s="2">
        <f>(Table2[[#This Row],[Close Price]]-Table2[[#This Row],[50D EMA]])/Table2[[#This Row],[50D EMA]]</f>
        <v>2.3675799923290421E-2</v>
      </c>
      <c r="U649" s="2">
        <f>(Table2[[#This Row],[Close Price]]-Table2[[#This Row],[200D EMA]])/Table2[[#This Row],[200D EMA]]</f>
        <v>0.10927553100146037</v>
      </c>
      <c r="V649">
        <v>0.75181535373933805</v>
      </c>
      <c r="W649">
        <v>702</v>
      </c>
      <c r="X649">
        <v>721</v>
      </c>
      <c r="Y649">
        <v>691.55</v>
      </c>
      <c r="Z649">
        <v>721</v>
      </c>
      <c r="AA649">
        <v>691.55</v>
      </c>
      <c r="AB649">
        <v>761.2</v>
      </c>
      <c r="AC649" s="2">
        <f>(Table2[[#This Row],[Close Price]]/Table2[[#This Row],[Day Low]])-1</f>
        <v>1.2962962962963065E-2</v>
      </c>
      <c r="AD649" s="2">
        <f>(Table2[[#This Row],[Day High]]/Table2[[#This Row],[Close Price]])-1</f>
        <v>1.3922092532695718E-2</v>
      </c>
      <c r="AE649" s="2">
        <f>(Table2[[#This Row],[Close Price]]/Table2[[#This Row],[Current Week Low]])-1</f>
        <v>2.8269828645795858E-2</v>
      </c>
      <c r="AF649" s="2">
        <f>(Table2[[#This Row],[Current Week High]]/Table2[[#This Row],[Close Price]])-1</f>
        <v>1.3922092532695718E-2</v>
      </c>
      <c r="AG649" s="2">
        <f>(Table2[[#This Row],[Close Price]]/Table2[[#This Row],[Current Month Low]])-1</f>
        <v>2.8269828645795858E-2</v>
      </c>
      <c r="AH649" s="2">
        <f>(Table2[[#This Row],[Current Month High]]/Table2[[#This Row],[Close Price]])-1</f>
        <v>7.0454225847278895E-2</v>
      </c>
      <c r="AI649">
        <v>7.0454225847278797</v>
      </c>
      <c r="AJ649">
        <v>39.049667579194299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0.15</v>
      </c>
      <c r="AM649" t="s">
        <v>10442</v>
      </c>
      <c r="AN649">
        <v>-6.29</v>
      </c>
      <c r="AO649" t="s">
        <v>10443</v>
      </c>
      <c r="AP649">
        <v>-5.3913544048115998E-2</v>
      </c>
      <c r="AQ649">
        <f>(Table2[[#This Row],[Sharpe Ratio]]-AVERAGE(Table2[Sharpe Ratio]))/_xlfn.STDEV.P(Table2[Sharpe Ratio])</f>
        <v>-1.3703829053427294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-2.7831724323047977</v>
      </c>
      <c r="AS649">
        <f>_xlfn.RANK.AVG(Table2[[#This Row],[1Y Return vs Nifty Z-Score]],Table2[1Y Return vs Nifty Z-Score])</f>
        <v>582</v>
      </c>
      <c r="AT649">
        <f>_xlfn.RANK.AVG(Table2[[#This Row],[6M Return vs Nifty Z-Score]],Table2[6M Return vs Nifty Z-Score])</f>
        <v>519</v>
      </c>
      <c r="AU649">
        <f>_xlfn.RANK.AVG(Table2[[#This Row],[Sharpe Ratio Z-Score]],Table2[Sharpe Ratio Z-Score])</f>
        <v>677</v>
      </c>
      <c r="AV649">
        <f>(Table2[[#This Row],[Rank 1Y]]+Table2[[#This Row],[Rank 6M]]+Table2[[#This Row],[Rank Sharpe]])/3</f>
        <v>592.66666666666663</v>
      </c>
    </row>
    <row r="650" spans="1:48" x14ac:dyDescent="0.3">
      <c r="A650" t="s">
        <v>1714</v>
      </c>
      <c r="B650" t="s">
        <v>1715</v>
      </c>
      <c r="C650" t="s">
        <v>10390</v>
      </c>
      <c r="D650" t="s">
        <v>197</v>
      </c>
      <c r="E650">
        <v>4882.31809763</v>
      </c>
      <c r="F650">
        <v>122.38</v>
      </c>
      <c r="G650">
        <v>-28.369494486229001</v>
      </c>
      <c r="H650">
        <f>(Table2[[#This Row],[1Y Return vs Nifty]]-AVERAGE(Table2[1Y Return vs Nifty]))/_xlfn.STDEV.P(Table2[1Y Return vs Nifty])</f>
        <v>-0.86453515162633898</v>
      </c>
      <c r="I650">
        <v>-9.2727605354793496</v>
      </c>
      <c r="J650">
        <f>(Table2[[#This Row],[1M Return vs Nifty]]-AVERAGE(Table2[1M Return vs Nifty]))/_xlfn.STDEV.P(Table2[1M Return vs Nifty])</f>
        <v>-0.66791848828104572</v>
      </c>
      <c r="K650">
        <v>-19.560675389265999</v>
      </c>
      <c r="L650">
        <f>(Table2[[#This Row],[6M Return vs Nifty]]-AVERAGE(Table2[6M Return vs Nifty]))/_xlfn.STDEV.P(Table2[6M Return vs Nifty])</f>
        <v>-1.010175144534335</v>
      </c>
      <c r="M650">
        <v>-6.53462796439982</v>
      </c>
      <c r="N650">
        <f>(Table2[[#This Row],[1W Return vs Nifty]]-AVERAGE(Table2[1W Return vs Nifty]))/_xlfn.STDEV.P(Table2[1W Return vs Nifty])</f>
        <v>-0.83736767459494921</v>
      </c>
      <c r="O650">
        <v>125.69</v>
      </c>
      <c r="P650">
        <v>127.0284974592</v>
      </c>
      <c r="Q650">
        <v>124.208099432746</v>
      </c>
      <c r="R650">
        <v>41.4106153581276</v>
      </c>
      <c r="S650" s="2">
        <f>(Table2[[#This Row],[Close Price]]-Table2[[#This Row],[20D EMA]])/Table2[[#This Row],[20D EMA]]</f>
        <v>-2.6334632826796104E-2</v>
      </c>
      <c r="T650" s="2">
        <f>(Table2[[#This Row],[Close Price]]-Table2[[#This Row],[50D EMA]])/Table2[[#This Row],[50D EMA]]</f>
        <v>-3.6594130861801639E-2</v>
      </c>
      <c r="U650" s="2">
        <f>(Table2[[#This Row],[Close Price]]-Table2[[#This Row],[200D EMA]])/Table2[[#This Row],[200D EMA]]</f>
        <v>-1.4718037238270823E-2</v>
      </c>
      <c r="V650">
        <v>1.2720596457041</v>
      </c>
      <c r="W650">
        <v>120</v>
      </c>
      <c r="X650">
        <v>124.65</v>
      </c>
      <c r="Y650">
        <v>120</v>
      </c>
      <c r="Z650">
        <v>133.99</v>
      </c>
      <c r="AA650">
        <v>117.76</v>
      </c>
      <c r="AB650">
        <v>133.99</v>
      </c>
      <c r="AC650" s="2">
        <f>(Table2[[#This Row],[Close Price]]/Table2[[#This Row],[Day Low]])-1</f>
        <v>1.9833333333333369E-2</v>
      </c>
      <c r="AD650" s="2">
        <f>(Table2[[#This Row],[Day High]]/Table2[[#This Row],[Close Price]])-1</f>
        <v>1.8548782480797499E-2</v>
      </c>
      <c r="AE650" s="2">
        <f>(Table2[[#This Row],[Close Price]]/Table2[[#This Row],[Current Week Low]])-1</f>
        <v>1.9833333333333369E-2</v>
      </c>
      <c r="AF650" s="2">
        <f>(Table2[[#This Row],[Current Week High]]/Table2[[#This Row],[Close Price]])-1</f>
        <v>9.4868442555973376E-2</v>
      </c>
      <c r="AG650" s="2">
        <f>(Table2[[#This Row],[Close Price]]/Table2[[#This Row],[Current Month Low]])-1</f>
        <v>3.9232336956521729E-2</v>
      </c>
      <c r="AH650" s="2">
        <f>(Table2[[#This Row],[Current Month High]]/Table2[[#This Row],[Close Price]])-1</f>
        <v>9.4868442555973376E-2</v>
      </c>
      <c r="AI650">
        <v>22.291224056218301</v>
      </c>
      <c r="AJ650">
        <v>19.5701025891548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-7.0000000000000007E-2</v>
      </c>
      <c r="AM650" t="s">
        <v>10443</v>
      </c>
      <c r="AN650">
        <v>-2.81</v>
      </c>
      <c r="AO650" t="s">
        <v>10443</v>
      </c>
      <c r="AP650">
        <v>1.5609246327210001E-2</v>
      </c>
      <c r="AQ650">
        <f>(Table2[[#This Row],[Sharpe Ratio]]-AVERAGE(Table2[Sharpe Ratio]))/_xlfn.STDEV.P(Table2[Sharpe Ratio])</f>
        <v>-0.56560108339065529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625</v>
      </c>
      <c r="AT650">
        <f>_xlfn.RANK.AVG(Table2[[#This Row],[6M Return vs Nifty Z-Score]],Table2[6M Return vs Nifty Z-Score])</f>
        <v>669</v>
      </c>
      <c r="AU650">
        <f>_xlfn.RANK.AVG(Table2[[#This Row],[Sharpe Ratio Z-Score]],Table2[Sharpe Ratio Z-Score])</f>
        <v>486</v>
      </c>
      <c r="AV650">
        <f>(Table2[[#This Row],[Rank 1Y]]+Table2[[#This Row],[Rank 6M]]+Table2[[#This Row],[Rank Sharpe]])/3</f>
        <v>593.33333333333337</v>
      </c>
    </row>
    <row r="651" spans="1:48" x14ac:dyDescent="0.3">
      <c r="A651" t="s">
        <v>1921</v>
      </c>
      <c r="B651" t="s">
        <v>1922</v>
      </c>
      <c r="C651" t="s">
        <v>10384</v>
      </c>
      <c r="D651" t="s">
        <v>24</v>
      </c>
      <c r="E651">
        <v>3749.8420365299999</v>
      </c>
      <c r="F651">
        <v>119.61</v>
      </c>
      <c r="G651">
        <v>-33.095058537743903</v>
      </c>
      <c r="H651">
        <f>(Table2[[#This Row],[1Y Return vs Nifty]]-AVERAGE(Table2[1Y Return vs Nifty]))/_xlfn.STDEV.P(Table2[1Y Return vs Nifty])</f>
        <v>-0.94206250504657696</v>
      </c>
      <c r="I651">
        <v>-5.8807993515496397</v>
      </c>
      <c r="J651">
        <f>(Table2[[#This Row],[1M Return vs Nifty]]-AVERAGE(Table2[1M Return vs Nifty]))/_xlfn.STDEV.P(Table2[1M Return vs Nifty])</f>
        <v>-0.34158327961951029</v>
      </c>
      <c r="K651">
        <v>-17.328658382698599</v>
      </c>
      <c r="L651">
        <f>(Table2[[#This Row],[6M Return vs Nifty]]-AVERAGE(Table2[6M Return vs Nifty]))/_xlfn.STDEV.P(Table2[6M Return vs Nifty])</f>
        <v>-0.94518027787334646</v>
      </c>
      <c r="M651">
        <v>-1.9126201831374099</v>
      </c>
      <c r="N651">
        <f>(Table2[[#This Row],[1W Return vs Nifty]]-AVERAGE(Table2[1W Return vs Nifty]))/_xlfn.STDEV.P(Table2[1W Return vs Nifty])</f>
        <v>0.19022509352799385</v>
      </c>
      <c r="O651">
        <v>121.4</v>
      </c>
      <c r="P651">
        <v>123.915554027664</v>
      </c>
      <c r="Q651">
        <v>126.68955565958299</v>
      </c>
      <c r="R651">
        <v>37.208298413907002</v>
      </c>
      <c r="S651" s="2">
        <f>(Table2[[#This Row],[Close Price]]-Table2[[#This Row],[20D EMA]])/Table2[[#This Row],[20D EMA]]</f>
        <v>-1.4744645799011583E-2</v>
      </c>
      <c r="T651" s="2">
        <f>(Table2[[#This Row],[Close Price]]-Table2[[#This Row],[50D EMA]])/Table2[[#This Row],[50D EMA]]</f>
        <v>-3.4745872392280892E-2</v>
      </c>
      <c r="U651" s="2">
        <f>(Table2[[#This Row],[Close Price]]-Table2[[#This Row],[200D EMA]])/Table2[[#This Row],[200D EMA]]</f>
        <v>-5.5881131027137557E-2</v>
      </c>
      <c r="V651">
        <v>0.57295264176652205</v>
      </c>
      <c r="W651">
        <v>119.1</v>
      </c>
      <c r="X651">
        <v>121.05</v>
      </c>
      <c r="Y651">
        <v>118.66</v>
      </c>
      <c r="Z651">
        <v>123</v>
      </c>
      <c r="AA651">
        <v>118.05</v>
      </c>
      <c r="AB651">
        <v>124.25</v>
      </c>
      <c r="AC651" s="2">
        <f>(Table2[[#This Row],[Close Price]]/Table2[[#This Row],[Day Low]])-1</f>
        <v>4.2821158690176109E-3</v>
      </c>
      <c r="AD651" s="2">
        <f>(Table2[[#This Row],[Day High]]/Table2[[#This Row],[Close Price]])-1</f>
        <v>1.2039127163280705E-2</v>
      </c>
      <c r="AE651" s="2">
        <f>(Table2[[#This Row],[Close Price]]/Table2[[#This Row],[Current Week Low]])-1</f>
        <v>8.0060677566156091E-3</v>
      </c>
      <c r="AF651" s="2">
        <f>(Table2[[#This Row],[Current Week High]]/Table2[[#This Row],[Close Price]])-1</f>
        <v>2.8342111863556507E-2</v>
      </c>
      <c r="AG651" s="2">
        <f>(Table2[[#This Row],[Close Price]]/Table2[[#This Row],[Current Month Low]])-1</f>
        <v>1.3214739517153795E-2</v>
      </c>
      <c r="AH651" s="2">
        <f>(Table2[[#This Row],[Current Month High]]/Table2[[#This Row],[Close Price]])-1</f>
        <v>3.8792743081682124E-2</v>
      </c>
      <c r="AI651">
        <v>36.652453808209998</v>
      </c>
      <c r="AJ651">
        <v>8.8353048225659592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-0.16</v>
      </c>
      <c r="AM651" t="s">
        <v>10443</v>
      </c>
      <c r="AN651">
        <v>-2.0299999999999998</v>
      </c>
      <c r="AO651" t="s">
        <v>10443</v>
      </c>
      <c r="AP651">
        <v>1.7857239828124E-2</v>
      </c>
      <c r="AQ651">
        <f>(Table2[[#This Row],[Sharpe Ratio]]-AVERAGE(Table2[Sharpe Ratio]))/_xlfn.STDEV.P(Table2[Sharpe Ratio])</f>
        <v>-0.53957876329051069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659</v>
      </c>
      <c r="AT651">
        <f>_xlfn.RANK.AVG(Table2[[#This Row],[6M Return vs Nifty Z-Score]],Table2[6M Return vs Nifty Z-Score])</f>
        <v>646</v>
      </c>
      <c r="AU651">
        <f>_xlfn.RANK.AVG(Table2[[#This Row],[Sharpe Ratio Z-Score]],Table2[Sharpe Ratio Z-Score])</f>
        <v>479</v>
      </c>
      <c r="AV651">
        <f>(Table2[[#This Row],[Rank 1Y]]+Table2[[#This Row],[Rank 6M]]+Table2[[#This Row],[Rank Sharpe]])/3</f>
        <v>594.66666666666663</v>
      </c>
    </row>
    <row r="652" spans="1:48" x14ac:dyDescent="0.3">
      <c r="A652" t="s">
        <v>90</v>
      </c>
      <c r="B652" t="s">
        <v>91</v>
      </c>
      <c r="C652" t="s">
        <v>10393</v>
      </c>
      <c r="D652" t="s">
        <v>92</v>
      </c>
      <c r="E652">
        <v>317026.91234630498</v>
      </c>
      <c r="F652">
        <v>3306.95</v>
      </c>
      <c r="G652">
        <v>-26.7128154058597</v>
      </c>
      <c r="H652">
        <f>(Table2[[#This Row],[1Y Return vs Nifty]]-AVERAGE(Table2[1Y Return vs Nifty]))/_xlfn.STDEV.P(Table2[1Y Return vs Nifty])</f>
        <v>-0.83735576242167209</v>
      </c>
      <c r="I652">
        <v>2.46946109558111</v>
      </c>
      <c r="J652">
        <f>(Table2[[#This Row],[1M Return vs Nifty]]-AVERAGE(Table2[1M Return vs Nifty]))/_xlfn.STDEV.P(Table2[1M Return vs Nifty])</f>
        <v>0.46178204139385892</v>
      </c>
      <c r="K652">
        <v>-1.0309761064504599</v>
      </c>
      <c r="L652">
        <f>(Table2[[#This Row],[6M Return vs Nifty]]-AVERAGE(Table2[6M Return vs Nifty]))/_xlfn.STDEV.P(Table2[6M Return vs Nifty])</f>
        <v>-0.47060249315613151</v>
      </c>
      <c r="M652">
        <v>-3.65293272797429</v>
      </c>
      <c r="N652">
        <f>(Table2[[#This Row],[1W Return vs Nifty]]-AVERAGE(Table2[1W Return vs Nifty]))/_xlfn.STDEV.P(Table2[1W Return vs Nifty])</f>
        <v>-0.19669173352666883</v>
      </c>
      <c r="O652">
        <v>3253.65</v>
      </c>
      <c r="P652">
        <v>3147.1125370422701</v>
      </c>
      <c r="Q652">
        <v>3042.7236446479401</v>
      </c>
      <c r="R652">
        <v>58.162171430256102</v>
      </c>
      <c r="S652" s="2">
        <f>(Table2[[#This Row],[Close Price]]-Table2[[#This Row],[20D EMA]])/Table2[[#This Row],[20D EMA]]</f>
        <v>1.6381602200605389E-2</v>
      </c>
      <c r="T652" s="2">
        <f>(Table2[[#This Row],[Close Price]]-Table2[[#This Row],[50D EMA]])/Table2[[#This Row],[50D EMA]]</f>
        <v>5.0788607358778687E-2</v>
      </c>
      <c r="U652" s="2">
        <f>(Table2[[#This Row],[Close Price]]-Table2[[#This Row],[200D EMA]])/Table2[[#This Row],[200D EMA]]</f>
        <v>8.683876230982264E-2</v>
      </c>
      <c r="V652">
        <v>0.92424043903269204</v>
      </c>
      <c r="W652">
        <v>3266.05</v>
      </c>
      <c r="X652">
        <v>3324.8</v>
      </c>
      <c r="Y652">
        <v>3251.55</v>
      </c>
      <c r="Z652">
        <v>3394.9</v>
      </c>
      <c r="AA652">
        <v>3139.6</v>
      </c>
      <c r="AB652">
        <v>3394.9</v>
      </c>
      <c r="AC652" s="2">
        <f>(Table2[[#This Row],[Close Price]]/Table2[[#This Row],[Day Low]])-1</f>
        <v>1.2522772155968198E-2</v>
      </c>
      <c r="AD652" s="2">
        <f>(Table2[[#This Row],[Day High]]/Table2[[#This Row],[Close Price]])-1</f>
        <v>5.3977229773660707E-3</v>
      </c>
      <c r="AE652" s="2">
        <f>(Table2[[#This Row],[Close Price]]/Table2[[#This Row],[Current Week Low]])-1</f>
        <v>1.7038028017406948E-2</v>
      </c>
      <c r="AF652" s="2">
        <f>(Table2[[#This Row],[Current Week High]]/Table2[[#This Row],[Close Price]])-1</f>
        <v>2.6595503409486243E-2</v>
      </c>
      <c r="AG652" s="2">
        <f>(Table2[[#This Row],[Close Price]]/Table2[[#This Row],[Current Month Low]])-1</f>
        <v>5.330296853102312E-2</v>
      </c>
      <c r="AH652" s="2">
        <f>(Table2[[#This Row],[Current Month High]]/Table2[[#This Row],[Close Price]])-1</f>
        <v>2.6595503409486243E-2</v>
      </c>
      <c r="AI652">
        <v>3.5077639516775299</v>
      </c>
      <c r="AJ652">
        <v>23.851166622972901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0.12</v>
      </c>
      <c r="AM652" t="s">
        <v>10442</v>
      </c>
      <c r="AN652">
        <v>2.33</v>
      </c>
      <c r="AO652" t="s">
        <v>10442</v>
      </c>
      <c r="AP652">
        <v>-6.5971683417933996E-2</v>
      </c>
      <c r="AQ652">
        <f>(Table2[[#This Row],[Sharpe Ratio]]-AVERAGE(Table2[Sharpe Ratio]))/_xlfn.STDEV.P(Table2[Sharpe Ratio])</f>
        <v>-1.5099654986046682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-2.5528334463152813</v>
      </c>
      <c r="AS652">
        <f>_xlfn.RANK.AVG(Table2[[#This Row],[1Y Return vs Nifty Z-Score]],Table2[1Y Return vs Nifty Z-Score])</f>
        <v>617</v>
      </c>
      <c r="AT652">
        <f>_xlfn.RANK.AVG(Table2[[#This Row],[6M Return vs Nifty Z-Score]],Table2[6M Return vs Nifty Z-Score])</f>
        <v>480</v>
      </c>
      <c r="AU652">
        <f>_xlfn.RANK.AVG(Table2[[#This Row],[Sharpe Ratio Z-Score]],Table2[Sharpe Ratio Z-Score])</f>
        <v>691</v>
      </c>
      <c r="AV652">
        <f>(Table2[[#This Row],[Rank 1Y]]+Table2[[#This Row],[Rank 6M]]+Table2[[#This Row],[Rank Sharpe]])/3</f>
        <v>596</v>
      </c>
    </row>
    <row r="653" spans="1:48" x14ac:dyDescent="0.3">
      <c r="A653" t="s">
        <v>1410</v>
      </c>
      <c r="B653" t="s">
        <v>1411</v>
      </c>
      <c r="C653" t="s">
        <v>10400</v>
      </c>
      <c r="D653" t="s">
        <v>625</v>
      </c>
      <c r="E653">
        <v>7896.34289696</v>
      </c>
      <c r="F653">
        <v>46.06</v>
      </c>
      <c r="G653">
        <v>-29.2450628001274</v>
      </c>
      <c r="H653">
        <f>(Table2[[#This Row],[1Y Return vs Nifty]]-AVERAGE(Table2[1Y Return vs Nifty]))/_xlfn.STDEV.P(Table2[1Y Return vs Nifty])</f>
        <v>-0.87889967898755461</v>
      </c>
      <c r="I653">
        <v>-8.5848079045559</v>
      </c>
      <c r="J653">
        <f>(Table2[[#This Row],[1M Return vs Nifty]]-AVERAGE(Table2[1M Return vs Nifty]))/_xlfn.STDEV.P(Table2[1M Return vs Nifty])</f>
        <v>-0.60173165618364499</v>
      </c>
      <c r="K653">
        <v>-21.432128027176901</v>
      </c>
      <c r="L653">
        <f>(Table2[[#This Row],[6M Return vs Nifty]]-AVERAGE(Table2[6M Return vs Nifty]))/_xlfn.STDEV.P(Table2[6M Return vs Nifty])</f>
        <v>-1.0646706140157418</v>
      </c>
      <c r="M653">
        <v>-7.15540241033586</v>
      </c>
      <c r="N653">
        <f>(Table2[[#This Row],[1W Return vs Nifty]]-AVERAGE(Table2[1W Return vs Nifty]))/_xlfn.STDEV.P(Table2[1W Return vs Nifty])</f>
        <v>-0.97538200980776679</v>
      </c>
      <c r="O653">
        <v>47.88</v>
      </c>
      <c r="P653">
        <v>47.043995595161903</v>
      </c>
      <c r="Q653">
        <v>46.769339808643402</v>
      </c>
      <c r="R653">
        <v>37.642632149702301</v>
      </c>
      <c r="S653" s="2">
        <f>(Table2[[#This Row],[Close Price]]-Table2[[#This Row],[20D EMA]])/Table2[[#This Row],[20D EMA]]</f>
        <v>-3.8011695906432753E-2</v>
      </c>
      <c r="T653" s="2">
        <f>(Table2[[#This Row],[Close Price]]-Table2[[#This Row],[50D EMA]])/Table2[[#This Row],[50D EMA]]</f>
        <v>-2.0916497051604529E-2</v>
      </c>
      <c r="U653" s="2">
        <f>(Table2[[#This Row],[Close Price]]-Table2[[#This Row],[200D EMA]])/Table2[[#This Row],[200D EMA]]</f>
        <v>-1.5166769758685087E-2</v>
      </c>
      <c r="V653">
        <v>0.617053762157598</v>
      </c>
      <c r="W653">
        <v>45.6</v>
      </c>
      <c r="X653">
        <v>46.64</v>
      </c>
      <c r="Y653">
        <v>45.01</v>
      </c>
      <c r="Z653">
        <v>49.95</v>
      </c>
      <c r="AA653">
        <v>45.01</v>
      </c>
      <c r="AB653">
        <v>51.7</v>
      </c>
      <c r="AC653" s="2">
        <f>(Table2[[#This Row],[Close Price]]/Table2[[#This Row],[Day Low]])-1</f>
        <v>1.008771929824559E-2</v>
      </c>
      <c r="AD653" s="2">
        <f>(Table2[[#This Row],[Day High]]/Table2[[#This Row],[Close Price]])-1</f>
        <v>1.2592270950933626E-2</v>
      </c>
      <c r="AE653" s="2">
        <f>(Table2[[#This Row],[Close Price]]/Table2[[#This Row],[Current Week Low]])-1</f>
        <v>2.3328149300155587E-2</v>
      </c>
      <c r="AF653" s="2">
        <f>(Table2[[#This Row],[Current Week High]]/Table2[[#This Row],[Close Price]])-1</f>
        <v>8.4455058619192336E-2</v>
      </c>
      <c r="AG653" s="2">
        <f>(Table2[[#This Row],[Close Price]]/Table2[[#This Row],[Current Month Low]])-1</f>
        <v>2.3328149300155587E-2</v>
      </c>
      <c r="AH653" s="2">
        <f>(Table2[[#This Row],[Current Month High]]/Table2[[#This Row],[Close Price]])-1</f>
        <v>0.12244897959183665</v>
      </c>
      <c r="AI653">
        <v>49.153278332609602</v>
      </c>
      <c r="AJ653">
        <v>19.1720569210866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0.01</v>
      </c>
      <c r="AM653" t="s">
        <v>10442</v>
      </c>
      <c r="AN653">
        <v>-6.95</v>
      </c>
      <c r="AO653" t="s">
        <v>10443</v>
      </c>
      <c r="AP653">
        <v>1.8410970539582999E-2</v>
      </c>
      <c r="AQ653">
        <f>(Table2[[#This Row],[Sharpe Ratio]]-AVERAGE(Table2[Sharpe Ratio]))/_xlfn.STDEV.P(Table2[Sharpe Ratio])</f>
        <v>-0.53316888807645502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-4.0538528470711634</v>
      </c>
      <c r="AS653">
        <f>_xlfn.RANK.AVG(Table2[[#This Row],[1Y Return vs Nifty Z-Score]],Table2[1Y Return vs Nifty Z-Score])</f>
        <v>633</v>
      </c>
      <c r="AT653">
        <f>_xlfn.RANK.AVG(Table2[[#This Row],[6M Return vs Nifty Z-Score]],Table2[6M Return vs Nifty Z-Score])</f>
        <v>680</v>
      </c>
      <c r="AU653">
        <f>_xlfn.RANK.AVG(Table2[[#This Row],[Sharpe Ratio Z-Score]],Table2[Sharpe Ratio Z-Score])</f>
        <v>476</v>
      </c>
      <c r="AV653">
        <f>(Table2[[#This Row],[Rank 1Y]]+Table2[[#This Row],[Rank 6M]]+Table2[[#This Row],[Rank Sharpe]])/3</f>
        <v>596.33333333333337</v>
      </c>
    </row>
    <row r="654" spans="1:48" x14ac:dyDescent="0.3">
      <c r="A654" t="s">
        <v>1998</v>
      </c>
      <c r="B654" t="s">
        <v>1999</v>
      </c>
      <c r="C654" t="s">
        <v>10388</v>
      </c>
      <c r="D654" t="s">
        <v>54</v>
      </c>
      <c r="E654">
        <v>3476.1909505499998</v>
      </c>
      <c r="F654">
        <v>377.1</v>
      </c>
      <c r="G654">
        <v>-18.600269194679399</v>
      </c>
      <c r="H654">
        <f>(Table2[[#This Row],[1Y Return vs Nifty]]-AVERAGE(Table2[1Y Return vs Nifty]))/_xlfn.STDEV.P(Table2[1Y Return vs Nifty])</f>
        <v>-0.70426175916706291</v>
      </c>
      <c r="I654">
        <v>7.3635106220239903</v>
      </c>
      <c r="J654">
        <f>(Table2[[#This Row],[1M Return vs Nifty]]-AVERAGE(Table2[1M Return vs Nifty]))/_xlfn.STDEV.P(Table2[1M Return vs Nifty])</f>
        <v>0.93263078841912017</v>
      </c>
      <c r="K654">
        <v>-5.9799409394187997</v>
      </c>
      <c r="L654">
        <f>(Table2[[#This Row],[6M Return vs Nifty]]-AVERAGE(Table2[6M Return vs Nifty]))/_xlfn.STDEV.P(Table2[6M Return vs Nifty])</f>
        <v>-0.61471309288824261</v>
      </c>
      <c r="M654">
        <v>-3.1933673811448799</v>
      </c>
      <c r="N654">
        <f>(Table2[[#This Row],[1W Return vs Nifty]]-AVERAGE(Table2[1W Return vs Nifty]))/_xlfn.STDEV.P(Table2[1W Return vs Nifty])</f>
        <v>-9.4518381764628054E-2</v>
      </c>
      <c r="O654">
        <v>366.78</v>
      </c>
      <c r="P654">
        <v>353.10507723230398</v>
      </c>
      <c r="Q654">
        <v>343.77446093236802</v>
      </c>
      <c r="R654">
        <v>61.726775932577397</v>
      </c>
      <c r="S654" s="2">
        <f>(Table2[[#This Row],[Close Price]]-Table2[[#This Row],[20D EMA]])/Table2[[#This Row],[20D EMA]]</f>
        <v>2.8136757729429224E-2</v>
      </c>
      <c r="T654" s="2">
        <f>(Table2[[#This Row],[Close Price]]-Table2[[#This Row],[50D EMA]])/Table2[[#This Row],[50D EMA]]</f>
        <v>6.7954057630018272E-2</v>
      </c>
      <c r="U654" s="2">
        <f>(Table2[[#This Row],[Close Price]]-Table2[[#This Row],[200D EMA]])/Table2[[#This Row],[200D EMA]]</f>
        <v>9.6940124572512262E-2</v>
      </c>
      <c r="V654">
        <v>0.68300075652345205</v>
      </c>
      <c r="W654">
        <v>368</v>
      </c>
      <c r="X654">
        <v>380</v>
      </c>
      <c r="Y654">
        <v>364.9</v>
      </c>
      <c r="Z654">
        <v>380</v>
      </c>
      <c r="AA654">
        <v>355.35</v>
      </c>
      <c r="AB654">
        <v>387.55</v>
      </c>
      <c r="AC654" s="2">
        <f>(Table2[[#This Row],[Close Price]]/Table2[[#This Row],[Day Low]])-1</f>
        <v>2.4728260869565366E-2</v>
      </c>
      <c r="AD654" s="2">
        <f>(Table2[[#This Row],[Day High]]/Table2[[#This Row],[Close Price]])-1</f>
        <v>7.6902678334658248E-3</v>
      </c>
      <c r="AE654" s="2">
        <f>(Table2[[#This Row],[Close Price]]/Table2[[#This Row],[Current Week Low]])-1</f>
        <v>3.3433817484242345E-2</v>
      </c>
      <c r="AF654" s="2">
        <f>(Table2[[#This Row],[Current Week High]]/Table2[[#This Row],[Close Price]])-1</f>
        <v>7.6902678334658248E-3</v>
      </c>
      <c r="AG654" s="2">
        <f>(Table2[[#This Row],[Close Price]]/Table2[[#This Row],[Current Month Low]])-1</f>
        <v>6.1207260447446066E-2</v>
      </c>
      <c r="AH654" s="2">
        <f>(Table2[[#This Row],[Current Month High]]/Table2[[#This Row],[Close Price]])-1</f>
        <v>2.7711482365420315E-2</v>
      </c>
      <c r="AI654">
        <v>10.050384513391601</v>
      </c>
      <c r="AJ654">
        <v>31.577110956036201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-0.05</v>
      </c>
      <c r="AM654" t="s">
        <v>10443</v>
      </c>
      <c r="AN654">
        <v>0.67</v>
      </c>
      <c r="AO654" t="s">
        <v>10442</v>
      </c>
      <c r="AP654">
        <v>-6.3148306703376997E-2</v>
      </c>
      <c r="AQ654">
        <f>(Table2[[#This Row],[Sharpe Ratio]]-AVERAGE(Table2[Sharpe Ratio]))/_xlfn.STDEV.P(Table2[Sharpe Ratio])</f>
        <v>-1.4772826582852343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-1.9581451036860476</v>
      </c>
      <c r="AS654">
        <f>_xlfn.RANK.AVG(Table2[[#This Row],[1Y Return vs Nifty Z-Score]],Table2[1Y Return vs Nifty Z-Score])</f>
        <v>575</v>
      </c>
      <c r="AT654">
        <f>_xlfn.RANK.AVG(Table2[[#This Row],[6M Return vs Nifty Z-Score]],Table2[6M Return vs Nifty Z-Score])</f>
        <v>529</v>
      </c>
      <c r="AU654">
        <f>_xlfn.RANK.AVG(Table2[[#This Row],[Sharpe Ratio Z-Score]],Table2[Sharpe Ratio Z-Score])</f>
        <v>686</v>
      </c>
      <c r="AV654">
        <f>(Table2[[#This Row],[Rank 1Y]]+Table2[[#This Row],[Rank 6M]]+Table2[[#This Row],[Rank Sharpe]])/3</f>
        <v>596.66666666666663</v>
      </c>
    </row>
    <row r="655" spans="1:48" x14ac:dyDescent="0.3">
      <c r="A655" t="s">
        <v>1756</v>
      </c>
      <c r="B655" t="s">
        <v>1757</v>
      </c>
      <c r="C655" t="s">
        <v>10394</v>
      </c>
      <c r="D655" t="s">
        <v>429</v>
      </c>
      <c r="E655">
        <v>4702.1481405960003</v>
      </c>
      <c r="F655">
        <v>94.11</v>
      </c>
      <c r="G655">
        <v>-20.7330336069837</v>
      </c>
      <c r="H655">
        <f>(Table2[[#This Row],[1Y Return vs Nifty]]-AVERAGE(Table2[1Y Return vs Nifty]))/_xlfn.STDEV.P(Table2[1Y Return vs Nifty])</f>
        <v>-0.73925177909956497</v>
      </c>
      <c r="I655">
        <v>-11.6899560397228</v>
      </c>
      <c r="J655">
        <f>(Table2[[#This Row],[1M Return vs Nifty]]-AVERAGE(Table2[1M Return vs Nifty]))/_xlfn.STDEV.P(Table2[1M Return vs Nifty])</f>
        <v>-0.90047303607193152</v>
      </c>
      <c r="K655">
        <v>-22.260266417467701</v>
      </c>
      <c r="L655">
        <f>(Table2[[#This Row],[6M Return vs Nifty]]-AVERAGE(Table2[6M Return vs Nifty]))/_xlfn.STDEV.P(Table2[6M Return vs Nifty])</f>
        <v>-1.0887854590619153</v>
      </c>
      <c r="M655">
        <v>-4.7235714627775298</v>
      </c>
      <c r="N655">
        <f>(Table2[[#This Row],[1W Return vs Nifty]]-AVERAGE(Table2[1W Return vs Nifty]))/_xlfn.STDEV.P(Table2[1W Return vs Nifty])</f>
        <v>-0.43472262253041133</v>
      </c>
      <c r="O655">
        <v>98.04</v>
      </c>
      <c r="P655">
        <v>100.75487723790501</v>
      </c>
      <c r="Q655">
        <v>100.634872810524</v>
      </c>
      <c r="R655">
        <v>16.5568399494991</v>
      </c>
      <c r="S655" s="2">
        <f>(Table2[[#This Row],[Close Price]]-Table2[[#This Row],[20D EMA]])/Table2[[#This Row],[20D EMA]]</f>
        <v>-4.0085679314565553E-2</v>
      </c>
      <c r="T655" s="2">
        <f>(Table2[[#This Row],[Close Price]]-Table2[[#This Row],[50D EMA]])/Table2[[#This Row],[50D EMA]]</f>
        <v>-6.5950923866593097E-2</v>
      </c>
      <c r="U655" s="2">
        <f>(Table2[[#This Row],[Close Price]]-Table2[[#This Row],[200D EMA]])/Table2[[#This Row],[200D EMA]]</f>
        <v>-6.4837095017838159E-2</v>
      </c>
      <c r="V655">
        <v>0.62664403583210304</v>
      </c>
      <c r="W655">
        <v>93.51</v>
      </c>
      <c r="X655">
        <v>96.9</v>
      </c>
      <c r="Y655">
        <v>93.51</v>
      </c>
      <c r="Z655">
        <v>99.59</v>
      </c>
      <c r="AA655">
        <v>93.51</v>
      </c>
      <c r="AB655">
        <v>101.67</v>
      </c>
      <c r="AC655" s="2">
        <f>(Table2[[#This Row],[Close Price]]/Table2[[#This Row],[Day Low]])-1</f>
        <v>6.4164260506895943E-3</v>
      </c>
      <c r="AD655" s="2">
        <f>(Table2[[#This Row],[Day High]]/Table2[[#This Row],[Close Price]])-1</f>
        <v>2.9646158750398444E-2</v>
      </c>
      <c r="AE655" s="2">
        <f>(Table2[[#This Row],[Close Price]]/Table2[[#This Row],[Current Week Low]])-1</f>
        <v>6.4164260506895943E-3</v>
      </c>
      <c r="AF655" s="2">
        <f>(Table2[[#This Row],[Current Week High]]/Table2[[#This Row],[Close Price]])-1</f>
        <v>5.8229731165657217E-2</v>
      </c>
      <c r="AG655" s="2">
        <f>(Table2[[#This Row],[Close Price]]/Table2[[#This Row],[Current Month Low]])-1</f>
        <v>6.4164260506895943E-3</v>
      </c>
      <c r="AH655" s="2">
        <f>(Table2[[#This Row],[Current Month High]]/Table2[[#This Row],[Close Price]])-1</f>
        <v>8.0331526936563646E-2</v>
      </c>
      <c r="AI655">
        <v>29.157369036234101</v>
      </c>
      <c r="AJ655">
        <v>11.902497027348399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10443</v>
      </c>
      <c r="AN655">
        <v>-5.73</v>
      </c>
      <c r="AO655" t="s">
        <v>10443</v>
      </c>
      <c r="AP655">
        <v>1.368756541801E-3</v>
      </c>
      <c r="AQ655">
        <f>(Table2[[#This Row],[Sharpe Ratio]]-AVERAGE(Table2[Sharpe Ratio]))/_xlfn.STDEV.P(Table2[Sharpe Ratio])</f>
        <v>-0.73044612561523703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587</v>
      </c>
      <c r="AT655">
        <f>_xlfn.RANK.AVG(Table2[[#This Row],[6M Return vs Nifty Z-Score]],Table2[6M Return vs Nifty Z-Score])</f>
        <v>684</v>
      </c>
      <c r="AU655">
        <f>_xlfn.RANK.AVG(Table2[[#This Row],[Sharpe Ratio Z-Score]],Table2[Sharpe Ratio Z-Score])</f>
        <v>527</v>
      </c>
      <c r="AV655">
        <f>(Table2[[#This Row],[Rank 1Y]]+Table2[[#This Row],[Rank 6M]]+Table2[[#This Row],[Rank Sharpe]])/3</f>
        <v>599.33333333333337</v>
      </c>
    </row>
    <row r="656" spans="1:48" x14ac:dyDescent="0.3">
      <c r="A656" t="s">
        <v>1728</v>
      </c>
      <c r="B656" t="s">
        <v>1729</v>
      </c>
      <c r="C656" t="s">
        <v>10388</v>
      </c>
      <c r="D656" t="s">
        <v>54</v>
      </c>
      <c r="E656">
        <v>4824.2891250000002</v>
      </c>
      <c r="F656">
        <v>524.75</v>
      </c>
      <c r="G656">
        <v>-38.955422306415699</v>
      </c>
      <c r="H656">
        <f>(Table2[[#This Row],[1Y Return vs Nifty]]-AVERAGE(Table2[1Y Return vs Nifty]))/_xlfn.STDEV.P(Table2[1Y Return vs Nifty])</f>
        <v>-1.0382073224931476</v>
      </c>
      <c r="I656">
        <v>-6.4061653412979496</v>
      </c>
      <c r="J656">
        <f>(Table2[[#This Row],[1M Return vs Nifty]]-AVERAGE(Table2[1M Return vs Nifty]))/_xlfn.STDEV.P(Table2[1M Return vs Nifty])</f>
        <v>-0.39212790869735931</v>
      </c>
      <c r="K656">
        <v>1.7927542092391</v>
      </c>
      <c r="L656">
        <f>(Table2[[#This Row],[6M Return vs Nifty]]-AVERAGE(Table2[6M Return vs Nifty]))/_xlfn.STDEV.P(Table2[6M Return vs Nifty])</f>
        <v>-0.38837732425516491</v>
      </c>
      <c r="M656">
        <v>-3.67934091611651</v>
      </c>
      <c r="N656">
        <f>(Table2[[#This Row],[1W Return vs Nifty]]-AVERAGE(Table2[1W Return vs Nifty]))/_xlfn.STDEV.P(Table2[1W Return vs Nifty])</f>
        <v>-0.20256296188422115</v>
      </c>
      <c r="O656">
        <v>538.87</v>
      </c>
      <c r="P656">
        <v>535.07493001143303</v>
      </c>
      <c r="Q656">
        <v>513.74288973252999</v>
      </c>
      <c r="R656">
        <v>34.797431946046103</v>
      </c>
      <c r="S656" s="2">
        <f>(Table2[[#This Row],[Close Price]]-Table2[[#This Row],[20D EMA]])/Table2[[#This Row],[20D EMA]]</f>
        <v>-2.6202980310650072E-2</v>
      </c>
      <c r="T656" s="2">
        <f>(Table2[[#This Row],[Close Price]]-Table2[[#This Row],[50D EMA]])/Table2[[#This Row],[50D EMA]]</f>
        <v>-1.9296232045878905E-2</v>
      </c>
      <c r="U656" s="2">
        <f>(Table2[[#This Row],[Close Price]]-Table2[[#This Row],[200D EMA]])/Table2[[#This Row],[200D EMA]]</f>
        <v>2.1425328675985462E-2</v>
      </c>
      <c r="V656">
        <v>0.49576429763047503</v>
      </c>
      <c r="W656">
        <v>517.04999999999995</v>
      </c>
      <c r="X656">
        <v>526.5</v>
      </c>
      <c r="Y656">
        <v>517.04999999999995</v>
      </c>
      <c r="Z656">
        <v>537.4</v>
      </c>
      <c r="AA656">
        <v>517.04999999999995</v>
      </c>
      <c r="AB656">
        <v>591</v>
      </c>
      <c r="AC656" s="2">
        <f>(Table2[[#This Row],[Close Price]]/Table2[[#This Row],[Day Low]])-1</f>
        <v>1.4892176772072441E-2</v>
      </c>
      <c r="AD656" s="2">
        <f>(Table2[[#This Row],[Day High]]/Table2[[#This Row],[Close Price]])-1</f>
        <v>3.3349213911386677E-3</v>
      </c>
      <c r="AE656" s="2">
        <f>(Table2[[#This Row],[Close Price]]/Table2[[#This Row],[Current Week Low]])-1</f>
        <v>1.4892176772072441E-2</v>
      </c>
      <c r="AF656" s="2">
        <f>(Table2[[#This Row],[Current Week High]]/Table2[[#This Row],[Close Price]])-1</f>
        <v>2.4106717484516427E-2</v>
      </c>
      <c r="AG656" s="2">
        <f>(Table2[[#This Row],[Close Price]]/Table2[[#This Row],[Current Month Low]])-1</f>
        <v>1.4892176772072441E-2</v>
      </c>
      <c r="AH656" s="2">
        <f>(Table2[[#This Row],[Current Month High]]/Table2[[#This Row],[Close Price]])-1</f>
        <v>0.12625059552167706</v>
      </c>
      <c r="AI656">
        <v>21.010004764173399</v>
      </c>
      <c r="AJ656">
        <v>21.7376174457719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-0.15</v>
      </c>
      <c r="AM656" t="s">
        <v>10443</v>
      </c>
      <c r="AN656">
        <v>-8.68</v>
      </c>
      <c r="AO656" t="s">
        <v>10443</v>
      </c>
      <c r="AP656">
        <v>-4.1947594791425E-2</v>
      </c>
      <c r="AQ656">
        <f>(Table2[[#This Row],[Sharpe Ratio]]-AVERAGE(Table2[Sharpe Ratio]))/_xlfn.STDEV.P(Table2[Sharpe Ratio])</f>
        <v>-1.2318674862665184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-3.2531430035964113</v>
      </c>
      <c r="AS656">
        <f>_xlfn.RANK.AVG(Table2[[#This Row],[1Y Return vs Nifty Z-Score]],Table2[1Y Return vs Nifty Z-Score])</f>
        <v>685</v>
      </c>
      <c r="AT656">
        <f>_xlfn.RANK.AVG(Table2[[#This Row],[6M Return vs Nifty Z-Score]],Table2[6M Return vs Nifty Z-Score])</f>
        <v>450</v>
      </c>
      <c r="AU656">
        <f>_xlfn.RANK.AVG(Table2[[#This Row],[Sharpe Ratio Z-Score]],Table2[Sharpe Ratio Z-Score])</f>
        <v>664</v>
      </c>
      <c r="AV656">
        <f>(Table2[[#This Row],[Rank 1Y]]+Table2[[#This Row],[Rank 6M]]+Table2[[#This Row],[Rank Sharpe]])/3</f>
        <v>599.66666666666663</v>
      </c>
    </row>
    <row r="657" spans="1:48" x14ac:dyDescent="0.3">
      <c r="A657" t="s">
        <v>1054</v>
      </c>
      <c r="B657" t="s">
        <v>1055</v>
      </c>
      <c r="C657" t="s">
        <v>5658</v>
      </c>
      <c r="D657" t="s">
        <v>80</v>
      </c>
      <c r="E657">
        <v>12943.33898472</v>
      </c>
      <c r="F657">
        <v>362.4</v>
      </c>
      <c r="G657">
        <v>-30.401091593957201</v>
      </c>
      <c r="H657">
        <f>(Table2[[#This Row],[1Y Return vs Nifty]]-AVERAGE(Table2[1Y Return vs Nifty]))/_xlfn.STDEV.P(Table2[1Y Return vs Nifty])</f>
        <v>-0.89786542612084841</v>
      </c>
      <c r="I657">
        <v>2.2839196397614199</v>
      </c>
      <c r="J657">
        <f>(Table2[[#This Row],[1M Return vs Nifty]]-AVERAGE(Table2[1M Return vs Nifty]))/_xlfn.STDEV.P(Table2[1M Return vs Nifty])</f>
        <v>0.44393139204470106</v>
      </c>
      <c r="K657">
        <v>2.3433869807896501</v>
      </c>
      <c r="L657">
        <f>(Table2[[#This Row],[6M Return vs Nifty]]-AVERAGE(Table2[6M Return vs Nifty]))/_xlfn.STDEV.P(Table2[6M Return vs Nifty])</f>
        <v>-0.37234326024006265</v>
      </c>
      <c r="M657">
        <v>-1.0781330502583699</v>
      </c>
      <c r="N657">
        <f>(Table2[[#This Row],[1W Return vs Nifty]]-AVERAGE(Table2[1W Return vs Nifty]))/_xlfn.STDEV.P(Table2[1W Return vs Nifty])</f>
        <v>0.3757533278841762</v>
      </c>
      <c r="O657">
        <v>351.9</v>
      </c>
      <c r="P657">
        <v>346.74378683014299</v>
      </c>
      <c r="Q657">
        <v>343.47400903026499</v>
      </c>
      <c r="R657">
        <v>60.113588635997999</v>
      </c>
      <c r="S657" s="2">
        <f>(Table2[[#This Row],[Close Price]]-Table2[[#This Row],[20D EMA]])/Table2[[#This Row],[20D EMA]]</f>
        <v>2.9838022165387897E-2</v>
      </c>
      <c r="T657" s="2">
        <f>(Table2[[#This Row],[Close Price]]-Table2[[#This Row],[50D EMA]])/Table2[[#This Row],[50D EMA]]</f>
        <v>4.5152108745718879E-2</v>
      </c>
      <c r="U657" s="2">
        <f>(Table2[[#This Row],[Close Price]]-Table2[[#This Row],[200D EMA]])/Table2[[#This Row],[200D EMA]]</f>
        <v>5.5101668458609136E-2</v>
      </c>
      <c r="V657">
        <v>2.2493601312057501</v>
      </c>
      <c r="W657">
        <v>352.25</v>
      </c>
      <c r="X657">
        <v>365</v>
      </c>
      <c r="Y657">
        <v>348.55</v>
      </c>
      <c r="Z657">
        <v>379.25</v>
      </c>
      <c r="AA657">
        <v>335.8</v>
      </c>
      <c r="AB657">
        <v>379.25</v>
      </c>
      <c r="AC657" s="2">
        <f>(Table2[[#This Row],[Close Price]]/Table2[[#This Row],[Day Low]])-1</f>
        <v>2.8814762242725278E-2</v>
      </c>
      <c r="AD657" s="2">
        <f>(Table2[[#This Row],[Day High]]/Table2[[#This Row],[Close Price]])-1</f>
        <v>7.1743929359824321E-3</v>
      </c>
      <c r="AE657" s="2">
        <f>(Table2[[#This Row],[Close Price]]/Table2[[#This Row],[Current Week Low]])-1</f>
        <v>3.9736049347295799E-2</v>
      </c>
      <c r="AF657" s="2">
        <f>(Table2[[#This Row],[Current Week High]]/Table2[[#This Row],[Close Price]])-1</f>
        <v>4.6495584988962557E-2</v>
      </c>
      <c r="AG657" s="2">
        <f>(Table2[[#This Row],[Close Price]]/Table2[[#This Row],[Current Month Low]])-1</f>
        <v>7.9213817748659876E-2</v>
      </c>
      <c r="AH657" s="2">
        <f>(Table2[[#This Row],[Current Month High]]/Table2[[#This Row],[Close Price]])-1</f>
        <v>4.6495584988962557E-2</v>
      </c>
      <c r="AI657">
        <v>9.8233995584989096</v>
      </c>
      <c r="AJ657">
        <v>24.4078269824922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-0.02</v>
      </c>
      <c r="AM657" t="s">
        <v>10443</v>
      </c>
      <c r="AN657">
        <v>4.5</v>
      </c>
      <c r="AO657" t="s">
        <v>10442</v>
      </c>
      <c r="AP657">
        <v>-0.10063119394263401</v>
      </c>
      <c r="AQ657">
        <f>(Table2[[#This Row],[Sharpe Ratio]]-AVERAGE(Table2[Sharpe Ratio]))/_xlfn.STDEV.P(Table2[Sharpe Ratio])</f>
        <v>-1.9111770132382158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-2.3617009796702493</v>
      </c>
      <c r="AS657">
        <f>_xlfn.RANK.AVG(Table2[[#This Row],[1Y Return vs Nifty Z-Score]],Table2[1Y Return vs Nifty Z-Score])</f>
        <v>638</v>
      </c>
      <c r="AT657">
        <f>_xlfn.RANK.AVG(Table2[[#This Row],[6M Return vs Nifty Z-Score]],Table2[6M Return vs Nifty Z-Score])</f>
        <v>441</v>
      </c>
      <c r="AU657">
        <f>_xlfn.RANK.AVG(Table2[[#This Row],[Sharpe Ratio Z-Score]],Table2[Sharpe Ratio Z-Score])</f>
        <v>723</v>
      </c>
      <c r="AV657">
        <f>(Table2[[#This Row],[Rank 1Y]]+Table2[[#This Row],[Rank 6M]]+Table2[[#This Row],[Rank Sharpe]])/3</f>
        <v>600.66666666666663</v>
      </c>
    </row>
    <row r="658" spans="1:48" x14ac:dyDescent="0.3">
      <c r="A658" t="s">
        <v>2104</v>
      </c>
      <c r="B658" t="s">
        <v>2105</v>
      </c>
      <c r="C658" t="s">
        <v>10388</v>
      </c>
      <c r="D658" t="s">
        <v>183</v>
      </c>
      <c r="E658">
        <v>2999.1038242549998</v>
      </c>
      <c r="F658">
        <v>191.29</v>
      </c>
      <c r="G658">
        <v>-6.2205412282682602</v>
      </c>
      <c r="H658">
        <f>(Table2[[#This Row],[1Y Return vs Nifty]]-AVERAGE(Table2[1Y Return vs Nifty]))/_xlfn.STDEV.P(Table2[1Y Return vs Nifty])</f>
        <v>-0.50116059815525016</v>
      </c>
      <c r="I658">
        <v>1.2264847913521599</v>
      </c>
      <c r="J658">
        <f>(Table2[[#This Row],[1M Return vs Nifty]]-AVERAGE(Table2[1M Return vs Nifty]))/_xlfn.STDEV.P(Table2[1M Return vs Nifty])</f>
        <v>0.34219726149612278</v>
      </c>
      <c r="K658">
        <v>-30.808050788949199</v>
      </c>
      <c r="L658">
        <f>(Table2[[#This Row],[6M Return vs Nifty]]-AVERAGE(Table2[6M Return vs Nifty]))/_xlfn.STDEV.P(Table2[6M Return vs Nifty])</f>
        <v>-1.3376913158885695</v>
      </c>
      <c r="M658">
        <v>-10.9281468331315</v>
      </c>
      <c r="N658">
        <f>(Table2[[#This Row],[1W Return vs Nifty]]-AVERAGE(Table2[1W Return vs Nifty]))/_xlfn.STDEV.P(Table2[1W Return vs Nifty])</f>
        <v>-1.8141614035936602</v>
      </c>
      <c r="O658">
        <v>195.44</v>
      </c>
      <c r="P658">
        <v>190.80290571862301</v>
      </c>
      <c r="Q658">
        <v>186.65410935348501</v>
      </c>
      <c r="R658">
        <v>43.767347134758403</v>
      </c>
      <c r="S658" s="2">
        <f>(Table2[[#This Row],[Close Price]]-Table2[[#This Row],[20D EMA]])/Table2[[#This Row],[20D EMA]]</f>
        <v>-2.1234138354482224E-2</v>
      </c>
      <c r="T658" s="2">
        <f>(Table2[[#This Row],[Close Price]]-Table2[[#This Row],[50D EMA]])/Table2[[#This Row],[50D EMA]]</f>
        <v>2.5528661607245162E-3</v>
      </c>
      <c r="U658" s="2">
        <f>(Table2[[#This Row],[Close Price]]-Table2[[#This Row],[200D EMA]])/Table2[[#This Row],[200D EMA]]</f>
        <v>2.4836799267759724E-2</v>
      </c>
      <c r="V658">
        <v>0.81403616804357903</v>
      </c>
      <c r="W658">
        <v>183.3</v>
      </c>
      <c r="X658">
        <v>192.8</v>
      </c>
      <c r="Y658">
        <v>181.21</v>
      </c>
      <c r="Z658">
        <v>208.9</v>
      </c>
      <c r="AA658">
        <v>181.21</v>
      </c>
      <c r="AB658">
        <v>212.15</v>
      </c>
      <c r="AC658" s="2">
        <f>(Table2[[#This Row],[Close Price]]/Table2[[#This Row],[Day Low]])-1</f>
        <v>4.3589743589743435E-2</v>
      </c>
      <c r="AD658" s="2">
        <f>(Table2[[#This Row],[Day High]]/Table2[[#This Row],[Close Price]])-1</f>
        <v>7.8937738512208089E-3</v>
      </c>
      <c r="AE658" s="2">
        <f>(Table2[[#This Row],[Close Price]]/Table2[[#This Row],[Current Week Low]])-1</f>
        <v>5.5626069201478945E-2</v>
      </c>
      <c r="AF658" s="2">
        <f>(Table2[[#This Row],[Current Week High]]/Table2[[#This Row],[Close Price]])-1</f>
        <v>9.2059177165560113E-2</v>
      </c>
      <c r="AG658" s="2">
        <f>(Table2[[#This Row],[Close Price]]/Table2[[#This Row],[Current Month Low]])-1</f>
        <v>5.5626069201478945E-2</v>
      </c>
      <c r="AH658" s="2">
        <f>(Table2[[#This Row],[Current Month High]]/Table2[[#This Row],[Close Price]])-1</f>
        <v>0.10904908777249211</v>
      </c>
      <c r="AI658">
        <v>47.942913900360701</v>
      </c>
      <c r="AJ658">
        <v>43.827067669172898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-0.04</v>
      </c>
      <c r="AM658" t="s">
        <v>10443</v>
      </c>
      <c r="AN658">
        <v>-5.51</v>
      </c>
      <c r="AO658" t="s">
        <v>10443</v>
      </c>
      <c r="AP658">
        <v>-5.4205558143480001E-3</v>
      </c>
      <c r="AQ658">
        <f>(Table2[[#This Row],[Sharpe Ratio]]-AVERAGE(Table2[Sharpe Ratio]))/_xlfn.STDEV.P(Table2[Sharpe Ratio])</f>
        <v>-0.80903783832247744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-4.1198538944638345</v>
      </c>
      <c r="AS658">
        <f>_xlfn.RANK.AVG(Table2[[#This Row],[1Y Return vs Nifty Z-Score]],Table2[1Y Return vs Nifty Z-Score])</f>
        <v>485</v>
      </c>
      <c r="AT658">
        <f>_xlfn.RANK.AVG(Table2[[#This Row],[6M Return vs Nifty Z-Score]],Table2[6M Return vs Nifty Z-Score])</f>
        <v>721</v>
      </c>
      <c r="AU658">
        <f>_xlfn.RANK.AVG(Table2[[#This Row],[Sharpe Ratio Z-Score]],Table2[Sharpe Ratio Z-Score])</f>
        <v>598</v>
      </c>
      <c r="AV658">
        <f>(Table2[[#This Row],[Rank 1Y]]+Table2[[#This Row],[Rank 6M]]+Table2[[#This Row],[Rank Sharpe]])/3</f>
        <v>601.33333333333337</v>
      </c>
    </row>
    <row r="659" spans="1:48" x14ac:dyDescent="0.3">
      <c r="A659" t="s">
        <v>1945</v>
      </c>
      <c r="B659" t="s">
        <v>1946</v>
      </c>
      <c r="C659" t="s">
        <v>10400</v>
      </c>
      <c r="D659" t="s">
        <v>1947</v>
      </c>
      <c r="E659">
        <v>3687.1276735000001</v>
      </c>
      <c r="F659">
        <v>20.83</v>
      </c>
      <c r="G659">
        <v>-16.9990520835285</v>
      </c>
      <c r="H659">
        <f>(Table2[[#This Row],[1Y Return vs Nifty]]-AVERAGE(Table2[1Y Return vs Nifty]))/_xlfn.STDEV.P(Table2[1Y Return vs Nifty])</f>
        <v>-0.67799227609044832</v>
      </c>
      <c r="I659">
        <v>-8.1863692391489096</v>
      </c>
      <c r="J659">
        <f>(Table2[[#This Row],[1M Return vs Nifty]]-AVERAGE(Table2[1M Return vs Nifty]))/_xlfn.STDEV.P(Table2[1M Return vs Nifty])</f>
        <v>-0.56339850377894207</v>
      </c>
      <c r="K659">
        <v>-10.724162946747301</v>
      </c>
      <c r="L659">
        <f>(Table2[[#This Row],[6M Return vs Nifty]]-AVERAGE(Table2[6M Return vs Nifty]))/_xlfn.STDEV.P(Table2[6M Return vs Nifty])</f>
        <v>-0.75286171624960885</v>
      </c>
      <c r="M659">
        <v>-4.6098536109644304</v>
      </c>
      <c r="N659">
        <f>(Table2[[#This Row],[1W Return vs Nifty]]-AVERAGE(Table2[1W Return vs Nifty]))/_xlfn.STDEV.P(Table2[1W Return vs Nifty])</f>
        <v>-0.40944018086007283</v>
      </c>
      <c r="O659">
        <v>21.11</v>
      </c>
      <c r="P659">
        <v>21.514990079966399</v>
      </c>
      <c r="Q659">
        <v>21.293781272819899</v>
      </c>
      <c r="R659">
        <v>45.668945445725903</v>
      </c>
      <c r="S659" s="2">
        <f>(Table2[[#This Row],[Close Price]]-Table2[[#This Row],[20D EMA]])/Table2[[#This Row],[20D EMA]]</f>
        <v>-1.3263855992420708E-2</v>
      </c>
      <c r="T659" s="2">
        <f>(Table2[[#This Row],[Close Price]]-Table2[[#This Row],[50D EMA]])/Table2[[#This Row],[50D EMA]]</f>
        <v>-3.1837805986451584E-2</v>
      </c>
      <c r="U659" s="2">
        <f>(Table2[[#This Row],[Close Price]]-Table2[[#This Row],[200D EMA]])/Table2[[#This Row],[200D EMA]]</f>
        <v>-2.1780127581750214E-2</v>
      </c>
      <c r="V659">
        <v>0.74709957429562601</v>
      </c>
      <c r="W659">
        <v>20.41</v>
      </c>
      <c r="X659">
        <v>20.97</v>
      </c>
      <c r="Y659">
        <v>20.2</v>
      </c>
      <c r="Z659">
        <v>22.17</v>
      </c>
      <c r="AA659">
        <v>20.16</v>
      </c>
      <c r="AB659">
        <v>22.17</v>
      </c>
      <c r="AC659" s="2">
        <f>(Table2[[#This Row],[Close Price]]/Table2[[#This Row],[Day Low]])-1</f>
        <v>2.0578147966682891E-2</v>
      </c>
      <c r="AD659" s="2">
        <f>(Table2[[#This Row],[Day High]]/Table2[[#This Row],[Close Price]])-1</f>
        <v>6.7210753720594596E-3</v>
      </c>
      <c r="AE659" s="2">
        <f>(Table2[[#This Row],[Close Price]]/Table2[[#This Row],[Current Week Low]])-1</f>
        <v>3.1188118811881216E-2</v>
      </c>
      <c r="AF659" s="2">
        <f>(Table2[[#This Row],[Current Week High]]/Table2[[#This Row],[Close Price]])-1</f>
        <v>6.4330292846855652E-2</v>
      </c>
      <c r="AG659" s="2">
        <f>(Table2[[#This Row],[Close Price]]/Table2[[#This Row],[Current Month Low]])-1</f>
        <v>3.3234126984126977E-2</v>
      </c>
      <c r="AH659" s="2">
        <f>(Table2[[#This Row],[Current Month High]]/Table2[[#This Row],[Close Price]])-1</f>
        <v>6.4330292846855652E-2</v>
      </c>
      <c r="AI659">
        <v>34.181469035045602</v>
      </c>
      <c r="AJ659">
        <v>22.529411764705799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-0.18</v>
      </c>
      <c r="AM659" t="s">
        <v>10443</v>
      </c>
      <c r="AN659">
        <v>1.61</v>
      </c>
      <c r="AO659" t="s">
        <v>10442</v>
      </c>
      <c r="AP659">
        <v>-4.8998151836061002E-2</v>
      </c>
      <c r="AQ659">
        <f>(Table2[[#This Row],[Sharpe Ratio]]-AVERAGE(Table2[Sharpe Ratio]))/_xlfn.STDEV.P(Table2[Sharpe Ratio])</f>
        <v>-1.3134833148822378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565</v>
      </c>
      <c r="AT659">
        <f>_xlfn.RANK.AVG(Table2[[#This Row],[6M Return vs Nifty Z-Score]],Table2[6M Return vs Nifty Z-Score])</f>
        <v>572</v>
      </c>
      <c r="AU659">
        <f>_xlfn.RANK.AVG(Table2[[#This Row],[Sharpe Ratio Z-Score]],Table2[Sharpe Ratio Z-Score])</f>
        <v>670</v>
      </c>
      <c r="AV659">
        <f>(Table2[[#This Row],[Rank 1Y]]+Table2[[#This Row],[Rank 6M]]+Table2[[#This Row],[Rank Sharpe]])/3</f>
        <v>602.33333333333337</v>
      </c>
    </row>
    <row r="660" spans="1:48" x14ac:dyDescent="0.3">
      <c r="A660" t="s">
        <v>876</v>
      </c>
      <c r="B660" t="s">
        <v>877</v>
      </c>
      <c r="C660" t="s">
        <v>10391</v>
      </c>
      <c r="D660" t="s">
        <v>119</v>
      </c>
      <c r="E660">
        <v>18306.40727412</v>
      </c>
      <c r="F660">
        <v>3055.1</v>
      </c>
      <c r="G660">
        <v>-28.428045168139299</v>
      </c>
      <c r="H660">
        <f>(Table2[[#This Row],[1Y Return vs Nifty]]-AVERAGE(Table2[1Y Return vs Nifty]))/_xlfn.STDEV.P(Table2[1Y Return vs Nifty])</f>
        <v>-0.86549573101114285</v>
      </c>
      <c r="I660">
        <v>-0.56775031331770498</v>
      </c>
      <c r="J660">
        <f>(Table2[[#This Row],[1M Return vs Nifty]]-AVERAGE(Table2[1M Return vs Nifty]))/_xlfn.STDEV.P(Table2[1M Return vs Nifty])</f>
        <v>0.16957674624837943</v>
      </c>
      <c r="K660">
        <v>7.6675337589040896E-2</v>
      </c>
      <c r="L660">
        <f>(Table2[[#This Row],[6M Return vs Nifty]]-AVERAGE(Table2[6M Return vs Nifty]))/_xlfn.STDEV.P(Table2[6M Return vs Nifty])</f>
        <v>-0.43834841189224621</v>
      </c>
      <c r="M660">
        <v>-6.7179806610277799</v>
      </c>
      <c r="N660">
        <f>(Table2[[#This Row],[1W Return vs Nifty]]-AVERAGE(Table2[1W Return vs Nifty]))/_xlfn.STDEV.P(Table2[1W Return vs Nifty])</f>
        <v>-0.87813175678333333</v>
      </c>
      <c r="O660">
        <v>3019.02</v>
      </c>
      <c r="P660">
        <v>2926.1527994509902</v>
      </c>
      <c r="Q660">
        <v>2767.1346741949701</v>
      </c>
      <c r="R660">
        <v>53.442381198918902</v>
      </c>
      <c r="S660" s="2">
        <f>(Table2[[#This Row],[Close Price]]-Table2[[#This Row],[20D EMA]])/Table2[[#This Row],[20D EMA]]</f>
        <v>1.1950897973514561E-2</v>
      </c>
      <c r="T660" s="2">
        <f>(Table2[[#This Row],[Close Price]]-Table2[[#This Row],[50D EMA]])/Table2[[#This Row],[50D EMA]]</f>
        <v>4.4067145288244354E-2</v>
      </c>
      <c r="U660" s="2">
        <f>(Table2[[#This Row],[Close Price]]-Table2[[#This Row],[200D EMA]])/Table2[[#This Row],[200D EMA]]</f>
        <v>0.10406624892184051</v>
      </c>
      <c r="V660">
        <v>0.69357821438559797</v>
      </c>
      <c r="W660">
        <v>2991.05</v>
      </c>
      <c r="X660">
        <v>3092</v>
      </c>
      <c r="Y660">
        <v>2918.05</v>
      </c>
      <c r="Z660">
        <v>3145.6</v>
      </c>
      <c r="AA660">
        <v>2918.05</v>
      </c>
      <c r="AB660">
        <v>3176</v>
      </c>
      <c r="AC660" s="2">
        <f>(Table2[[#This Row],[Close Price]]/Table2[[#This Row],[Day Low]])-1</f>
        <v>2.1413884756189105E-2</v>
      </c>
      <c r="AD660" s="2">
        <f>(Table2[[#This Row],[Day High]]/Table2[[#This Row],[Close Price]])-1</f>
        <v>1.2078164380871392E-2</v>
      </c>
      <c r="AE660" s="2">
        <f>(Table2[[#This Row],[Close Price]]/Table2[[#This Row],[Current Week Low]])-1</f>
        <v>4.6966295985332529E-2</v>
      </c>
      <c r="AF660" s="2">
        <f>(Table2[[#This Row],[Current Week High]]/Table2[[#This Row],[Close Price]])-1</f>
        <v>2.9622598278288725E-2</v>
      </c>
      <c r="AG660" s="2">
        <f>(Table2[[#This Row],[Close Price]]/Table2[[#This Row],[Current Month Low]])-1</f>
        <v>4.6966295985332529E-2</v>
      </c>
      <c r="AH660" s="2">
        <f>(Table2[[#This Row],[Current Month High]]/Table2[[#This Row],[Close Price]])-1</f>
        <v>3.9573172727570327E-2</v>
      </c>
      <c r="AI660">
        <v>4.6905174953356603</v>
      </c>
      <c r="AJ660">
        <v>36.999999999999901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</v>
      </c>
      <c r="AM660" t="s">
        <v>10444</v>
      </c>
      <c r="AN660">
        <v>0.01</v>
      </c>
      <c r="AO660" t="s">
        <v>10442</v>
      </c>
      <c r="AP660">
        <v>-8.1227007654953998E-2</v>
      </c>
      <c r="AQ660">
        <f>(Table2[[#This Row],[Sharpe Ratio]]-AVERAGE(Table2[Sharpe Ratio]))/_xlfn.STDEV.P(Table2[Sharpe Ratio])</f>
        <v>-1.6865580600893095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-3.6989572135276525</v>
      </c>
      <c r="AS660">
        <f>_xlfn.RANK.AVG(Table2[[#This Row],[1Y Return vs Nifty Z-Score]],Table2[1Y Return vs Nifty Z-Score])</f>
        <v>627</v>
      </c>
      <c r="AT660">
        <f>_xlfn.RANK.AVG(Table2[[#This Row],[6M Return vs Nifty Z-Score]],Table2[6M Return vs Nifty Z-Score])</f>
        <v>470</v>
      </c>
      <c r="AU660">
        <f>_xlfn.RANK.AVG(Table2[[#This Row],[Sharpe Ratio Z-Score]],Table2[Sharpe Ratio Z-Score])</f>
        <v>713</v>
      </c>
      <c r="AV660">
        <f>(Table2[[#This Row],[Rank 1Y]]+Table2[[#This Row],[Rank 6M]]+Table2[[#This Row],[Rank Sharpe]])/3</f>
        <v>603.33333333333337</v>
      </c>
    </row>
    <row r="661" spans="1:48" x14ac:dyDescent="0.3">
      <c r="A661" t="s">
        <v>425</v>
      </c>
      <c r="B661" t="s">
        <v>426</v>
      </c>
      <c r="C661" t="s">
        <v>10384</v>
      </c>
      <c r="D661" t="s">
        <v>24</v>
      </c>
      <c r="E661">
        <v>54496.737090453003</v>
      </c>
      <c r="F661">
        <v>72.83</v>
      </c>
      <c r="G661">
        <v>-51.783817618294002</v>
      </c>
      <c r="H661">
        <f>(Table2[[#This Row],[1Y Return vs Nifty]]-AVERAGE(Table2[1Y Return vs Nifty]))/_xlfn.STDEV.P(Table2[1Y Return vs Nifty])</f>
        <v>-1.2486692961996908</v>
      </c>
      <c r="I661">
        <v>-2.17789604377659</v>
      </c>
      <c r="J661">
        <f>(Table2[[#This Row],[1M Return vs Nifty]]-AVERAGE(Table2[1M Return vs Nifty]))/_xlfn.STDEV.P(Table2[1M Return vs Nifty])</f>
        <v>1.466717788002006E-2</v>
      </c>
      <c r="K661">
        <v>-22.705644053155002</v>
      </c>
      <c r="L661">
        <f>(Table2[[#This Row],[6M Return vs Nifty]]-AVERAGE(Table2[6M Return vs Nifty]))/_xlfn.STDEV.P(Table2[6M Return vs Nifty])</f>
        <v>-1.1017545627739878</v>
      </c>
      <c r="M661">
        <v>-0.56236710709720705</v>
      </c>
      <c r="N661">
        <f>(Table2[[#This Row],[1W Return vs Nifty]]-AVERAGE(Table2[1W Return vs Nifty]))/_xlfn.STDEV.P(Table2[1W Return vs Nifty])</f>
        <v>0.49042153666243177</v>
      </c>
      <c r="O661">
        <v>73.45</v>
      </c>
      <c r="P661">
        <v>74.541432434032004</v>
      </c>
      <c r="Q661">
        <v>77.838440355229395</v>
      </c>
      <c r="R661">
        <v>44.922432790777101</v>
      </c>
      <c r="S661" s="2">
        <f>(Table2[[#This Row],[Close Price]]-Table2[[#This Row],[20D EMA]])/Table2[[#This Row],[20D EMA]]</f>
        <v>-8.441116405718237E-3</v>
      </c>
      <c r="T661" s="2">
        <f>(Table2[[#This Row],[Close Price]]-Table2[[#This Row],[50D EMA]])/Table2[[#This Row],[50D EMA]]</f>
        <v>-2.2959478750916092E-2</v>
      </c>
      <c r="U661" s="2">
        <f>(Table2[[#This Row],[Close Price]]-Table2[[#This Row],[200D EMA]])/Table2[[#This Row],[200D EMA]]</f>
        <v>-6.4344048164024087E-2</v>
      </c>
      <c r="V661">
        <v>1.02498255467338</v>
      </c>
      <c r="W661">
        <v>72.56</v>
      </c>
      <c r="X661">
        <v>74.63</v>
      </c>
      <c r="Y661">
        <v>71.16</v>
      </c>
      <c r="Z661">
        <v>74.63</v>
      </c>
      <c r="AA661">
        <v>71.16</v>
      </c>
      <c r="AB661">
        <v>75.7</v>
      </c>
      <c r="AC661" s="2">
        <f>(Table2[[#This Row],[Close Price]]/Table2[[#This Row],[Day Low]])-1</f>
        <v>3.7210584343989606E-3</v>
      </c>
      <c r="AD661" s="2">
        <f>(Table2[[#This Row],[Day High]]/Table2[[#This Row],[Close Price]])-1</f>
        <v>2.4715089935466006E-2</v>
      </c>
      <c r="AE661" s="2">
        <f>(Table2[[#This Row],[Close Price]]/Table2[[#This Row],[Current Week Low]])-1</f>
        <v>2.3468240584598066E-2</v>
      </c>
      <c r="AF661" s="2">
        <f>(Table2[[#This Row],[Current Week High]]/Table2[[#This Row],[Close Price]])-1</f>
        <v>2.4715089935466006E-2</v>
      </c>
      <c r="AG661" s="2">
        <f>(Table2[[#This Row],[Close Price]]/Table2[[#This Row],[Current Month Low]])-1</f>
        <v>2.3468240584598066E-2</v>
      </c>
      <c r="AH661" s="2">
        <f>(Table2[[#This Row],[Current Month High]]/Table2[[#This Row],[Close Price]])-1</f>
        <v>3.9406837841548858E-2</v>
      </c>
      <c r="AI661">
        <v>35.109158313881601</v>
      </c>
      <c r="AJ661">
        <v>3.4076387902882201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-0.11</v>
      </c>
      <c r="AM661" t="s">
        <v>10443</v>
      </c>
      <c r="AN661">
        <v>-2.44</v>
      </c>
      <c r="AO661" t="s">
        <v>10443</v>
      </c>
      <c r="AP661">
        <v>3.9649880624423997E-2</v>
      </c>
      <c r="AQ661">
        <f>(Table2[[#This Row],[Sharpe Ratio]]-AVERAGE(Table2[Sharpe Ratio]))/_xlfn.STDEV.P(Table2[Sharpe Ratio])</f>
        <v>-0.28731154170013778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718</v>
      </c>
      <c r="AT661">
        <f>_xlfn.RANK.AVG(Table2[[#This Row],[6M Return vs Nifty Z-Score]],Table2[6M Return vs Nifty Z-Score])</f>
        <v>686</v>
      </c>
      <c r="AU661">
        <f>_xlfn.RANK.AVG(Table2[[#This Row],[Sharpe Ratio Z-Score]],Table2[Sharpe Ratio Z-Score])</f>
        <v>410</v>
      </c>
      <c r="AV661">
        <f>(Table2[[#This Row],[Rank 1Y]]+Table2[[#This Row],[Rank 6M]]+Table2[[#This Row],[Rank Sharpe]])/3</f>
        <v>604.66666666666663</v>
      </c>
    </row>
    <row r="662" spans="1:48" x14ac:dyDescent="0.3">
      <c r="A662" t="s">
        <v>221</v>
      </c>
      <c r="B662" t="s">
        <v>222</v>
      </c>
      <c r="C662" t="s">
        <v>10389</v>
      </c>
      <c r="D662" t="s">
        <v>223</v>
      </c>
      <c r="E662">
        <v>120987.18128903001</v>
      </c>
      <c r="F662">
        <v>1007.15</v>
      </c>
      <c r="G662">
        <v>-11.825873057917301</v>
      </c>
      <c r="H662">
        <f>(Table2[[#This Row],[1Y Return vs Nifty]]-AVERAGE(Table2[1Y Return vs Nifty]))/_xlfn.STDEV.P(Table2[1Y Return vs Nifty])</f>
        <v>-0.59312137512442475</v>
      </c>
      <c r="I662">
        <v>-15.6234774157528</v>
      </c>
      <c r="J662">
        <f>(Table2[[#This Row],[1M Return vs Nifty]]-AVERAGE(Table2[1M Return vs Nifty]))/_xlfn.STDEV.P(Table2[1M Return vs Nifty])</f>
        <v>-1.2789108923489922</v>
      </c>
      <c r="K662">
        <v>-18.520429203264801</v>
      </c>
      <c r="L662">
        <f>(Table2[[#This Row],[6M Return vs Nifty]]-AVERAGE(Table2[6M Return vs Nifty]))/_xlfn.STDEV.P(Table2[6M Return vs Nifty])</f>
        <v>-0.97988386003479266</v>
      </c>
      <c r="M662">
        <v>-3.6859317147785999</v>
      </c>
      <c r="N662">
        <f>(Table2[[#This Row],[1W Return vs Nifty]]-AVERAGE(Table2[1W Return vs Nifty]))/_xlfn.STDEV.P(Table2[1W Return vs Nifty])</f>
        <v>-0.20402826816708253</v>
      </c>
      <c r="O662">
        <v>1012.01</v>
      </c>
      <c r="P662">
        <v>1034.92171269544</v>
      </c>
      <c r="Q662">
        <v>1051.4275954831801</v>
      </c>
      <c r="R662">
        <v>52.612299687948699</v>
      </c>
      <c r="S662" s="2">
        <f>(Table2[[#This Row],[Close Price]]-Table2[[#This Row],[20D EMA]])/Table2[[#This Row],[20D EMA]]</f>
        <v>-4.8023240877066563E-3</v>
      </c>
      <c r="T662" s="2">
        <f>(Table2[[#This Row],[Close Price]]-Table2[[#This Row],[50D EMA]])/Table2[[#This Row],[50D EMA]]</f>
        <v>-2.6834602419451542E-2</v>
      </c>
      <c r="U662" s="2">
        <f>(Table2[[#This Row],[Close Price]]-Table2[[#This Row],[200D EMA]])/Table2[[#This Row],[200D EMA]]</f>
        <v>-4.2111882618824058E-2</v>
      </c>
      <c r="V662">
        <v>0.69270057703991095</v>
      </c>
      <c r="W662">
        <v>976.2</v>
      </c>
      <c r="X662">
        <v>1019.9</v>
      </c>
      <c r="Y662">
        <v>967.05</v>
      </c>
      <c r="Z662">
        <v>1019.9</v>
      </c>
      <c r="AA662">
        <v>967.05</v>
      </c>
      <c r="AB662">
        <v>1049</v>
      </c>
      <c r="AC662" s="2">
        <f>(Table2[[#This Row],[Close Price]]/Table2[[#This Row],[Day Low]])-1</f>
        <v>3.1704568735914762E-2</v>
      </c>
      <c r="AD662" s="2">
        <f>(Table2[[#This Row],[Day High]]/Table2[[#This Row],[Close Price]])-1</f>
        <v>1.265948468450584E-2</v>
      </c>
      <c r="AE662" s="2">
        <f>(Table2[[#This Row],[Close Price]]/Table2[[#This Row],[Current Week Low]])-1</f>
        <v>4.1466315081950311E-2</v>
      </c>
      <c r="AF662" s="2">
        <f>(Table2[[#This Row],[Current Week High]]/Table2[[#This Row],[Close Price]])-1</f>
        <v>1.265948468450584E-2</v>
      </c>
      <c r="AG662" s="2">
        <f>(Table2[[#This Row],[Close Price]]/Table2[[#This Row],[Current Month Low]])-1</f>
        <v>4.1466315081950311E-2</v>
      </c>
      <c r="AH662" s="2">
        <f>(Table2[[#This Row],[Current Month High]]/Table2[[#This Row],[Close Price]])-1</f>
        <v>4.1552896787966143E-2</v>
      </c>
      <c r="AI662">
        <v>33.8430223899121</v>
      </c>
      <c r="AJ662">
        <v>46.814868804664698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-0.05</v>
      </c>
      <c r="AM662" t="s">
        <v>10443</v>
      </c>
      <c r="AN662">
        <v>-2.09</v>
      </c>
      <c r="AO662" t="s">
        <v>10443</v>
      </c>
      <c r="AP662">
        <v>-2.0535869531785E-2</v>
      </c>
      <c r="AQ662">
        <f>(Table2[[#This Row],[Sharpe Ratio]]-AVERAGE(Table2[Sharpe Ratio]))/_xlfn.STDEV.P(Table2[Sharpe Ratio])</f>
        <v>-0.98400966622559605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530</v>
      </c>
      <c r="AT662">
        <f>_xlfn.RANK.AVG(Table2[[#This Row],[6M Return vs Nifty Z-Score]],Table2[6M Return vs Nifty Z-Score])</f>
        <v>659</v>
      </c>
      <c r="AU662">
        <f>_xlfn.RANK.AVG(Table2[[#This Row],[Sharpe Ratio Z-Score]],Table2[Sharpe Ratio Z-Score])</f>
        <v>627</v>
      </c>
      <c r="AV662">
        <f>(Table2[[#This Row],[Rank 1Y]]+Table2[[#This Row],[Rank 6M]]+Table2[[#This Row],[Rank Sharpe]])/3</f>
        <v>605.33333333333337</v>
      </c>
    </row>
    <row r="663" spans="1:48" x14ac:dyDescent="0.3">
      <c r="A663" t="s">
        <v>2062</v>
      </c>
      <c r="B663" t="s">
        <v>2063</v>
      </c>
      <c r="C663" t="s">
        <v>10396</v>
      </c>
      <c r="D663" t="s">
        <v>132</v>
      </c>
      <c r="E663">
        <v>3188.7649795950001</v>
      </c>
      <c r="F663">
        <v>419.55</v>
      </c>
      <c r="G663">
        <v>-32.878570606200597</v>
      </c>
      <c r="H663">
        <f>(Table2[[#This Row],[1Y Return vs Nifty]]-AVERAGE(Table2[1Y Return vs Nifty]))/_xlfn.STDEV.P(Table2[1Y Return vs Nifty])</f>
        <v>-0.93851081551343152</v>
      </c>
      <c r="I663">
        <v>14.3597787896545</v>
      </c>
      <c r="J663">
        <f>(Table2[[#This Row],[1M Return vs Nifty]]-AVERAGE(Table2[1M Return vs Nifty]))/_xlfn.STDEV.P(Table2[1M Return vs Nifty])</f>
        <v>1.6057306585333981</v>
      </c>
      <c r="K663">
        <v>-20.672796096589099</v>
      </c>
      <c r="L663">
        <f>(Table2[[#This Row],[6M Return vs Nifty]]-AVERAGE(Table2[6M Return vs Nifty]))/_xlfn.STDEV.P(Table2[6M Return vs Nifty])</f>
        <v>-1.0425593678044576</v>
      </c>
      <c r="M663">
        <v>2.5299487827010898</v>
      </c>
      <c r="N663">
        <f>(Table2[[#This Row],[1W Return vs Nifty]]-AVERAGE(Table2[1W Return vs Nifty]))/_xlfn.STDEV.P(Table2[1W Return vs Nifty])</f>
        <v>1.1779239372404948</v>
      </c>
      <c r="O663">
        <v>414.98</v>
      </c>
      <c r="P663">
        <v>415.46006187263799</v>
      </c>
      <c r="Q663">
        <v>441.53696561526101</v>
      </c>
      <c r="R663">
        <v>53.089826370595901</v>
      </c>
      <c r="S663" s="2">
        <f>(Table2[[#This Row],[Close Price]]-Table2[[#This Row],[20D EMA]])/Table2[[#This Row],[20D EMA]]</f>
        <v>1.1012578919465981E-2</v>
      </c>
      <c r="T663" s="2">
        <f>(Table2[[#This Row],[Close Price]]-Table2[[#This Row],[50D EMA]])/Table2[[#This Row],[50D EMA]]</f>
        <v>9.8443593083944025E-3</v>
      </c>
      <c r="U663" s="2">
        <f>(Table2[[#This Row],[Close Price]]-Table2[[#This Row],[200D EMA]])/Table2[[#This Row],[200D EMA]]</f>
        <v>-4.9796432297855735E-2</v>
      </c>
      <c r="V663">
        <v>1.0318978047332099</v>
      </c>
      <c r="W663">
        <v>416.65</v>
      </c>
      <c r="X663">
        <v>433.3</v>
      </c>
      <c r="Y663">
        <v>404</v>
      </c>
      <c r="Z663">
        <v>436</v>
      </c>
      <c r="AA663">
        <v>395</v>
      </c>
      <c r="AB663">
        <v>446.45</v>
      </c>
      <c r="AC663" s="2">
        <f>(Table2[[#This Row],[Close Price]]/Table2[[#This Row],[Day Low]])-1</f>
        <v>6.9602784111364446E-3</v>
      </c>
      <c r="AD663" s="2">
        <f>(Table2[[#This Row],[Day High]]/Table2[[#This Row],[Close Price]])-1</f>
        <v>3.2773209391014246E-2</v>
      </c>
      <c r="AE663" s="2">
        <f>(Table2[[#This Row],[Close Price]]/Table2[[#This Row],[Current Week Low]])-1</f>
        <v>3.849009900990108E-2</v>
      </c>
      <c r="AF663" s="2">
        <f>(Table2[[#This Row],[Current Week High]]/Table2[[#This Row],[Close Price]])-1</f>
        <v>3.9208675962340678E-2</v>
      </c>
      <c r="AG663" s="2">
        <f>(Table2[[#This Row],[Close Price]]/Table2[[#This Row],[Current Month Low]])-1</f>
        <v>6.2151898734177147E-2</v>
      </c>
      <c r="AH663" s="2">
        <f>(Table2[[#This Row],[Current Month High]]/Table2[[#This Row],[Close Price]])-1</f>
        <v>6.4116315099511434E-2</v>
      </c>
      <c r="AI663">
        <v>39.435109045405703</v>
      </c>
      <c r="AJ663">
        <v>21.6086956521739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-0.01</v>
      </c>
      <c r="AM663" t="s">
        <v>10443</v>
      </c>
      <c r="AN663">
        <v>-0.46</v>
      </c>
      <c r="AO663" t="s">
        <v>10443</v>
      </c>
      <c r="AP663">
        <v>1.6247127197137001E-2</v>
      </c>
      <c r="AQ663">
        <f>(Table2[[#This Row],[Sharpe Ratio]]-AVERAGE(Table2[Sharpe Ratio]))/_xlfn.STDEV.P(Table2[Sharpe Ratio])</f>
        <v>-0.55821710288704174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657</v>
      </c>
      <c r="AT663">
        <f>_xlfn.RANK.AVG(Table2[[#This Row],[6M Return vs Nifty Z-Score]],Table2[6M Return vs Nifty Z-Score])</f>
        <v>675</v>
      </c>
      <c r="AU663">
        <f>_xlfn.RANK.AVG(Table2[[#This Row],[Sharpe Ratio Z-Score]],Table2[Sharpe Ratio Z-Score])</f>
        <v>484</v>
      </c>
      <c r="AV663">
        <f>(Table2[[#This Row],[Rank 1Y]]+Table2[[#This Row],[Rank 6M]]+Table2[[#This Row],[Rank Sharpe]])/3</f>
        <v>605.33333333333337</v>
      </c>
    </row>
    <row r="664" spans="1:48" x14ac:dyDescent="0.3">
      <c r="A664" t="s">
        <v>1614</v>
      </c>
      <c r="B664" t="s">
        <v>1615</v>
      </c>
      <c r="C664" t="s">
        <v>10397</v>
      </c>
      <c r="D664" t="s">
        <v>278</v>
      </c>
      <c r="E664">
        <v>5892.7762960800001</v>
      </c>
      <c r="F664">
        <v>175.2</v>
      </c>
      <c r="G664">
        <v>-27.077555396672</v>
      </c>
      <c r="H664">
        <f>(Table2[[#This Row],[1Y Return vs Nifty]]-AVERAGE(Table2[1Y Return vs Nifty]))/_xlfn.STDEV.P(Table2[1Y Return vs Nifty])</f>
        <v>-0.84333966738326804</v>
      </c>
      <c r="I664">
        <v>5.5429294606041202</v>
      </c>
      <c r="J664">
        <f>(Table2[[#This Row],[1M Return vs Nifty]]-AVERAGE(Table2[1M Return vs Nifty]))/_xlfn.STDEV.P(Table2[1M Return vs Nifty])</f>
        <v>0.75747556081450929</v>
      </c>
      <c r="K664">
        <v>-6.1821701708152696</v>
      </c>
      <c r="L664">
        <f>(Table2[[#This Row],[6M Return vs Nifty]]-AVERAGE(Table2[6M Return vs Nifty]))/_xlfn.STDEV.P(Table2[6M Return vs Nifty])</f>
        <v>-0.62060187504845632</v>
      </c>
      <c r="M664">
        <v>-2.7546191592387599</v>
      </c>
      <c r="N664">
        <f>(Table2[[#This Row],[1W Return vs Nifty]]-AVERAGE(Table2[1W Return vs Nifty]))/_xlfn.STDEV.P(Table2[1W Return vs Nifty])</f>
        <v>3.0267806830187177E-3</v>
      </c>
      <c r="O664">
        <v>173.84</v>
      </c>
      <c r="P664">
        <v>169.52288755208201</v>
      </c>
      <c r="Q664">
        <v>166.75590930661301</v>
      </c>
      <c r="R664">
        <v>48.965189562199001</v>
      </c>
      <c r="S664" s="2">
        <f>(Table2[[#This Row],[Close Price]]-Table2[[#This Row],[20D EMA]])/Table2[[#This Row],[20D EMA]]</f>
        <v>7.8232857800275262E-3</v>
      </c>
      <c r="T664" s="2">
        <f>(Table2[[#This Row],[Close Price]]-Table2[[#This Row],[50D EMA]])/Table2[[#This Row],[50D EMA]]</f>
        <v>3.3488766796600344E-2</v>
      </c>
      <c r="U664" s="2">
        <f>(Table2[[#This Row],[Close Price]]-Table2[[#This Row],[200D EMA]])/Table2[[#This Row],[200D EMA]]</f>
        <v>5.0637430052693895E-2</v>
      </c>
      <c r="V664">
        <v>1.51470825014722</v>
      </c>
      <c r="W664">
        <v>173.7</v>
      </c>
      <c r="X664">
        <v>177.5</v>
      </c>
      <c r="Y664">
        <v>171.64</v>
      </c>
      <c r="Z664">
        <v>192.75</v>
      </c>
      <c r="AA664">
        <v>165</v>
      </c>
      <c r="AB664">
        <v>192.75</v>
      </c>
      <c r="AC664" s="2">
        <f>(Table2[[#This Row],[Close Price]]/Table2[[#This Row],[Day Low]])-1</f>
        <v>8.6355785837650689E-3</v>
      </c>
      <c r="AD664" s="2">
        <f>(Table2[[#This Row],[Day High]]/Table2[[#This Row],[Close Price]])-1</f>
        <v>1.3127853881278684E-2</v>
      </c>
      <c r="AE664" s="2">
        <f>(Table2[[#This Row],[Close Price]]/Table2[[#This Row],[Current Week Low]])-1</f>
        <v>2.0741085993940755E-2</v>
      </c>
      <c r="AF664" s="2">
        <f>(Table2[[#This Row],[Current Week High]]/Table2[[#This Row],[Close Price]])-1</f>
        <v>0.10017123287671237</v>
      </c>
      <c r="AG664" s="2">
        <f>(Table2[[#This Row],[Close Price]]/Table2[[#This Row],[Current Month Low]])-1</f>
        <v>6.1818181818181772E-2</v>
      </c>
      <c r="AH664" s="2">
        <f>(Table2[[#This Row],[Current Month High]]/Table2[[#This Row],[Close Price]])-1</f>
        <v>0.10017123287671237</v>
      </c>
      <c r="AI664">
        <v>25.342465753424602</v>
      </c>
      <c r="AJ664">
        <v>34.717416378316003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0.03</v>
      </c>
      <c r="AM664" t="s">
        <v>10442</v>
      </c>
      <c r="AN664">
        <v>3.77</v>
      </c>
      <c r="AO664" t="s">
        <v>10442</v>
      </c>
      <c r="AP664">
        <v>-4.9655248691625999E-2</v>
      </c>
      <c r="AQ664">
        <f>(Table2[[#This Row],[Sharpe Ratio]]-AVERAGE(Table2[Sharpe Ratio]))/_xlfn.STDEV.P(Table2[Sharpe Ratio])</f>
        <v>-1.3210897357661766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-2.0245289367003725</v>
      </c>
      <c r="AS664">
        <f>_xlfn.RANK.AVG(Table2[[#This Row],[1Y Return vs Nifty Z-Score]],Table2[1Y Return vs Nifty Z-Score])</f>
        <v>620</v>
      </c>
      <c r="AT664">
        <f>_xlfn.RANK.AVG(Table2[[#This Row],[6M Return vs Nifty Z-Score]],Table2[6M Return vs Nifty Z-Score])</f>
        <v>531</v>
      </c>
      <c r="AU664">
        <f>_xlfn.RANK.AVG(Table2[[#This Row],[Sharpe Ratio Z-Score]],Table2[Sharpe Ratio Z-Score])</f>
        <v>671</v>
      </c>
      <c r="AV664">
        <f>(Table2[[#This Row],[Rank 1Y]]+Table2[[#This Row],[Rank 6M]]+Table2[[#This Row],[Rank Sharpe]])/3</f>
        <v>607.33333333333337</v>
      </c>
    </row>
    <row r="665" spans="1:48" x14ac:dyDescent="0.3">
      <c r="A665" t="s">
        <v>321</v>
      </c>
      <c r="B665" t="s">
        <v>322</v>
      </c>
      <c r="C665" t="s">
        <v>10382</v>
      </c>
      <c r="D665" t="s">
        <v>192</v>
      </c>
      <c r="E665">
        <v>86742.021246210003</v>
      </c>
      <c r="F665">
        <v>788.7</v>
      </c>
      <c r="G665">
        <v>-5.7400034620427203</v>
      </c>
      <c r="H665">
        <f>(Table2[[#This Row],[1Y Return vs Nifty]]-AVERAGE(Table2[1Y Return vs Nifty]))/_xlfn.STDEV.P(Table2[1Y Return vs Nifty])</f>
        <v>-0.49327692102638004</v>
      </c>
      <c r="I665">
        <v>-14.2392536902454</v>
      </c>
      <c r="J665">
        <f>(Table2[[#This Row],[1M Return vs Nifty]]-AVERAGE(Table2[1M Return vs Nifty]))/_xlfn.STDEV.P(Table2[1M Return vs Nifty])</f>
        <v>-1.1457369219516158</v>
      </c>
      <c r="K665">
        <v>-33.841477930938098</v>
      </c>
      <c r="L665">
        <f>(Table2[[#This Row],[6M Return vs Nifty]]-AVERAGE(Table2[6M Return vs Nifty]))/_xlfn.STDEV.P(Table2[6M Return vs Nifty])</f>
        <v>-1.4260227183999683</v>
      </c>
      <c r="M665">
        <v>-4.8094972188477403</v>
      </c>
      <c r="N665">
        <f>(Table2[[#This Row],[1W Return vs Nifty]]-AVERAGE(Table2[1W Return vs Nifty]))/_xlfn.STDEV.P(Table2[1W Return vs Nifty])</f>
        <v>-0.45382615712228253</v>
      </c>
      <c r="O665">
        <v>817.84</v>
      </c>
      <c r="P665">
        <v>849.37588760042297</v>
      </c>
      <c r="Q665">
        <v>918.37417357726895</v>
      </c>
      <c r="R665">
        <v>32.355588640393002</v>
      </c>
      <c r="S665" s="2">
        <f>(Table2[[#This Row],[Close Price]]-Table2[[#This Row],[20D EMA]])/Table2[[#This Row],[20D EMA]]</f>
        <v>-3.5630441162085476E-2</v>
      </c>
      <c r="T665" s="2">
        <f>(Table2[[#This Row],[Close Price]]-Table2[[#This Row],[50D EMA]])/Table2[[#This Row],[50D EMA]]</f>
        <v>-7.1435848940613028E-2</v>
      </c>
      <c r="U665" s="2">
        <f>(Table2[[#This Row],[Close Price]]-Table2[[#This Row],[200D EMA]])/Table2[[#This Row],[200D EMA]]</f>
        <v>-0.14119971718298605</v>
      </c>
      <c r="V665">
        <v>0.25672951728812099</v>
      </c>
      <c r="W665">
        <v>775.6</v>
      </c>
      <c r="X665">
        <v>795.7</v>
      </c>
      <c r="Y665">
        <v>773.05</v>
      </c>
      <c r="Z665">
        <v>825</v>
      </c>
      <c r="AA665">
        <v>773.05</v>
      </c>
      <c r="AB665">
        <v>858.95</v>
      </c>
      <c r="AC665" s="2">
        <f>(Table2[[#This Row],[Close Price]]/Table2[[#This Row],[Day Low]])-1</f>
        <v>1.6890149561629819E-2</v>
      </c>
      <c r="AD665" s="2">
        <f>(Table2[[#This Row],[Day High]]/Table2[[#This Row],[Close Price]])-1</f>
        <v>8.8753645239001422E-3</v>
      </c>
      <c r="AE665" s="2">
        <f>(Table2[[#This Row],[Close Price]]/Table2[[#This Row],[Current Week Low]])-1</f>
        <v>2.0244486126382633E-2</v>
      </c>
      <c r="AF665" s="2">
        <f>(Table2[[#This Row],[Current Week High]]/Table2[[#This Row],[Close Price]])-1</f>
        <v>4.6025104602510414E-2</v>
      </c>
      <c r="AG665" s="2">
        <f>(Table2[[#This Row],[Close Price]]/Table2[[#This Row],[Current Month Low]])-1</f>
        <v>2.0244486126382633E-2</v>
      </c>
      <c r="AH665" s="2">
        <f>(Table2[[#This Row],[Current Month High]]/Table2[[#This Row],[Close Price]])-1</f>
        <v>8.9070622543425904E-2</v>
      </c>
      <c r="AI665">
        <v>59.6804868771396</v>
      </c>
      <c r="AJ665">
        <v>51.091954022988503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-0.15</v>
      </c>
      <c r="AM665" t="s">
        <v>10443</v>
      </c>
      <c r="AN665">
        <v>-7.71</v>
      </c>
      <c r="AO665" t="s">
        <v>10443</v>
      </c>
      <c r="AP665">
        <v>-1.5584795956145E-2</v>
      </c>
      <c r="AQ665">
        <f>(Table2[[#This Row],[Sharpe Ratio]]-AVERAGE(Table2[Sharpe Ratio]))/_xlfn.STDEV.P(Table2[Sharpe Ratio])</f>
        <v>-0.92669703548520987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479</v>
      </c>
      <c r="AT665">
        <f>_xlfn.RANK.AVG(Table2[[#This Row],[6M Return vs Nifty Z-Score]],Table2[6M Return vs Nifty Z-Score])</f>
        <v>727</v>
      </c>
      <c r="AU665">
        <f>_xlfn.RANK.AVG(Table2[[#This Row],[Sharpe Ratio Z-Score]],Table2[Sharpe Ratio Z-Score])</f>
        <v>617</v>
      </c>
      <c r="AV665">
        <f>(Table2[[#This Row],[Rank 1Y]]+Table2[[#This Row],[Rank 6M]]+Table2[[#This Row],[Rank Sharpe]])/3</f>
        <v>607.66666666666663</v>
      </c>
    </row>
    <row r="666" spans="1:48" x14ac:dyDescent="0.3">
      <c r="A666" t="s">
        <v>49</v>
      </c>
      <c r="B666" t="s">
        <v>50</v>
      </c>
      <c r="C666" t="s">
        <v>10384</v>
      </c>
      <c r="D666" t="s">
        <v>51</v>
      </c>
      <c r="E666">
        <v>468966.60504852497</v>
      </c>
      <c r="F666">
        <v>7582.45</v>
      </c>
      <c r="G666">
        <v>-29.0173102939873</v>
      </c>
      <c r="H666">
        <f>(Table2[[#This Row],[1Y Return vs Nifty]]-AVERAGE(Table2[1Y Return vs Nifty]))/_xlfn.STDEV.P(Table2[1Y Return vs Nifty])</f>
        <v>-0.87516318344048694</v>
      </c>
      <c r="I666">
        <v>10.1297729976481</v>
      </c>
      <c r="J666">
        <f>(Table2[[#This Row],[1M Return vs Nifty]]-AVERAGE(Table2[1M Return vs Nifty]))/_xlfn.STDEV.P(Table2[1M Return vs Nifty])</f>
        <v>1.1987685065742568</v>
      </c>
      <c r="K666">
        <v>-4.0649187434392697</v>
      </c>
      <c r="L666">
        <f>(Table2[[#This Row],[6M Return vs Nifty]]-AVERAGE(Table2[6M Return vs Nifty]))/_xlfn.STDEV.P(Table2[6M Return vs Nifty])</f>
        <v>-0.55894890654275442</v>
      </c>
      <c r="M666">
        <v>0.62176134080359002</v>
      </c>
      <c r="N666">
        <f>(Table2[[#This Row],[1W Return vs Nifty]]-AVERAGE(Table2[1W Return vs Nifty]))/_xlfn.STDEV.P(Table2[1W Return vs Nifty])</f>
        <v>0.75368414615530432</v>
      </c>
      <c r="O666">
        <v>7305.12</v>
      </c>
      <c r="P666">
        <v>7101.3477197089696</v>
      </c>
      <c r="Q666">
        <v>7011.3075805545704</v>
      </c>
      <c r="R666">
        <v>64.852848260449406</v>
      </c>
      <c r="S666" s="2">
        <f>(Table2[[#This Row],[Close Price]]-Table2[[#This Row],[20D EMA]])/Table2[[#This Row],[20D EMA]]</f>
        <v>3.796378430470683E-2</v>
      </c>
      <c r="T666" s="2">
        <f>(Table2[[#This Row],[Close Price]]-Table2[[#This Row],[50D EMA]])/Table2[[#This Row],[50D EMA]]</f>
        <v>6.7748024639856241E-2</v>
      </c>
      <c r="U666" s="2">
        <f>(Table2[[#This Row],[Close Price]]-Table2[[#This Row],[200D EMA]])/Table2[[#This Row],[200D EMA]]</f>
        <v>8.146018597578826E-2</v>
      </c>
      <c r="V666">
        <v>1.4954810356211701</v>
      </c>
      <c r="W666">
        <v>7487.25</v>
      </c>
      <c r="X666">
        <v>7655</v>
      </c>
      <c r="Y666">
        <v>7286.15</v>
      </c>
      <c r="Z666">
        <v>7748</v>
      </c>
      <c r="AA666">
        <v>7193</v>
      </c>
      <c r="AB666">
        <v>7748</v>
      </c>
      <c r="AC666" s="2">
        <f>(Table2[[#This Row],[Close Price]]/Table2[[#This Row],[Day Low]])-1</f>
        <v>1.2714948746201937E-2</v>
      </c>
      <c r="AD666" s="2">
        <f>(Table2[[#This Row],[Day High]]/Table2[[#This Row],[Close Price]])-1</f>
        <v>9.5681474984998793E-3</v>
      </c>
      <c r="AE666" s="2">
        <f>(Table2[[#This Row],[Close Price]]/Table2[[#This Row],[Current Week Low]])-1</f>
        <v>4.0666195453016973E-2</v>
      </c>
      <c r="AF666" s="2">
        <f>(Table2[[#This Row],[Current Week High]]/Table2[[#This Row],[Close Price]])-1</f>
        <v>2.1833312451780218E-2</v>
      </c>
      <c r="AG666" s="2">
        <f>(Table2[[#This Row],[Close Price]]/Table2[[#This Row],[Current Month Low]])-1</f>
        <v>5.414291672459326E-2</v>
      </c>
      <c r="AH666" s="2">
        <f>(Table2[[#This Row],[Current Month High]]/Table2[[#This Row],[Close Price]])-1</f>
        <v>2.1833312451780218E-2</v>
      </c>
      <c r="AI666">
        <v>8.0389583841634398</v>
      </c>
      <c r="AJ666">
        <v>22.538705194091602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0.01</v>
      </c>
      <c r="AM666" t="s">
        <v>10442</v>
      </c>
      <c r="AN666">
        <v>3.88</v>
      </c>
      <c r="AO666" t="s">
        <v>10442</v>
      </c>
      <c r="AP666">
        <v>-6.0938989961741998E-2</v>
      </c>
      <c r="AQ666">
        <f>(Table2[[#This Row],[Sharpe Ratio]]-AVERAGE(Table2[Sharpe Ratio]))/_xlfn.STDEV.P(Table2[Sharpe Ratio])</f>
        <v>-1.4517080525623711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-0.93336748981605111</v>
      </c>
      <c r="AS666">
        <f>_xlfn.RANK.AVG(Table2[[#This Row],[1Y Return vs Nifty Z-Score]],Table2[1Y Return vs Nifty Z-Score])</f>
        <v>631</v>
      </c>
      <c r="AT666">
        <f>_xlfn.RANK.AVG(Table2[[#This Row],[6M Return vs Nifty Z-Score]],Table2[6M Return vs Nifty Z-Score])</f>
        <v>512</v>
      </c>
      <c r="AU666">
        <f>_xlfn.RANK.AVG(Table2[[#This Row],[Sharpe Ratio Z-Score]],Table2[Sharpe Ratio Z-Score])</f>
        <v>680</v>
      </c>
      <c r="AV666">
        <f>(Table2[[#This Row],[Rank 1Y]]+Table2[[#This Row],[Rank 6M]]+Table2[[#This Row],[Rank Sharpe]])/3</f>
        <v>607.66666666666663</v>
      </c>
    </row>
    <row r="667" spans="1:48" x14ac:dyDescent="0.3">
      <c r="A667" t="s">
        <v>2405</v>
      </c>
      <c r="B667" t="s">
        <v>2406</v>
      </c>
      <c r="C667" t="s">
        <v>5658</v>
      </c>
      <c r="D667" t="s">
        <v>80</v>
      </c>
      <c r="E667">
        <v>2202.7458019999999</v>
      </c>
      <c r="F667">
        <v>85.27</v>
      </c>
      <c r="G667">
        <v>-53.7306573542797</v>
      </c>
      <c r="H667">
        <f>(Table2[[#This Row],[1Y Return vs Nifty]]-AVERAGE(Table2[1Y Return vs Nifty]))/_xlfn.STDEV.P(Table2[1Y Return vs Nifty])</f>
        <v>-1.2806090457447086</v>
      </c>
      <c r="I667">
        <v>-10.4036294883112</v>
      </c>
      <c r="J667">
        <f>(Table2[[#This Row],[1M Return vs Nifty]]-AVERAGE(Table2[1M Return vs Nifty]))/_xlfn.STDEV.P(Table2[1M Return vs Nifty])</f>
        <v>-0.77671759761038206</v>
      </c>
      <c r="K667">
        <v>-16.3411203563873</v>
      </c>
      <c r="L667">
        <f>(Table2[[#This Row],[6M Return vs Nifty]]-AVERAGE(Table2[6M Return vs Nifty]))/_xlfn.STDEV.P(Table2[6M Return vs Nifty])</f>
        <v>-0.91642382030429403</v>
      </c>
      <c r="M667">
        <v>-3.9990816668591598</v>
      </c>
      <c r="N667">
        <f>(Table2[[#This Row],[1W Return vs Nifty]]-AVERAGE(Table2[1W Return vs Nifty]))/_xlfn.STDEV.P(Table2[1W Return vs Nifty])</f>
        <v>-0.27364966244525024</v>
      </c>
      <c r="O667">
        <v>88.14</v>
      </c>
      <c r="P667">
        <v>90.874472544451095</v>
      </c>
      <c r="Q667">
        <v>97.012502911492604</v>
      </c>
      <c r="R667">
        <v>26.857715269871001</v>
      </c>
      <c r="S667" s="2">
        <f>(Table2[[#This Row],[Close Price]]-Table2[[#This Row],[20D EMA]])/Table2[[#This Row],[20D EMA]]</f>
        <v>-3.256183344678925E-2</v>
      </c>
      <c r="T667" s="2">
        <f>(Table2[[#This Row],[Close Price]]-Table2[[#This Row],[50D EMA]])/Table2[[#This Row],[50D EMA]]</f>
        <v>-6.1672683070701513E-2</v>
      </c>
      <c r="U667" s="2">
        <f>(Table2[[#This Row],[Close Price]]-Table2[[#This Row],[200D EMA]])/Table2[[#This Row],[200D EMA]]</f>
        <v>-0.12104112932954264</v>
      </c>
      <c r="V667">
        <v>0.38607519459510098</v>
      </c>
      <c r="W667">
        <v>85</v>
      </c>
      <c r="X667">
        <v>86.39</v>
      </c>
      <c r="Y667">
        <v>85</v>
      </c>
      <c r="Z667">
        <v>89.2</v>
      </c>
      <c r="AA667">
        <v>85</v>
      </c>
      <c r="AB667">
        <v>91.4</v>
      </c>
      <c r="AC667" s="2">
        <f>(Table2[[#This Row],[Close Price]]/Table2[[#This Row],[Day Low]])-1</f>
        <v>3.1764705882353361E-3</v>
      </c>
      <c r="AD667" s="2">
        <f>(Table2[[#This Row],[Day High]]/Table2[[#This Row],[Close Price]])-1</f>
        <v>1.3134748446112399E-2</v>
      </c>
      <c r="AE667" s="2">
        <f>(Table2[[#This Row],[Close Price]]/Table2[[#This Row],[Current Week Low]])-1</f>
        <v>3.1764705882353361E-3</v>
      </c>
      <c r="AF667" s="2">
        <f>(Table2[[#This Row],[Current Week High]]/Table2[[#This Row],[Close Price]])-1</f>
        <v>4.6088894101090627E-2</v>
      </c>
      <c r="AG667" s="2">
        <f>(Table2[[#This Row],[Close Price]]/Table2[[#This Row],[Current Month Low]])-1</f>
        <v>3.1764705882353361E-3</v>
      </c>
      <c r="AH667" s="2">
        <f>(Table2[[#This Row],[Current Month High]]/Table2[[#This Row],[Close Price]])-1</f>
        <v>7.1889292834525831E-2</v>
      </c>
      <c r="AI667">
        <v>82.948281927993406</v>
      </c>
      <c r="AJ667">
        <v>2.8588661037394401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-0.19</v>
      </c>
      <c r="AM667" t="s">
        <v>10443</v>
      </c>
      <c r="AN667">
        <v>-3</v>
      </c>
      <c r="AO667" t="s">
        <v>10443</v>
      </c>
      <c r="AP667">
        <v>2.3061946190692E-2</v>
      </c>
      <c r="AQ667">
        <f>(Table2[[#This Row],[Sharpe Ratio]]-AVERAGE(Table2[Sharpe Ratio]))/_xlfn.STDEV.P(Table2[Sharpe Ratio])</f>
        <v>-0.47933013048132467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721</v>
      </c>
      <c r="AT667">
        <f>_xlfn.RANK.AVG(Table2[[#This Row],[6M Return vs Nifty Z-Score]],Table2[6M Return vs Nifty Z-Score])</f>
        <v>639</v>
      </c>
      <c r="AU667">
        <f>_xlfn.RANK.AVG(Table2[[#This Row],[Sharpe Ratio Z-Score]],Table2[Sharpe Ratio Z-Score])</f>
        <v>465</v>
      </c>
      <c r="AV667">
        <f>(Table2[[#This Row],[Rank 1Y]]+Table2[[#This Row],[Rank 6M]]+Table2[[#This Row],[Rank Sharpe]])/3</f>
        <v>608.33333333333337</v>
      </c>
    </row>
    <row r="668" spans="1:48" x14ac:dyDescent="0.3">
      <c r="A668" t="s">
        <v>1135</v>
      </c>
      <c r="B668" t="s">
        <v>1136</v>
      </c>
      <c r="C668" t="s">
        <v>10395</v>
      </c>
      <c r="D668" t="s">
        <v>215</v>
      </c>
      <c r="E668">
        <v>11460.73234404</v>
      </c>
      <c r="F668">
        <v>586.6</v>
      </c>
      <c r="G668">
        <v>-13.0776073494906</v>
      </c>
      <c r="H668">
        <f>(Table2[[#This Row],[1Y Return vs Nifty]]-AVERAGE(Table2[1Y Return vs Nifty]))/_xlfn.STDEV.P(Table2[1Y Return vs Nifty])</f>
        <v>-0.6136572615822381</v>
      </c>
      <c r="I668">
        <v>2.5259021862751898</v>
      </c>
      <c r="J668">
        <f>(Table2[[#This Row],[1M Return vs Nifty]]-AVERAGE(Table2[1M Return vs Nifty]))/_xlfn.STDEV.P(Table2[1M Return vs Nifty])</f>
        <v>0.4672121492606589</v>
      </c>
      <c r="K668">
        <v>-18.307936246093401</v>
      </c>
      <c r="L668">
        <f>(Table2[[#This Row],[6M Return vs Nifty]]-AVERAGE(Table2[6M Return vs Nifty]))/_xlfn.STDEV.P(Table2[6M Return vs Nifty])</f>
        <v>-0.97369620493309905</v>
      </c>
      <c r="M668">
        <v>9.6338737964725993</v>
      </c>
      <c r="N668">
        <f>(Table2[[#This Row],[1W Return vs Nifty]]-AVERAGE(Table2[1W Return vs Nifty]))/_xlfn.STDEV.P(Table2[1W Return vs Nifty])</f>
        <v>2.7573115789128435</v>
      </c>
      <c r="O668">
        <v>536.29999999999995</v>
      </c>
      <c r="P668">
        <v>537.15137797579996</v>
      </c>
      <c r="Q668">
        <v>543.97975708559295</v>
      </c>
      <c r="R668">
        <v>74.464616752458397</v>
      </c>
      <c r="S668" s="2">
        <f>(Table2[[#This Row],[Close Price]]-Table2[[#This Row],[20D EMA]])/Table2[[#This Row],[20D EMA]]</f>
        <v>9.3790788737646971E-2</v>
      </c>
      <c r="T668" s="2">
        <f>(Table2[[#This Row],[Close Price]]-Table2[[#This Row],[50D EMA]])/Table2[[#This Row],[50D EMA]]</f>
        <v>9.2057144506530242E-2</v>
      </c>
      <c r="U668" s="2">
        <f>(Table2[[#This Row],[Close Price]]-Table2[[#This Row],[200D EMA]])/Table2[[#This Row],[200D EMA]]</f>
        <v>7.8348950230699405E-2</v>
      </c>
      <c r="V668">
        <v>2.2484074918844499</v>
      </c>
      <c r="W668">
        <v>564.9</v>
      </c>
      <c r="X668">
        <v>592.95000000000005</v>
      </c>
      <c r="Y668">
        <v>528</v>
      </c>
      <c r="Z668">
        <v>598.45000000000005</v>
      </c>
      <c r="AA668">
        <v>494.95</v>
      </c>
      <c r="AB668">
        <v>598.45000000000005</v>
      </c>
      <c r="AC668" s="2">
        <f>(Table2[[#This Row],[Close Price]]/Table2[[#This Row],[Day Low]])-1</f>
        <v>3.8413878562577608E-2</v>
      </c>
      <c r="AD668" s="2">
        <f>(Table2[[#This Row],[Day High]]/Table2[[#This Row],[Close Price]])-1</f>
        <v>1.0825093760654658E-2</v>
      </c>
      <c r="AE668" s="2">
        <f>(Table2[[#This Row],[Close Price]]/Table2[[#This Row],[Current Week Low]])-1</f>
        <v>0.11098484848484858</v>
      </c>
      <c r="AF668" s="2">
        <f>(Table2[[#This Row],[Current Week High]]/Table2[[#This Row],[Close Price]])-1</f>
        <v>2.0201159222638987E-2</v>
      </c>
      <c r="AG668" s="2">
        <f>(Table2[[#This Row],[Close Price]]/Table2[[#This Row],[Current Month Low]])-1</f>
        <v>0.18517021921406207</v>
      </c>
      <c r="AH668" s="2">
        <f>(Table2[[#This Row],[Current Month High]]/Table2[[#This Row],[Close Price]])-1</f>
        <v>2.0201159222638987E-2</v>
      </c>
      <c r="AI668">
        <v>20.934197067848601</v>
      </c>
      <c r="AJ668">
        <v>35.099032703823099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-0.02</v>
      </c>
      <c r="AM668" t="s">
        <v>10443</v>
      </c>
      <c r="AN668">
        <v>15.42</v>
      </c>
      <c r="AO668" t="s">
        <v>10442</v>
      </c>
      <c r="AP668">
        <v>-2.3427354938015999E-2</v>
      </c>
      <c r="AQ668">
        <f>(Table2[[#This Row],[Sharpe Ratio]]-AVERAGE(Table2[Sharpe Ratio]))/_xlfn.STDEV.P(Table2[Sharpe Ratio])</f>
        <v>-1.0174809190451648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539</v>
      </c>
      <c r="AT668">
        <f>_xlfn.RANK.AVG(Table2[[#This Row],[6M Return vs Nifty Z-Score]],Table2[6M Return vs Nifty Z-Score])</f>
        <v>655</v>
      </c>
      <c r="AU668">
        <f>_xlfn.RANK.AVG(Table2[[#This Row],[Sharpe Ratio Z-Score]],Table2[Sharpe Ratio Z-Score])</f>
        <v>633</v>
      </c>
      <c r="AV668">
        <f>(Table2[[#This Row],[Rank 1Y]]+Table2[[#This Row],[Rank 6M]]+Table2[[#This Row],[Rank Sharpe]])/3</f>
        <v>609</v>
      </c>
    </row>
    <row r="669" spans="1:48" x14ac:dyDescent="0.3">
      <c r="A669" t="s">
        <v>1550</v>
      </c>
      <c r="B669" t="s">
        <v>1551</v>
      </c>
      <c r="C669" t="s">
        <v>10395</v>
      </c>
      <c r="D669" t="s">
        <v>259</v>
      </c>
      <c r="E669">
        <v>6563.9794901199903</v>
      </c>
      <c r="F669">
        <v>1460.05</v>
      </c>
      <c r="G669">
        <v>-49.105774572279699</v>
      </c>
      <c r="H669">
        <f>(Table2[[#This Row],[1Y Return vs Nifty]]-AVERAGE(Table2[1Y Return vs Nifty]))/_xlfn.STDEV.P(Table2[1Y Return vs Nifty])</f>
        <v>-1.2047334638970044</v>
      </c>
      <c r="I669">
        <v>5.3153089701044101</v>
      </c>
      <c r="J669">
        <f>(Table2[[#This Row],[1M Return vs Nifty]]-AVERAGE(Table2[1M Return vs Nifty]))/_xlfn.STDEV.P(Table2[1M Return vs Nifty])</f>
        <v>0.73557655424132462</v>
      </c>
      <c r="K669">
        <v>1.0827293162028</v>
      </c>
      <c r="L669">
        <f>(Table2[[#This Row],[6M Return vs Nifty]]-AVERAGE(Table2[6M Return vs Nifty]))/_xlfn.STDEV.P(Table2[6M Return vs Nifty])</f>
        <v>-0.40905278197483863</v>
      </c>
      <c r="M669">
        <v>-0.51992429784956995</v>
      </c>
      <c r="N669">
        <f>(Table2[[#This Row],[1W Return vs Nifty]]-AVERAGE(Table2[1W Return vs Nifty]))/_xlfn.STDEV.P(Table2[1W Return vs Nifty])</f>
        <v>0.49985767911517798</v>
      </c>
      <c r="O669">
        <v>1409.31</v>
      </c>
      <c r="P669">
        <v>1390.3455094897799</v>
      </c>
      <c r="Q669">
        <v>1415.6521103216</v>
      </c>
      <c r="R669">
        <v>72.677062450038605</v>
      </c>
      <c r="S669" s="2">
        <f>(Table2[[#This Row],[Close Price]]-Table2[[#This Row],[20D EMA]])/Table2[[#This Row],[20D EMA]]</f>
        <v>3.6003434304730693E-2</v>
      </c>
      <c r="T669" s="2">
        <f>(Table2[[#This Row],[Close Price]]-Table2[[#This Row],[50D EMA]])/Table2[[#This Row],[50D EMA]]</f>
        <v>5.0134653605490999E-2</v>
      </c>
      <c r="U669" s="2">
        <f>(Table2[[#This Row],[Close Price]]-Table2[[#This Row],[200D EMA]])/Table2[[#This Row],[200D EMA]]</f>
        <v>3.1362147066141724E-2</v>
      </c>
      <c r="V669">
        <v>0.70869363881416003</v>
      </c>
      <c r="W669">
        <v>1434.75</v>
      </c>
      <c r="X669">
        <v>1467.95</v>
      </c>
      <c r="Y669">
        <v>1410</v>
      </c>
      <c r="Z669">
        <v>1467.95</v>
      </c>
      <c r="AA669">
        <v>1340.1</v>
      </c>
      <c r="AB669">
        <v>1467.95</v>
      </c>
      <c r="AC669" s="2">
        <f>(Table2[[#This Row],[Close Price]]/Table2[[#This Row],[Day Low]])-1</f>
        <v>1.7633734100017451E-2</v>
      </c>
      <c r="AD669" s="2">
        <f>(Table2[[#This Row],[Day High]]/Table2[[#This Row],[Close Price]])-1</f>
        <v>5.4107736036437259E-3</v>
      </c>
      <c r="AE669" s="2">
        <f>(Table2[[#This Row],[Close Price]]/Table2[[#This Row],[Current Week Low]])-1</f>
        <v>3.5496453900709213E-2</v>
      </c>
      <c r="AF669" s="2">
        <f>(Table2[[#This Row],[Current Week High]]/Table2[[#This Row],[Close Price]])-1</f>
        <v>5.4107736036437259E-3</v>
      </c>
      <c r="AG669" s="2">
        <f>(Table2[[#This Row],[Close Price]]/Table2[[#This Row],[Current Month Low]])-1</f>
        <v>8.9508245653309393E-2</v>
      </c>
      <c r="AH669" s="2">
        <f>(Table2[[#This Row],[Current Month High]]/Table2[[#This Row],[Close Price]])-1</f>
        <v>5.4107736036437259E-3</v>
      </c>
      <c r="AI669">
        <v>29.992123557412398</v>
      </c>
      <c r="AJ669">
        <v>27.727232962995298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</v>
      </c>
      <c r="AM669" t="s">
        <v>10444</v>
      </c>
      <c r="AN669">
        <v>7.41</v>
      </c>
      <c r="AO669" t="s">
        <v>10442</v>
      </c>
      <c r="AP669">
        <v>-3.9812964161101E-2</v>
      </c>
      <c r="AQ669">
        <f>(Table2[[#This Row],[Sharpe Ratio]]-AVERAGE(Table2[Sharpe Ratio]))/_xlfn.STDEV.P(Table2[Sharpe Ratio])</f>
        <v>-1.2071574319290483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711</v>
      </c>
      <c r="AT669">
        <f>_xlfn.RANK.AVG(Table2[[#This Row],[6M Return vs Nifty Z-Score]],Table2[6M Return vs Nifty Z-Score])</f>
        <v>457</v>
      </c>
      <c r="AU669">
        <f>_xlfn.RANK.AVG(Table2[[#This Row],[Sharpe Ratio Z-Score]],Table2[Sharpe Ratio Z-Score])</f>
        <v>659</v>
      </c>
      <c r="AV669">
        <f>(Table2[[#This Row],[Rank 1Y]]+Table2[[#This Row],[Rank 6M]]+Table2[[#This Row],[Rank Sharpe]])/3</f>
        <v>609</v>
      </c>
    </row>
    <row r="670" spans="1:48" x14ac:dyDescent="0.3">
      <c r="A670" t="s">
        <v>490</v>
      </c>
      <c r="B670" t="s">
        <v>491</v>
      </c>
      <c r="C670" t="s">
        <v>10383</v>
      </c>
      <c r="D670" t="s">
        <v>21</v>
      </c>
      <c r="E670">
        <v>45219.871039099999</v>
      </c>
      <c r="F670">
        <v>1114.7</v>
      </c>
      <c r="G670">
        <v>-44.696464652228201</v>
      </c>
      <c r="H670">
        <f>(Table2[[#This Row],[1Y Return vs Nifty]]-AVERAGE(Table2[1Y Return vs Nifty]))/_xlfn.STDEV.P(Table2[1Y Return vs Nifty])</f>
        <v>-1.1323945589991631</v>
      </c>
      <c r="I670">
        <v>1.4310459536520801</v>
      </c>
      <c r="J670">
        <f>(Table2[[#This Row],[1M Return vs Nifty]]-AVERAGE(Table2[1M Return vs Nifty]))/_xlfn.STDEV.P(Table2[1M Return vs Nifty])</f>
        <v>0.36187776665622373</v>
      </c>
      <c r="K670">
        <v>-10.1915168986373</v>
      </c>
      <c r="L670">
        <f>(Table2[[#This Row],[6M Return vs Nifty]]-AVERAGE(Table2[6M Return vs Nifty]))/_xlfn.STDEV.P(Table2[6M Return vs Nifty])</f>
        <v>-0.73735141378661251</v>
      </c>
      <c r="M670">
        <v>-4.4726835107685501</v>
      </c>
      <c r="N670">
        <f>(Table2[[#This Row],[1W Return vs Nifty]]-AVERAGE(Table2[1W Return vs Nifty]))/_xlfn.STDEV.P(Table2[1W Return vs Nifty])</f>
        <v>-0.37894369326534899</v>
      </c>
      <c r="O670">
        <v>1070.8599999999999</v>
      </c>
      <c r="P670">
        <v>1049.0867837782801</v>
      </c>
      <c r="Q670">
        <v>1081.40244974134</v>
      </c>
      <c r="R670">
        <v>65.225018112569401</v>
      </c>
      <c r="S670" s="2">
        <f>(Table2[[#This Row],[Close Price]]-Table2[[#This Row],[20D EMA]])/Table2[[#This Row],[20D EMA]]</f>
        <v>4.0939058326952306E-2</v>
      </c>
      <c r="T670" s="2">
        <f>(Table2[[#This Row],[Close Price]]-Table2[[#This Row],[50D EMA]])/Table2[[#This Row],[50D EMA]]</f>
        <v>6.2543173011306435E-2</v>
      </c>
      <c r="U670" s="2">
        <f>(Table2[[#This Row],[Close Price]]-Table2[[#This Row],[200D EMA]])/Table2[[#This Row],[200D EMA]]</f>
        <v>3.079108084749067E-2</v>
      </c>
      <c r="V670">
        <v>1.5124671658040301</v>
      </c>
      <c r="W670">
        <v>1067</v>
      </c>
      <c r="X670">
        <v>1136</v>
      </c>
      <c r="Y670">
        <v>1051.8499999999999</v>
      </c>
      <c r="Z670">
        <v>1136</v>
      </c>
      <c r="AA670">
        <v>1045.55</v>
      </c>
      <c r="AB670">
        <v>1136</v>
      </c>
      <c r="AC670" s="2">
        <f>(Table2[[#This Row],[Close Price]]/Table2[[#This Row],[Day Low]])-1</f>
        <v>4.4704779756326252E-2</v>
      </c>
      <c r="AD670" s="2">
        <f>(Table2[[#This Row],[Day High]]/Table2[[#This Row],[Close Price]])-1</f>
        <v>1.9108280254777066E-2</v>
      </c>
      <c r="AE670" s="2">
        <f>(Table2[[#This Row],[Close Price]]/Table2[[#This Row],[Current Week Low]])-1</f>
        <v>5.9751865760327094E-2</v>
      </c>
      <c r="AF670" s="2">
        <f>(Table2[[#This Row],[Current Week High]]/Table2[[#This Row],[Close Price]])-1</f>
        <v>1.9108280254777066E-2</v>
      </c>
      <c r="AG670" s="2">
        <f>(Table2[[#This Row],[Close Price]]/Table2[[#This Row],[Current Month Low]])-1</f>
        <v>6.6137439625077787E-2</v>
      </c>
      <c r="AH670" s="2">
        <f>(Table2[[#This Row],[Current Month High]]/Table2[[#This Row],[Close Price]])-1</f>
        <v>1.9108280254777066E-2</v>
      </c>
      <c r="AI670">
        <v>25.594330313088701</v>
      </c>
      <c r="AJ670">
        <v>14.905679826821901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-0.02</v>
      </c>
      <c r="AM670" t="s">
        <v>10443</v>
      </c>
      <c r="AN670">
        <v>5.54</v>
      </c>
      <c r="AO670" t="s">
        <v>10442</v>
      </c>
      <c r="AQ670">
        <f>(Table2[[#This Row],[Sharpe Ratio]]-AVERAGE(Table2[Sharpe Ratio]))/_xlfn.STDEV.P(Table2[Sharpe Ratio])</f>
        <v>-0.74629057572393653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702</v>
      </c>
      <c r="AT670">
        <f>_xlfn.RANK.AVG(Table2[[#This Row],[6M Return vs Nifty Z-Score]],Table2[6M Return vs Nifty Z-Score])</f>
        <v>569</v>
      </c>
      <c r="AU670">
        <f>_xlfn.RANK.AVG(Table2[[#This Row],[Sharpe Ratio Z-Score]],Table2[Sharpe Ratio Z-Score])</f>
        <v>558</v>
      </c>
      <c r="AV670">
        <f>(Table2[[#This Row],[Rank 1Y]]+Table2[[#This Row],[Rank 6M]]+Table2[[#This Row],[Rank Sharpe]])/3</f>
        <v>609.66666666666663</v>
      </c>
    </row>
    <row r="671" spans="1:48" x14ac:dyDescent="0.3">
      <c r="A671" t="s">
        <v>1275</v>
      </c>
      <c r="B671" t="s">
        <v>1276</v>
      </c>
      <c r="C671" t="s">
        <v>10384</v>
      </c>
      <c r="D671" t="s">
        <v>24</v>
      </c>
      <c r="E671">
        <v>9276.47568262799</v>
      </c>
      <c r="F671">
        <v>81.48</v>
      </c>
      <c r="G671">
        <v>-32.420122527854701</v>
      </c>
      <c r="H671">
        <f>(Table2[[#This Row],[1Y Return vs Nifty]]-AVERAGE(Table2[1Y Return vs Nifty]))/_xlfn.STDEV.P(Table2[1Y Return vs Nifty])</f>
        <v>-0.93098954063337624</v>
      </c>
      <c r="I671">
        <v>-4.1280853751446003</v>
      </c>
      <c r="J671">
        <f>(Table2[[#This Row],[1M Return vs Nifty]]-AVERAGE(Table2[1M Return vs Nifty]))/_xlfn.STDEV.P(Table2[1M Return vs Nifty])</f>
        <v>-0.17295744630396589</v>
      </c>
      <c r="K671">
        <v>-29.094750817720801</v>
      </c>
      <c r="L671">
        <f>(Table2[[#This Row],[6M Return vs Nifty]]-AVERAGE(Table2[6M Return vs Nifty]))/_xlfn.STDEV.P(Table2[6M Return vs Nifty])</f>
        <v>-1.2878011480033711</v>
      </c>
      <c r="M671">
        <v>-2.4518661704911202</v>
      </c>
      <c r="N671">
        <f>(Table2[[#This Row],[1W Return vs Nifty]]-AVERAGE(Table2[1W Return vs Nifty]))/_xlfn.STDEV.P(Table2[1W Return vs Nifty])</f>
        <v>7.0336659092550213E-2</v>
      </c>
      <c r="O671">
        <v>82.69</v>
      </c>
      <c r="P671">
        <v>84.652153080582707</v>
      </c>
      <c r="Q671">
        <v>90.613372881438593</v>
      </c>
      <c r="R671">
        <v>41.352536701950299</v>
      </c>
      <c r="S671" s="2">
        <f>(Table2[[#This Row],[Close Price]]-Table2[[#This Row],[20D EMA]])/Table2[[#This Row],[20D EMA]]</f>
        <v>-1.4632966501390661E-2</v>
      </c>
      <c r="T671" s="2">
        <f>(Table2[[#This Row],[Close Price]]-Table2[[#This Row],[50D EMA]])/Table2[[#This Row],[50D EMA]]</f>
        <v>-3.7472798566187009E-2</v>
      </c>
      <c r="U671" s="2">
        <f>(Table2[[#This Row],[Close Price]]-Table2[[#This Row],[200D EMA]])/Table2[[#This Row],[200D EMA]]</f>
        <v>-0.10079497750722714</v>
      </c>
      <c r="V671">
        <v>0.99960214671282099</v>
      </c>
      <c r="W671">
        <v>81.2</v>
      </c>
      <c r="X671">
        <v>82.89</v>
      </c>
      <c r="Y671">
        <v>81.2</v>
      </c>
      <c r="Z671">
        <v>86.49</v>
      </c>
      <c r="AA671">
        <v>80.61</v>
      </c>
      <c r="AB671">
        <v>86.9</v>
      </c>
      <c r="AC671" s="2">
        <f>(Table2[[#This Row],[Close Price]]/Table2[[#This Row],[Day Low]])-1</f>
        <v>3.4482758620690834E-3</v>
      </c>
      <c r="AD671" s="2">
        <f>(Table2[[#This Row],[Day High]]/Table2[[#This Row],[Close Price]])-1</f>
        <v>1.7304860088365182E-2</v>
      </c>
      <c r="AE671" s="2">
        <f>(Table2[[#This Row],[Close Price]]/Table2[[#This Row],[Current Week Low]])-1</f>
        <v>3.4482758620690834E-3</v>
      </c>
      <c r="AF671" s="2">
        <f>(Table2[[#This Row],[Current Week High]]/Table2[[#This Row],[Close Price]])-1</f>
        <v>6.1487481590574156E-2</v>
      </c>
      <c r="AG671" s="2">
        <f>(Table2[[#This Row],[Close Price]]/Table2[[#This Row],[Current Month Low]])-1</f>
        <v>1.0792705619650178E-2</v>
      </c>
      <c r="AH671" s="2">
        <f>(Table2[[#This Row],[Current Month High]]/Table2[[#This Row],[Close Price]])-1</f>
        <v>6.6519391261659289E-2</v>
      </c>
      <c r="AI671">
        <v>42.9798723613156</v>
      </c>
      <c r="AJ671">
        <v>9.2225201072386298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-0.15</v>
      </c>
      <c r="AM671" t="s">
        <v>10443</v>
      </c>
      <c r="AN671">
        <v>-1.87</v>
      </c>
      <c r="AO671" t="s">
        <v>10443</v>
      </c>
      <c r="AP671">
        <v>2.0061375219219999E-2</v>
      </c>
      <c r="AQ671">
        <f>(Table2[[#This Row],[Sharpe Ratio]]-AVERAGE(Table2[Sharpe Ratio]))/_xlfn.STDEV.P(Table2[Sharpe Ratio])</f>
        <v>-0.51406413583814603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653</v>
      </c>
      <c r="AT671">
        <f>_xlfn.RANK.AVG(Table2[[#This Row],[6M Return vs Nifty Z-Score]],Table2[6M Return vs Nifty Z-Score])</f>
        <v>712</v>
      </c>
      <c r="AU671">
        <f>_xlfn.RANK.AVG(Table2[[#This Row],[Sharpe Ratio Z-Score]],Table2[Sharpe Ratio Z-Score])</f>
        <v>472</v>
      </c>
      <c r="AV671">
        <f>(Table2[[#This Row],[Rank 1Y]]+Table2[[#This Row],[Rank 6M]]+Table2[[#This Row],[Rank Sharpe]])/3</f>
        <v>612.33333333333337</v>
      </c>
    </row>
    <row r="672" spans="1:48" x14ac:dyDescent="0.3">
      <c r="A672" t="s">
        <v>1373</v>
      </c>
      <c r="B672" t="s">
        <v>1374</v>
      </c>
      <c r="C672" t="s">
        <v>10383</v>
      </c>
      <c r="D672" t="s">
        <v>21</v>
      </c>
      <c r="E672">
        <v>8224.6512880999999</v>
      </c>
      <c r="F672">
        <v>2664.35</v>
      </c>
      <c r="G672">
        <v>-15.537567910999799</v>
      </c>
      <c r="H672">
        <f>(Table2[[#This Row],[1Y Return vs Nifty]]-AVERAGE(Table2[1Y Return vs Nifty]))/_xlfn.STDEV.P(Table2[1Y Return vs Nifty])</f>
        <v>-0.65401524420038348</v>
      </c>
      <c r="I672">
        <v>-9.5037334976157801</v>
      </c>
      <c r="J672">
        <f>(Table2[[#This Row],[1M Return vs Nifty]]-AVERAGE(Table2[1M Return vs Nifty]))/_xlfn.STDEV.P(Table2[1M Return vs Nifty])</f>
        <v>-0.69014003083615261</v>
      </c>
      <c r="K672">
        <v>-15.742333193404001</v>
      </c>
      <c r="L672">
        <f>(Table2[[#This Row],[6M Return vs Nifty]]-AVERAGE(Table2[6M Return vs Nifty]))/_xlfn.STDEV.P(Table2[6M Return vs Nifty])</f>
        <v>-0.89898753209416837</v>
      </c>
      <c r="M672">
        <v>-5.2448811735567604</v>
      </c>
      <c r="N672">
        <f>(Table2[[#This Row],[1W Return vs Nifty]]-AVERAGE(Table2[1W Return vs Nifty]))/_xlfn.STDEV.P(Table2[1W Return vs Nifty])</f>
        <v>-0.55062335530734452</v>
      </c>
      <c r="O672">
        <v>2753.96</v>
      </c>
      <c r="P672">
        <v>2775.4557328042702</v>
      </c>
      <c r="Q672">
        <v>2654.7206121736699</v>
      </c>
      <c r="R672">
        <v>36.2048582512992</v>
      </c>
      <c r="S672" s="2">
        <f>(Table2[[#This Row],[Close Price]]-Table2[[#This Row],[20D EMA]])/Table2[[#This Row],[20D EMA]]</f>
        <v>-3.2538598962947946E-2</v>
      </c>
      <c r="T672" s="2">
        <f>(Table2[[#This Row],[Close Price]]-Table2[[#This Row],[50D EMA]])/Table2[[#This Row],[50D EMA]]</f>
        <v>-4.0031527612227856E-2</v>
      </c>
      <c r="U672" s="2">
        <f>(Table2[[#This Row],[Close Price]]-Table2[[#This Row],[200D EMA]])/Table2[[#This Row],[200D EMA]]</f>
        <v>3.6272697707520779E-3</v>
      </c>
      <c r="V672">
        <v>0.82458337326327402</v>
      </c>
      <c r="W672">
        <v>2635.55</v>
      </c>
      <c r="X672">
        <v>2680</v>
      </c>
      <c r="Y672">
        <v>2602.5500000000002</v>
      </c>
      <c r="Z672">
        <v>2789.7</v>
      </c>
      <c r="AA672">
        <v>2602.5500000000002</v>
      </c>
      <c r="AB672">
        <v>2974.8</v>
      </c>
      <c r="AC672" s="2">
        <f>(Table2[[#This Row],[Close Price]]/Table2[[#This Row],[Day Low]])-1</f>
        <v>1.0927510386826267E-2</v>
      </c>
      <c r="AD672" s="2">
        <f>(Table2[[#This Row],[Day High]]/Table2[[#This Row],[Close Price]])-1</f>
        <v>5.8738529097153158E-3</v>
      </c>
      <c r="AE672" s="2">
        <f>(Table2[[#This Row],[Close Price]]/Table2[[#This Row],[Current Week Low]])-1</f>
        <v>2.3745941480471044E-2</v>
      </c>
      <c r="AF672" s="2">
        <f>(Table2[[#This Row],[Current Week High]]/Table2[[#This Row],[Close Price]])-1</f>
        <v>4.7047122187400259E-2</v>
      </c>
      <c r="AG672" s="2">
        <f>(Table2[[#This Row],[Close Price]]/Table2[[#This Row],[Current Month Low]])-1</f>
        <v>2.3745941480471044E-2</v>
      </c>
      <c r="AH672" s="2">
        <f>(Table2[[#This Row],[Current Month High]]/Table2[[#This Row],[Close Price]])-1</f>
        <v>0.1165199767297842</v>
      </c>
      <c r="AI672">
        <v>18.0400472910841</v>
      </c>
      <c r="AJ672">
        <v>26.689807660302801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-0.14000000000000001</v>
      </c>
      <c r="AM672" t="s">
        <v>10443</v>
      </c>
      <c r="AN672">
        <v>-5.85</v>
      </c>
      <c r="AO672" t="s">
        <v>10443</v>
      </c>
      <c r="AP672">
        <v>-3.8394925819253002E-2</v>
      </c>
      <c r="AQ672">
        <f>(Table2[[#This Row],[Sharpe Ratio]]-AVERAGE(Table2[Sharpe Ratio]))/_xlfn.STDEV.P(Table2[Sharpe Ratio])</f>
        <v>-1.1907425056266172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554</v>
      </c>
      <c r="AT672">
        <f>_xlfn.RANK.AVG(Table2[[#This Row],[6M Return vs Nifty Z-Score]],Table2[6M Return vs Nifty Z-Score])</f>
        <v>631</v>
      </c>
      <c r="AU672">
        <f>_xlfn.RANK.AVG(Table2[[#This Row],[Sharpe Ratio Z-Score]],Table2[Sharpe Ratio Z-Score])</f>
        <v>655</v>
      </c>
      <c r="AV672">
        <f>(Table2[[#This Row],[Rank 1Y]]+Table2[[#This Row],[Rank 6M]]+Table2[[#This Row],[Rank Sharpe]])/3</f>
        <v>613.33333333333337</v>
      </c>
    </row>
    <row r="673" spans="1:48" x14ac:dyDescent="0.3">
      <c r="A673" t="s">
        <v>1233</v>
      </c>
      <c r="B673" t="s">
        <v>1234</v>
      </c>
      <c r="C673" t="s">
        <v>10383</v>
      </c>
      <c r="D673" t="s">
        <v>21</v>
      </c>
      <c r="E673">
        <v>9835.3655339399993</v>
      </c>
      <c r="F673">
        <v>477.45</v>
      </c>
      <c r="G673">
        <v>-15.847369131964699</v>
      </c>
      <c r="H673">
        <f>(Table2[[#This Row],[1Y Return vs Nifty]]-AVERAGE(Table2[1Y Return vs Nifty]))/_xlfn.STDEV.P(Table2[1Y Return vs Nifty])</f>
        <v>-0.65909782661508332</v>
      </c>
      <c r="I673">
        <v>-8.2701360256062699</v>
      </c>
      <c r="J673">
        <f>(Table2[[#This Row],[1M Return vs Nifty]]-AVERAGE(Table2[1M Return vs Nifty]))/_xlfn.STDEV.P(Table2[1M Return vs Nifty])</f>
        <v>-0.57145757351917992</v>
      </c>
      <c r="K673">
        <v>-11.235404397983601</v>
      </c>
      <c r="L673">
        <f>(Table2[[#This Row],[6M Return vs Nifty]]-AVERAGE(Table2[6M Return vs Nifty]))/_xlfn.STDEV.P(Table2[6M Return vs Nifty])</f>
        <v>-0.76774873093493812</v>
      </c>
      <c r="M673">
        <v>-4.4476629696791203</v>
      </c>
      <c r="N673">
        <f>(Table2[[#This Row],[1W Return vs Nifty]]-AVERAGE(Table2[1W Return vs Nifty]))/_xlfn.STDEV.P(Table2[1W Return vs Nifty])</f>
        <v>-0.37338097500635925</v>
      </c>
      <c r="O673">
        <v>484.97</v>
      </c>
      <c r="P673">
        <v>492.80902070266501</v>
      </c>
      <c r="Q673">
        <v>482.66700497854998</v>
      </c>
      <c r="R673">
        <v>43.238010509367101</v>
      </c>
      <c r="S673" s="2">
        <f>(Table2[[#This Row],[Close Price]]-Table2[[#This Row],[20D EMA]])/Table2[[#This Row],[20D EMA]]</f>
        <v>-1.5506113780233907E-2</v>
      </c>
      <c r="T673" s="2">
        <f>(Table2[[#This Row],[Close Price]]-Table2[[#This Row],[50D EMA]])/Table2[[#This Row],[50D EMA]]</f>
        <v>-3.1166273459778741E-2</v>
      </c>
      <c r="U673" s="2">
        <f>(Table2[[#This Row],[Close Price]]-Table2[[#This Row],[200D EMA]])/Table2[[#This Row],[200D EMA]]</f>
        <v>-1.0808704396070829E-2</v>
      </c>
      <c r="V673">
        <v>1.0912791549218099</v>
      </c>
      <c r="W673">
        <v>474.85</v>
      </c>
      <c r="X673">
        <v>482.15</v>
      </c>
      <c r="Y673">
        <v>471.5</v>
      </c>
      <c r="Z673">
        <v>495</v>
      </c>
      <c r="AA673">
        <v>454.8</v>
      </c>
      <c r="AB673">
        <v>500</v>
      </c>
      <c r="AC673" s="2">
        <f>(Table2[[#This Row],[Close Price]]/Table2[[#This Row],[Day Low]])-1</f>
        <v>5.4754132884067275E-3</v>
      </c>
      <c r="AD673" s="2">
        <f>(Table2[[#This Row],[Day High]]/Table2[[#This Row],[Close Price]])-1</f>
        <v>9.8439627186093226E-3</v>
      </c>
      <c r="AE673" s="2">
        <f>(Table2[[#This Row],[Close Price]]/Table2[[#This Row],[Current Week Low]])-1</f>
        <v>1.2619300106044617E-2</v>
      </c>
      <c r="AF673" s="2">
        <f>(Table2[[#This Row],[Current Week High]]/Table2[[#This Row],[Close Price]])-1</f>
        <v>3.6757775683317728E-2</v>
      </c>
      <c r="AG673" s="2">
        <f>(Table2[[#This Row],[Close Price]]/Table2[[#This Row],[Current Month Low]])-1</f>
        <v>4.9802110817941836E-2</v>
      </c>
      <c r="AH673" s="2">
        <f>(Table2[[#This Row],[Current Month High]]/Table2[[#This Row],[Close Price]])-1</f>
        <v>4.7230076447795533E-2</v>
      </c>
      <c r="AI673">
        <v>20.4314587914965</v>
      </c>
      <c r="AJ673">
        <v>21.534936998854501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0.46</v>
      </c>
      <c r="AO673" t="s">
        <v>10442</v>
      </c>
      <c r="AP673">
        <v>-8.7708013216258998E-2</v>
      </c>
      <c r="AQ673">
        <f>(Table2[[#This Row],[Sharpe Ratio]]-AVERAGE(Table2[Sharpe Ratio]))/_xlfn.STDEV.P(Table2[Sharpe Ratio])</f>
        <v>-1.7615808754215274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556</v>
      </c>
      <c r="AT673">
        <f>_xlfn.RANK.AVG(Table2[[#This Row],[6M Return vs Nifty Z-Score]],Table2[6M Return vs Nifty Z-Score])</f>
        <v>576</v>
      </c>
      <c r="AU673">
        <f>_xlfn.RANK.AVG(Table2[[#This Row],[Sharpe Ratio Z-Score]],Table2[Sharpe Ratio Z-Score])</f>
        <v>715</v>
      </c>
      <c r="AV673">
        <f>(Table2[[#This Row],[Rank 1Y]]+Table2[[#This Row],[Rank 6M]]+Table2[[#This Row],[Rank Sharpe]])/3</f>
        <v>615.66666666666663</v>
      </c>
    </row>
    <row r="674" spans="1:48" x14ac:dyDescent="0.3">
      <c r="A674" t="s">
        <v>1415</v>
      </c>
      <c r="B674" t="s">
        <v>1416</v>
      </c>
      <c r="C674" t="s">
        <v>10395</v>
      </c>
      <c r="D674" t="s">
        <v>144</v>
      </c>
      <c r="E674">
        <v>7867.9070137050003</v>
      </c>
      <c r="F674">
        <v>443.05</v>
      </c>
      <c r="G674">
        <v>-44.416293991398099</v>
      </c>
      <c r="H674">
        <f>(Table2[[#This Row],[1Y Return vs Nifty]]-AVERAGE(Table2[1Y Return vs Nifty]))/_xlfn.STDEV.P(Table2[1Y Return vs Nifty])</f>
        <v>-1.1277980939839032</v>
      </c>
      <c r="I674">
        <v>-0.24084593086787201</v>
      </c>
      <c r="J674">
        <f>(Table2[[#This Row],[1M Return vs Nifty]]-AVERAGE(Table2[1M Return vs Nifty]))/_xlfn.STDEV.P(Table2[1M Return vs Nifty])</f>
        <v>0.20102769868396819</v>
      </c>
      <c r="K674">
        <v>-26.223860990175599</v>
      </c>
      <c r="L674">
        <f>(Table2[[#This Row],[6M Return vs Nifty]]-AVERAGE(Table2[6M Return vs Nifty]))/_xlfn.STDEV.P(Table2[6M Return vs Nifty])</f>
        <v>-1.2042027251460787</v>
      </c>
      <c r="M674">
        <v>-4.6378545046717097</v>
      </c>
      <c r="N674">
        <f>(Table2[[#This Row],[1W Return vs Nifty]]-AVERAGE(Table2[1W Return vs Nifty]))/_xlfn.STDEV.P(Table2[1W Return vs Nifty])</f>
        <v>-0.41566550916679423</v>
      </c>
      <c r="O674">
        <v>441.38</v>
      </c>
      <c r="P674">
        <v>447.46702080822303</v>
      </c>
      <c r="Q674">
        <v>475.04917306095501</v>
      </c>
      <c r="R674">
        <v>51.021530535024397</v>
      </c>
      <c r="S674" s="2">
        <f>(Table2[[#This Row],[Close Price]]-Table2[[#This Row],[20D EMA]])/Table2[[#This Row],[20D EMA]]</f>
        <v>3.7835878381440391E-3</v>
      </c>
      <c r="T674" s="2">
        <f>(Table2[[#This Row],[Close Price]]-Table2[[#This Row],[50D EMA]])/Table2[[#This Row],[50D EMA]]</f>
        <v>-9.8711650307656464E-3</v>
      </c>
      <c r="U674" s="2">
        <f>(Table2[[#This Row],[Close Price]]-Table2[[#This Row],[200D EMA]])/Table2[[#This Row],[200D EMA]]</f>
        <v>-6.7359706901013991E-2</v>
      </c>
      <c r="V674">
        <v>1.09376722789689</v>
      </c>
      <c r="W674">
        <v>438.2</v>
      </c>
      <c r="X674">
        <v>448</v>
      </c>
      <c r="Y674">
        <v>435</v>
      </c>
      <c r="Z674">
        <v>468.95</v>
      </c>
      <c r="AA674">
        <v>417.2</v>
      </c>
      <c r="AB674">
        <v>480.5</v>
      </c>
      <c r="AC674" s="2">
        <f>(Table2[[#This Row],[Close Price]]/Table2[[#This Row],[Day Low]])-1</f>
        <v>1.1068005476951193E-2</v>
      </c>
      <c r="AD674" s="2">
        <f>(Table2[[#This Row],[Day High]]/Table2[[#This Row],[Close Price]])-1</f>
        <v>1.1172553887823122E-2</v>
      </c>
      <c r="AE674" s="2">
        <f>(Table2[[#This Row],[Close Price]]/Table2[[#This Row],[Current Week Low]])-1</f>
        <v>1.8505747126436711E-2</v>
      </c>
      <c r="AF674" s="2">
        <f>(Table2[[#This Row],[Current Week High]]/Table2[[#This Row],[Close Price]])-1</f>
        <v>5.8458413271639698E-2</v>
      </c>
      <c r="AG674" s="2">
        <f>(Table2[[#This Row],[Close Price]]/Table2[[#This Row],[Current Month Low]])-1</f>
        <v>6.1960690316395173E-2</v>
      </c>
      <c r="AH674" s="2">
        <f>(Table2[[#This Row],[Current Month High]]/Table2[[#This Row],[Close Price]])-1</f>
        <v>8.4527705676560094E-2</v>
      </c>
      <c r="AI674">
        <v>59.169393973592101</v>
      </c>
      <c r="AJ674">
        <v>14.7500647500647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-0.22</v>
      </c>
      <c r="AM674" t="s">
        <v>10443</v>
      </c>
      <c r="AN674">
        <v>1.18</v>
      </c>
      <c r="AO674" t="s">
        <v>10442</v>
      </c>
      <c r="AP674">
        <v>2.9595108579325999E-2</v>
      </c>
      <c r="AQ674">
        <f>(Table2[[#This Row],[Sharpe Ratio]]-AVERAGE(Table2[Sharpe Ratio]))/_xlfn.STDEV.P(Table2[Sharpe Ratio])</f>
        <v>-0.40370355821848808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699</v>
      </c>
      <c r="AT674">
        <f>_xlfn.RANK.AVG(Table2[[#This Row],[6M Return vs Nifty Z-Score]],Table2[6M Return vs Nifty Z-Score])</f>
        <v>704</v>
      </c>
      <c r="AU674">
        <f>_xlfn.RANK.AVG(Table2[[#This Row],[Sharpe Ratio Z-Score]],Table2[Sharpe Ratio Z-Score])</f>
        <v>445</v>
      </c>
      <c r="AV674">
        <f>(Table2[[#This Row],[Rank 1Y]]+Table2[[#This Row],[Rank 6M]]+Table2[[#This Row],[Rank Sharpe]])/3</f>
        <v>616</v>
      </c>
    </row>
    <row r="675" spans="1:48" x14ac:dyDescent="0.3">
      <c r="A675" t="s">
        <v>441</v>
      </c>
      <c r="B675" t="s">
        <v>442</v>
      </c>
      <c r="C675" t="s">
        <v>10395</v>
      </c>
      <c r="D675" t="s">
        <v>443</v>
      </c>
      <c r="E675">
        <v>51788.60106511</v>
      </c>
      <c r="F675">
        <v>1927.9</v>
      </c>
      <c r="G675">
        <v>-27.7338696400294</v>
      </c>
      <c r="H675">
        <f>(Table2[[#This Row],[1Y Return vs Nifty]]-AVERAGE(Table2[1Y Return vs Nifty]))/_xlfn.STDEV.P(Table2[1Y Return vs Nifty])</f>
        <v>-0.85410712408152045</v>
      </c>
      <c r="I675">
        <v>-3.97427138879765</v>
      </c>
      <c r="J675">
        <f>(Table2[[#This Row],[1M Return vs Nifty]]-AVERAGE(Table2[1M Return vs Nifty]))/_xlfn.STDEV.P(Table2[1M Return vs Nifty])</f>
        <v>-0.15815924649926119</v>
      </c>
      <c r="K675">
        <v>-16.885227933058701</v>
      </c>
      <c r="L675">
        <f>(Table2[[#This Row],[6M Return vs Nifty]]-AVERAGE(Table2[6M Return vs Nifty]))/_xlfn.STDEV.P(Table2[6M Return vs Nifty])</f>
        <v>-0.93226787493781038</v>
      </c>
      <c r="M675">
        <v>-3.1007850274437998</v>
      </c>
      <c r="N675">
        <f>(Table2[[#This Row],[1W Return vs Nifty]]-AVERAGE(Table2[1W Return vs Nifty]))/_xlfn.STDEV.P(Table2[1W Return vs Nifty])</f>
        <v>-7.3934912064573685E-2</v>
      </c>
      <c r="O675">
        <v>1934.51</v>
      </c>
      <c r="P675">
        <v>2009.07249446473</v>
      </c>
      <c r="Q675">
        <v>2025.0135703400999</v>
      </c>
      <c r="R675">
        <v>52.295394501297103</v>
      </c>
      <c r="S675" s="2">
        <f>(Table2[[#This Row],[Close Price]]-Table2[[#This Row],[20D EMA]])/Table2[[#This Row],[20D EMA]]</f>
        <v>-3.4168859297702778E-3</v>
      </c>
      <c r="T675" s="2">
        <f>(Table2[[#This Row],[Close Price]]-Table2[[#This Row],[50D EMA]])/Table2[[#This Row],[50D EMA]]</f>
        <v>-4.0402969374361164E-2</v>
      </c>
      <c r="U675" s="2">
        <f>(Table2[[#This Row],[Close Price]]-Table2[[#This Row],[200D EMA]])/Table2[[#This Row],[200D EMA]]</f>
        <v>-4.795699730732652E-2</v>
      </c>
      <c r="V675">
        <v>0.69246587236085499</v>
      </c>
      <c r="W675">
        <v>1903</v>
      </c>
      <c r="X675">
        <v>1942</v>
      </c>
      <c r="Y675">
        <v>1875</v>
      </c>
      <c r="Z675">
        <v>1943.5</v>
      </c>
      <c r="AA675">
        <v>1875</v>
      </c>
      <c r="AB675">
        <v>1960</v>
      </c>
      <c r="AC675" s="2">
        <f>(Table2[[#This Row],[Close Price]]/Table2[[#This Row],[Day Low]])-1</f>
        <v>1.3084603258013638E-2</v>
      </c>
      <c r="AD675" s="2">
        <f>(Table2[[#This Row],[Day High]]/Table2[[#This Row],[Close Price]])-1</f>
        <v>7.3136573473726596E-3</v>
      </c>
      <c r="AE675" s="2">
        <f>(Table2[[#This Row],[Close Price]]/Table2[[#This Row],[Current Week Low]])-1</f>
        <v>2.8213333333333424E-2</v>
      </c>
      <c r="AF675" s="2">
        <f>(Table2[[#This Row],[Current Week High]]/Table2[[#This Row],[Close Price]])-1</f>
        <v>8.0917060013485642E-3</v>
      </c>
      <c r="AG675" s="2">
        <f>(Table2[[#This Row],[Close Price]]/Table2[[#This Row],[Current Month Low]])-1</f>
        <v>2.8213333333333424E-2</v>
      </c>
      <c r="AH675" s="2">
        <f>(Table2[[#This Row],[Current Month High]]/Table2[[#This Row],[Close Price]])-1</f>
        <v>1.6650241195082627E-2</v>
      </c>
      <c r="AI675">
        <v>27.2887597904455</v>
      </c>
      <c r="AJ675">
        <v>10.798850574712599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-0.3</v>
      </c>
      <c r="AM675" t="s">
        <v>10443</v>
      </c>
      <c r="AN675">
        <v>-0.41</v>
      </c>
      <c r="AO675" t="s">
        <v>10443</v>
      </c>
      <c r="AP675">
        <v>-1.594611480109E-3</v>
      </c>
      <c r="AQ675">
        <f>(Table2[[#This Row],[Sharpe Ratio]]-AVERAGE(Table2[Sharpe Ratio]))/_xlfn.STDEV.P(Table2[Sharpe Ratio])</f>
        <v>-0.76474947711928787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622</v>
      </c>
      <c r="AT675">
        <f>_xlfn.RANK.AVG(Table2[[#This Row],[6M Return vs Nifty Z-Score]],Table2[6M Return vs Nifty Z-Score])</f>
        <v>642</v>
      </c>
      <c r="AU675">
        <f>_xlfn.RANK.AVG(Table2[[#This Row],[Sharpe Ratio Z-Score]],Table2[Sharpe Ratio Z-Score])</f>
        <v>587</v>
      </c>
      <c r="AV675">
        <f>(Table2[[#This Row],[Rank 1Y]]+Table2[[#This Row],[Rank 6M]]+Table2[[#This Row],[Rank Sharpe]])/3</f>
        <v>617</v>
      </c>
    </row>
    <row r="676" spans="1:48" x14ac:dyDescent="0.3">
      <c r="A676" t="s">
        <v>496</v>
      </c>
      <c r="B676" t="s">
        <v>497</v>
      </c>
      <c r="C676" t="s">
        <v>10386</v>
      </c>
      <c r="D676" t="s">
        <v>114</v>
      </c>
      <c r="E676">
        <v>44994.873305100002</v>
      </c>
      <c r="F676">
        <v>346.2</v>
      </c>
      <c r="G676">
        <v>-30.4669466065411</v>
      </c>
      <c r="H676">
        <f>(Table2[[#This Row],[1Y Return vs Nifty]]-AVERAGE(Table2[1Y Return vs Nifty]))/_xlfn.STDEV.P(Table2[1Y Return vs Nifty])</f>
        <v>-0.89894583996762489</v>
      </c>
      <c r="I676">
        <v>-9.3188905605482102</v>
      </c>
      <c r="J676">
        <f>(Table2[[#This Row],[1M Return vs Nifty]]-AVERAGE(Table2[1M Return vs Nifty]))/_xlfn.STDEV.P(Table2[1M Return vs Nifty])</f>
        <v>-0.67235658486886341</v>
      </c>
      <c r="K676">
        <v>-13.4873501476045</v>
      </c>
      <c r="L676">
        <f>(Table2[[#This Row],[6M Return vs Nifty]]-AVERAGE(Table2[6M Return vs Nifty]))/_xlfn.STDEV.P(Table2[6M Return vs Nifty])</f>
        <v>-0.83332390948139734</v>
      </c>
      <c r="M676">
        <v>-6.5449521409460898</v>
      </c>
      <c r="N676">
        <f>(Table2[[#This Row],[1W Return vs Nifty]]-AVERAGE(Table2[1W Return vs Nifty]))/_xlfn.STDEV.P(Table2[1W Return vs Nifty])</f>
        <v>-0.83966300806426541</v>
      </c>
      <c r="O676">
        <v>359.82</v>
      </c>
      <c r="P676">
        <v>357.87382665731701</v>
      </c>
      <c r="Q676">
        <v>357.94696509218699</v>
      </c>
      <c r="R676">
        <v>31.861192927836001</v>
      </c>
      <c r="S676" s="2">
        <f>(Table2[[#This Row],[Close Price]]-Table2[[#This Row],[20D EMA]])/Table2[[#This Row],[20D EMA]]</f>
        <v>-3.7852259463064877E-2</v>
      </c>
      <c r="T676" s="2">
        <f>(Table2[[#This Row],[Close Price]]-Table2[[#This Row],[50D EMA]])/Table2[[#This Row],[50D EMA]]</f>
        <v>-3.2619950909389427E-2</v>
      </c>
      <c r="U676" s="2">
        <f>(Table2[[#This Row],[Close Price]]-Table2[[#This Row],[200D EMA]])/Table2[[#This Row],[200D EMA]]</f>
        <v>-3.2817613327610254E-2</v>
      </c>
      <c r="V676">
        <v>0.44991602971313499</v>
      </c>
      <c r="W676">
        <v>344.7</v>
      </c>
      <c r="X676">
        <v>352</v>
      </c>
      <c r="Y676">
        <v>341.4</v>
      </c>
      <c r="Z676">
        <v>376</v>
      </c>
      <c r="AA676">
        <v>341.4</v>
      </c>
      <c r="AB676">
        <v>380.3</v>
      </c>
      <c r="AC676" s="2">
        <f>(Table2[[#This Row],[Close Price]]/Table2[[#This Row],[Day Low]])-1</f>
        <v>4.3516100957354809E-3</v>
      </c>
      <c r="AD676" s="2">
        <f>(Table2[[#This Row],[Day High]]/Table2[[#This Row],[Close Price]])-1</f>
        <v>1.675332177931832E-2</v>
      </c>
      <c r="AE676" s="2">
        <f>(Table2[[#This Row],[Close Price]]/Table2[[#This Row],[Current Week Low]])-1</f>
        <v>1.405975395430592E-2</v>
      </c>
      <c r="AF676" s="2">
        <f>(Table2[[#This Row],[Current Week High]]/Table2[[#This Row],[Close Price]])-1</f>
        <v>8.6077411900635559E-2</v>
      </c>
      <c r="AG676" s="2">
        <f>(Table2[[#This Row],[Close Price]]/Table2[[#This Row],[Current Month Low]])-1</f>
        <v>1.405975395430592E-2</v>
      </c>
      <c r="AH676" s="2">
        <f>(Table2[[#This Row],[Current Month High]]/Table2[[#This Row],[Close Price]])-1</f>
        <v>9.8497978047371593E-2</v>
      </c>
      <c r="AI676">
        <v>18.5730791450029</v>
      </c>
      <c r="AJ676">
        <v>21.133659902029301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</v>
      </c>
      <c r="AM676" t="s">
        <v>10443</v>
      </c>
      <c r="AN676">
        <v>-7.17</v>
      </c>
      <c r="AO676" t="s">
        <v>10443</v>
      </c>
      <c r="AP676">
        <v>-1.1662259333315E-2</v>
      </c>
      <c r="AQ676">
        <f>(Table2[[#This Row],[Sharpe Ratio]]-AVERAGE(Table2[Sharpe Ratio]))/_xlfn.STDEV.P(Table2[Sharpe Ratio])</f>
        <v>-0.88129054139956364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640</v>
      </c>
      <c r="AT676">
        <f>_xlfn.RANK.AVG(Table2[[#This Row],[6M Return vs Nifty Z-Score]],Table2[6M Return vs Nifty Z-Score])</f>
        <v>602</v>
      </c>
      <c r="AU676">
        <f>_xlfn.RANK.AVG(Table2[[#This Row],[Sharpe Ratio Z-Score]],Table2[Sharpe Ratio Z-Score])</f>
        <v>609</v>
      </c>
      <c r="AV676">
        <f>(Table2[[#This Row],[Rank 1Y]]+Table2[[#This Row],[Rank 6M]]+Table2[[#This Row],[Rank Sharpe]])/3</f>
        <v>617</v>
      </c>
    </row>
    <row r="677" spans="1:48" x14ac:dyDescent="0.3">
      <c r="A677" t="s">
        <v>1630</v>
      </c>
      <c r="B677" t="s">
        <v>1631</v>
      </c>
      <c r="C677" t="s">
        <v>10386</v>
      </c>
      <c r="D677" t="s">
        <v>991</v>
      </c>
      <c r="E677">
        <v>5728.7965433999998</v>
      </c>
      <c r="F677">
        <v>124.9</v>
      </c>
      <c r="G677">
        <v>-39.3153669527888</v>
      </c>
      <c r="H677">
        <f>(Table2[[#This Row],[1Y Return vs Nifty]]-AVERAGE(Table2[1Y Return vs Nifty]))/_xlfn.STDEV.P(Table2[1Y Return vs Nifty])</f>
        <v>-1.0441125552879806</v>
      </c>
      <c r="I677">
        <v>-6.6667166292465101</v>
      </c>
      <c r="J677">
        <f>(Table2[[#This Row],[1M Return vs Nifty]]-AVERAGE(Table2[1M Return vs Nifty]))/_xlfn.STDEV.P(Table2[1M Return vs Nifty])</f>
        <v>-0.41719513509209599</v>
      </c>
      <c r="K677">
        <v>-42.627019021746499</v>
      </c>
      <c r="L677">
        <f>(Table2[[#This Row],[6M Return vs Nifty]]-AVERAGE(Table2[6M Return vs Nifty]))/_xlfn.STDEV.P(Table2[6M Return vs Nifty])</f>
        <v>-1.6818518944598264</v>
      </c>
      <c r="M677">
        <v>-10.7817519202925</v>
      </c>
      <c r="N677">
        <f>(Table2[[#This Row],[1W Return vs Nifty]]-AVERAGE(Table2[1W Return vs Nifty]))/_xlfn.STDEV.P(Table2[1W Return vs Nifty])</f>
        <v>-1.7816139997720559</v>
      </c>
      <c r="O677">
        <v>136.38999999999999</v>
      </c>
      <c r="P677">
        <v>138.37513199468901</v>
      </c>
      <c r="Q677">
        <v>150.19129264474401</v>
      </c>
      <c r="R677">
        <v>14.3428757901785</v>
      </c>
      <c r="S677" s="2">
        <f>(Table2[[#This Row],[Close Price]]-Table2[[#This Row],[20D EMA]])/Table2[[#This Row],[20D EMA]]</f>
        <v>-8.4243712882175983E-2</v>
      </c>
      <c r="T677" s="2">
        <f>(Table2[[#This Row],[Close Price]]-Table2[[#This Row],[50D EMA]])/Table2[[#This Row],[50D EMA]]</f>
        <v>-9.7381168136527585E-2</v>
      </c>
      <c r="U677" s="2">
        <f>(Table2[[#This Row],[Close Price]]-Table2[[#This Row],[200D EMA]])/Table2[[#This Row],[200D EMA]]</f>
        <v>-0.16839386757637764</v>
      </c>
      <c r="V677">
        <v>1.2118750095827999</v>
      </c>
      <c r="W677">
        <v>123.5</v>
      </c>
      <c r="X677">
        <v>129.99</v>
      </c>
      <c r="Y677">
        <v>123.5</v>
      </c>
      <c r="Z677">
        <v>141.05000000000001</v>
      </c>
      <c r="AA677">
        <v>123.5</v>
      </c>
      <c r="AB677">
        <v>151.91</v>
      </c>
      <c r="AC677" s="2">
        <f>(Table2[[#This Row],[Close Price]]/Table2[[#This Row],[Day Low]])-1</f>
        <v>1.1336032388663986E-2</v>
      </c>
      <c r="AD677" s="2">
        <f>(Table2[[#This Row],[Day High]]/Table2[[#This Row],[Close Price]])-1</f>
        <v>4.0752602081665312E-2</v>
      </c>
      <c r="AE677" s="2">
        <f>(Table2[[#This Row],[Close Price]]/Table2[[#This Row],[Current Week Low]])-1</f>
        <v>1.1336032388663986E-2</v>
      </c>
      <c r="AF677" s="2">
        <f>(Table2[[#This Row],[Current Week High]]/Table2[[#This Row],[Close Price]])-1</f>
        <v>0.12930344275420347</v>
      </c>
      <c r="AG677" s="2">
        <f>(Table2[[#This Row],[Close Price]]/Table2[[#This Row],[Current Month Low]])-1</f>
        <v>1.1336032388663986E-2</v>
      </c>
      <c r="AH677" s="2">
        <f>(Table2[[#This Row],[Current Month High]]/Table2[[#This Row],[Close Price]])-1</f>
        <v>0.21625300240192136</v>
      </c>
      <c r="AI677">
        <v>68.614891913530798</v>
      </c>
      <c r="AJ677">
        <v>1.1336032388663899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-0.21</v>
      </c>
      <c r="AM677" t="s">
        <v>10443</v>
      </c>
      <c r="AN677">
        <v>-13.83</v>
      </c>
      <c r="AO677" t="s">
        <v>10443</v>
      </c>
      <c r="AP677">
        <v>3.3144557023405997E-2</v>
      </c>
      <c r="AQ677">
        <f>(Table2[[#This Row],[Sharpe Ratio]]-AVERAGE(Table2[Sharpe Ratio]))/_xlfn.STDEV.P(Table2[Sharpe Ratio])</f>
        <v>-0.36261585776327943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687</v>
      </c>
      <c r="AT677">
        <f>_xlfn.RANK.AVG(Table2[[#This Row],[6M Return vs Nifty Z-Score]],Table2[6M Return vs Nifty Z-Score])</f>
        <v>736</v>
      </c>
      <c r="AU677">
        <f>_xlfn.RANK.AVG(Table2[[#This Row],[Sharpe Ratio Z-Score]],Table2[Sharpe Ratio Z-Score])</f>
        <v>429</v>
      </c>
      <c r="AV677">
        <f>(Table2[[#This Row],[Rank 1Y]]+Table2[[#This Row],[Rank 6M]]+Table2[[#This Row],[Rank Sharpe]])/3</f>
        <v>617.33333333333337</v>
      </c>
    </row>
    <row r="678" spans="1:48" x14ac:dyDescent="0.3">
      <c r="A678" t="s">
        <v>595</v>
      </c>
      <c r="B678" t="s">
        <v>596</v>
      </c>
      <c r="C678" t="s">
        <v>10384</v>
      </c>
      <c r="D678" t="s">
        <v>24</v>
      </c>
      <c r="E678">
        <v>33836.837509500001</v>
      </c>
      <c r="F678">
        <v>210.04</v>
      </c>
      <c r="G678">
        <v>-43.845534818559898</v>
      </c>
      <c r="H678">
        <f>(Table2[[#This Row],[1Y Return vs Nifty]]-AVERAGE(Table2[1Y Return vs Nifty]))/_xlfn.STDEV.P(Table2[1Y Return vs Nifty])</f>
        <v>-1.1184342492390025</v>
      </c>
      <c r="I678">
        <v>4.84831906487707</v>
      </c>
      <c r="J678">
        <f>(Table2[[#This Row],[1M Return vs Nifty]]-AVERAGE(Table2[1M Return vs Nifty]))/_xlfn.STDEV.P(Table2[1M Return vs Nifty])</f>
        <v>0.69064819571906133</v>
      </c>
      <c r="K678">
        <v>4.2251017935228596E-3</v>
      </c>
      <c r="L678">
        <f>(Table2[[#This Row],[6M Return vs Nifty]]-AVERAGE(Table2[6M Return vs Nifty]))/_xlfn.STDEV.P(Table2[6M Return vs Nifty])</f>
        <v>-0.44045811508950306</v>
      </c>
      <c r="M678">
        <v>4.3381153826666496</v>
      </c>
      <c r="N678">
        <f>(Table2[[#This Row],[1W Return vs Nifty]]-AVERAGE(Table2[1W Return vs Nifty]))/_xlfn.STDEV.P(Table2[1W Return vs Nifty])</f>
        <v>1.5799264888628912</v>
      </c>
      <c r="O678">
        <v>203.58</v>
      </c>
      <c r="P678">
        <v>201.03257752817299</v>
      </c>
      <c r="Q678">
        <v>204.829047311507</v>
      </c>
      <c r="R678">
        <v>62.178357016834902</v>
      </c>
      <c r="S678" s="2">
        <f>(Table2[[#This Row],[Close Price]]-Table2[[#This Row],[20D EMA]])/Table2[[#This Row],[20D EMA]]</f>
        <v>3.1731997249238524E-2</v>
      </c>
      <c r="T678" s="2">
        <f>(Table2[[#This Row],[Close Price]]-Table2[[#This Row],[50D EMA]])/Table2[[#This Row],[50D EMA]]</f>
        <v>4.4805785124874528E-2</v>
      </c>
      <c r="U678" s="2">
        <f>(Table2[[#This Row],[Close Price]]-Table2[[#This Row],[200D EMA]])/Table2[[#This Row],[200D EMA]]</f>
        <v>2.5440496633117187E-2</v>
      </c>
      <c r="V678">
        <v>0.88964853563221502</v>
      </c>
      <c r="W678">
        <v>209.17</v>
      </c>
      <c r="X678">
        <v>212.8</v>
      </c>
      <c r="Y678">
        <v>204.7</v>
      </c>
      <c r="Z678">
        <v>215.4</v>
      </c>
      <c r="AA678">
        <v>193.66</v>
      </c>
      <c r="AB678">
        <v>215.4</v>
      </c>
      <c r="AC678" s="2">
        <f>(Table2[[#This Row],[Close Price]]/Table2[[#This Row],[Day Low]])-1</f>
        <v>4.159296266194934E-3</v>
      </c>
      <c r="AD678" s="2">
        <f>(Table2[[#This Row],[Day High]]/Table2[[#This Row],[Close Price]])-1</f>
        <v>1.3140354218244221E-2</v>
      </c>
      <c r="AE678" s="2">
        <f>(Table2[[#This Row],[Close Price]]/Table2[[#This Row],[Current Week Low]])-1</f>
        <v>2.6086956521739202E-2</v>
      </c>
      <c r="AF678" s="2">
        <f>(Table2[[#This Row],[Current Week High]]/Table2[[#This Row],[Close Price]])-1</f>
        <v>2.5518948771662497E-2</v>
      </c>
      <c r="AG678" s="2">
        <f>(Table2[[#This Row],[Close Price]]/Table2[[#This Row],[Current Month Low]])-1</f>
        <v>8.4581224827016355E-2</v>
      </c>
      <c r="AH678" s="2">
        <f>(Table2[[#This Row],[Current Month High]]/Table2[[#This Row],[Close Price]])-1</f>
        <v>2.5518948771662497E-2</v>
      </c>
      <c r="AI678">
        <v>25.261854884783801</v>
      </c>
      <c r="AJ678">
        <v>24.173810227608602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-0.02</v>
      </c>
      <c r="AM678" t="s">
        <v>10443</v>
      </c>
      <c r="AN678">
        <v>5.23</v>
      </c>
      <c r="AO678" t="s">
        <v>10442</v>
      </c>
      <c r="AP678">
        <v>-6.4177770349247001E-2</v>
      </c>
      <c r="AQ678">
        <f>(Table2[[#This Row],[Sharpe Ratio]]-AVERAGE(Table2[Sharpe Ratio]))/_xlfn.STDEV.P(Table2[Sharpe Ratio])</f>
        <v>-1.4891995221522338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696</v>
      </c>
      <c r="AT678">
        <f>_xlfn.RANK.AVG(Table2[[#This Row],[6M Return vs Nifty Z-Score]],Table2[6M Return vs Nifty Z-Score])</f>
        <v>471</v>
      </c>
      <c r="AU678">
        <f>_xlfn.RANK.AVG(Table2[[#This Row],[Sharpe Ratio Z-Score]],Table2[Sharpe Ratio Z-Score])</f>
        <v>687</v>
      </c>
      <c r="AV678">
        <f>(Table2[[#This Row],[Rank 1Y]]+Table2[[#This Row],[Rank 6M]]+Table2[[#This Row],[Rank Sharpe]])/3</f>
        <v>618</v>
      </c>
    </row>
    <row r="679" spans="1:48" x14ac:dyDescent="0.3">
      <c r="A679" t="s">
        <v>574</v>
      </c>
      <c r="B679" t="s">
        <v>575</v>
      </c>
      <c r="C679" t="s">
        <v>10384</v>
      </c>
      <c r="D679" t="s">
        <v>43</v>
      </c>
      <c r="E679">
        <v>36219.761494500002</v>
      </c>
      <c r="F679">
        <v>618.6</v>
      </c>
      <c r="G679">
        <v>-30.649308866222899</v>
      </c>
      <c r="H679">
        <f>(Table2[[#This Row],[1Y Return vs Nifty]]-AVERAGE(Table2[1Y Return vs Nifty]))/_xlfn.STDEV.P(Table2[1Y Return vs Nifty])</f>
        <v>-0.90193766553653898</v>
      </c>
      <c r="I679">
        <v>-1.7949899116171899</v>
      </c>
      <c r="J679">
        <f>(Table2[[#This Row],[1M Return vs Nifty]]-AVERAGE(Table2[1M Return vs Nifty]))/_xlfn.STDEV.P(Table2[1M Return vs Nifty])</f>
        <v>5.150596988272025E-2</v>
      </c>
      <c r="K679">
        <v>-3.1245693398219601</v>
      </c>
      <c r="L679">
        <f>(Table2[[#This Row],[6M Return vs Nifty]]-AVERAGE(Table2[6M Return vs Nifty]))/_xlfn.STDEV.P(Table2[6M Return vs Nifty])</f>
        <v>-0.53156655061848657</v>
      </c>
      <c r="M679">
        <v>-3.56897065478557</v>
      </c>
      <c r="N679">
        <f>(Table2[[#This Row],[1W Return vs Nifty]]-AVERAGE(Table2[1W Return vs Nifty]))/_xlfn.STDEV.P(Table2[1W Return vs Nifty])</f>
        <v>-0.1780247768081813</v>
      </c>
      <c r="O679">
        <v>613.54</v>
      </c>
      <c r="P679">
        <v>600.32447517665503</v>
      </c>
      <c r="Q679">
        <v>576.58778805020097</v>
      </c>
      <c r="R679">
        <v>54.662925453888597</v>
      </c>
      <c r="S679" s="2">
        <f>(Table2[[#This Row],[Close Price]]-Table2[[#This Row],[20D EMA]])/Table2[[#This Row],[20D EMA]]</f>
        <v>8.2472210450827317E-3</v>
      </c>
      <c r="T679" s="2">
        <f>(Table2[[#This Row],[Close Price]]-Table2[[#This Row],[50D EMA]])/Table2[[#This Row],[50D EMA]]</f>
        <v>3.0442744847221381E-2</v>
      </c>
      <c r="U679" s="2">
        <f>(Table2[[#This Row],[Close Price]]-Table2[[#This Row],[200D EMA]])/Table2[[#This Row],[200D EMA]]</f>
        <v>7.2863513276734945E-2</v>
      </c>
      <c r="V679">
        <v>0.72635771731633403</v>
      </c>
      <c r="W679">
        <v>603.04999999999995</v>
      </c>
      <c r="X679">
        <v>622.95000000000005</v>
      </c>
      <c r="Y679">
        <v>601.04999999999995</v>
      </c>
      <c r="Z679">
        <v>625.4</v>
      </c>
      <c r="AA679">
        <v>601.04999999999995</v>
      </c>
      <c r="AB679">
        <v>647</v>
      </c>
      <c r="AC679" s="2">
        <f>(Table2[[#This Row],[Close Price]]/Table2[[#This Row],[Day Low]])-1</f>
        <v>2.5785589917917351E-2</v>
      </c>
      <c r="AD679" s="2">
        <f>(Table2[[#This Row],[Day High]]/Table2[[#This Row],[Close Price]])-1</f>
        <v>7.032007759456782E-3</v>
      </c>
      <c r="AE679" s="2">
        <f>(Table2[[#This Row],[Close Price]]/Table2[[#This Row],[Current Week Low]])-1</f>
        <v>2.919890192163721E-2</v>
      </c>
      <c r="AF679" s="2">
        <f>(Table2[[#This Row],[Current Week High]]/Table2[[#This Row],[Close Price]])-1</f>
        <v>1.0992563853863491E-2</v>
      </c>
      <c r="AG679" s="2">
        <f>(Table2[[#This Row],[Close Price]]/Table2[[#This Row],[Current Month Low]])-1</f>
        <v>2.919890192163721E-2</v>
      </c>
      <c r="AH679" s="2">
        <f>(Table2[[#This Row],[Current Month High]]/Table2[[#This Row],[Close Price]])-1</f>
        <v>4.5910119624959611E-2</v>
      </c>
      <c r="AI679">
        <v>4.5910119624959602</v>
      </c>
      <c r="AJ679">
        <v>36.0158311345646</v>
      </c>
      <c r="AK679" t="str">
        <f>IF(AND(Table2[[#This Row],[20D EMA]]&gt;Table2[[#This Row],[50D EMA]],Table2[[#This Row],[50D EMA]]&gt;Table2[[#This Row],[200D EMA]]),"Uptrend","Downtrend/NoTrend")</f>
        <v>Uptrend</v>
      </c>
      <c r="AL679">
        <v>0.04</v>
      </c>
      <c r="AM679" t="s">
        <v>10442</v>
      </c>
      <c r="AN679">
        <v>-1.85</v>
      </c>
      <c r="AO679" t="s">
        <v>10443</v>
      </c>
      <c r="AP679">
        <v>-8.4798955436998003E-2</v>
      </c>
      <c r="AQ679">
        <f>(Table2[[#This Row],[Sharpe Ratio]]-AVERAGE(Table2[Sharpe Ratio]))/_xlfn.STDEV.P(Table2[Sharpe Ratio])</f>
        <v>-1.7279062083502181</v>
      </c>
      <c r="AR6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-3.2879292314307049</v>
      </c>
      <c r="AS679">
        <f>_xlfn.RANK.AVG(Table2[[#This Row],[1Y Return vs Nifty Z-Score]],Table2[1Y Return vs Nifty Z-Score])</f>
        <v>642</v>
      </c>
      <c r="AT679">
        <f>_xlfn.RANK.AVG(Table2[[#This Row],[6M Return vs Nifty Z-Score]],Table2[6M Return vs Nifty Z-Score])</f>
        <v>502</v>
      </c>
      <c r="AU679">
        <f>_xlfn.RANK.AVG(Table2[[#This Row],[Sharpe Ratio Z-Score]],Table2[Sharpe Ratio Z-Score])</f>
        <v>714</v>
      </c>
      <c r="AV679">
        <f>(Table2[[#This Row],[Rank 1Y]]+Table2[[#This Row],[Rank 6M]]+Table2[[#This Row],[Rank Sharpe]])/3</f>
        <v>619.33333333333337</v>
      </c>
    </row>
    <row r="680" spans="1:48" x14ac:dyDescent="0.3">
      <c r="A680" t="s">
        <v>1664</v>
      </c>
      <c r="B680" t="s">
        <v>1665</v>
      </c>
      <c r="C680" t="s">
        <v>10395</v>
      </c>
      <c r="D680" t="s">
        <v>259</v>
      </c>
      <c r="E680">
        <v>5351.8612380900004</v>
      </c>
      <c r="F680">
        <v>1739.9</v>
      </c>
      <c r="G680">
        <v>-61.438447586911302</v>
      </c>
      <c r="H680">
        <f>(Table2[[#This Row],[1Y Return vs Nifty]]-AVERAGE(Table2[1Y Return vs Nifty]))/_xlfn.STDEV.P(Table2[1Y Return vs Nifty])</f>
        <v>-1.4070626438633764</v>
      </c>
      <c r="I680">
        <v>-5.8412035866810301</v>
      </c>
      <c r="J680">
        <f>(Table2[[#This Row],[1M Return vs Nifty]]-AVERAGE(Table2[1M Return vs Nifty]))/_xlfn.STDEV.P(Table2[1M Return vs Nifty])</f>
        <v>-0.33777383384762777</v>
      </c>
      <c r="K680">
        <v>-15.002330207870701</v>
      </c>
      <c r="L680">
        <f>(Table2[[#This Row],[6M Return vs Nifty]]-AVERAGE(Table2[6M Return vs Nifty]))/_xlfn.STDEV.P(Table2[6M Return vs Nifty])</f>
        <v>-0.8774391320452648</v>
      </c>
      <c r="M680">
        <v>-6.14016777117134</v>
      </c>
      <c r="N680">
        <f>(Table2[[#This Row],[1W Return vs Nifty]]-AVERAGE(Table2[1W Return vs Nifty]))/_xlfn.STDEV.P(Table2[1W Return vs Nifty])</f>
        <v>-0.74966889496129552</v>
      </c>
      <c r="O680">
        <v>1773.7</v>
      </c>
      <c r="P680">
        <v>1807.1973421886801</v>
      </c>
      <c r="Q680">
        <v>1909.7549838131099</v>
      </c>
      <c r="R680">
        <v>39.053118776333399</v>
      </c>
      <c r="S680" s="2">
        <f>(Table2[[#This Row],[Close Price]]-Table2[[#This Row],[20D EMA]])/Table2[[#This Row],[20D EMA]]</f>
        <v>-1.9056210182105179E-2</v>
      </c>
      <c r="T680" s="2">
        <f>(Table2[[#This Row],[Close Price]]-Table2[[#This Row],[50D EMA]])/Table2[[#This Row],[50D EMA]]</f>
        <v>-3.7238513258976348E-2</v>
      </c>
      <c r="U680" s="2">
        <f>(Table2[[#This Row],[Close Price]]-Table2[[#This Row],[200D EMA]])/Table2[[#This Row],[200D EMA]]</f>
        <v>-8.8940720277094959E-2</v>
      </c>
      <c r="V680">
        <v>0.37735460959775102</v>
      </c>
      <c r="W680">
        <v>1707</v>
      </c>
      <c r="X680">
        <v>1745.35</v>
      </c>
      <c r="Y680">
        <v>1702.3</v>
      </c>
      <c r="Z680">
        <v>1787.8</v>
      </c>
      <c r="AA680">
        <v>1702.3</v>
      </c>
      <c r="AB680">
        <v>1842</v>
      </c>
      <c r="AC680" s="2">
        <f>(Table2[[#This Row],[Close Price]]/Table2[[#This Row],[Day Low]])-1</f>
        <v>1.9273579379027517E-2</v>
      </c>
      <c r="AD680" s="2">
        <f>(Table2[[#This Row],[Day High]]/Table2[[#This Row],[Close Price]])-1</f>
        <v>3.1323639289613237E-3</v>
      </c>
      <c r="AE680" s="2">
        <f>(Table2[[#This Row],[Close Price]]/Table2[[#This Row],[Current Week Low]])-1</f>
        <v>2.2087763613934275E-2</v>
      </c>
      <c r="AF680" s="2">
        <f>(Table2[[#This Row],[Current Week High]]/Table2[[#This Row],[Close Price]])-1</f>
        <v>2.753031783435822E-2</v>
      </c>
      <c r="AG680" s="2">
        <f>(Table2[[#This Row],[Close Price]]/Table2[[#This Row],[Current Month Low]])-1</f>
        <v>2.2087763613934275E-2</v>
      </c>
      <c r="AH680" s="2">
        <f>(Table2[[#This Row],[Current Month High]]/Table2[[#This Row],[Close Price]])-1</f>
        <v>5.8681533421460985E-2</v>
      </c>
      <c r="AI680">
        <v>60.000574745675003</v>
      </c>
      <c r="AJ680">
        <v>8.7437500000000004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-0.13</v>
      </c>
      <c r="AM680" t="s">
        <v>10443</v>
      </c>
      <c r="AN680">
        <v>-3.71</v>
      </c>
      <c r="AO680" t="s">
        <v>10443</v>
      </c>
      <c r="AP680">
        <v>1.1018468060523E-2</v>
      </c>
      <c r="AQ680">
        <f>(Table2[[#This Row],[Sharpe Ratio]]-AVERAGE(Table2[Sharpe Ratio]))/_xlfn.STDEV.P(Table2[Sharpe Ratio])</f>
        <v>-0.61874300818534211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734</v>
      </c>
      <c r="AT680">
        <f>_xlfn.RANK.AVG(Table2[[#This Row],[6M Return vs Nifty Z-Score]],Table2[6M Return vs Nifty Z-Score])</f>
        <v>625</v>
      </c>
      <c r="AU680">
        <f>_xlfn.RANK.AVG(Table2[[#This Row],[Sharpe Ratio Z-Score]],Table2[Sharpe Ratio Z-Score])</f>
        <v>501</v>
      </c>
      <c r="AV680">
        <f>(Table2[[#This Row],[Rank 1Y]]+Table2[[#This Row],[Rank 6M]]+Table2[[#This Row],[Rank Sharpe]])/3</f>
        <v>620</v>
      </c>
    </row>
    <row r="681" spans="1:48" x14ac:dyDescent="0.3">
      <c r="A681" t="s">
        <v>1461</v>
      </c>
      <c r="B681" t="s">
        <v>1462</v>
      </c>
      <c r="C681" t="s">
        <v>10391</v>
      </c>
      <c r="D681" t="s">
        <v>853</v>
      </c>
      <c r="E681">
        <v>7378.7771333520004</v>
      </c>
      <c r="F681">
        <v>41.64</v>
      </c>
      <c r="G681">
        <v>-33.979410168364197</v>
      </c>
      <c r="H681">
        <f>(Table2[[#This Row],[1Y Return vs Nifty]]-AVERAGE(Table2[1Y Return vs Nifty]))/_xlfn.STDEV.P(Table2[1Y Return vs Nifty])</f>
        <v>-0.95657113103650182</v>
      </c>
      <c r="I681">
        <v>-1.5746882678280001</v>
      </c>
      <c r="J681">
        <f>(Table2[[#This Row],[1M Return vs Nifty]]-AVERAGE(Table2[1M Return vs Nifty]))/_xlfn.STDEV.P(Table2[1M Return vs Nifty])</f>
        <v>7.2700841815521916E-2</v>
      </c>
      <c r="K681">
        <v>-25.045017637756899</v>
      </c>
      <c r="L681">
        <f>(Table2[[#This Row],[6M Return vs Nifty]]-AVERAGE(Table2[6M Return vs Nifty]))/_xlfn.STDEV.P(Table2[6M Return vs Nifty])</f>
        <v>-1.1698755823513751</v>
      </c>
      <c r="M681">
        <v>-3.58093953734181</v>
      </c>
      <c r="N681">
        <f>(Table2[[#This Row],[1W Return vs Nifty]]-AVERAGE(Table2[1W Return vs Nifty]))/_xlfn.STDEV.P(Table2[1W Return vs Nifty])</f>
        <v>-0.18068577128057614</v>
      </c>
      <c r="O681">
        <v>40.98</v>
      </c>
      <c r="P681">
        <v>40.9753872373851</v>
      </c>
      <c r="Q681">
        <v>42.559878742833099</v>
      </c>
      <c r="R681">
        <v>54.748349113212598</v>
      </c>
      <c r="S681" s="2">
        <f>(Table2[[#This Row],[Close Price]]-Table2[[#This Row],[20D EMA]])/Table2[[#This Row],[20D EMA]]</f>
        <v>1.6105417276720442E-2</v>
      </c>
      <c r="T681" s="2">
        <f>(Table2[[#This Row],[Close Price]]-Table2[[#This Row],[50D EMA]])/Table2[[#This Row],[50D EMA]]</f>
        <v>1.6219804312392734E-2</v>
      </c>
      <c r="U681" s="2">
        <f>(Table2[[#This Row],[Close Price]]-Table2[[#This Row],[200D EMA]])/Table2[[#This Row],[200D EMA]]</f>
        <v>-2.1613753845292672E-2</v>
      </c>
      <c r="V681">
        <v>1.4429382221657301</v>
      </c>
      <c r="W681">
        <v>40.15</v>
      </c>
      <c r="X681">
        <v>41.95</v>
      </c>
      <c r="Y681">
        <v>39.82</v>
      </c>
      <c r="Z681">
        <v>42.95</v>
      </c>
      <c r="AA681">
        <v>38.700000000000003</v>
      </c>
      <c r="AB681">
        <v>44.38</v>
      </c>
      <c r="AC681" s="2">
        <f>(Table2[[#This Row],[Close Price]]/Table2[[#This Row],[Day Low]])-1</f>
        <v>3.7110834371108403E-2</v>
      </c>
      <c r="AD681" s="2">
        <f>(Table2[[#This Row],[Day High]]/Table2[[#This Row],[Close Price]])-1</f>
        <v>7.4447646493756015E-3</v>
      </c>
      <c r="AE681" s="2">
        <f>(Table2[[#This Row],[Close Price]]/Table2[[#This Row],[Current Week Low]])-1</f>
        <v>4.5705675539929658E-2</v>
      </c>
      <c r="AF681" s="2">
        <f>(Table2[[#This Row],[Current Week High]]/Table2[[#This Row],[Close Price]])-1</f>
        <v>3.1460134486071212E-2</v>
      </c>
      <c r="AG681" s="2">
        <f>(Table2[[#This Row],[Close Price]]/Table2[[#This Row],[Current Month Low]])-1</f>
        <v>7.5968992248061973E-2</v>
      </c>
      <c r="AH681" s="2">
        <f>(Table2[[#This Row],[Current Month High]]/Table2[[#This Row],[Close Price]])-1</f>
        <v>6.580211335254571E-2</v>
      </c>
      <c r="AI681">
        <v>29.682997118155601</v>
      </c>
      <c r="AJ681">
        <v>12.540540540540499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-0.08</v>
      </c>
      <c r="AM681" t="s">
        <v>10443</v>
      </c>
      <c r="AN681">
        <v>7.07</v>
      </c>
      <c r="AO681" t="s">
        <v>10442</v>
      </c>
      <c r="AP681">
        <v>1.1121367224396E-2</v>
      </c>
      <c r="AQ681">
        <f>(Table2[[#This Row],[Sharpe Ratio]]-AVERAGE(Table2[Sharpe Ratio]))/_xlfn.STDEV.P(Table2[Sharpe Ratio])</f>
        <v>-0.61755186818460295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665</v>
      </c>
      <c r="AT681">
        <f>_xlfn.RANK.AVG(Table2[[#This Row],[6M Return vs Nifty Z-Score]],Table2[6M Return vs Nifty Z-Score])</f>
        <v>696</v>
      </c>
      <c r="AU681">
        <f>_xlfn.RANK.AVG(Table2[[#This Row],[Sharpe Ratio Z-Score]],Table2[Sharpe Ratio Z-Score])</f>
        <v>500</v>
      </c>
      <c r="AV681">
        <f>(Table2[[#This Row],[Rank 1Y]]+Table2[[#This Row],[Rank 6M]]+Table2[[#This Row],[Rank Sharpe]])/3</f>
        <v>620.33333333333337</v>
      </c>
    </row>
    <row r="682" spans="1:48" x14ac:dyDescent="0.3">
      <c r="A682" t="s">
        <v>2258</v>
      </c>
      <c r="B682" t="s">
        <v>2259</v>
      </c>
      <c r="C682" t="s">
        <v>10388</v>
      </c>
      <c r="D682" t="s">
        <v>738</v>
      </c>
      <c r="E682">
        <v>2551.5072053549902</v>
      </c>
      <c r="F682">
        <v>479.55</v>
      </c>
      <c r="G682">
        <v>-38.562894969694803</v>
      </c>
      <c r="H682">
        <f>(Table2[[#This Row],[1Y Return vs Nifty]]-AVERAGE(Table2[1Y Return vs Nifty]))/_xlfn.STDEV.P(Table2[1Y Return vs Nifty])</f>
        <v>-1.0317675398070343</v>
      </c>
      <c r="I682">
        <v>-5.2894800569758704</v>
      </c>
      <c r="J682">
        <f>(Table2[[#This Row],[1M Return vs Nifty]]-AVERAGE(Table2[1M Return vs Nifty]))/_xlfn.STDEV.P(Table2[1M Return vs Nifty])</f>
        <v>-0.28469338763178359</v>
      </c>
      <c r="K682">
        <v>1.06236236919767</v>
      </c>
      <c r="L682">
        <f>(Table2[[#This Row],[6M Return vs Nifty]]-AVERAGE(Table2[6M Return vs Nifty]))/_xlfn.STDEV.P(Table2[6M Return vs Nifty])</f>
        <v>-0.40964585407106141</v>
      </c>
      <c r="M682">
        <v>2.8290433331408402</v>
      </c>
      <c r="N682">
        <f>(Table2[[#This Row],[1W Return vs Nifty]]-AVERAGE(Table2[1W Return vs Nifty]))/_xlfn.STDEV.P(Table2[1W Return vs Nifty])</f>
        <v>1.2444204494841249</v>
      </c>
      <c r="O682">
        <v>461.88</v>
      </c>
      <c r="P682">
        <v>467.29057340309402</v>
      </c>
      <c r="Q682">
        <v>480.42225271607401</v>
      </c>
      <c r="R682">
        <v>63.195077718408101</v>
      </c>
      <c r="S682" s="2">
        <f>(Table2[[#This Row],[Close Price]]-Table2[[#This Row],[20D EMA]])/Table2[[#This Row],[20D EMA]]</f>
        <v>3.8256690049363509E-2</v>
      </c>
      <c r="T682" s="2">
        <f>(Table2[[#This Row],[Close Price]]-Table2[[#This Row],[50D EMA]])/Table2[[#This Row],[50D EMA]]</f>
        <v>2.6235124983637909E-2</v>
      </c>
      <c r="U682" s="2">
        <f>(Table2[[#This Row],[Close Price]]-Table2[[#This Row],[200D EMA]])/Table2[[#This Row],[200D EMA]]</f>
        <v>-1.8155959911155413E-3</v>
      </c>
      <c r="V682">
        <v>0.90511281293774903</v>
      </c>
      <c r="W682">
        <v>465.15</v>
      </c>
      <c r="X682">
        <v>486</v>
      </c>
      <c r="Y682">
        <v>438.75</v>
      </c>
      <c r="Z682">
        <v>491.8</v>
      </c>
      <c r="AA682">
        <v>438.75</v>
      </c>
      <c r="AB682">
        <v>491.8</v>
      </c>
      <c r="AC682" s="2">
        <f>(Table2[[#This Row],[Close Price]]/Table2[[#This Row],[Day Low]])-1</f>
        <v>3.0957755562721845E-2</v>
      </c>
      <c r="AD682" s="2">
        <f>(Table2[[#This Row],[Day High]]/Table2[[#This Row],[Close Price]])-1</f>
        <v>1.3450109477635364E-2</v>
      </c>
      <c r="AE682" s="2">
        <f>(Table2[[#This Row],[Close Price]]/Table2[[#This Row],[Current Week Low]])-1</f>
        <v>9.2991452991453061E-2</v>
      </c>
      <c r="AF682" s="2">
        <f>(Table2[[#This Row],[Current Week High]]/Table2[[#This Row],[Close Price]])-1</f>
        <v>2.5544781566051444E-2</v>
      </c>
      <c r="AG682" s="2">
        <f>(Table2[[#This Row],[Close Price]]/Table2[[#This Row],[Current Month Low]])-1</f>
        <v>9.2991452991453061E-2</v>
      </c>
      <c r="AH682" s="2">
        <f>(Table2[[#This Row],[Current Month High]]/Table2[[#This Row],[Close Price]])-1</f>
        <v>2.5544781566051444E-2</v>
      </c>
      <c r="AI682">
        <v>19.7789594411427</v>
      </c>
      <c r="AJ682">
        <v>23.2459521973785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-0.17</v>
      </c>
      <c r="AM682" t="s">
        <v>10443</v>
      </c>
      <c r="AN682">
        <v>6.19</v>
      </c>
      <c r="AO682" t="s">
        <v>10442</v>
      </c>
      <c r="AP682">
        <v>-9.7906085606755996E-2</v>
      </c>
      <c r="AQ682">
        <f>(Table2[[#This Row],[Sharpe Ratio]]-AVERAGE(Table2[Sharpe Ratio]))/_xlfn.STDEV.P(Table2[Sharpe Ratio])</f>
        <v>-1.8796317078825917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684</v>
      </c>
      <c r="AT682">
        <f>_xlfn.RANK.AVG(Table2[[#This Row],[6M Return vs Nifty Z-Score]],Table2[6M Return vs Nifty Z-Score])</f>
        <v>458</v>
      </c>
      <c r="AU682">
        <f>_xlfn.RANK.AVG(Table2[[#This Row],[Sharpe Ratio Z-Score]],Table2[Sharpe Ratio Z-Score])</f>
        <v>722</v>
      </c>
      <c r="AV682">
        <f>(Table2[[#This Row],[Rank 1Y]]+Table2[[#This Row],[Rank 6M]]+Table2[[#This Row],[Rank Sharpe]])/3</f>
        <v>621.33333333333337</v>
      </c>
    </row>
    <row r="683" spans="1:48" x14ac:dyDescent="0.3">
      <c r="A683" t="s">
        <v>1452</v>
      </c>
      <c r="B683" t="s">
        <v>1453</v>
      </c>
      <c r="C683" t="s">
        <v>10397</v>
      </c>
      <c r="D683" t="s">
        <v>472</v>
      </c>
      <c r="E683">
        <v>7472.4806250000001</v>
      </c>
      <c r="F683">
        <v>2306.25</v>
      </c>
      <c r="G683">
        <v>-27.029829191687099</v>
      </c>
      <c r="H683">
        <f>(Table2[[#This Row],[1Y Return vs Nifty]]-AVERAGE(Table2[1Y Return vs Nifty]))/_xlfn.STDEV.P(Table2[1Y Return vs Nifty])</f>
        <v>-0.84255667379331023</v>
      </c>
      <c r="I683">
        <v>2.3624275522949301</v>
      </c>
      <c r="J683">
        <f>(Table2[[#This Row],[1M Return vs Nifty]]-AVERAGE(Table2[1M Return vs Nifty]))/_xlfn.STDEV.P(Table2[1M Return vs Nifty])</f>
        <v>0.45148451386094868</v>
      </c>
      <c r="K683">
        <v>-4.8606526898581501</v>
      </c>
      <c r="L683">
        <f>(Table2[[#This Row],[6M Return vs Nifty]]-AVERAGE(Table2[6M Return vs Nifty]))/_xlfn.STDEV.P(Table2[6M Return vs Nifty])</f>
        <v>-0.58212015550409402</v>
      </c>
      <c r="M683">
        <v>1.35781831590459</v>
      </c>
      <c r="N683">
        <f>(Table2[[#This Row],[1W Return vs Nifty]]-AVERAGE(Table2[1W Return vs Nifty]))/_xlfn.STDEV.P(Table2[1W Return vs Nifty])</f>
        <v>0.91732879158548786</v>
      </c>
      <c r="O683">
        <v>2270.91</v>
      </c>
      <c r="P683">
        <v>2262.3558482069502</v>
      </c>
      <c r="Q683">
        <v>2261.2056017631598</v>
      </c>
      <c r="R683">
        <v>57.881075851088703</v>
      </c>
      <c r="S683" s="2">
        <f>(Table2[[#This Row],[Close Price]]-Table2[[#This Row],[20D EMA]])/Table2[[#This Row],[20D EMA]]</f>
        <v>1.5562043409910629E-2</v>
      </c>
      <c r="T683" s="2">
        <f>(Table2[[#This Row],[Close Price]]-Table2[[#This Row],[50D EMA]])/Table2[[#This Row],[50D EMA]]</f>
        <v>1.9401966241446269E-2</v>
      </c>
      <c r="U683" s="2">
        <f>(Table2[[#This Row],[Close Price]]-Table2[[#This Row],[200D EMA]])/Table2[[#This Row],[200D EMA]]</f>
        <v>1.9920523017330705E-2</v>
      </c>
      <c r="V683">
        <v>1.0585551288142701</v>
      </c>
      <c r="W683">
        <v>2296.1999999999998</v>
      </c>
      <c r="X683">
        <v>2376.8000000000002</v>
      </c>
      <c r="Y683">
        <v>2266.85</v>
      </c>
      <c r="Z683">
        <v>2433</v>
      </c>
      <c r="AA683">
        <v>2181</v>
      </c>
      <c r="AB683">
        <v>2433</v>
      </c>
      <c r="AC683" s="2">
        <f>(Table2[[#This Row],[Close Price]]/Table2[[#This Row],[Day Low]])-1</f>
        <v>4.3767964463026221E-3</v>
      </c>
      <c r="AD683" s="2">
        <f>(Table2[[#This Row],[Day High]]/Table2[[#This Row],[Close Price]])-1</f>
        <v>3.059078590785913E-2</v>
      </c>
      <c r="AE683" s="2">
        <f>(Table2[[#This Row],[Close Price]]/Table2[[#This Row],[Current Week Low]])-1</f>
        <v>1.7380947129276292E-2</v>
      </c>
      <c r="AF683" s="2">
        <f>(Table2[[#This Row],[Current Week High]]/Table2[[#This Row],[Close Price]])-1</f>
        <v>5.495934959349591E-2</v>
      </c>
      <c r="AG683" s="2">
        <f>(Table2[[#This Row],[Close Price]]/Table2[[#This Row],[Current Month Low]])-1</f>
        <v>5.7427785419532418E-2</v>
      </c>
      <c r="AH683" s="2">
        <f>(Table2[[#This Row],[Current Month High]]/Table2[[#This Row],[Close Price]])-1</f>
        <v>5.495934959349591E-2</v>
      </c>
      <c r="AI683">
        <v>18.590785907859001</v>
      </c>
      <c r="AJ683">
        <v>17.665816326530599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-0.06</v>
      </c>
      <c r="AM683" t="s">
        <v>10443</v>
      </c>
      <c r="AN683">
        <v>4.54</v>
      </c>
      <c r="AO683" t="s">
        <v>10442</v>
      </c>
      <c r="AP683">
        <v>-0.107751253158602</v>
      </c>
      <c r="AQ683">
        <f>(Table2[[#This Row],[Sharpe Ratio]]-AVERAGE(Table2[Sharpe Ratio]))/_xlfn.STDEV.P(Table2[Sharpe Ratio])</f>
        <v>-1.9935973849939932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-2.0494609088449613</v>
      </c>
      <c r="AS683">
        <f>_xlfn.RANK.AVG(Table2[[#This Row],[1Y Return vs Nifty Z-Score]],Table2[1Y Return vs Nifty Z-Score])</f>
        <v>619</v>
      </c>
      <c r="AT683">
        <f>_xlfn.RANK.AVG(Table2[[#This Row],[6M Return vs Nifty Z-Score]],Table2[6M Return vs Nifty Z-Score])</f>
        <v>522</v>
      </c>
      <c r="AU683">
        <f>_xlfn.RANK.AVG(Table2[[#This Row],[Sharpe Ratio Z-Score]],Table2[Sharpe Ratio Z-Score])</f>
        <v>730</v>
      </c>
      <c r="AV683">
        <f>(Table2[[#This Row],[Rank 1Y]]+Table2[[#This Row],[Rank 6M]]+Table2[[#This Row],[Rank Sharpe]])/3</f>
        <v>623.66666666666663</v>
      </c>
    </row>
    <row r="684" spans="1:48" x14ac:dyDescent="0.3">
      <c r="A684" t="s">
        <v>1056</v>
      </c>
      <c r="B684" t="s">
        <v>1057</v>
      </c>
      <c r="C684" t="s">
        <v>10384</v>
      </c>
      <c r="D684" t="s">
        <v>24</v>
      </c>
      <c r="E684">
        <v>12929.200966916</v>
      </c>
      <c r="F684">
        <v>212.84</v>
      </c>
      <c r="G684">
        <v>-37.614389979765299</v>
      </c>
      <c r="H684">
        <f>(Table2[[#This Row],[1Y Return vs Nifty]]-AVERAGE(Table2[1Y Return vs Nifty]))/_xlfn.STDEV.P(Table2[1Y Return vs Nifty])</f>
        <v>-1.0162064172037863</v>
      </c>
      <c r="I684">
        <v>-4.6549966901293098</v>
      </c>
      <c r="J684">
        <f>(Table2[[#This Row],[1M Return vs Nifty]]-AVERAGE(Table2[1M Return vs Nifty]))/_xlfn.STDEV.P(Table2[1M Return vs Nifty])</f>
        <v>-0.2236507486732015</v>
      </c>
      <c r="K684">
        <v>-26.865121227974502</v>
      </c>
      <c r="L684">
        <f>(Table2[[#This Row],[6M Return vs Nifty]]-AVERAGE(Table2[6M Return vs Nifty]))/_xlfn.STDEV.P(Table2[6M Return vs Nifty])</f>
        <v>-1.2228758013493961</v>
      </c>
      <c r="M684">
        <v>-4.1079632348602297</v>
      </c>
      <c r="N684">
        <f>(Table2[[#This Row],[1W Return vs Nifty]]-AVERAGE(Table2[1W Return vs Nifty]))/_xlfn.STDEV.P(Table2[1W Return vs Nifty])</f>
        <v>-0.29785687220231094</v>
      </c>
      <c r="O684">
        <v>216.36</v>
      </c>
      <c r="P684">
        <v>224.58940401979899</v>
      </c>
      <c r="Q684">
        <v>236.32288033775399</v>
      </c>
      <c r="R684">
        <v>44.724055704927302</v>
      </c>
      <c r="S684" s="2">
        <f>(Table2[[#This Row],[Close Price]]-Table2[[#This Row],[20D EMA]])/Table2[[#This Row],[20D EMA]]</f>
        <v>-1.6269180994638612E-2</v>
      </c>
      <c r="T684" s="2">
        <f>(Table2[[#This Row],[Close Price]]-Table2[[#This Row],[50D EMA]])/Table2[[#This Row],[50D EMA]]</f>
        <v>-5.2315041624863133E-2</v>
      </c>
      <c r="U684" s="2">
        <f>(Table2[[#This Row],[Close Price]]-Table2[[#This Row],[200D EMA]])/Table2[[#This Row],[200D EMA]]</f>
        <v>-9.936778150381427E-2</v>
      </c>
      <c r="V684">
        <v>0.756746711903864</v>
      </c>
      <c r="W684">
        <v>210.44</v>
      </c>
      <c r="X684">
        <v>213.9</v>
      </c>
      <c r="Y684">
        <v>207.2</v>
      </c>
      <c r="Z684">
        <v>218.4</v>
      </c>
      <c r="AA684">
        <v>207.2</v>
      </c>
      <c r="AB684">
        <v>229</v>
      </c>
      <c r="AC684" s="2">
        <f>(Table2[[#This Row],[Close Price]]/Table2[[#This Row],[Day Low]])-1</f>
        <v>1.1404675917126017E-2</v>
      </c>
      <c r="AD684" s="2">
        <f>(Table2[[#This Row],[Day High]]/Table2[[#This Row],[Close Price]])-1</f>
        <v>4.9802668671301564E-3</v>
      </c>
      <c r="AE684" s="2">
        <f>(Table2[[#This Row],[Close Price]]/Table2[[#This Row],[Current Week Low]])-1</f>
        <v>2.7220077220077243E-2</v>
      </c>
      <c r="AF684" s="2">
        <f>(Table2[[#This Row],[Current Week High]]/Table2[[#This Row],[Close Price]])-1</f>
        <v>2.6122909227588753E-2</v>
      </c>
      <c r="AG684" s="2">
        <f>(Table2[[#This Row],[Close Price]]/Table2[[#This Row],[Current Month Low]])-1</f>
        <v>2.7220077220077243E-2</v>
      </c>
      <c r="AH684" s="2">
        <f>(Table2[[#This Row],[Current Month High]]/Table2[[#This Row],[Close Price]])-1</f>
        <v>7.5925577898891206E-2</v>
      </c>
      <c r="AI684">
        <v>41.279834617553</v>
      </c>
      <c r="AJ684">
        <v>3.6979293544457899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-0.22</v>
      </c>
      <c r="AM684" t="s">
        <v>10443</v>
      </c>
      <c r="AN684">
        <v>-1.87</v>
      </c>
      <c r="AO684" t="s">
        <v>10443</v>
      </c>
      <c r="AP684">
        <v>1.5458951438158E-2</v>
      </c>
      <c r="AQ684">
        <f>(Table2[[#This Row],[Sharpe Ratio]]-AVERAGE(Table2[Sharpe Ratio]))/_xlfn.STDEV.P(Table2[Sharpe Ratio])</f>
        <v>-0.56734086676224282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680</v>
      </c>
      <c r="AT684">
        <f>_xlfn.RANK.AVG(Table2[[#This Row],[6M Return vs Nifty Z-Score]],Table2[6M Return vs Nifty Z-Score])</f>
        <v>707</v>
      </c>
      <c r="AU684">
        <f>_xlfn.RANK.AVG(Table2[[#This Row],[Sharpe Ratio Z-Score]],Table2[Sharpe Ratio Z-Score])</f>
        <v>488</v>
      </c>
      <c r="AV684">
        <f>(Table2[[#This Row],[Rank 1Y]]+Table2[[#This Row],[Rank 6M]]+Table2[[#This Row],[Rank Sharpe]])/3</f>
        <v>625</v>
      </c>
    </row>
    <row r="685" spans="1:48" x14ac:dyDescent="0.3">
      <c r="A685" t="s">
        <v>1803</v>
      </c>
      <c r="B685" t="s">
        <v>1804</v>
      </c>
      <c r="C685" t="s">
        <v>10384</v>
      </c>
      <c r="D685" t="s">
        <v>407</v>
      </c>
      <c r="E685">
        <v>4427.2360593240001</v>
      </c>
      <c r="F685">
        <v>119.08</v>
      </c>
      <c r="G685">
        <v>-44.688120831420797</v>
      </c>
      <c r="H685">
        <f>(Table2[[#This Row],[1Y Return vs Nifty]]-AVERAGE(Table2[1Y Return vs Nifty]))/_xlfn.STDEV.P(Table2[1Y Return vs Nifty])</f>
        <v>-1.1322576707171379</v>
      </c>
      <c r="I685">
        <v>-4.7673340422356398</v>
      </c>
      <c r="J685">
        <f>(Table2[[#This Row],[1M Return vs Nifty]]-AVERAGE(Table2[1M Return vs Nifty]))/_xlfn.STDEV.P(Table2[1M Return vs Nifty])</f>
        <v>-0.23445854724524531</v>
      </c>
      <c r="K685">
        <v>-15.3958575538255</v>
      </c>
      <c r="L685">
        <f>(Table2[[#This Row],[6M Return vs Nifty]]-AVERAGE(Table2[6M Return vs Nifty]))/_xlfn.STDEV.P(Table2[6M Return vs Nifty])</f>
        <v>-0.88889838943556587</v>
      </c>
      <c r="M685">
        <v>-2.3355298159859599</v>
      </c>
      <c r="N685">
        <f>(Table2[[#This Row],[1W Return vs Nifty]]-AVERAGE(Table2[1W Return vs Nifty]))/_xlfn.STDEV.P(Table2[1W Return vs Nifty])</f>
        <v>9.6201262143183336E-2</v>
      </c>
      <c r="O685">
        <v>120.14</v>
      </c>
      <c r="P685">
        <v>121.12462826706199</v>
      </c>
      <c r="Q685">
        <v>126.23187706244801</v>
      </c>
      <c r="R685">
        <v>44.415797937157599</v>
      </c>
      <c r="S685" s="2">
        <f>(Table2[[#This Row],[Close Price]]-Table2[[#This Row],[20D EMA]])/Table2[[#This Row],[20D EMA]]</f>
        <v>-8.8230397869152842E-3</v>
      </c>
      <c r="T685" s="2">
        <f>(Table2[[#This Row],[Close Price]]-Table2[[#This Row],[50D EMA]])/Table2[[#This Row],[50D EMA]]</f>
        <v>-1.6880367736228592E-2</v>
      </c>
      <c r="U685" s="2">
        <f>(Table2[[#This Row],[Close Price]]-Table2[[#This Row],[200D EMA]])/Table2[[#This Row],[200D EMA]]</f>
        <v>-5.6656664139676169E-2</v>
      </c>
      <c r="V685">
        <v>0.67296831029038795</v>
      </c>
      <c r="W685">
        <v>118.1</v>
      </c>
      <c r="X685">
        <v>119.8</v>
      </c>
      <c r="Y685">
        <v>117.41</v>
      </c>
      <c r="Z685">
        <v>123.8</v>
      </c>
      <c r="AA685">
        <v>116.91</v>
      </c>
      <c r="AB685">
        <v>123.8</v>
      </c>
      <c r="AC685" s="2">
        <f>(Table2[[#This Row],[Close Price]]/Table2[[#This Row],[Day Low]])-1</f>
        <v>8.2980524978832904E-3</v>
      </c>
      <c r="AD685" s="2">
        <f>(Table2[[#This Row],[Day High]]/Table2[[#This Row],[Close Price]])-1</f>
        <v>6.0463553913334689E-3</v>
      </c>
      <c r="AE685" s="2">
        <f>(Table2[[#This Row],[Close Price]]/Table2[[#This Row],[Current Week Low]])-1</f>
        <v>1.4223660676262684E-2</v>
      </c>
      <c r="AF685" s="2">
        <f>(Table2[[#This Row],[Current Week High]]/Table2[[#This Row],[Close Price]])-1</f>
        <v>3.9637218676519925E-2</v>
      </c>
      <c r="AG685" s="2">
        <f>(Table2[[#This Row],[Close Price]]/Table2[[#This Row],[Current Month Low]])-1</f>
        <v>1.8561286459669812E-2</v>
      </c>
      <c r="AH685" s="2">
        <f>(Table2[[#This Row],[Current Month High]]/Table2[[#This Row],[Close Price]])-1</f>
        <v>3.9637218676519925E-2</v>
      </c>
      <c r="AI685">
        <v>28.988915015115801</v>
      </c>
      <c r="AJ685">
        <v>9.4988505747126393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10443</v>
      </c>
      <c r="AN685">
        <v>-1.43</v>
      </c>
      <c r="AO685" t="s">
        <v>10443</v>
      </c>
      <c r="AQ685">
        <f>(Table2[[#This Row],[Sharpe Ratio]]-AVERAGE(Table2[Sharpe Ratio]))/_xlfn.STDEV.P(Table2[Sharpe Ratio])</f>
        <v>-0.74629057572393653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701</v>
      </c>
      <c r="AT685">
        <f>_xlfn.RANK.AVG(Table2[[#This Row],[6M Return vs Nifty Z-Score]],Table2[6M Return vs Nifty Z-Score])</f>
        <v>628</v>
      </c>
      <c r="AU685">
        <f>_xlfn.RANK.AVG(Table2[[#This Row],[Sharpe Ratio Z-Score]],Table2[Sharpe Ratio Z-Score])</f>
        <v>558</v>
      </c>
      <c r="AV685">
        <f>(Table2[[#This Row],[Rank 1Y]]+Table2[[#This Row],[Rank 6M]]+Table2[[#This Row],[Rank Sharpe]])/3</f>
        <v>629</v>
      </c>
    </row>
    <row r="686" spans="1:48" x14ac:dyDescent="0.3">
      <c r="A686" t="s">
        <v>1862</v>
      </c>
      <c r="B686" t="s">
        <v>1863</v>
      </c>
      <c r="C686" t="s">
        <v>10386</v>
      </c>
      <c r="D686" t="s">
        <v>239</v>
      </c>
      <c r="E686">
        <v>4086.2080380349998</v>
      </c>
      <c r="F686">
        <v>484.15</v>
      </c>
      <c r="G686">
        <v>-28.7080455112133</v>
      </c>
      <c r="H686">
        <f>(Table2[[#This Row],[1Y Return vs Nifty]]-AVERAGE(Table2[1Y Return vs Nifty]))/_xlfn.STDEV.P(Table2[1Y Return vs Nifty])</f>
        <v>-0.87008940180232108</v>
      </c>
      <c r="I686">
        <v>-5.3239498327520796</v>
      </c>
      <c r="J686">
        <f>(Table2[[#This Row],[1M Return vs Nifty]]-AVERAGE(Table2[1M Return vs Nifty]))/_xlfn.STDEV.P(Table2[1M Return vs Nifty])</f>
        <v>-0.28800967011866435</v>
      </c>
      <c r="K686">
        <v>-25.159314627410001</v>
      </c>
      <c r="L686">
        <f>(Table2[[#This Row],[6M Return vs Nifty]]-AVERAGE(Table2[6M Return vs Nifty]))/_xlfn.STDEV.P(Table2[6M Return vs Nifty])</f>
        <v>-1.1732038354876182</v>
      </c>
      <c r="M686">
        <v>-1.9301751449276501</v>
      </c>
      <c r="N686">
        <f>(Table2[[#This Row],[1W Return vs Nifty]]-AVERAGE(Table2[1W Return vs Nifty]))/_xlfn.STDEV.P(Table2[1W Return vs Nifty])</f>
        <v>0.18632216808216123</v>
      </c>
      <c r="O686">
        <v>485.89</v>
      </c>
      <c r="P686">
        <v>489.71706458479201</v>
      </c>
      <c r="Q686">
        <v>501.83268971668002</v>
      </c>
      <c r="R686">
        <v>46.5521547908657</v>
      </c>
      <c r="S686" s="2">
        <f>(Table2[[#This Row],[Close Price]]-Table2[[#This Row],[20D EMA]])/Table2[[#This Row],[20D EMA]]</f>
        <v>-3.5810574409846038E-3</v>
      </c>
      <c r="T686" s="2">
        <f>(Table2[[#This Row],[Close Price]]-Table2[[#This Row],[50D EMA]])/Table2[[#This Row],[50D EMA]]</f>
        <v>-1.136792035113599E-2</v>
      </c>
      <c r="U686" s="2">
        <f>(Table2[[#This Row],[Close Price]]-Table2[[#This Row],[200D EMA]])/Table2[[#This Row],[200D EMA]]</f>
        <v>-3.5236225297844134E-2</v>
      </c>
      <c r="V686">
        <v>0.92318263531648603</v>
      </c>
      <c r="W686">
        <v>483.1</v>
      </c>
      <c r="X686">
        <v>490.9</v>
      </c>
      <c r="Y686">
        <v>480.1</v>
      </c>
      <c r="Z686">
        <v>498</v>
      </c>
      <c r="AA686">
        <v>478.05</v>
      </c>
      <c r="AB686">
        <v>506.5</v>
      </c>
      <c r="AC686" s="2">
        <f>(Table2[[#This Row],[Close Price]]/Table2[[#This Row],[Day Low]])-1</f>
        <v>2.1734630511280884E-3</v>
      </c>
      <c r="AD686" s="2">
        <f>(Table2[[#This Row],[Day High]]/Table2[[#This Row],[Close Price]])-1</f>
        <v>1.3941960136321319E-2</v>
      </c>
      <c r="AE686" s="2">
        <f>(Table2[[#This Row],[Close Price]]/Table2[[#This Row],[Current Week Low]])-1</f>
        <v>8.4357425536345509E-3</v>
      </c>
      <c r="AF686" s="2">
        <f>(Table2[[#This Row],[Current Week High]]/Table2[[#This Row],[Close Price]])-1</f>
        <v>2.8606836724155871E-2</v>
      </c>
      <c r="AG686" s="2">
        <f>(Table2[[#This Row],[Close Price]]/Table2[[#This Row],[Current Month Low]])-1</f>
        <v>1.2760171530174613E-2</v>
      </c>
      <c r="AH686" s="2">
        <f>(Table2[[#This Row],[Current Month High]]/Table2[[#This Row],[Close Price]])-1</f>
        <v>4.6163379118042025E-2</v>
      </c>
      <c r="AI686">
        <v>44.376742745016998</v>
      </c>
      <c r="AJ686">
        <v>8.3109619686800809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-0.15</v>
      </c>
      <c r="AM686" t="s">
        <v>10443</v>
      </c>
      <c r="AN686">
        <v>-0.8</v>
      </c>
      <c r="AO686" t="s">
        <v>10443</v>
      </c>
      <c r="AQ686">
        <f>(Table2[[#This Row],[Sharpe Ratio]]-AVERAGE(Table2[Sharpe Ratio]))/_xlfn.STDEV.P(Table2[Sharpe Ratio])</f>
        <v>-0.74629057572393653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630</v>
      </c>
      <c r="AT686">
        <f>_xlfn.RANK.AVG(Table2[[#This Row],[6M Return vs Nifty Z-Score]],Table2[6M Return vs Nifty Z-Score])</f>
        <v>699</v>
      </c>
      <c r="AU686">
        <f>_xlfn.RANK.AVG(Table2[[#This Row],[Sharpe Ratio Z-Score]],Table2[Sharpe Ratio Z-Score])</f>
        <v>558</v>
      </c>
      <c r="AV686">
        <f>(Table2[[#This Row],[Rank 1Y]]+Table2[[#This Row],[Rank 6M]]+Table2[[#This Row],[Rank Sharpe]])/3</f>
        <v>629</v>
      </c>
    </row>
    <row r="687" spans="1:48" x14ac:dyDescent="0.3">
      <c r="A687" t="s">
        <v>63</v>
      </c>
      <c r="B687" t="s">
        <v>64</v>
      </c>
      <c r="C687" t="s">
        <v>10384</v>
      </c>
      <c r="D687" t="s">
        <v>24</v>
      </c>
      <c r="E687">
        <v>378637.45628540003</v>
      </c>
      <c r="F687">
        <v>1904.5</v>
      </c>
      <c r="G687">
        <v>-23.164296877905102</v>
      </c>
      <c r="H687">
        <f>(Table2[[#This Row],[1Y Return vs Nifty]]-AVERAGE(Table2[1Y Return vs Nifty]))/_xlfn.STDEV.P(Table2[1Y Return vs Nifty])</f>
        <v>-0.77913895548900414</v>
      </c>
      <c r="I687">
        <v>0.57006383689986695</v>
      </c>
      <c r="J687">
        <f>(Table2[[#This Row],[1M Return vs Nifty]]-AVERAGE(Table2[1M Return vs Nifty]))/_xlfn.STDEV.P(Table2[1M Return vs Nifty])</f>
        <v>0.27904404200885868</v>
      </c>
      <c r="K687">
        <v>-10.216062799471899</v>
      </c>
      <c r="L687">
        <f>(Table2[[#This Row],[6M Return vs Nifty]]-AVERAGE(Table2[6M Return vs Nifty]))/_xlfn.STDEV.P(Table2[6M Return vs Nifty])</f>
        <v>-0.7380661742687793</v>
      </c>
      <c r="M687">
        <v>0.69089957727963303</v>
      </c>
      <c r="N687">
        <f>(Table2[[#This Row],[1W Return vs Nifty]]-AVERAGE(Table2[1W Return vs Nifty]))/_xlfn.STDEV.P(Table2[1W Return vs Nifty])</f>
        <v>0.76905537769921806</v>
      </c>
      <c r="O687">
        <v>1820.63</v>
      </c>
      <c r="P687">
        <v>1799.40076756344</v>
      </c>
      <c r="Q687">
        <v>1777.8185761988</v>
      </c>
      <c r="R687">
        <v>84.407776258075103</v>
      </c>
      <c r="S687" s="2">
        <f>(Table2[[#This Row],[Close Price]]-Table2[[#This Row],[20D EMA]])/Table2[[#This Row],[20D EMA]]</f>
        <v>4.6066471496130398E-2</v>
      </c>
      <c r="T687" s="2">
        <f>(Table2[[#This Row],[Close Price]]-Table2[[#This Row],[50D EMA]])/Table2[[#This Row],[50D EMA]]</f>
        <v>5.8407906860501319E-2</v>
      </c>
      <c r="U687" s="2">
        <f>(Table2[[#This Row],[Close Price]]-Table2[[#This Row],[200D EMA]])/Table2[[#This Row],[200D EMA]]</f>
        <v>7.1256665610987632E-2</v>
      </c>
      <c r="V687">
        <v>0.98621843090877404</v>
      </c>
      <c r="W687">
        <v>1870</v>
      </c>
      <c r="X687">
        <v>1926.3</v>
      </c>
      <c r="Y687">
        <v>1828.3</v>
      </c>
      <c r="Z687">
        <v>1926.3</v>
      </c>
      <c r="AA687">
        <v>1756.5</v>
      </c>
      <c r="AB687">
        <v>1926.3</v>
      </c>
      <c r="AC687" s="2">
        <f>(Table2[[#This Row],[Close Price]]/Table2[[#This Row],[Day Low]])-1</f>
        <v>1.8449197860962663E-2</v>
      </c>
      <c r="AD687" s="2">
        <f>(Table2[[#This Row],[Day High]]/Table2[[#This Row],[Close Price]])-1</f>
        <v>1.1446573903911794E-2</v>
      </c>
      <c r="AE687" s="2">
        <f>(Table2[[#This Row],[Close Price]]/Table2[[#This Row],[Current Week Low]])-1</f>
        <v>4.1678061587266946E-2</v>
      </c>
      <c r="AF687" s="2">
        <f>(Table2[[#This Row],[Current Week High]]/Table2[[#This Row],[Close Price]])-1</f>
        <v>1.1446573903911794E-2</v>
      </c>
      <c r="AG687" s="2">
        <f>(Table2[[#This Row],[Close Price]]/Table2[[#This Row],[Current Month Low]])-1</f>
        <v>8.4258468545402865E-2</v>
      </c>
      <c r="AH687" s="2">
        <f>(Table2[[#This Row],[Current Month High]]/Table2[[#This Row],[Close Price]])-1</f>
        <v>1.1446573903911794E-2</v>
      </c>
      <c r="AI687">
        <v>1.1551588343397201</v>
      </c>
      <c r="AJ687">
        <v>23.360430093597099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0.04</v>
      </c>
      <c r="AM687" t="s">
        <v>10442</v>
      </c>
      <c r="AN687">
        <v>6.77</v>
      </c>
      <c r="AO687" t="s">
        <v>10442</v>
      </c>
      <c r="AP687">
        <v>-9.4389905856579998E-2</v>
      </c>
      <c r="AQ687">
        <f>(Table2[[#This Row],[Sharpe Ratio]]-AVERAGE(Table2[Sharpe Ratio]))/_xlfn.STDEV.P(Table2[Sharpe Ratio])</f>
        <v>-1.8389291191288768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-2.3080348291785837</v>
      </c>
      <c r="AS687">
        <f>_xlfn.RANK.AVG(Table2[[#This Row],[1Y Return vs Nifty Z-Score]],Table2[1Y Return vs Nifty Z-Score])</f>
        <v>598</v>
      </c>
      <c r="AT687">
        <f>_xlfn.RANK.AVG(Table2[[#This Row],[6M Return vs Nifty Z-Score]],Table2[6M Return vs Nifty Z-Score])</f>
        <v>570</v>
      </c>
      <c r="AU687">
        <f>_xlfn.RANK.AVG(Table2[[#This Row],[Sharpe Ratio Z-Score]],Table2[Sharpe Ratio Z-Score])</f>
        <v>721</v>
      </c>
      <c r="AV687">
        <f>(Table2[[#This Row],[Rank 1Y]]+Table2[[#This Row],[Rank 6M]]+Table2[[#This Row],[Rank Sharpe]])/3</f>
        <v>629.66666666666663</v>
      </c>
    </row>
    <row r="688" spans="1:48" x14ac:dyDescent="0.3">
      <c r="A688" t="s">
        <v>703</v>
      </c>
      <c r="B688" t="s">
        <v>704</v>
      </c>
      <c r="C688" t="s">
        <v>10397</v>
      </c>
      <c r="D688" t="s">
        <v>161</v>
      </c>
      <c r="E688">
        <v>26130.351434460001</v>
      </c>
      <c r="F688">
        <v>1025.7</v>
      </c>
      <c r="G688">
        <v>-31.702827819562302</v>
      </c>
      <c r="H688">
        <f>(Table2[[#This Row],[1Y Return vs Nifty]]-AVERAGE(Table2[1Y Return vs Nifty]))/_xlfn.STDEV.P(Table2[1Y Return vs Nifty])</f>
        <v>-0.9192216416587714</v>
      </c>
      <c r="I688">
        <v>-7.2212260736551404</v>
      </c>
      <c r="J688">
        <f>(Table2[[#This Row],[1M Return vs Nifty]]-AVERAGE(Table2[1M Return vs Nifty]))/_xlfn.STDEV.P(Table2[1M Return vs Nifty])</f>
        <v>-0.4705436097454051</v>
      </c>
      <c r="K688">
        <v>-18.638300942930599</v>
      </c>
      <c r="L688">
        <f>(Table2[[#This Row],[6M Return vs Nifty]]-AVERAGE(Table2[6M Return vs Nifty]))/_xlfn.STDEV.P(Table2[6M Return vs Nifty])</f>
        <v>-0.98331620753937532</v>
      </c>
      <c r="M688">
        <v>-3.8664774289917601</v>
      </c>
      <c r="N688">
        <f>(Table2[[#This Row],[1W Return vs Nifty]]-AVERAGE(Table2[1W Return vs Nifty]))/_xlfn.STDEV.P(Table2[1W Return vs Nifty])</f>
        <v>-0.24416828502148122</v>
      </c>
      <c r="O688">
        <v>1048.8499999999999</v>
      </c>
      <c r="P688">
        <v>1060.83886209867</v>
      </c>
      <c r="Q688">
        <v>1058.5439622077499</v>
      </c>
      <c r="R688">
        <v>37.5970829291348</v>
      </c>
      <c r="S688" s="2">
        <f>(Table2[[#This Row],[Close Price]]-Table2[[#This Row],[20D EMA]])/Table2[[#This Row],[20D EMA]]</f>
        <v>-2.2071792916050784E-2</v>
      </c>
      <c r="T688" s="2">
        <f>(Table2[[#This Row],[Close Price]]-Table2[[#This Row],[50D EMA]])/Table2[[#This Row],[50D EMA]]</f>
        <v>-3.3123656527018944E-2</v>
      </c>
      <c r="U688" s="2">
        <f>(Table2[[#This Row],[Close Price]]-Table2[[#This Row],[200D EMA]])/Table2[[#This Row],[200D EMA]]</f>
        <v>-3.1027490005468401E-2</v>
      </c>
      <c r="V688">
        <v>0.71180381581096197</v>
      </c>
      <c r="W688">
        <v>1015.6</v>
      </c>
      <c r="X688">
        <v>1030.95</v>
      </c>
      <c r="Y688">
        <v>993.05</v>
      </c>
      <c r="Z688">
        <v>1060.2</v>
      </c>
      <c r="AA688">
        <v>993.05</v>
      </c>
      <c r="AB688">
        <v>1112.5</v>
      </c>
      <c r="AC688" s="2">
        <f>(Table2[[#This Row],[Close Price]]/Table2[[#This Row],[Day Low]])-1</f>
        <v>9.944860181173798E-3</v>
      </c>
      <c r="AD688" s="2">
        <f>(Table2[[#This Row],[Day High]]/Table2[[#This Row],[Close Price]])-1</f>
        <v>5.1184556887979848E-3</v>
      </c>
      <c r="AE688" s="2">
        <f>(Table2[[#This Row],[Close Price]]/Table2[[#This Row],[Current Week Low]])-1</f>
        <v>3.2878505614017506E-2</v>
      </c>
      <c r="AF688" s="2">
        <f>(Table2[[#This Row],[Current Week High]]/Table2[[#This Row],[Close Price]])-1</f>
        <v>3.3635565954957647E-2</v>
      </c>
      <c r="AG688" s="2">
        <f>(Table2[[#This Row],[Close Price]]/Table2[[#This Row],[Current Month Low]])-1</f>
        <v>3.2878505614017506E-2</v>
      </c>
      <c r="AH688" s="2">
        <f>(Table2[[#This Row],[Current Month High]]/Table2[[#This Row],[Close Price]])-1</f>
        <v>8.4625134054791884E-2</v>
      </c>
      <c r="AI688">
        <v>31.519937603587699</v>
      </c>
      <c r="AJ688">
        <v>9.9356913183279794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-0.08</v>
      </c>
      <c r="AM688" t="s">
        <v>10443</v>
      </c>
      <c r="AN688">
        <v>-5.15</v>
      </c>
      <c r="AO688" t="s">
        <v>10443</v>
      </c>
      <c r="AP688">
        <v>-6.8366109170399998E-4</v>
      </c>
      <c r="AQ688">
        <f>(Table2[[#This Row],[Sharpe Ratio]]-AVERAGE(Table2[Sharpe Ratio]))/_xlfn.STDEV.P(Table2[Sharpe Ratio])</f>
        <v>-0.75420449885632213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648</v>
      </c>
      <c r="AT688">
        <f>_xlfn.RANK.AVG(Table2[[#This Row],[6M Return vs Nifty Z-Score]],Table2[6M Return vs Nifty Z-Score])</f>
        <v>660</v>
      </c>
      <c r="AU688">
        <f>_xlfn.RANK.AVG(Table2[[#This Row],[Sharpe Ratio Z-Score]],Table2[Sharpe Ratio Z-Score])</f>
        <v>583</v>
      </c>
      <c r="AV688">
        <f>(Table2[[#This Row],[Rank 1Y]]+Table2[[#This Row],[Rank 6M]]+Table2[[#This Row],[Rank Sharpe]])/3</f>
        <v>630.33333333333337</v>
      </c>
    </row>
    <row r="689" spans="1:48" x14ac:dyDescent="0.3">
      <c r="A689" t="s">
        <v>2355</v>
      </c>
      <c r="B689" t="s">
        <v>2356</v>
      </c>
      <c r="C689" t="s">
        <v>10393</v>
      </c>
      <c r="D689" t="s">
        <v>215</v>
      </c>
      <c r="E689">
        <v>2317.6482229899998</v>
      </c>
      <c r="F689">
        <v>299.89999999999998</v>
      </c>
      <c r="G689">
        <v>-44.828242494968798</v>
      </c>
      <c r="H689">
        <f>(Table2[[#This Row],[1Y Return vs Nifty]]-AVERAGE(Table2[1Y Return vs Nifty]))/_xlfn.STDEV.P(Table2[1Y Return vs Nifty])</f>
        <v>-1.1345564993042216</v>
      </c>
      <c r="I689">
        <v>-3.4637434115342498</v>
      </c>
      <c r="J689">
        <f>(Table2[[#This Row],[1M Return vs Nifty]]-AVERAGE(Table2[1M Return vs Nifty]))/_xlfn.STDEV.P(Table2[1M Return vs Nifty])</f>
        <v>-0.1090421590817727</v>
      </c>
      <c r="K689">
        <v>-15.7403481619051</v>
      </c>
      <c r="L689">
        <f>(Table2[[#This Row],[6M Return vs Nifty]]-AVERAGE(Table2[6M Return vs Nifty]))/_xlfn.STDEV.P(Table2[6M Return vs Nifty])</f>
        <v>-0.89892972928298487</v>
      </c>
      <c r="M689">
        <v>-2.3028907094251498</v>
      </c>
      <c r="N689">
        <f>(Table2[[#This Row],[1W Return vs Nifty]]-AVERAGE(Table2[1W Return vs Nifty]))/_xlfn.STDEV.P(Table2[1W Return vs Nifty])</f>
        <v>0.10345778602785792</v>
      </c>
      <c r="O689">
        <v>296.77999999999997</v>
      </c>
      <c r="P689">
        <v>296.79629653587</v>
      </c>
      <c r="Q689">
        <v>313.02593216597</v>
      </c>
      <c r="R689">
        <v>53.521310982335102</v>
      </c>
      <c r="S689" s="2">
        <f>(Table2[[#This Row],[Close Price]]-Table2[[#This Row],[20D EMA]])/Table2[[#This Row],[20D EMA]]</f>
        <v>1.0512837792304081E-2</v>
      </c>
      <c r="T689" s="2">
        <f>(Table2[[#This Row],[Close Price]]-Table2[[#This Row],[50D EMA]])/Table2[[#This Row],[50D EMA]]</f>
        <v>1.0457352400806905E-2</v>
      </c>
      <c r="U689" s="2">
        <f>(Table2[[#This Row],[Close Price]]-Table2[[#This Row],[200D EMA]])/Table2[[#This Row],[200D EMA]]</f>
        <v>-4.1932411398460448E-2</v>
      </c>
      <c r="V689">
        <v>0.84569631136243895</v>
      </c>
      <c r="W689">
        <v>296.7</v>
      </c>
      <c r="X689">
        <v>303.8</v>
      </c>
      <c r="Y689">
        <v>292</v>
      </c>
      <c r="Z689">
        <v>316</v>
      </c>
      <c r="AA689">
        <v>279.25</v>
      </c>
      <c r="AB689">
        <v>316</v>
      </c>
      <c r="AC689" s="2">
        <f>(Table2[[#This Row],[Close Price]]/Table2[[#This Row],[Day Low]])-1</f>
        <v>1.0785305021907554E-2</v>
      </c>
      <c r="AD689" s="2">
        <f>(Table2[[#This Row],[Day High]]/Table2[[#This Row],[Close Price]])-1</f>
        <v>1.3004334778259574E-2</v>
      </c>
      <c r="AE689" s="2">
        <f>(Table2[[#This Row],[Close Price]]/Table2[[#This Row],[Current Week Low]])-1</f>
        <v>2.7054794520547931E-2</v>
      </c>
      <c r="AF689" s="2">
        <f>(Table2[[#This Row],[Current Week High]]/Table2[[#This Row],[Close Price]])-1</f>
        <v>5.3684561520506824E-2</v>
      </c>
      <c r="AG689" s="2">
        <f>(Table2[[#This Row],[Close Price]]/Table2[[#This Row],[Current Month Low]])-1</f>
        <v>7.3948075201432317E-2</v>
      </c>
      <c r="AH689" s="2">
        <f>(Table2[[#This Row],[Current Month High]]/Table2[[#This Row],[Close Price]])-1</f>
        <v>5.3684561520506824E-2</v>
      </c>
      <c r="AI689">
        <v>25.041680560186698</v>
      </c>
      <c r="AJ689">
        <v>22.183744143409999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-0.14000000000000001</v>
      </c>
      <c r="AM689" t="s">
        <v>10443</v>
      </c>
      <c r="AN689">
        <v>5.86</v>
      </c>
      <c r="AO689" t="s">
        <v>10442</v>
      </c>
      <c r="AQ689">
        <f>(Table2[[#This Row],[Sharpe Ratio]]-AVERAGE(Table2[Sharpe Ratio]))/_xlfn.STDEV.P(Table2[Sharpe Ratio])</f>
        <v>-0.74629057572393653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703</v>
      </c>
      <c r="AT689">
        <f>_xlfn.RANK.AVG(Table2[[#This Row],[6M Return vs Nifty Z-Score]],Table2[6M Return vs Nifty Z-Score])</f>
        <v>630</v>
      </c>
      <c r="AU689">
        <f>_xlfn.RANK.AVG(Table2[[#This Row],[Sharpe Ratio Z-Score]],Table2[Sharpe Ratio Z-Score])</f>
        <v>558</v>
      </c>
      <c r="AV689">
        <f>(Table2[[#This Row],[Rank 1Y]]+Table2[[#This Row],[Rank 6M]]+Table2[[#This Row],[Rank Sharpe]])/3</f>
        <v>630.33333333333337</v>
      </c>
    </row>
    <row r="690" spans="1:48" x14ac:dyDescent="0.3">
      <c r="A690" t="s">
        <v>2106</v>
      </c>
      <c r="B690" t="s">
        <v>2107</v>
      </c>
      <c r="C690" t="s">
        <v>5658</v>
      </c>
      <c r="D690" t="s">
        <v>80</v>
      </c>
      <c r="E690">
        <v>2998.4311511199999</v>
      </c>
      <c r="F690">
        <v>229.4</v>
      </c>
      <c r="G690">
        <v>-28.447262198405301</v>
      </c>
      <c r="H690">
        <f>(Table2[[#This Row],[1Y Return vs Nifty]]-AVERAGE(Table2[1Y Return vs Nifty]))/_xlfn.STDEV.P(Table2[1Y Return vs Nifty])</f>
        <v>-0.86581100459137117</v>
      </c>
      <c r="I690">
        <v>-3.8712046411996401</v>
      </c>
      <c r="J690">
        <f>(Table2[[#This Row],[1M Return vs Nifty]]-AVERAGE(Table2[1M Return vs Nifty]))/_xlfn.STDEV.P(Table2[1M Return vs Nifty])</f>
        <v>-0.14824335809145348</v>
      </c>
      <c r="K690">
        <v>-11.3479726304649</v>
      </c>
      <c r="L690">
        <f>(Table2[[#This Row],[6M Return vs Nifty]]-AVERAGE(Table2[6M Return vs Nifty]))/_xlfn.STDEV.P(Table2[6M Return vs Nifty])</f>
        <v>-0.77102664379978547</v>
      </c>
      <c r="M690">
        <v>-2.651647487885</v>
      </c>
      <c r="N690">
        <f>(Table2[[#This Row],[1W Return vs Nifty]]-AVERAGE(Table2[1W Return vs Nifty]))/_xlfn.STDEV.P(Table2[1W Return vs Nifty])</f>
        <v>2.5920066417763916E-2</v>
      </c>
      <c r="O690">
        <v>231.9</v>
      </c>
      <c r="P690">
        <v>233.47768817146499</v>
      </c>
      <c r="Q690">
        <v>235.17373008088401</v>
      </c>
      <c r="R690">
        <v>41.5333066888928</v>
      </c>
      <c r="S690" s="2">
        <f>(Table2[[#This Row],[Close Price]]-Table2[[#This Row],[20D EMA]])/Table2[[#This Row],[20D EMA]]</f>
        <v>-1.0780508840017248E-2</v>
      </c>
      <c r="T690" s="2">
        <f>(Table2[[#This Row],[Close Price]]-Table2[[#This Row],[50D EMA]])/Table2[[#This Row],[50D EMA]]</f>
        <v>-1.7465001488580562E-2</v>
      </c>
      <c r="U690" s="2">
        <f>(Table2[[#This Row],[Close Price]]-Table2[[#This Row],[200D EMA]])/Table2[[#This Row],[200D EMA]]</f>
        <v>-2.4550914249215808E-2</v>
      </c>
      <c r="V690">
        <v>0.28882498684590402</v>
      </c>
      <c r="W690">
        <v>227.94</v>
      </c>
      <c r="X690">
        <v>233.15</v>
      </c>
      <c r="Y690">
        <v>225.65</v>
      </c>
      <c r="Z690">
        <v>238.8</v>
      </c>
      <c r="AA690">
        <v>225.21</v>
      </c>
      <c r="AB690">
        <v>238.8</v>
      </c>
      <c r="AC690" s="2">
        <f>(Table2[[#This Row],[Close Price]]/Table2[[#This Row],[Day Low]])-1</f>
        <v>6.4051943493901309E-3</v>
      </c>
      <c r="AD690" s="2">
        <f>(Table2[[#This Row],[Day High]]/Table2[[#This Row],[Close Price]])-1</f>
        <v>1.6346992153443818E-2</v>
      </c>
      <c r="AE690" s="2">
        <f>(Table2[[#This Row],[Close Price]]/Table2[[#This Row],[Current Week Low]])-1</f>
        <v>1.6618657212497334E-2</v>
      </c>
      <c r="AF690" s="2">
        <f>(Table2[[#This Row],[Current Week High]]/Table2[[#This Row],[Close Price]])-1</f>
        <v>4.0976460331298981E-2</v>
      </c>
      <c r="AG690" s="2">
        <f>(Table2[[#This Row],[Close Price]]/Table2[[#This Row],[Current Month Low]])-1</f>
        <v>1.8604857688379717E-2</v>
      </c>
      <c r="AH690" s="2">
        <f>(Table2[[#This Row],[Current Month High]]/Table2[[#This Row],[Close Price]])-1</f>
        <v>4.0976460331298981E-2</v>
      </c>
      <c r="AI690">
        <v>32.955536181342602</v>
      </c>
      <c r="AJ690">
        <v>18.247422680412299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-0.13</v>
      </c>
      <c r="AM690" t="s">
        <v>10443</v>
      </c>
      <c r="AN690">
        <v>-1.1000000000000001</v>
      </c>
      <c r="AO690" t="s">
        <v>10443</v>
      </c>
      <c r="AP690">
        <v>-6.5180532353234996E-2</v>
      </c>
      <c r="AQ690">
        <f>(Table2[[#This Row],[Sharpe Ratio]]-AVERAGE(Table2[Sharpe Ratio]))/_xlfn.STDEV.P(Table2[Sharpe Ratio])</f>
        <v>-1.5008072931895737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628</v>
      </c>
      <c r="AT690">
        <f>_xlfn.RANK.AVG(Table2[[#This Row],[6M Return vs Nifty Z-Score]],Table2[6M Return vs Nifty Z-Score])</f>
        <v>577</v>
      </c>
      <c r="AU690">
        <f>_xlfn.RANK.AVG(Table2[[#This Row],[Sharpe Ratio Z-Score]],Table2[Sharpe Ratio Z-Score])</f>
        <v>689</v>
      </c>
      <c r="AV690">
        <f>(Table2[[#This Row],[Rank 1Y]]+Table2[[#This Row],[Rank 6M]]+Table2[[#This Row],[Rank Sharpe]])/3</f>
        <v>631.33333333333337</v>
      </c>
    </row>
    <row r="691" spans="1:48" x14ac:dyDescent="0.3">
      <c r="A691" t="s">
        <v>341</v>
      </c>
      <c r="B691" t="s">
        <v>342</v>
      </c>
      <c r="C691" t="s">
        <v>10384</v>
      </c>
      <c r="D691" t="s">
        <v>343</v>
      </c>
      <c r="E691">
        <v>74852.816882429994</v>
      </c>
      <c r="F691">
        <v>786.95</v>
      </c>
      <c r="G691">
        <v>-32.583045100213802</v>
      </c>
      <c r="H691">
        <f>(Table2[[#This Row],[1Y Return vs Nifty]]-AVERAGE(Table2[1Y Return vs Nifty]))/_xlfn.STDEV.P(Table2[1Y Return vs Nifty])</f>
        <v>-0.93366243972218854</v>
      </c>
      <c r="I691">
        <v>8.5578762851477599</v>
      </c>
      <c r="J691">
        <f>(Table2[[#This Row],[1M Return vs Nifty]]-AVERAGE(Table2[1M Return vs Nifty]))/_xlfn.STDEV.P(Table2[1M Return vs Nifty])</f>
        <v>1.047538815592389</v>
      </c>
      <c r="K691">
        <v>-4.4234783916039104</v>
      </c>
      <c r="L691">
        <f>(Table2[[#This Row],[6M Return vs Nifty]]-AVERAGE(Table2[6M Return vs Nifty]))/_xlfn.STDEV.P(Table2[6M Return vs Nifty])</f>
        <v>-0.56938992758063245</v>
      </c>
      <c r="M691">
        <v>-2.95537197656187</v>
      </c>
      <c r="N691">
        <f>(Table2[[#This Row],[1W Return vs Nifty]]-AVERAGE(Table2[1W Return vs Nifty]))/_xlfn.STDEV.P(Table2[1W Return vs Nifty])</f>
        <v>-4.160580174097487E-2</v>
      </c>
      <c r="O691">
        <v>773.77</v>
      </c>
      <c r="P691">
        <v>749.63522498005204</v>
      </c>
      <c r="Q691">
        <v>742.53614996387398</v>
      </c>
      <c r="R691">
        <v>54.0140764020909</v>
      </c>
      <c r="S691" s="2">
        <f>(Table2[[#This Row],[Close Price]]-Table2[[#This Row],[20D EMA]])/Table2[[#This Row],[20D EMA]]</f>
        <v>1.7033485402639111E-2</v>
      </c>
      <c r="T691" s="2">
        <f>(Table2[[#This Row],[Close Price]]-Table2[[#This Row],[50D EMA]])/Table2[[#This Row],[50D EMA]]</f>
        <v>4.9777243353180151E-2</v>
      </c>
      <c r="U691" s="2">
        <f>(Table2[[#This Row],[Close Price]]-Table2[[#This Row],[200D EMA]])/Table2[[#This Row],[200D EMA]]</f>
        <v>5.9813720905422446E-2</v>
      </c>
      <c r="V691">
        <v>1.81551467464352</v>
      </c>
      <c r="W691">
        <v>780.7</v>
      </c>
      <c r="X691">
        <v>802.05</v>
      </c>
      <c r="Y691">
        <v>777.85</v>
      </c>
      <c r="Z691">
        <v>807.4</v>
      </c>
      <c r="AA691">
        <v>722.6</v>
      </c>
      <c r="AB691">
        <v>817.4</v>
      </c>
      <c r="AC691" s="2">
        <f>(Table2[[#This Row],[Close Price]]/Table2[[#This Row],[Day Low]])-1</f>
        <v>8.0056359677211919E-3</v>
      </c>
      <c r="AD691" s="2">
        <f>(Table2[[#This Row],[Day High]]/Table2[[#This Row],[Close Price]])-1</f>
        <v>1.9188004320477736E-2</v>
      </c>
      <c r="AE691" s="2">
        <f>(Table2[[#This Row],[Close Price]]/Table2[[#This Row],[Current Week Low]])-1</f>
        <v>1.1698913672301803E-2</v>
      </c>
      <c r="AF691" s="2">
        <f>(Table2[[#This Row],[Current Week High]]/Table2[[#This Row],[Close Price]])-1</f>
        <v>2.598640320223633E-2</v>
      </c>
      <c r="AG691" s="2">
        <f>(Table2[[#This Row],[Close Price]]/Table2[[#This Row],[Current Month Low]])-1</f>
        <v>8.9053418212012181E-2</v>
      </c>
      <c r="AH691" s="2">
        <f>(Table2[[#This Row],[Current Month High]]/Table2[[#This Row],[Close Price]])-1</f>
        <v>3.869369083169194E-2</v>
      </c>
      <c r="AI691">
        <v>4.7080500667132403</v>
      </c>
      <c r="AJ691">
        <v>21.452272551894399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0.06</v>
      </c>
      <c r="AM691" t="s">
        <v>10442</v>
      </c>
      <c r="AN691">
        <v>2.39</v>
      </c>
      <c r="AO691" t="s">
        <v>10442</v>
      </c>
      <c r="AP691">
        <v>-0.103670935468714</v>
      </c>
      <c r="AQ691">
        <f>(Table2[[#This Row],[Sharpe Ratio]]-AVERAGE(Table2[Sharpe Ratio]))/_xlfn.STDEV.P(Table2[Sharpe Ratio])</f>
        <v>-1.946364449047614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-2.4434838024990211</v>
      </c>
      <c r="AS691">
        <f>_xlfn.RANK.AVG(Table2[[#This Row],[1Y Return vs Nifty Z-Score]],Table2[1Y Return vs Nifty Z-Score])</f>
        <v>654</v>
      </c>
      <c r="AT691">
        <f>_xlfn.RANK.AVG(Table2[[#This Row],[6M Return vs Nifty Z-Score]],Table2[6M Return vs Nifty Z-Score])</f>
        <v>518</v>
      </c>
      <c r="AU691">
        <f>_xlfn.RANK.AVG(Table2[[#This Row],[Sharpe Ratio Z-Score]],Table2[Sharpe Ratio Z-Score])</f>
        <v>726</v>
      </c>
      <c r="AV691">
        <f>(Table2[[#This Row],[Rank 1Y]]+Table2[[#This Row],[Rank 6M]]+Table2[[#This Row],[Rank Sharpe]])/3</f>
        <v>632.66666666666663</v>
      </c>
    </row>
    <row r="692" spans="1:48" x14ac:dyDescent="0.3">
      <c r="A692" t="s">
        <v>1211</v>
      </c>
      <c r="B692" t="s">
        <v>1212</v>
      </c>
      <c r="C692" t="s">
        <v>5658</v>
      </c>
      <c r="D692" t="s">
        <v>80</v>
      </c>
      <c r="E692">
        <v>10079.9999223</v>
      </c>
      <c r="F692">
        <v>1309</v>
      </c>
      <c r="G692">
        <v>-19.7689969591869</v>
      </c>
      <c r="H692">
        <f>(Table2[[#This Row],[1Y Return vs Nifty]]-AVERAGE(Table2[1Y Return vs Nifty]))/_xlfn.STDEV.P(Table2[1Y Return vs Nifty])</f>
        <v>-0.72343584494037305</v>
      </c>
      <c r="I692">
        <v>-3.6674520244835702</v>
      </c>
      <c r="J692">
        <f>(Table2[[#This Row],[1M Return vs Nifty]]-AVERAGE(Table2[1M Return vs Nifty]))/_xlfn.STDEV.P(Table2[1M Return vs Nifty])</f>
        <v>-0.12864064182029039</v>
      </c>
      <c r="K692">
        <v>-26.251760745650301</v>
      </c>
      <c r="L692">
        <f>(Table2[[#This Row],[6M Return vs Nifty]]-AVERAGE(Table2[6M Return vs Nifty]))/_xlfn.STDEV.P(Table2[6M Return vs Nifty])</f>
        <v>-1.2050151476686748</v>
      </c>
      <c r="M692">
        <v>-1.84997421907605</v>
      </c>
      <c r="N692">
        <f>(Table2[[#This Row],[1W Return vs Nifty]]-AVERAGE(Table2[1W Return vs Nifty]))/_xlfn.STDEV.P(Table2[1W Return vs Nifty])</f>
        <v>0.20415292374120059</v>
      </c>
      <c r="O692">
        <v>1327.48</v>
      </c>
      <c r="P692">
        <v>1377.9856416559001</v>
      </c>
      <c r="Q692">
        <v>1414.5275269625699</v>
      </c>
      <c r="R692">
        <v>42.417382813539298</v>
      </c>
      <c r="S692" s="2">
        <f>(Table2[[#This Row],[Close Price]]-Table2[[#This Row],[20D EMA]])/Table2[[#This Row],[20D EMA]]</f>
        <v>-1.3921113689095141E-2</v>
      </c>
      <c r="T692" s="2">
        <f>(Table2[[#This Row],[Close Price]]-Table2[[#This Row],[50D EMA]])/Table2[[#This Row],[50D EMA]]</f>
        <v>-5.0062670880228678E-2</v>
      </c>
      <c r="U692" s="2">
        <f>(Table2[[#This Row],[Close Price]]-Table2[[#This Row],[200D EMA]])/Table2[[#This Row],[200D EMA]]</f>
        <v>-7.4602667640671735E-2</v>
      </c>
      <c r="V692">
        <v>0.67895357678268498</v>
      </c>
      <c r="W692">
        <v>1300</v>
      </c>
      <c r="X692">
        <v>1321.95</v>
      </c>
      <c r="Y692">
        <v>1300</v>
      </c>
      <c r="Z692">
        <v>1330.95</v>
      </c>
      <c r="AA692">
        <v>1270</v>
      </c>
      <c r="AB692">
        <v>1368.95</v>
      </c>
      <c r="AC692" s="2">
        <f>(Table2[[#This Row],[Close Price]]/Table2[[#This Row],[Day Low]])-1</f>
        <v>6.9230769230770317E-3</v>
      </c>
      <c r="AD692" s="2">
        <f>(Table2[[#This Row],[Day High]]/Table2[[#This Row],[Close Price]])-1</f>
        <v>9.8930481283423521E-3</v>
      </c>
      <c r="AE692" s="2">
        <f>(Table2[[#This Row],[Close Price]]/Table2[[#This Row],[Current Week Low]])-1</f>
        <v>6.9230769230770317E-3</v>
      </c>
      <c r="AF692" s="2">
        <f>(Table2[[#This Row],[Current Week High]]/Table2[[#This Row],[Close Price]])-1</f>
        <v>1.6768525592055106E-2</v>
      </c>
      <c r="AG692" s="2">
        <f>(Table2[[#This Row],[Close Price]]/Table2[[#This Row],[Current Month Low]])-1</f>
        <v>3.0708661417322869E-2</v>
      </c>
      <c r="AH692" s="2">
        <f>(Table2[[#This Row],[Current Month High]]/Table2[[#This Row],[Close Price]])-1</f>
        <v>4.5798319327731152E-2</v>
      </c>
      <c r="AI692">
        <v>37.662337662337599</v>
      </c>
      <c r="AJ692">
        <v>15.0415256844048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-0.21</v>
      </c>
      <c r="AM692" t="s">
        <v>10443</v>
      </c>
      <c r="AN692">
        <v>-2.91</v>
      </c>
      <c r="AO692" t="s">
        <v>10443</v>
      </c>
      <c r="AP692">
        <v>-1.9413176286832E-2</v>
      </c>
      <c r="AQ692">
        <f>(Table2[[#This Row],[Sharpe Ratio]]-AVERAGE(Table2[Sharpe Ratio]))/_xlfn.STDEV.P(Table2[Sharpe Ratio])</f>
        <v>-0.9710135952927581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581</v>
      </c>
      <c r="AT692">
        <f>_xlfn.RANK.AVG(Table2[[#This Row],[6M Return vs Nifty Z-Score]],Table2[6M Return vs Nifty Z-Score])</f>
        <v>705</v>
      </c>
      <c r="AU692">
        <f>_xlfn.RANK.AVG(Table2[[#This Row],[Sharpe Ratio Z-Score]],Table2[Sharpe Ratio Z-Score])</f>
        <v>625</v>
      </c>
      <c r="AV692">
        <f>(Table2[[#This Row],[Rank 1Y]]+Table2[[#This Row],[Rank 6M]]+Table2[[#This Row],[Rank Sharpe]])/3</f>
        <v>637</v>
      </c>
    </row>
    <row r="693" spans="1:48" x14ac:dyDescent="0.3">
      <c r="A693" t="s">
        <v>1681</v>
      </c>
      <c r="B693" t="s">
        <v>1682</v>
      </c>
      <c r="C693" t="s">
        <v>10384</v>
      </c>
      <c r="D693" t="s">
        <v>407</v>
      </c>
      <c r="E693">
        <v>5159.9163651749996</v>
      </c>
      <c r="F693">
        <v>46.85</v>
      </c>
      <c r="G693">
        <v>-38.357035188346998</v>
      </c>
      <c r="H693">
        <f>(Table2[[#This Row],[1Y Return vs Nifty]]-AVERAGE(Table2[1Y Return vs Nifty]))/_xlfn.STDEV.P(Table2[1Y Return vs Nifty])</f>
        <v>-1.0283902151428075</v>
      </c>
      <c r="I693">
        <v>-10.587883195938</v>
      </c>
      <c r="J693">
        <f>(Table2[[#This Row],[1M Return vs Nifty]]-AVERAGE(Table2[1M Return vs Nifty]))/_xlfn.STDEV.P(Table2[1M Return vs Nifty])</f>
        <v>-0.79444435474720532</v>
      </c>
      <c r="K693">
        <v>-19.980113721292501</v>
      </c>
      <c r="L693">
        <f>(Table2[[#This Row],[6M Return vs Nifty]]-AVERAGE(Table2[6M Return vs Nifty]))/_xlfn.STDEV.P(Table2[6M Return vs Nifty])</f>
        <v>-1.0223889127907404</v>
      </c>
      <c r="M693">
        <v>-7.0203392854112598</v>
      </c>
      <c r="N693">
        <f>(Table2[[#This Row],[1W Return vs Nifty]]-AVERAGE(Table2[1W Return vs Nifty]))/_xlfn.STDEV.P(Table2[1W Return vs Nifty])</f>
        <v>-0.94535395771853015</v>
      </c>
      <c r="O693">
        <v>47.99</v>
      </c>
      <c r="P693">
        <v>49.082273628236997</v>
      </c>
      <c r="Q693">
        <v>51.1148633821049</v>
      </c>
      <c r="R693">
        <v>39.589023383420297</v>
      </c>
      <c r="S693" s="2">
        <f>(Table2[[#This Row],[Close Price]]-Table2[[#This Row],[20D EMA]])/Table2[[#This Row],[20D EMA]]</f>
        <v>-2.3754948947697446E-2</v>
      </c>
      <c r="T693" s="2">
        <f>(Table2[[#This Row],[Close Price]]-Table2[[#This Row],[50D EMA]])/Table2[[#This Row],[50D EMA]]</f>
        <v>-4.5480240893990914E-2</v>
      </c>
      <c r="U693" s="2">
        <f>(Table2[[#This Row],[Close Price]]-Table2[[#This Row],[200D EMA]])/Table2[[#This Row],[200D EMA]]</f>
        <v>-8.3436853782103818E-2</v>
      </c>
      <c r="V693">
        <v>0.80501749188623895</v>
      </c>
      <c r="W693">
        <v>45.5</v>
      </c>
      <c r="X693">
        <v>46.95</v>
      </c>
      <c r="Y693">
        <v>44.92</v>
      </c>
      <c r="Z693">
        <v>48.3</v>
      </c>
      <c r="AA693">
        <v>44.92</v>
      </c>
      <c r="AB693">
        <v>50.1</v>
      </c>
      <c r="AC693" s="2">
        <f>(Table2[[#This Row],[Close Price]]/Table2[[#This Row],[Day Low]])-1</f>
        <v>2.9670329670329787E-2</v>
      </c>
      <c r="AD693" s="2">
        <f>(Table2[[#This Row],[Day High]]/Table2[[#This Row],[Close Price]])-1</f>
        <v>2.1344717182496531E-3</v>
      </c>
      <c r="AE693" s="2">
        <f>(Table2[[#This Row],[Close Price]]/Table2[[#This Row],[Current Week Low]])-1</f>
        <v>4.2965271593944809E-2</v>
      </c>
      <c r="AF693" s="2">
        <f>(Table2[[#This Row],[Current Week High]]/Table2[[#This Row],[Close Price]])-1</f>
        <v>3.094983991462108E-2</v>
      </c>
      <c r="AG693" s="2">
        <f>(Table2[[#This Row],[Close Price]]/Table2[[#This Row],[Current Month Low]])-1</f>
        <v>4.2965271593944809E-2</v>
      </c>
      <c r="AH693" s="2">
        <f>(Table2[[#This Row],[Current Month High]]/Table2[[#This Row],[Close Price]])-1</f>
        <v>6.937033084311639E-2</v>
      </c>
      <c r="AI693">
        <v>45.784418356456698</v>
      </c>
      <c r="AJ693">
        <v>4.4593088071348896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-0.08</v>
      </c>
      <c r="AM693" t="s">
        <v>10443</v>
      </c>
      <c r="AN693">
        <v>-4.6399999999999997</v>
      </c>
      <c r="AO693" t="s">
        <v>10443</v>
      </c>
      <c r="AQ693">
        <f>(Table2[[#This Row],[Sharpe Ratio]]-AVERAGE(Table2[Sharpe Ratio]))/_xlfn.STDEV.P(Table2[Sharpe Ratio])</f>
        <v>-0.74629057572393653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681</v>
      </c>
      <c r="AT693">
        <f>_xlfn.RANK.AVG(Table2[[#This Row],[6M Return vs Nifty Z-Score]],Table2[6M Return vs Nifty Z-Score])</f>
        <v>672</v>
      </c>
      <c r="AU693">
        <f>_xlfn.RANK.AVG(Table2[[#This Row],[Sharpe Ratio Z-Score]],Table2[Sharpe Ratio Z-Score])</f>
        <v>558</v>
      </c>
      <c r="AV693">
        <f>(Table2[[#This Row],[Rank 1Y]]+Table2[[#This Row],[Rank 6M]]+Table2[[#This Row],[Rank Sharpe]])/3</f>
        <v>637</v>
      </c>
    </row>
    <row r="694" spans="1:48" x14ac:dyDescent="0.3">
      <c r="A694" t="s">
        <v>649</v>
      </c>
      <c r="B694" t="s">
        <v>650</v>
      </c>
      <c r="C694" t="s">
        <v>10388</v>
      </c>
      <c r="D694" t="s">
        <v>54</v>
      </c>
      <c r="E694">
        <v>29662.723967534999</v>
      </c>
      <c r="F694">
        <v>1800.45</v>
      </c>
      <c r="G694">
        <v>-22.481385389527698</v>
      </c>
      <c r="H694">
        <f>(Table2[[#This Row],[1Y Return vs Nifty]]-AVERAGE(Table2[1Y Return vs Nifty]))/_xlfn.STDEV.P(Table2[1Y Return vs Nifty])</f>
        <v>-0.76793514579834876</v>
      </c>
      <c r="I694">
        <v>-13.3728706002567</v>
      </c>
      <c r="J694">
        <f>(Table2[[#This Row],[1M Return vs Nifty]]-AVERAGE(Table2[1M Return vs Nifty]))/_xlfn.STDEV.P(Table2[1M Return vs Nifty])</f>
        <v>-1.0623835782306437</v>
      </c>
      <c r="K694">
        <v>-12.2331773142716</v>
      </c>
      <c r="L694">
        <f>(Table2[[#This Row],[6M Return vs Nifty]]-AVERAGE(Table2[6M Return vs Nifty]))/_xlfn.STDEV.P(Table2[6M Return vs Nifty])</f>
        <v>-0.79680322176599894</v>
      </c>
      <c r="M694">
        <v>-5.3033431461452798</v>
      </c>
      <c r="N694">
        <f>(Table2[[#This Row],[1W Return vs Nifty]]-AVERAGE(Table2[1W Return vs Nifty]))/_xlfn.STDEV.P(Table2[1W Return vs Nifty])</f>
        <v>-0.5636209751914365</v>
      </c>
      <c r="O694">
        <v>1874.73</v>
      </c>
      <c r="P694">
        <v>1903.48460757198</v>
      </c>
      <c r="Q694">
        <v>1838.9886282083401</v>
      </c>
      <c r="R694">
        <v>21.988721035883501</v>
      </c>
      <c r="S694" s="2">
        <f>(Table2[[#This Row],[Close Price]]-Table2[[#This Row],[20D EMA]])/Table2[[#This Row],[20D EMA]]</f>
        <v>-3.9621705525595671E-2</v>
      </c>
      <c r="T694" s="2">
        <f>(Table2[[#This Row],[Close Price]]-Table2[[#This Row],[50D EMA]])/Table2[[#This Row],[50D EMA]]</f>
        <v>-5.4129467168850573E-2</v>
      </c>
      <c r="U694" s="2">
        <f>(Table2[[#This Row],[Close Price]]-Table2[[#This Row],[200D EMA]])/Table2[[#This Row],[200D EMA]]</f>
        <v>-2.0956425514108156E-2</v>
      </c>
      <c r="V694">
        <v>0.56934100138171595</v>
      </c>
      <c r="W694">
        <v>1787.5</v>
      </c>
      <c r="X694">
        <v>1824.85</v>
      </c>
      <c r="Y694">
        <v>1787.5</v>
      </c>
      <c r="Z694">
        <v>1895.95</v>
      </c>
      <c r="AA694">
        <v>1787.5</v>
      </c>
      <c r="AB694">
        <v>1974.55</v>
      </c>
      <c r="AC694" s="2">
        <f>(Table2[[#This Row],[Close Price]]/Table2[[#This Row],[Day Low]])-1</f>
        <v>7.2447552447552077E-3</v>
      </c>
      <c r="AD694" s="2">
        <f>(Table2[[#This Row],[Day High]]/Table2[[#This Row],[Close Price]])-1</f>
        <v>1.355216751367716E-2</v>
      </c>
      <c r="AE694" s="2">
        <f>(Table2[[#This Row],[Close Price]]/Table2[[#This Row],[Current Week Low]])-1</f>
        <v>7.2447552447552077E-3</v>
      </c>
      <c r="AF694" s="2">
        <f>(Table2[[#This Row],[Current Week High]]/Table2[[#This Row],[Close Price]])-1</f>
        <v>5.3042294981810123E-2</v>
      </c>
      <c r="AG694" s="2">
        <f>(Table2[[#This Row],[Close Price]]/Table2[[#This Row],[Current Month Low]])-1</f>
        <v>7.2447552447552077E-3</v>
      </c>
      <c r="AH694" s="2">
        <f>(Table2[[#This Row],[Current Month High]]/Table2[[#This Row],[Close Price]])-1</f>
        <v>9.6698047710294555E-2</v>
      </c>
      <c r="AI694">
        <v>23.3552722930378</v>
      </c>
      <c r="AJ694">
        <v>22.0602691434188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-0.14000000000000001</v>
      </c>
      <c r="AM694" t="s">
        <v>10443</v>
      </c>
      <c r="AN694">
        <v>-4.59</v>
      </c>
      <c r="AO694" t="s">
        <v>10443</v>
      </c>
      <c r="AP694">
        <v>-0.11220998006194199</v>
      </c>
      <c r="AQ694">
        <f>(Table2[[#This Row],[Sharpe Ratio]]-AVERAGE(Table2[Sharpe Ratio]))/_xlfn.STDEV.P(Table2[Sharpe Ratio])</f>
        <v>-2.0452107097970527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594</v>
      </c>
      <c r="AT694">
        <f>_xlfn.RANK.AVG(Table2[[#This Row],[6M Return vs Nifty Z-Score]],Table2[6M Return vs Nifty Z-Score])</f>
        <v>585</v>
      </c>
      <c r="AU694">
        <f>_xlfn.RANK.AVG(Table2[[#This Row],[Sharpe Ratio Z-Score]],Table2[Sharpe Ratio Z-Score])</f>
        <v>734</v>
      </c>
      <c r="AV694">
        <f>(Table2[[#This Row],[Rank 1Y]]+Table2[[#This Row],[Rank 6M]]+Table2[[#This Row],[Rank Sharpe]])/3</f>
        <v>637.66666666666663</v>
      </c>
    </row>
    <row r="695" spans="1:48" x14ac:dyDescent="0.3">
      <c r="A695" t="s">
        <v>2296</v>
      </c>
      <c r="B695" t="s">
        <v>2297</v>
      </c>
      <c r="C695" t="s">
        <v>10391</v>
      </c>
      <c r="D695" t="s">
        <v>479</v>
      </c>
      <c r="E695">
        <v>2461.9860754199999</v>
      </c>
      <c r="F695">
        <v>630.1</v>
      </c>
      <c r="G695">
        <v>-43.889076493139399</v>
      </c>
      <c r="H695">
        <f>(Table2[[#This Row],[1Y Return vs Nifty]]-AVERAGE(Table2[1Y Return vs Nifty]))/_xlfn.STDEV.P(Table2[1Y Return vs Nifty])</f>
        <v>-1.1191485916448687</v>
      </c>
      <c r="I695">
        <v>-4.9573073111086901</v>
      </c>
      <c r="J695">
        <f>(Table2[[#This Row],[1M Return vs Nifty]]-AVERAGE(Table2[1M Return vs Nifty]))/_xlfn.STDEV.P(Table2[1M Return vs Nifty])</f>
        <v>-0.2527355743030778</v>
      </c>
      <c r="K695">
        <v>-3.0715656785743302</v>
      </c>
      <c r="L695">
        <f>(Table2[[#This Row],[6M Return vs Nifty]]-AVERAGE(Table2[6M Return vs Nifty]))/_xlfn.STDEV.P(Table2[6M Return vs Nifty])</f>
        <v>-0.53002311887706277</v>
      </c>
      <c r="M695">
        <v>-0.283533659560817</v>
      </c>
      <c r="N695">
        <f>(Table2[[#This Row],[1W Return vs Nifty]]-AVERAGE(Table2[1W Return vs Nifty]))/_xlfn.STDEV.P(Table2[1W Return vs Nifty])</f>
        <v>0.55241347777528804</v>
      </c>
      <c r="O695">
        <v>624.57000000000005</v>
      </c>
      <c r="P695">
        <v>605.11061952521595</v>
      </c>
      <c r="Q695">
        <v>600.89244559266899</v>
      </c>
      <c r="R695">
        <v>53.070365149234497</v>
      </c>
      <c r="S695" s="2">
        <f>(Table2[[#This Row],[Close Price]]-Table2[[#This Row],[20D EMA]])/Table2[[#This Row],[20D EMA]]</f>
        <v>8.8540916150310969E-3</v>
      </c>
      <c r="T695" s="2">
        <f>(Table2[[#This Row],[Close Price]]-Table2[[#This Row],[50D EMA]])/Table2[[#This Row],[50D EMA]]</f>
        <v>4.1297210242965704E-2</v>
      </c>
      <c r="U695" s="2">
        <f>(Table2[[#This Row],[Close Price]]-Table2[[#This Row],[200D EMA]])/Table2[[#This Row],[200D EMA]]</f>
        <v>4.8606958901810111E-2</v>
      </c>
      <c r="V695">
        <v>0.54965513504429298</v>
      </c>
      <c r="W695">
        <v>623.54999999999995</v>
      </c>
      <c r="X695">
        <v>638.5</v>
      </c>
      <c r="Y695">
        <v>600.6</v>
      </c>
      <c r="Z695">
        <v>646.20000000000005</v>
      </c>
      <c r="AA695">
        <v>600.6</v>
      </c>
      <c r="AB695">
        <v>660.4</v>
      </c>
      <c r="AC695" s="2">
        <f>(Table2[[#This Row],[Close Price]]/Table2[[#This Row],[Day Low]])-1</f>
        <v>1.0504370138721963E-2</v>
      </c>
      <c r="AD695" s="2">
        <f>(Table2[[#This Row],[Day High]]/Table2[[#This Row],[Close Price]])-1</f>
        <v>1.3331217267100515E-2</v>
      </c>
      <c r="AE695" s="2">
        <f>(Table2[[#This Row],[Close Price]]/Table2[[#This Row],[Current Week Low]])-1</f>
        <v>4.9117549117549064E-2</v>
      </c>
      <c r="AF695" s="2">
        <f>(Table2[[#This Row],[Current Week High]]/Table2[[#This Row],[Close Price]])-1</f>
        <v>2.5551499761942598E-2</v>
      </c>
      <c r="AG695" s="2">
        <f>(Table2[[#This Row],[Close Price]]/Table2[[#This Row],[Current Month Low]])-1</f>
        <v>4.9117549117549064E-2</v>
      </c>
      <c r="AH695" s="2">
        <f>(Table2[[#This Row],[Current Month High]]/Table2[[#This Row],[Close Price]])-1</f>
        <v>4.8087605142040912E-2</v>
      </c>
      <c r="AI695">
        <v>25.646722742421801</v>
      </c>
      <c r="AJ695">
        <v>36.666305172974702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-0.01</v>
      </c>
      <c r="AM695" t="s">
        <v>10443</v>
      </c>
      <c r="AN695">
        <v>1.69</v>
      </c>
      <c r="AO695" t="s">
        <v>10442</v>
      </c>
      <c r="AP695">
        <v>-8.7927132348969997E-2</v>
      </c>
      <c r="AQ695">
        <f>(Table2[[#This Row],[Sharpe Ratio]]-AVERAGE(Table2[Sharpe Ratio]))/_xlfn.STDEV.P(Table2[Sharpe Ratio])</f>
        <v>-1.7641173543789415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-3.113611161428663</v>
      </c>
      <c r="AS695">
        <f>_xlfn.RANK.AVG(Table2[[#This Row],[1Y Return vs Nifty Z-Score]],Table2[1Y Return vs Nifty Z-Score])</f>
        <v>697</v>
      </c>
      <c r="AT695">
        <f>_xlfn.RANK.AVG(Table2[[#This Row],[6M Return vs Nifty Z-Score]],Table2[6M Return vs Nifty Z-Score])</f>
        <v>501</v>
      </c>
      <c r="AU695">
        <f>_xlfn.RANK.AVG(Table2[[#This Row],[Sharpe Ratio Z-Score]],Table2[Sharpe Ratio Z-Score])</f>
        <v>716</v>
      </c>
      <c r="AV695">
        <f>(Table2[[#This Row],[Rank 1Y]]+Table2[[#This Row],[Rank 6M]]+Table2[[#This Row],[Rank Sharpe]])/3</f>
        <v>638</v>
      </c>
    </row>
    <row r="696" spans="1:48" x14ac:dyDescent="0.3">
      <c r="A696" t="s">
        <v>994</v>
      </c>
      <c r="B696" t="s">
        <v>995</v>
      </c>
      <c r="C696" t="s">
        <v>10392</v>
      </c>
      <c r="D696" t="s">
        <v>125</v>
      </c>
      <c r="E696">
        <v>14823.0043893</v>
      </c>
      <c r="F696">
        <v>50.58</v>
      </c>
      <c r="G696">
        <v>-33.888821701774901</v>
      </c>
      <c r="H696">
        <f>(Table2[[#This Row],[1Y Return vs Nifty]]-AVERAGE(Table2[1Y Return vs Nifty]))/_xlfn.STDEV.P(Table2[1Y Return vs Nifty])</f>
        <v>-0.95508494145394518</v>
      </c>
      <c r="I696">
        <v>-14.1729605477066</v>
      </c>
      <c r="J696">
        <f>(Table2[[#This Row],[1M Return vs Nifty]]-AVERAGE(Table2[1M Return vs Nifty]))/_xlfn.STDEV.P(Table2[1M Return vs Nifty])</f>
        <v>-1.1393589637940389</v>
      </c>
      <c r="K696">
        <v>-25.1173557908952</v>
      </c>
      <c r="L696">
        <f>(Table2[[#This Row],[6M Return vs Nifty]]-AVERAGE(Table2[6M Return vs Nifty]))/_xlfn.STDEV.P(Table2[6M Return vs Nifty])</f>
        <v>-1.1719820217753993</v>
      </c>
      <c r="M696">
        <v>-6.7942857100872898</v>
      </c>
      <c r="N696">
        <f>(Table2[[#This Row],[1W Return vs Nifty]]-AVERAGE(Table2[1W Return vs Nifty]))/_xlfn.STDEV.P(Table2[1W Return vs Nifty])</f>
        <v>-0.89509635751436067</v>
      </c>
      <c r="O696">
        <v>52.99</v>
      </c>
      <c r="P696">
        <v>54.790299788595803</v>
      </c>
      <c r="Q696">
        <v>55.405244329824399</v>
      </c>
      <c r="R696">
        <v>27.7787924851357</v>
      </c>
      <c r="S696" s="2">
        <f>(Table2[[#This Row],[Close Price]]-Table2[[#This Row],[20D EMA]])/Table2[[#This Row],[20D EMA]]</f>
        <v>-4.5480279297980819E-2</v>
      </c>
      <c r="T696" s="2">
        <f>(Table2[[#This Row],[Close Price]]-Table2[[#This Row],[50D EMA]])/Table2[[#This Row],[50D EMA]]</f>
        <v>-7.6843890339000256E-2</v>
      </c>
      <c r="U696" s="2">
        <f>(Table2[[#This Row],[Close Price]]-Table2[[#This Row],[200D EMA]])/Table2[[#This Row],[200D EMA]]</f>
        <v>-8.7090028898708288E-2</v>
      </c>
      <c r="V696">
        <v>0.56654988818478003</v>
      </c>
      <c r="W696">
        <v>50.45</v>
      </c>
      <c r="X696">
        <v>51.38</v>
      </c>
      <c r="Y696">
        <v>49.9</v>
      </c>
      <c r="Z696">
        <v>54.25</v>
      </c>
      <c r="AA696">
        <v>49.9</v>
      </c>
      <c r="AB696">
        <v>55.5</v>
      </c>
      <c r="AC696" s="2">
        <f>(Table2[[#This Row],[Close Price]]/Table2[[#This Row],[Day Low]])-1</f>
        <v>2.5768087215063407E-3</v>
      </c>
      <c r="AD696" s="2">
        <f>(Table2[[#This Row],[Day High]]/Table2[[#This Row],[Close Price]])-1</f>
        <v>1.5816528272044383E-2</v>
      </c>
      <c r="AE696" s="2">
        <f>(Table2[[#This Row],[Close Price]]/Table2[[#This Row],[Current Week Low]])-1</f>
        <v>1.3627254509018139E-2</v>
      </c>
      <c r="AF696" s="2">
        <f>(Table2[[#This Row],[Current Week High]]/Table2[[#This Row],[Close Price]])-1</f>
        <v>7.255832344800317E-2</v>
      </c>
      <c r="AG696" s="2">
        <f>(Table2[[#This Row],[Close Price]]/Table2[[#This Row],[Current Month Low]])-1</f>
        <v>1.3627254509018139E-2</v>
      </c>
      <c r="AH696" s="2">
        <f>(Table2[[#This Row],[Current Month High]]/Table2[[#This Row],[Close Price]])-1</f>
        <v>9.7271648873072492E-2</v>
      </c>
      <c r="AI696">
        <v>45.709766706207901</v>
      </c>
      <c r="AJ696">
        <v>29.1954022988505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-7.0000000000000007E-2</v>
      </c>
      <c r="AM696" t="s">
        <v>10443</v>
      </c>
      <c r="AN696">
        <v>-7.87</v>
      </c>
      <c r="AO696" t="s">
        <v>10443</v>
      </c>
      <c r="AQ696">
        <f>(Table2[[#This Row],[Sharpe Ratio]]-AVERAGE(Table2[Sharpe Ratio]))/_xlfn.STDEV.P(Table2[Sharpe Ratio])</f>
        <v>-0.74629057572393653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663</v>
      </c>
      <c r="AT696">
        <f>_xlfn.RANK.AVG(Table2[[#This Row],[6M Return vs Nifty Z-Score]],Table2[6M Return vs Nifty Z-Score])</f>
        <v>697</v>
      </c>
      <c r="AU696">
        <f>_xlfn.RANK.AVG(Table2[[#This Row],[Sharpe Ratio Z-Score]],Table2[Sharpe Ratio Z-Score])</f>
        <v>558</v>
      </c>
      <c r="AV696">
        <f>(Table2[[#This Row],[Rank 1Y]]+Table2[[#This Row],[Rank 6M]]+Table2[[#This Row],[Rank Sharpe]])/3</f>
        <v>639.33333333333337</v>
      </c>
    </row>
    <row r="697" spans="1:48" x14ac:dyDescent="0.3">
      <c r="A697" t="s">
        <v>727</v>
      </c>
      <c r="B697" t="s">
        <v>728</v>
      </c>
      <c r="C697" t="s">
        <v>10393</v>
      </c>
      <c r="D697" t="s">
        <v>92</v>
      </c>
      <c r="E697">
        <v>24425.245360674999</v>
      </c>
      <c r="F697">
        <v>302.14999999999998</v>
      </c>
      <c r="G697">
        <v>-37.008998294485899</v>
      </c>
      <c r="H697">
        <f>(Table2[[#This Row],[1Y Return vs Nifty]]-AVERAGE(Table2[1Y Return vs Nifty]))/_xlfn.STDEV.P(Table2[1Y Return vs Nifty])</f>
        <v>-1.0062743932949614</v>
      </c>
      <c r="I697">
        <v>-2.4802407626537</v>
      </c>
      <c r="J697">
        <f>(Table2[[#This Row],[1M Return vs Nifty]]-AVERAGE(Table2[1M Return vs Nifty]))/_xlfn.STDEV.P(Table2[1M Return vs Nifty])</f>
        <v>-1.4420928254545766E-2</v>
      </c>
      <c r="K697">
        <v>-4.6756272976962103</v>
      </c>
      <c r="L697">
        <f>(Table2[[#This Row],[6M Return vs Nifty]]-AVERAGE(Table2[6M Return vs Nifty]))/_xlfn.STDEV.P(Table2[6M Return vs Nifty])</f>
        <v>-0.57673233782301081</v>
      </c>
      <c r="M697">
        <v>-5.4281950763709199</v>
      </c>
      <c r="N697">
        <f>(Table2[[#This Row],[1W Return vs Nifty]]-AVERAGE(Table2[1W Return vs Nifty]))/_xlfn.STDEV.P(Table2[1W Return vs Nifty])</f>
        <v>-0.59137881262004777</v>
      </c>
      <c r="O697">
        <v>304.67</v>
      </c>
      <c r="P697">
        <v>297.09687267646598</v>
      </c>
      <c r="Q697">
        <v>294.15907653047202</v>
      </c>
      <c r="R697">
        <v>39.169560182009697</v>
      </c>
      <c r="S697" s="2">
        <f>(Table2[[#This Row],[Close Price]]-Table2[[#This Row],[20D EMA]])/Table2[[#This Row],[20D EMA]]</f>
        <v>-8.2712442971084738E-3</v>
      </c>
      <c r="T697" s="2">
        <f>(Table2[[#This Row],[Close Price]]-Table2[[#This Row],[50D EMA]])/Table2[[#This Row],[50D EMA]]</f>
        <v>1.7008349088335168E-2</v>
      </c>
      <c r="U697" s="2">
        <f>(Table2[[#This Row],[Close Price]]-Table2[[#This Row],[200D EMA]])/Table2[[#This Row],[200D EMA]]</f>
        <v>2.716531328483476E-2</v>
      </c>
      <c r="V697">
        <v>0.83495293454410402</v>
      </c>
      <c r="W697">
        <v>300</v>
      </c>
      <c r="X697">
        <v>304.89999999999998</v>
      </c>
      <c r="Y697">
        <v>300</v>
      </c>
      <c r="Z697">
        <v>316.60000000000002</v>
      </c>
      <c r="AA697">
        <v>296</v>
      </c>
      <c r="AB697">
        <v>320.5</v>
      </c>
      <c r="AC697" s="2">
        <f>(Table2[[#This Row],[Close Price]]/Table2[[#This Row],[Day Low]])-1</f>
        <v>7.1666666666665435E-3</v>
      </c>
      <c r="AD697" s="2">
        <f>(Table2[[#This Row],[Day High]]/Table2[[#This Row],[Close Price]])-1</f>
        <v>9.1014396822770571E-3</v>
      </c>
      <c r="AE697" s="2">
        <f>(Table2[[#This Row],[Close Price]]/Table2[[#This Row],[Current Week Low]])-1</f>
        <v>7.1666666666665435E-3</v>
      </c>
      <c r="AF697" s="2">
        <f>(Table2[[#This Row],[Current Week High]]/Table2[[#This Row],[Close Price]])-1</f>
        <v>4.7823928512328528E-2</v>
      </c>
      <c r="AG697" s="2">
        <f>(Table2[[#This Row],[Close Price]]/Table2[[#This Row],[Current Month Low]])-1</f>
        <v>2.0777027027026884E-2</v>
      </c>
      <c r="AH697" s="2">
        <f>(Table2[[#This Row],[Current Month High]]/Table2[[#This Row],[Close Price]])-1</f>
        <v>6.0731424789012056E-2</v>
      </c>
      <c r="AI697">
        <v>18.252523581002801</v>
      </c>
      <c r="AJ697">
        <v>19.972205677982899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0.12</v>
      </c>
      <c r="AM697" t="s">
        <v>10442</v>
      </c>
      <c r="AN697">
        <v>-0.92</v>
      </c>
      <c r="AO697" t="s">
        <v>10443</v>
      </c>
      <c r="AP697">
        <v>-0.102056079664286</v>
      </c>
      <c r="AQ697">
        <f>(Table2[[#This Row],[Sharpe Ratio]]-AVERAGE(Table2[Sharpe Ratio]))/_xlfn.STDEV.P(Table2[Sharpe Ratio])</f>
        <v>-1.9276712034304375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-4.1164776754230026</v>
      </c>
      <c r="AS697">
        <f>_xlfn.RANK.AVG(Table2[[#This Row],[1Y Return vs Nifty Z-Score]],Table2[1Y Return vs Nifty Z-Score])</f>
        <v>676</v>
      </c>
      <c r="AT697">
        <f>_xlfn.RANK.AVG(Table2[[#This Row],[6M Return vs Nifty Z-Score]],Table2[6M Return vs Nifty Z-Score])</f>
        <v>521</v>
      </c>
      <c r="AU697">
        <f>_xlfn.RANK.AVG(Table2[[#This Row],[Sharpe Ratio Z-Score]],Table2[Sharpe Ratio Z-Score])</f>
        <v>725</v>
      </c>
      <c r="AV697">
        <f>(Table2[[#This Row],[Rank 1Y]]+Table2[[#This Row],[Rank 6M]]+Table2[[#This Row],[Rank Sharpe]])/3</f>
        <v>640.66666666666663</v>
      </c>
    </row>
    <row r="698" spans="1:48" x14ac:dyDescent="0.3">
      <c r="A698" t="s">
        <v>356</v>
      </c>
      <c r="B698" t="s">
        <v>357</v>
      </c>
      <c r="C698" t="s">
        <v>10397</v>
      </c>
      <c r="D698" t="s">
        <v>161</v>
      </c>
      <c r="E698">
        <v>71725.91490525</v>
      </c>
      <c r="F698">
        <v>2419.6999999999998</v>
      </c>
      <c r="G698">
        <v>-25.289489081726799</v>
      </c>
      <c r="H698">
        <f>(Table2[[#This Row],[1Y Return vs Nifty]]-AVERAGE(Table2[1Y Return vs Nifty]))/_xlfn.STDEV.P(Table2[1Y Return vs Nifty])</f>
        <v>-0.81400474617039409</v>
      </c>
      <c r="I698">
        <v>-7.52775452258863</v>
      </c>
      <c r="J698">
        <f>(Table2[[#This Row],[1M Return vs Nifty]]-AVERAGE(Table2[1M Return vs Nifty]))/_xlfn.STDEV.P(Table2[1M Return vs Nifty])</f>
        <v>-0.5000342259167605</v>
      </c>
      <c r="K698">
        <v>-19.745502226887002</v>
      </c>
      <c r="L698">
        <f>(Table2[[#This Row],[6M Return vs Nifty]]-AVERAGE(Table2[6M Return vs Nifty]))/_xlfn.STDEV.P(Table2[6M Return vs Nifty])</f>
        <v>-1.0155571804378265</v>
      </c>
      <c r="M698">
        <v>-5.7849343054045299</v>
      </c>
      <c r="N698">
        <f>(Table2[[#This Row],[1W Return vs Nifty]]-AVERAGE(Table2[1W Return vs Nifty]))/_xlfn.STDEV.P(Table2[1W Return vs Nifty])</f>
        <v>-0.67069123899605154</v>
      </c>
      <c r="O698">
        <v>2480.59</v>
      </c>
      <c r="P698">
        <v>2481.29586696665</v>
      </c>
      <c r="Q698">
        <v>2429.47925342399</v>
      </c>
      <c r="R698">
        <v>34.839010985994499</v>
      </c>
      <c r="S698" s="2">
        <f>(Table2[[#This Row],[Close Price]]-Table2[[#This Row],[20D EMA]])/Table2[[#This Row],[20D EMA]]</f>
        <v>-2.4546579644358933E-2</v>
      </c>
      <c r="T698" s="2">
        <f>(Table2[[#This Row],[Close Price]]-Table2[[#This Row],[50D EMA]])/Table2[[#This Row],[50D EMA]]</f>
        <v>-2.4824071883837975E-2</v>
      </c>
      <c r="U698" s="2">
        <f>(Table2[[#This Row],[Close Price]]-Table2[[#This Row],[200D EMA]])/Table2[[#This Row],[200D EMA]]</f>
        <v>-4.0252467314581134E-3</v>
      </c>
      <c r="V698">
        <v>0.87419264644567896</v>
      </c>
      <c r="W698">
        <v>2403</v>
      </c>
      <c r="X698">
        <v>2440.8000000000002</v>
      </c>
      <c r="Y698">
        <v>2360.3000000000002</v>
      </c>
      <c r="Z698">
        <v>2475.9499999999998</v>
      </c>
      <c r="AA698">
        <v>2360.3000000000002</v>
      </c>
      <c r="AB698">
        <v>2649</v>
      </c>
      <c r="AC698" s="2">
        <f>(Table2[[#This Row],[Close Price]]/Table2[[#This Row],[Day Low]])-1</f>
        <v>6.9496462754889965E-3</v>
      </c>
      <c r="AD698" s="2">
        <f>(Table2[[#This Row],[Day High]]/Table2[[#This Row],[Close Price]])-1</f>
        <v>8.7200892672647523E-3</v>
      </c>
      <c r="AE698" s="2">
        <f>(Table2[[#This Row],[Close Price]]/Table2[[#This Row],[Current Week Low]])-1</f>
        <v>2.5166292420454761E-2</v>
      </c>
      <c r="AF698" s="2">
        <f>(Table2[[#This Row],[Current Week High]]/Table2[[#This Row],[Close Price]])-1</f>
        <v>2.3246683473157725E-2</v>
      </c>
      <c r="AG698" s="2">
        <f>(Table2[[#This Row],[Close Price]]/Table2[[#This Row],[Current Month Low]])-1</f>
        <v>2.5166292420454761E-2</v>
      </c>
      <c r="AH698" s="2">
        <f>(Table2[[#This Row],[Current Month High]]/Table2[[#This Row],[Close Price]])-1</f>
        <v>9.4763813695912802E-2</v>
      </c>
      <c r="AI698">
        <v>11.3340496755796</v>
      </c>
      <c r="AJ698">
        <v>16.2060271341097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0.01</v>
      </c>
      <c r="AM698" t="s">
        <v>10442</v>
      </c>
      <c r="AN698">
        <v>-7.02</v>
      </c>
      <c r="AO698" t="s">
        <v>10443</v>
      </c>
      <c r="AP698">
        <v>-3.4976727603510997E-2</v>
      </c>
      <c r="AQ698">
        <f>(Table2[[#This Row],[Sharpe Ratio]]-AVERAGE(Table2[Sharpe Ratio]))/_xlfn.STDEV.P(Table2[Sharpe Ratio])</f>
        <v>-1.1511741313854924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606</v>
      </c>
      <c r="AT698">
        <f>_xlfn.RANK.AVG(Table2[[#This Row],[6M Return vs Nifty Z-Score]],Table2[6M Return vs Nifty Z-Score])</f>
        <v>670</v>
      </c>
      <c r="AU698">
        <f>_xlfn.RANK.AVG(Table2[[#This Row],[Sharpe Ratio Z-Score]],Table2[Sharpe Ratio Z-Score])</f>
        <v>649</v>
      </c>
      <c r="AV698">
        <f>(Table2[[#This Row],[Rank 1Y]]+Table2[[#This Row],[Rank 6M]]+Table2[[#This Row],[Rank Sharpe]])/3</f>
        <v>641.66666666666663</v>
      </c>
    </row>
    <row r="699" spans="1:48" x14ac:dyDescent="0.3">
      <c r="A699" t="s">
        <v>1505</v>
      </c>
      <c r="B699" t="s">
        <v>1506</v>
      </c>
      <c r="C699" t="s">
        <v>10393</v>
      </c>
      <c r="D699" t="s">
        <v>92</v>
      </c>
      <c r="E699">
        <v>7056.12914791</v>
      </c>
      <c r="F699">
        <v>1481.3</v>
      </c>
      <c r="G699">
        <v>-33.1140166263434</v>
      </c>
      <c r="H699">
        <f>(Table2[[#This Row],[1Y Return vs Nifty]]-AVERAGE(Table2[1Y Return vs Nifty]))/_xlfn.STDEV.P(Table2[1Y Return vs Nifty])</f>
        <v>-0.9423735304435461</v>
      </c>
      <c r="I699">
        <v>-5.9422757207818302</v>
      </c>
      <c r="J699">
        <f>(Table2[[#This Row],[1M Return vs Nifty]]-AVERAGE(Table2[1M Return vs Nifty]))/_xlfn.STDEV.P(Table2[1M Return vs Nifty])</f>
        <v>-0.34749782365267584</v>
      </c>
      <c r="K699">
        <v>-6.3201602007180799</v>
      </c>
      <c r="L699">
        <f>(Table2[[#This Row],[6M Return vs Nifty]]-AVERAGE(Table2[6M Return vs Nifty]))/_xlfn.STDEV.P(Table2[6M Return vs Nifty])</f>
        <v>-0.62462005392777931</v>
      </c>
      <c r="M699">
        <v>-6.08003404781154</v>
      </c>
      <c r="N699">
        <f>(Table2[[#This Row],[1W Return vs Nifty]]-AVERAGE(Table2[1W Return vs Nifty]))/_xlfn.STDEV.P(Table2[1W Return vs Nifty])</f>
        <v>-0.73629960131896444</v>
      </c>
      <c r="O699">
        <v>1478.93</v>
      </c>
      <c r="P699">
        <v>1462.9097089363299</v>
      </c>
      <c r="Q699">
        <v>1430.30753775366</v>
      </c>
      <c r="R699">
        <v>50.164763990760697</v>
      </c>
      <c r="S699" s="2">
        <f>(Table2[[#This Row],[Close Price]]-Table2[[#This Row],[20D EMA]])/Table2[[#This Row],[20D EMA]]</f>
        <v>1.602509922714321E-3</v>
      </c>
      <c r="T699" s="2">
        <f>(Table2[[#This Row],[Close Price]]-Table2[[#This Row],[50D EMA]])/Table2[[#This Row],[50D EMA]]</f>
        <v>1.2571036306158263E-2</v>
      </c>
      <c r="U699" s="2">
        <f>(Table2[[#This Row],[Close Price]]-Table2[[#This Row],[200D EMA]])/Table2[[#This Row],[200D EMA]]</f>
        <v>3.5651397269726444E-2</v>
      </c>
      <c r="V699">
        <v>4.7801730863342398</v>
      </c>
      <c r="W699">
        <v>1438.9</v>
      </c>
      <c r="X699">
        <v>1486</v>
      </c>
      <c r="Y699">
        <v>1415.05</v>
      </c>
      <c r="Z699">
        <v>1522</v>
      </c>
      <c r="AA699">
        <v>1415.05</v>
      </c>
      <c r="AB699">
        <v>1584</v>
      </c>
      <c r="AC699" s="2">
        <f>(Table2[[#This Row],[Close Price]]/Table2[[#This Row],[Day Low]])-1</f>
        <v>2.9466953923135586E-2</v>
      </c>
      <c r="AD699" s="2">
        <f>(Table2[[#This Row],[Day High]]/Table2[[#This Row],[Close Price]])-1</f>
        <v>3.1728886788631172E-3</v>
      </c>
      <c r="AE699" s="2">
        <f>(Table2[[#This Row],[Close Price]]/Table2[[#This Row],[Current Week Low]])-1</f>
        <v>4.6818133634853876E-2</v>
      </c>
      <c r="AF699" s="2">
        <f>(Table2[[#This Row],[Current Week High]]/Table2[[#This Row],[Close Price]])-1</f>
        <v>2.7475865793559651E-2</v>
      </c>
      <c r="AG699" s="2">
        <f>(Table2[[#This Row],[Close Price]]/Table2[[#This Row],[Current Month Low]])-1</f>
        <v>4.6818133634853876E-2</v>
      </c>
      <c r="AH699" s="2">
        <f>(Table2[[#This Row],[Current Month High]]/Table2[[#This Row],[Close Price]])-1</f>
        <v>6.9330993046648137E-2</v>
      </c>
      <c r="AI699">
        <v>7.2031323837170103</v>
      </c>
      <c r="AJ699">
        <v>18.503999999999898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0.06</v>
      </c>
      <c r="AM699" t="s">
        <v>10442</v>
      </c>
      <c r="AN699">
        <v>-3.8</v>
      </c>
      <c r="AO699" t="s">
        <v>10443</v>
      </c>
      <c r="AP699">
        <v>-0.13228504301479899</v>
      </c>
      <c r="AQ699">
        <f>(Table2[[#This Row],[Sharpe Ratio]]-AVERAGE(Table2[Sharpe Ratio]))/_xlfn.STDEV.P(Table2[Sharpe Ratio])</f>
        <v>-2.2775955961311993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-4.9283866054741647</v>
      </c>
      <c r="AS699">
        <f>_xlfn.RANK.AVG(Table2[[#This Row],[1Y Return vs Nifty Z-Score]],Table2[1Y Return vs Nifty Z-Score])</f>
        <v>660</v>
      </c>
      <c r="AT699">
        <f>_xlfn.RANK.AVG(Table2[[#This Row],[6M Return vs Nifty Z-Score]],Table2[6M Return vs Nifty Z-Score])</f>
        <v>533</v>
      </c>
      <c r="AU699">
        <f>_xlfn.RANK.AVG(Table2[[#This Row],[Sharpe Ratio Z-Score]],Table2[Sharpe Ratio Z-Score])</f>
        <v>739</v>
      </c>
      <c r="AV699">
        <f>(Table2[[#This Row],[Rank 1Y]]+Table2[[#This Row],[Rank 6M]]+Table2[[#This Row],[Rank Sharpe]])/3</f>
        <v>644</v>
      </c>
    </row>
    <row r="700" spans="1:48" x14ac:dyDescent="0.3">
      <c r="A700" t="s">
        <v>2096</v>
      </c>
      <c r="B700" t="s">
        <v>2097</v>
      </c>
      <c r="C700" t="s">
        <v>10395</v>
      </c>
      <c r="D700" t="s">
        <v>106</v>
      </c>
      <c r="E700">
        <v>3043.6447144599902</v>
      </c>
      <c r="F700">
        <v>707.35</v>
      </c>
      <c r="G700">
        <v>-55.245317899481101</v>
      </c>
      <c r="H700">
        <f>(Table2[[#This Row],[1Y Return vs Nifty]]-AVERAGE(Table2[1Y Return vs Nifty]))/_xlfn.STDEV.P(Table2[1Y Return vs Nifty])</f>
        <v>-1.3054584863870113</v>
      </c>
      <c r="I700">
        <v>-5.9685305958508197</v>
      </c>
      <c r="J700">
        <f>(Table2[[#This Row],[1M Return vs Nifty]]-AVERAGE(Table2[1M Return vs Nifty]))/_xlfn.STDEV.P(Table2[1M Return vs Nifty])</f>
        <v>-0.3500237635645515</v>
      </c>
      <c r="K700">
        <v>-17.733492200055998</v>
      </c>
      <c r="L700">
        <f>(Table2[[#This Row],[6M Return vs Nifty]]-AVERAGE(Table2[6M Return vs Nifty]))/_xlfn.STDEV.P(Table2[6M Return vs Nifty])</f>
        <v>-0.95696877227172406</v>
      </c>
      <c r="M700">
        <v>-3.2951520314498799</v>
      </c>
      <c r="N700">
        <f>(Table2[[#This Row],[1W Return vs Nifty]]-AVERAGE(Table2[1W Return vs Nifty]))/_xlfn.STDEV.P(Table2[1W Return vs Nifty])</f>
        <v>-0.11714776178933521</v>
      </c>
      <c r="O700">
        <v>707.22</v>
      </c>
      <c r="P700">
        <v>721.31516651809397</v>
      </c>
      <c r="Q700">
        <v>774.80868172427097</v>
      </c>
      <c r="R700">
        <v>51.991725480383799</v>
      </c>
      <c r="S700" s="2">
        <f>(Table2[[#This Row],[Close Price]]-Table2[[#This Row],[20D EMA]])/Table2[[#This Row],[20D EMA]]</f>
        <v>1.8381833092954872E-4</v>
      </c>
      <c r="T700" s="2">
        <f>(Table2[[#This Row],[Close Price]]-Table2[[#This Row],[50D EMA]])/Table2[[#This Row],[50D EMA]]</f>
        <v>-1.9360699963520925E-2</v>
      </c>
      <c r="U700" s="2">
        <f>(Table2[[#This Row],[Close Price]]-Table2[[#This Row],[200D EMA]])/Table2[[#This Row],[200D EMA]]</f>
        <v>-8.7064953343252913E-2</v>
      </c>
      <c r="V700">
        <v>0.292716180779308</v>
      </c>
      <c r="W700">
        <v>696</v>
      </c>
      <c r="X700">
        <v>711.45</v>
      </c>
      <c r="Y700">
        <v>687.85</v>
      </c>
      <c r="Z700">
        <v>727</v>
      </c>
      <c r="AA700">
        <v>685.5</v>
      </c>
      <c r="AB700">
        <v>727</v>
      </c>
      <c r="AC700" s="2">
        <f>(Table2[[#This Row],[Close Price]]/Table2[[#This Row],[Day Low]])-1</f>
        <v>1.6307471264367823E-2</v>
      </c>
      <c r="AD700" s="2">
        <f>(Table2[[#This Row],[Day High]]/Table2[[#This Row],[Close Price]])-1</f>
        <v>5.7962818972221442E-3</v>
      </c>
      <c r="AE700" s="2">
        <f>(Table2[[#This Row],[Close Price]]/Table2[[#This Row],[Current Week Low]])-1</f>
        <v>2.8349204041578924E-2</v>
      </c>
      <c r="AF700" s="2">
        <f>(Table2[[#This Row],[Current Week High]]/Table2[[#This Row],[Close Price]])-1</f>
        <v>2.7779741287905502E-2</v>
      </c>
      <c r="AG700" s="2">
        <f>(Table2[[#This Row],[Close Price]]/Table2[[#This Row],[Current Month Low]])-1</f>
        <v>3.1874544128373428E-2</v>
      </c>
      <c r="AH700" s="2">
        <f>(Table2[[#This Row],[Current Month High]]/Table2[[#This Row],[Close Price]])-1</f>
        <v>2.7779741287905502E-2</v>
      </c>
      <c r="AI700">
        <v>41.203081925496498</v>
      </c>
      <c r="AJ700">
        <v>14.309954751131199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-0.15</v>
      </c>
      <c r="AM700" t="s">
        <v>10443</v>
      </c>
      <c r="AN700">
        <v>0.59</v>
      </c>
      <c r="AO700" t="s">
        <v>10442</v>
      </c>
      <c r="AQ700">
        <f>(Table2[[#This Row],[Sharpe Ratio]]-AVERAGE(Table2[Sharpe Ratio]))/_xlfn.STDEV.P(Table2[Sharpe Ratio])</f>
        <v>-0.74629057572393653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724</v>
      </c>
      <c r="AT700">
        <f>_xlfn.RANK.AVG(Table2[[#This Row],[6M Return vs Nifty Z-Score]],Table2[6M Return vs Nifty Z-Score])</f>
        <v>651</v>
      </c>
      <c r="AU700">
        <f>_xlfn.RANK.AVG(Table2[[#This Row],[Sharpe Ratio Z-Score]],Table2[Sharpe Ratio Z-Score])</f>
        <v>558</v>
      </c>
      <c r="AV700">
        <f>(Table2[[#This Row],[Rank 1Y]]+Table2[[#This Row],[Rank 6M]]+Table2[[#This Row],[Rank Sharpe]])/3</f>
        <v>644.33333333333337</v>
      </c>
    </row>
    <row r="701" spans="1:48" x14ac:dyDescent="0.3">
      <c r="A701" t="s">
        <v>1497</v>
      </c>
      <c r="B701" t="s">
        <v>1498</v>
      </c>
      <c r="C701" t="s">
        <v>10393</v>
      </c>
      <c r="D701" t="s">
        <v>467</v>
      </c>
      <c r="E701">
        <v>7082.8597910799999</v>
      </c>
      <c r="F701">
        <v>498.8</v>
      </c>
      <c r="G701">
        <v>-54.255097174662403</v>
      </c>
      <c r="H701">
        <f>(Table2[[#This Row],[1Y Return vs Nifty]]-AVERAGE(Table2[1Y Return vs Nifty]))/_xlfn.STDEV.P(Table2[1Y Return vs Nifty])</f>
        <v>-1.2892129776476995</v>
      </c>
      <c r="I701">
        <v>6.1203390717281403</v>
      </c>
      <c r="J701">
        <f>(Table2[[#This Row],[1M Return vs Nifty]]-AVERAGE(Table2[1M Return vs Nifty]))/_xlfn.STDEV.P(Table2[1M Return vs Nifty])</f>
        <v>0.81302722420678641</v>
      </c>
      <c r="K701">
        <v>-9.88399422303352</v>
      </c>
      <c r="L701">
        <f>(Table2[[#This Row],[6M Return vs Nifty]]-AVERAGE(Table2[6M Return vs Nifty]))/_xlfn.STDEV.P(Table2[6M Return vs Nifty])</f>
        <v>-0.72839655580959528</v>
      </c>
      <c r="M701">
        <v>0.21029674099252499</v>
      </c>
      <c r="N701">
        <f>(Table2[[#This Row],[1W Return vs Nifty]]-AVERAGE(Table2[1W Return vs Nifty]))/_xlfn.STDEV.P(Table2[1W Return vs Nifty])</f>
        <v>0.66220484384461753</v>
      </c>
      <c r="O701">
        <v>490.71</v>
      </c>
      <c r="P701">
        <v>482.41659575254801</v>
      </c>
      <c r="Q701">
        <v>518.20679109347395</v>
      </c>
      <c r="R701">
        <v>55.899642729114397</v>
      </c>
      <c r="S701" s="2">
        <f>(Table2[[#This Row],[Close Price]]-Table2[[#This Row],[20D EMA]])/Table2[[#This Row],[20D EMA]]</f>
        <v>1.6486315746571362E-2</v>
      </c>
      <c r="T701" s="2">
        <f>(Table2[[#This Row],[Close Price]]-Table2[[#This Row],[50D EMA]])/Table2[[#This Row],[50D EMA]]</f>
        <v>3.3961112432076758E-2</v>
      </c>
      <c r="U701" s="2">
        <f>(Table2[[#This Row],[Close Price]]-Table2[[#This Row],[200D EMA]])/Table2[[#This Row],[200D EMA]]</f>
        <v>-3.7449897274644844E-2</v>
      </c>
      <c r="V701">
        <v>1.2919403650146499</v>
      </c>
      <c r="W701">
        <v>496.75</v>
      </c>
      <c r="X701">
        <v>506.2</v>
      </c>
      <c r="Y701">
        <v>492</v>
      </c>
      <c r="Z701">
        <v>517.5</v>
      </c>
      <c r="AA701">
        <v>481.05</v>
      </c>
      <c r="AB701">
        <v>518</v>
      </c>
      <c r="AC701" s="2">
        <f>(Table2[[#This Row],[Close Price]]/Table2[[#This Row],[Day Low]])-1</f>
        <v>4.1268243583292286E-3</v>
      </c>
      <c r="AD701" s="2">
        <f>(Table2[[#This Row],[Day High]]/Table2[[#This Row],[Close Price]])-1</f>
        <v>1.4835605453087375E-2</v>
      </c>
      <c r="AE701" s="2">
        <f>(Table2[[#This Row],[Close Price]]/Table2[[#This Row],[Current Week Low]])-1</f>
        <v>1.38211382113822E-2</v>
      </c>
      <c r="AF701" s="2">
        <f>(Table2[[#This Row],[Current Week High]]/Table2[[#This Row],[Close Price]])-1</f>
        <v>3.7489975942261333E-2</v>
      </c>
      <c r="AG701" s="2">
        <f>(Table2[[#This Row],[Close Price]]/Table2[[#This Row],[Current Month Low]])-1</f>
        <v>3.689845130443814E-2</v>
      </c>
      <c r="AH701" s="2">
        <f>(Table2[[#This Row],[Current Month High]]/Table2[[#This Row],[Close Price]])-1</f>
        <v>3.8492381716118684E-2</v>
      </c>
      <c r="AI701">
        <v>39.815557337610201</v>
      </c>
      <c r="AJ701">
        <v>16.4060676779463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10443</v>
      </c>
      <c r="AN701">
        <v>1.59</v>
      </c>
      <c r="AO701" t="s">
        <v>10442</v>
      </c>
      <c r="AP701">
        <v>-3.2864169903558997E-2</v>
      </c>
      <c r="AQ701">
        <f>(Table2[[#This Row],[Sharpe Ratio]]-AVERAGE(Table2[Sharpe Ratio]))/_xlfn.STDEV.P(Table2[Sharpe Ratio])</f>
        <v>-1.1267195888453005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722</v>
      </c>
      <c r="AT701">
        <f>_xlfn.RANK.AVG(Table2[[#This Row],[6M Return vs Nifty Z-Score]],Table2[6M Return vs Nifty Z-Score])</f>
        <v>565</v>
      </c>
      <c r="AU701">
        <f>_xlfn.RANK.AVG(Table2[[#This Row],[Sharpe Ratio Z-Score]],Table2[Sharpe Ratio Z-Score])</f>
        <v>646</v>
      </c>
      <c r="AV701">
        <f>(Table2[[#This Row],[Rank 1Y]]+Table2[[#This Row],[Rank 6M]]+Table2[[#This Row],[Rank Sharpe]])/3</f>
        <v>644.33333333333337</v>
      </c>
    </row>
    <row r="702" spans="1:48" x14ac:dyDescent="0.3">
      <c r="A702" t="s">
        <v>2046</v>
      </c>
      <c r="B702" t="s">
        <v>2047</v>
      </c>
      <c r="C702" t="s">
        <v>10390</v>
      </c>
      <c r="D702" t="s">
        <v>197</v>
      </c>
      <c r="E702">
        <v>3301.9499273249999</v>
      </c>
      <c r="F702">
        <v>210.41</v>
      </c>
      <c r="G702">
        <v>-47.706119921944797</v>
      </c>
      <c r="H702">
        <f>(Table2[[#This Row],[1Y Return vs Nifty]]-AVERAGE(Table2[1Y Return vs Nifty]))/_xlfn.STDEV.P(Table2[1Y Return vs Nifty])</f>
        <v>-1.1817708038716879</v>
      </c>
      <c r="I702">
        <v>-10.172115436361899</v>
      </c>
      <c r="J702">
        <f>(Table2[[#This Row],[1M Return vs Nifty]]-AVERAGE(Table2[1M Return vs Nifty]))/_xlfn.STDEV.P(Table2[1M Return vs Nifty])</f>
        <v>-0.75444399766209969</v>
      </c>
      <c r="K702">
        <v>-30.424463634032499</v>
      </c>
      <c r="L702">
        <f>(Table2[[#This Row],[6M Return vs Nifty]]-AVERAGE(Table2[6M Return vs Nifty]))/_xlfn.STDEV.P(Table2[6M Return vs Nifty])</f>
        <v>-1.3265215103210839</v>
      </c>
      <c r="M702">
        <v>-8.5754116985144293</v>
      </c>
      <c r="N702">
        <f>(Table2[[#This Row],[1W Return vs Nifty]]-AVERAGE(Table2[1W Return vs Nifty]))/_xlfn.STDEV.P(Table2[1W Return vs Nifty])</f>
        <v>-1.2910870765788047</v>
      </c>
      <c r="O702">
        <v>219.49</v>
      </c>
      <c r="P702">
        <v>222.63274658969701</v>
      </c>
      <c r="Q702">
        <v>229.60221342218</v>
      </c>
      <c r="R702">
        <v>32.347074075440801</v>
      </c>
      <c r="S702" s="2">
        <f>(Table2[[#This Row],[Close Price]]-Table2[[#This Row],[20D EMA]])/Table2[[#This Row],[20D EMA]]</f>
        <v>-4.1368627272313142E-2</v>
      </c>
      <c r="T702" s="2">
        <f>(Table2[[#This Row],[Close Price]]-Table2[[#This Row],[50D EMA]])/Table2[[#This Row],[50D EMA]]</f>
        <v>-5.4900937876057515E-2</v>
      </c>
      <c r="U702" s="2">
        <f>(Table2[[#This Row],[Close Price]]-Table2[[#This Row],[200D EMA]])/Table2[[#This Row],[200D EMA]]</f>
        <v>-8.3588973887156789E-2</v>
      </c>
      <c r="V702">
        <v>0.67666320395303003</v>
      </c>
      <c r="W702">
        <v>208.91</v>
      </c>
      <c r="X702">
        <v>212.85</v>
      </c>
      <c r="Y702">
        <v>207.2</v>
      </c>
      <c r="Z702">
        <v>222.47</v>
      </c>
      <c r="AA702">
        <v>207.2</v>
      </c>
      <c r="AB702">
        <v>233.5</v>
      </c>
      <c r="AC702" s="2">
        <f>(Table2[[#This Row],[Close Price]]/Table2[[#This Row],[Day Low]])-1</f>
        <v>7.1801254128571745E-3</v>
      </c>
      <c r="AD702" s="2">
        <f>(Table2[[#This Row],[Day High]]/Table2[[#This Row],[Close Price]])-1</f>
        <v>1.1596407014875743E-2</v>
      </c>
      <c r="AE702" s="2">
        <f>(Table2[[#This Row],[Close Price]]/Table2[[#This Row],[Current Week Low]])-1</f>
        <v>1.5492277992277925E-2</v>
      </c>
      <c r="AF702" s="2">
        <f>(Table2[[#This Row],[Current Week High]]/Table2[[#This Row],[Close Price]])-1</f>
        <v>5.7316667458771065E-2</v>
      </c>
      <c r="AG702" s="2">
        <f>(Table2[[#This Row],[Close Price]]/Table2[[#This Row],[Current Month Low]])-1</f>
        <v>1.5492277992277925E-2</v>
      </c>
      <c r="AH702" s="2">
        <f>(Table2[[#This Row],[Current Month High]]/Table2[[#This Row],[Close Price]])-1</f>
        <v>0.10973813031700019</v>
      </c>
      <c r="AI702">
        <v>42.103512190485198</v>
      </c>
      <c r="AJ702">
        <v>10.422461296247601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-0.11</v>
      </c>
      <c r="AM702" t="s">
        <v>10443</v>
      </c>
      <c r="AN702">
        <v>-7.33</v>
      </c>
      <c r="AO702" t="s">
        <v>10443</v>
      </c>
      <c r="AP702">
        <v>5.7765663774529998E-3</v>
      </c>
      <c r="AQ702">
        <f>(Table2[[#This Row],[Sharpe Ratio]]-AVERAGE(Table2[Sharpe Ratio]))/_xlfn.STDEV.P(Table2[Sharpe Ratio])</f>
        <v>-0.67942220653483643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708</v>
      </c>
      <c r="AT702">
        <f>_xlfn.RANK.AVG(Table2[[#This Row],[6M Return vs Nifty Z-Score]],Table2[6M Return vs Nifty Z-Score])</f>
        <v>720</v>
      </c>
      <c r="AU702">
        <f>_xlfn.RANK.AVG(Table2[[#This Row],[Sharpe Ratio Z-Score]],Table2[Sharpe Ratio Z-Score])</f>
        <v>510</v>
      </c>
      <c r="AV702">
        <f>(Table2[[#This Row],[Rank 1Y]]+Table2[[#This Row],[Rank 6M]]+Table2[[#This Row],[Rank Sharpe]])/3</f>
        <v>646</v>
      </c>
    </row>
    <row r="703" spans="1:48" x14ac:dyDescent="0.3">
      <c r="A703" t="s">
        <v>1514</v>
      </c>
      <c r="B703" t="s">
        <v>1515</v>
      </c>
      <c r="C703" t="s">
        <v>10386</v>
      </c>
      <c r="D703" t="s">
        <v>390</v>
      </c>
      <c r="E703">
        <v>6959.3971662599997</v>
      </c>
      <c r="F703">
        <v>304.05</v>
      </c>
      <c r="G703">
        <v>-56.116121303546002</v>
      </c>
      <c r="H703">
        <f>(Table2[[#This Row],[1Y Return vs Nifty]]-AVERAGE(Table2[1Y Return vs Nifty]))/_xlfn.STDEV.P(Table2[1Y Return vs Nifty])</f>
        <v>-1.3197448408899926</v>
      </c>
      <c r="I703">
        <v>-1.2513429520742201</v>
      </c>
      <c r="J703">
        <f>(Table2[[#This Row],[1M Return vs Nifty]]-AVERAGE(Table2[1M Return vs Nifty]))/_xlfn.STDEV.P(Table2[1M Return vs Nifty])</f>
        <v>0.10380938208601885</v>
      </c>
      <c r="K703">
        <v>-14.4477769400947</v>
      </c>
      <c r="L703">
        <f>(Table2[[#This Row],[6M Return vs Nifty]]-AVERAGE(Table2[6M Return vs Nifty]))/_xlfn.STDEV.P(Table2[6M Return vs Nifty])</f>
        <v>-0.86129090575959366</v>
      </c>
      <c r="M703">
        <v>-0.622818802162737</v>
      </c>
      <c r="N703">
        <f>(Table2[[#This Row],[1W Return vs Nifty]]-AVERAGE(Table2[1W Return vs Nifty]))/_xlfn.STDEV.P(Table2[1W Return vs Nifty])</f>
        <v>0.47698154962434314</v>
      </c>
      <c r="O703">
        <v>305.08999999999997</v>
      </c>
      <c r="P703">
        <v>301.99366660420498</v>
      </c>
      <c r="Q703">
        <v>314.869080352835</v>
      </c>
      <c r="R703">
        <v>46.035335433424898</v>
      </c>
      <c r="S703" s="2">
        <f>(Table2[[#This Row],[Close Price]]-Table2[[#This Row],[20D EMA]])/Table2[[#This Row],[20D EMA]]</f>
        <v>-3.4088301812578705E-3</v>
      </c>
      <c r="T703" s="2">
        <f>(Table2[[#This Row],[Close Price]]-Table2[[#This Row],[50D EMA]])/Table2[[#This Row],[50D EMA]]</f>
        <v>6.8091937785241079E-3</v>
      </c>
      <c r="U703" s="2">
        <f>(Table2[[#This Row],[Close Price]]-Table2[[#This Row],[200D EMA]])/Table2[[#This Row],[200D EMA]]</f>
        <v>-3.4360567702333228E-2</v>
      </c>
      <c r="V703">
        <v>1.03670262929991</v>
      </c>
      <c r="W703">
        <v>301.95</v>
      </c>
      <c r="X703">
        <v>310.45</v>
      </c>
      <c r="Y703">
        <v>301.95</v>
      </c>
      <c r="Z703">
        <v>327.60000000000002</v>
      </c>
      <c r="AA703">
        <v>299.64999999999998</v>
      </c>
      <c r="AB703">
        <v>327.60000000000002</v>
      </c>
      <c r="AC703" s="2">
        <f>(Table2[[#This Row],[Close Price]]/Table2[[#This Row],[Day Low]])-1</f>
        <v>6.9547938400398301E-3</v>
      </c>
      <c r="AD703" s="2">
        <f>(Table2[[#This Row],[Day High]]/Table2[[#This Row],[Close Price]])-1</f>
        <v>2.1049169544482771E-2</v>
      </c>
      <c r="AE703" s="2">
        <f>(Table2[[#This Row],[Close Price]]/Table2[[#This Row],[Current Week Low]])-1</f>
        <v>6.9547938400398301E-3</v>
      </c>
      <c r="AF703" s="2">
        <f>(Table2[[#This Row],[Current Week High]]/Table2[[#This Row],[Close Price]])-1</f>
        <v>7.7454366058214097E-2</v>
      </c>
      <c r="AG703" s="2">
        <f>(Table2[[#This Row],[Close Price]]/Table2[[#This Row],[Current Month Low]])-1</f>
        <v>1.4683797764058149E-2</v>
      </c>
      <c r="AH703" s="2">
        <f>(Table2[[#This Row],[Current Month High]]/Table2[[#This Row],[Close Price]])-1</f>
        <v>7.7454366058214097E-2</v>
      </c>
      <c r="AI703">
        <v>40.7498766650221</v>
      </c>
      <c r="AJ703">
        <v>17.7803602556653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-0.15</v>
      </c>
      <c r="AM703" t="s">
        <v>10443</v>
      </c>
      <c r="AN703">
        <v>-0.96</v>
      </c>
      <c r="AO703" t="s">
        <v>10443</v>
      </c>
      <c r="AP703">
        <v>-1.137512237888E-2</v>
      </c>
      <c r="AQ703">
        <f>(Table2[[#This Row],[Sharpe Ratio]]-AVERAGE(Table2[Sharpe Ratio]))/_xlfn.STDEV.P(Table2[Sharpe Ratio])</f>
        <v>-0.87796670183425785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727</v>
      </c>
      <c r="AT703">
        <f>_xlfn.RANK.AVG(Table2[[#This Row],[6M Return vs Nifty Z-Score]],Table2[6M Return vs Nifty Z-Score])</f>
        <v>614</v>
      </c>
      <c r="AU703">
        <f>_xlfn.RANK.AVG(Table2[[#This Row],[Sharpe Ratio Z-Score]],Table2[Sharpe Ratio Z-Score])</f>
        <v>607</v>
      </c>
      <c r="AV703">
        <f>(Table2[[#This Row],[Rank 1Y]]+Table2[[#This Row],[Rank 6M]]+Table2[[#This Row],[Rank Sharpe]])/3</f>
        <v>649.33333333333337</v>
      </c>
    </row>
    <row r="704" spans="1:48" x14ac:dyDescent="0.3">
      <c r="A704" t="s">
        <v>2212</v>
      </c>
      <c r="B704" t="s">
        <v>2213</v>
      </c>
      <c r="C704" t="s">
        <v>10391</v>
      </c>
      <c r="D704" t="s">
        <v>605</v>
      </c>
      <c r="E704">
        <v>2674.6966009839998</v>
      </c>
      <c r="F704">
        <v>181.52</v>
      </c>
      <c r="G704">
        <v>-55.473597678531398</v>
      </c>
      <c r="H704">
        <f>(Table2[[#This Row],[1Y Return vs Nifty]]-AVERAGE(Table2[1Y Return vs Nifty]))/_xlfn.STDEV.P(Table2[1Y Return vs Nifty])</f>
        <v>-1.3092036323455034</v>
      </c>
      <c r="I704">
        <v>0.95260564905197898</v>
      </c>
      <c r="J704">
        <f>(Table2[[#This Row],[1M Return vs Nifty]]-AVERAGE(Table2[1M Return vs Nifty]))/_xlfn.STDEV.P(Table2[1M Return vs Nifty])</f>
        <v>0.31584778336116781</v>
      </c>
      <c r="K704">
        <v>-19.3089024095427</v>
      </c>
      <c r="L704">
        <f>(Table2[[#This Row],[6M Return vs Nifty]]-AVERAGE(Table2[6M Return vs Nifty]))/_xlfn.STDEV.P(Table2[6M Return vs Nifty])</f>
        <v>-1.0028436810204788</v>
      </c>
      <c r="M704">
        <v>2.8962117190002599</v>
      </c>
      <c r="N704">
        <f>(Table2[[#This Row],[1W Return vs Nifty]]-AVERAGE(Table2[1W Return vs Nifty]))/_xlfn.STDEV.P(Table2[1W Return vs Nifty])</f>
        <v>1.2593537319064187</v>
      </c>
      <c r="O704">
        <v>176.18</v>
      </c>
      <c r="P704">
        <v>174.25971943222001</v>
      </c>
      <c r="Q704">
        <v>206.04258904576301</v>
      </c>
      <c r="R704">
        <v>59.890119356889997</v>
      </c>
      <c r="S704" s="2">
        <f>(Table2[[#This Row],[Close Price]]-Table2[[#This Row],[20D EMA]])/Table2[[#This Row],[20D EMA]]</f>
        <v>3.0309910318991957E-2</v>
      </c>
      <c r="T704" s="2">
        <f>(Table2[[#This Row],[Close Price]]-Table2[[#This Row],[50D EMA]])/Table2[[#This Row],[50D EMA]]</f>
        <v>4.166356167355105E-2</v>
      </c>
      <c r="U704" s="2">
        <f>(Table2[[#This Row],[Close Price]]-Table2[[#This Row],[200D EMA]])/Table2[[#This Row],[200D EMA]]</f>
        <v>-0.11901708845405946</v>
      </c>
      <c r="V704">
        <v>1.85115901660334</v>
      </c>
      <c r="W704">
        <v>180.49</v>
      </c>
      <c r="X704">
        <v>186.58</v>
      </c>
      <c r="Y704">
        <v>174</v>
      </c>
      <c r="Z704">
        <v>189.99</v>
      </c>
      <c r="AA704">
        <v>168.31</v>
      </c>
      <c r="AB704">
        <v>189.99</v>
      </c>
      <c r="AC704" s="2">
        <f>(Table2[[#This Row],[Close Price]]/Table2[[#This Row],[Day Low]])-1</f>
        <v>5.706687351099804E-3</v>
      </c>
      <c r="AD704" s="2">
        <f>(Table2[[#This Row],[Day High]]/Table2[[#This Row],[Close Price]])-1</f>
        <v>2.7875716174526222E-2</v>
      </c>
      <c r="AE704" s="2">
        <f>(Table2[[#This Row],[Close Price]]/Table2[[#This Row],[Current Week Low]])-1</f>
        <v>4.3218390804597773E-2</v>
      </c>
      <c r="AF704" s="2">
        <f>(Table2[[#This Row],[Current Week High]]/Table2[[#This Row],[Close Price]])-1</f>
        <v>4.6661524900837303E-2</v>
      </c>
      <c r="AG704" s="2">
        <f>(Table2[[#This Row],[Close Price]]/Table2[[#This Row],[Current Month Low]])-1</f>
        <v>7.8486126789852007E-2</v>
      </c>
      <c r="AH704" s="2">
        <f>(Table2[[#This Row],[Current Month High]]/Table2[[#This Row],[Close Price]])-1</f>
        <v>4.6661524900837303E-2</v>
      </c>
      <c r="AI704">
        <v>71.881886293521305</v>
      </c>
      <c r="AJ704">
        <v>26.125625347415198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-0.19</v>
      </c>
      <c r="AM704" t="s">
        <v>10443</v>
      </c>
      <c r="AN704">
        <v>2.91</v>
      </c>
      <c r="AO704" t="s">
        <v>10442</v>
      </c>
      <c r="AQ704">
        <f>(Table2[[#This Row],[Sharpe Ratio]]-AVERAGE(Table2[Sharpe Ratio]))/_xlfn.STDEV.P(Table2[Sharpe Ratio])</f>
        <v>-0.74629057572393653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725</v>
      </c>
      <c r="AT704">
        <f>_xlfn.RANK.AVG(Table2[[#This Row],[6M Return vs Nifty Z-Score]],Table2[6M Return vs Nifty Z-Score])</f>
        <v>666</v>
      </c>
      <c r="AU704">
        <f>_xlfn.RANK.AVG(Table2[[#This Row],[Sharpe Ratio Z-Score]],Table2[Sharpe Ratio Z-Score])</f>
        <v>558</v>
      </c>
      <c r="AV704">
        <f>(Table2[[#This Row],[Rank 1Y]]+Table2[[#This Row],[Rank 6M]]+Table2[[#This Row],[Rank Sharpe]])/3</f>
        <v>649.66666666666663</v>
      </c>
    </row>
    <row r="705" spans="1:48" x14ac:dyDescent="0.3">
      <c r="A705" t="s">
        <v>942</v>
      </c>
      <c r="B705" t="s">
        <v>943</v>
      </c>
      <c r="C705" t="s">
        <v>10397</v>
      </c>
      <c r="D705" t="s">
        <v>472</v>
      </c>
      <c r="E705">
        <v>16387.8486744</v>
      </c>
      <c r="F705">
        <v>3304.7</v>
      </c>
      <c r="G705">
        <v>-56.405521726568999</v>
      </c>
      <c r="H705">
        <f>(Table2[[#This Row],[1Y Return vs Nifty]]-AVERAGE(Table2[1Y Return vs Nifty]))/_xlfn.STDEV.P(Table2[1Y Return vs Nifty])</f>
        <v>-1.3244927288947015</v>
      </c>
      <c r="I705">
        <v>-6.0777741480320699</v>
      </c>
      <c r="J705">
        <f>(Table2[[#This Row],[1M Return vs Nifty]]-AVERAGE(Table2[1M Return vs Nifty]))/_xlfn.STDEV.P(Table2[1M Return vs Nifty])</f>
        <v>-0.36053391255001066</v>
      </c>
      <c r="K705">
        <v>-6.6965340946686496</v>
      </c>
      <c r="L705">
        <f>(Table2[[#This Row],[6M Return vs Nifty]]-AVERAGE(Table2[6M Return vs Nifty]))/_xlfn.STDEV.P(Table2[6M Return vs Nifty])</f>
        <v>-0.63557981408194364</v>
      </c>
      <c r="M705">
        <v>-3.6443768548767999</v>
      </c>
      <c r="N705">
        <f>(Table2[[#This Row],[1W Return vs Nifty]]-AVERAGE(Table2[1W Return vs Nifty]))/_xlfn.STDEV.P(Table2[1W Return vs Nifty])</f>
        <v>-0.1947895399917291</v>
      </c>
      <c r="O705">
        <v>3305.36</v>
      </c>
      <c r="P705">
        <v>3374.6992823600399</v>
      </c>
      <c r="Q705">
        <v>3495.1766743541898</v>
      </c>
      <c r="R705">
        <v>53.872667302479798</v>
      </c>
      <c r="S705" s="2">
        <f>(Table2[[#This Row],[Close Price]]-Table2[[#This Row],[20D EMA]])/Table2[[#This Row],[20D EMA]]</f>
        <v>-1.9967567829232193E-4</v>
      </c>
      <c r="T705" s="2">
        <f>(Table2[[#This Row],[Close Price]]-Table2[[#This Row],[50D EMA]])/Table2[[#This Row],[50D EMA]]</f>
        <v>-2.074237628399507E-2</v>
      </c>
      <c r="U705" s="2">
        <f>(Table2[[#This Row],[Close Price]]-Table2[[#This Row],[200D EMA]])/Table2[[#This Row],[200D EMA]]</f>
        <v>-5.4497008907106161E-2</v>
      </c>
      <c r="V705">
        <v>0.76970710269088805</v>
      </c>
      <c r="W705">
        <v>3247.05</v>
      </c>
      <c r="X705">
        <v>3332.95</v>
      </c>
      <c r="Y705">
        <v>3160.4</v>
      </c>
      <c r="Z705">
        <v>3332.95</v>
      </c>
      <c r="AA705">
        <v>3160.4</v>
      </c>
      <c r="AB705">
        <v>3411.4</v>
      </c>
      <c r="AC705" s="2">
        <f>(Table2[[#This Row],[Close Price]]/Table2[[#This Row],[Day Low]])-1</f>
        <v>1.7754577231640978E-2</v>
      </c>
      <c r="AD705" s="2">
        <f>(Table2[[#This Row],[Day High]]/Table2[[#This Row],[Close Price]])-1</f>
        <v>8.5484310224830384E-3</v>
      </c>
      <c r="AE705" s="2">
        <f>(Table2[[#This Row],[Close Price]]/Table2[[#This Row],[Current Week Low]])-1</f>
        <v>4.5658777369953052E-2</v>
      </c>
      <c r="AF705" s="2">
        <f>(Table2[[#This Row],[Current Week High]]/Table2[[#This Row],[Close Price]])-1</f>
        <v>8.5484310224830384E-3</v>
      </c>
      <c r="AG705" s="2">
        <f>(Table2[[#This Row],[Close Price]]/Table2[[#This Row],[Current Month Low]])-1</f>
        <v>4.5658777369953052E-2</v>
      </c>
      <c r="AH705" s="2">
        <f>(Table2[[#This Row],[Current Month High]]/Table2[[#This Row],[Close Price]])-1</f>
        <v>3.2287348322086906E-2</v>
      </c>
      <c r="AI705">
        <v>36.920144037280203</v>
      </c>
      <c r="AJ705">
        <v>14.908117317755799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</v>
      </c>
      <c r="AM705" t="s">
        <v>10443</v>
      </c>
      <c r="AN705">
        <v>-0.96</v>
      </c>
      <c r="AO705" t="s">
        <v>10443</v>
      </c>
      <c r="AP705">
        <v>-6.7197640524912006E-2</v>
      </c>
      <c r="AQ705">
        <f>(Table2[[#This Row],[Sharpe Ratio]]-AVERAGE(Table2[Sharpe Ratio]))/_xlfn.STDEV.P(Table2[Sharpe Ratio])</f>
        <v>-1.5241569312106158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728</v>
      </c>
      <c r="AT705">
        <f>_xlfn.RANK.AVG(Table2[[#This Row],[6M Return vs Nifty Z-Score]],Table2[6M Return vs Nifty Z-Score])</f>
        <v>537</v>
      </c>
      <c r="AU705">
        <f>_xlfn.RANK.AVG(Table2[[#This Row],[Sharpe Ratio Z-Score]],Table2[Sharpe Ratio Z-Score])</f>
        <v>693</v>
      </c>
      <c r="AV705">
        <f>(Table2[[#This Row],[Rank 1Y]]+Table2[[#This Row],[Rank 6M]]+Table2[[#This Row],[Rank Sharpe]])/3</f>
        <v>652.66666666666663</v>
      </c>
    </row>
    <row r="706" spans="1:48" x14ac:dyDescent="0.3">
      <c r="A706" t="s">
        <v>1565</v>
      </c>
      <c r="B706" t="s">
        <v>1566</v>
      </c>
      <c r="C706" t="s">
        <v>10395</v>
      </c>
      <c r="D706" t="s">
        <v>443</v>
      </c>
      <c r="E706">
        <v>6388.7719500149997</v>
      </c>
      <c r="F706">
        <v>577.85</v>
      </c>
      <c r="G706">
        <v>-47.849411284149397</v>
      </c>
      <c r="H706">
        <f>(Table2[[#This Row],[1Y Return vs Nifty]]-AVERAGE(Table2[1Y Return vs Nifty]))/_xlfn.STDEV.P(Table2[1Y Return vs Nifty])</f>
        <v>-1.1841216343669687</v>
      </c>
      <c r="I706">
        <v>-9.1162662165364594</v>
      </c>
      <c r="J706">
        <f>(Table2[[#This Row],[1M Return vs Nifty]]-AVERAGE(Table2[1M Return vs Nifty]))/_xlfn.STDEV.P(Table2[1M Return vs Nifty])</f>
        <v>-0.65286241792607569</v>
      </c>
      <c r="K706">
        <v>-9.05670842127663</v>
      </c>
      <c r="L706">
        <f>(Table2[[#This Row],[6M Return vs Nifty]]-AVERAGE(Table2[6M Return vs Nifty]))/_xlfn.STDEV.P(Table2[6M Return vs Nifty])</f>
        <v>-0.70430653758056327</v>
      </c>
      <c r="M706">
        <v>-1.9728605045770999</v>
      </c>
      <c r="N706">
        <f>(Table2[[#This Row],[1W Return vs Nifty]]-AVERAGE(Table2[1W Return vs Nifty]))/_xlfn.STDEV.P(Table2[1W Return vs Nifty])</f>
        <v>0.176832100354815</v>
      </c>
      <c r="O706">
        <v>580.11</v>
      </c>
      <c r="P706">
        <v>602.25478195760604</v>
      </c>
      <c r="Q706">
        <v>630.97416871721202</v>
      </c>
      <c r="R706">
        <v>51.739224474077403</v>
      </c>
      <c r="S706" s="2">
        <f>(Table2[[#This Row],[Close Price]]-Table2[[#This Row],[20D EMA]])/Table2[[#This Row],[20D EMA]]</f>
        <v>-3.8958128630776764E-3</v>
      </c>
      <c r="T706" s="2">
        <f>(Table2[[#This Row],[Close Price]]-Table2[[#This Row],[50D EMA]])/Table2[[#This Row],[50D EMA]]</f>
        <v>-4.0522354805185956E-2</v>
      </c>
      <c r="U706" s="2">
        <f>(Table2[[#This Row],[Close Price]]-Table2[[#This Row],[200D EMA]])/Table2[[#This Row],[200D EMA]]</f>
        <v>-8.4193888357133401E-2</v>
      </c>
      <c r="V706">
        <v>1.22390822689481</v>
      </c>
      <c r="W706">
        <v>574.20000000000005</v>
      </c>
      <c r="X706">
        <v>584.75</v>
      </c>
      <c r="Y706">
        <v>563.75</v>
      </c>
      <c r="Z706">
        <v>586</v>
      </c>
      <c r="AA706">
        <v>544.5</v>
      </c>
      <c r="AB706">
        <v>596</v>
      </c>
      <c r="AC706" s="2">
        <f>(Table2[[#This Row],[Close Price]]/Table2[[#This Row],[Day Low]])-1</f>
        <v>6.3566701497734801E-3</v>
      </c>
      <c r="AD706" s="2">
        <f>(Table2[[#This Row],[Day High]]/Table2[[#This Row],[Close Price]])-1</f>
        <v>1.1940815090421442E-2</v>
      </c>
      <c r="AE706" s="2">
        <f>(Table2[[#This Row],[Close Price]]/Table2[[#This Row],[Current Week Low]])-1</f>
        <v>2.5011086474501232E-2</v>
      </c>
      <c r="AF706" s="2">
        <f>(Table2[[#This Row],[Current Week High]]/Table2[[#This Row],[Close Price]])-1</f>
        <v>1.4104006229990418E-2</v>
      </c>
      <c r="AG706" s="2">
        <f>(Table2[[#This Row],[Close Price]]/Table2[[#This Row],[Current Month Low]])-1</f>
        <v>6.1248852157943068E-2</v>
      </c>
      <c r="AH706" s="2">
        <f>(Table2[[#This Row],[Current Month High]]/Table2[[#This Row],[Close Price]])-1</f>
        <v>3.1409535346543116E-2</v>
      </c>
      <c r="AI706">
        <v>34.2909059444492</v>
      </c>
      <c r="AJ706">
        <v>10.837249448547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-0.28000000000000003</v>
      </c>
      <c r="AM706" t="s">
        <v>10443</v>
      </c>
      <c r="AN706">
        <v>1.43</v>
      </c>
      <c r="AO706" t="s">
        <v>10442</v>
      </c>
      <c r="AP706">
        <v>-6.9990267571396994E-2</v>
      </c>
      <c r="AQ706">
        <f>(Table2[[#This Row],[Sharpe Ratio]]-AVERAGE(Table2[Sharpe Ratio]))/_xlfn.STDEV.P(Table2[Sharpe Ratio])</f>
        <v>-1.5564838195643442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709</v>
      </c>
      <c r="AT706">
        <f>_xlfn.RANK.AVG(Table2[[#This Row],[6M Return vs Nifty Z-Score]],Table2[6M Return vs Nifty Z-Score])</f>
        <v>554</v>
      </c>
      <c r="AU706">
        <f>_xlfn.RANK.AVG(Table2[[#This Row],[Sharpe Ratio Z-Score]],Table2[Sharpe Ratio Z-Score])</f>
        <v>697</v>
      </c>
      <c r="AV706">
        <f>(Table2[[#This Row],[Rank 1Y]]+Table2[[#This Row],[Rank 6M]]+Table2[[#This Row],[Rank Sharpe]])/3</f>
        <v>653.33333333333337</v>
      </c>
    </row>
    <row r="707" spans="1:48" x14ac:dyDescent="0.3">
      <c r="A707" t="s">
        <v>1112</v>
      </c>
      <c r="B707" t="s">
        <v>1113</v>
      </c>
      <c r="C707" t="s">
        <v>10384</v>
      </c>
      <c r="D707" t="s">
        <v>569</v>
      </c>
      <c r="E707">
        <v>11847.4017795539</v>
      </c>
      <c r="F707">
        <v>163.44</v>
      </c>
      <c r="G707">
        <v>-37.501754170241</v>
      </c>
      <c r="H707">
        <f>(Table2[[#This Row],[1Y Return vs Nifty]]-AVERAGE(Table2[1Y Return vs Nifty]))/_xlfn.STDEV.P(Table2[1Y Return vs Nifty])</f>
        <v>-1.0143585200813328</v>
      </c>
      <c r="I707">
        <v>-6.8700136497345996</v>
      </c>
      <c r="J707">
        <f>(Table2[[#This Row],[1M Return vs Nifty]]-AVERAGE(Table2[1M Return vs Nifty]))/_xlfn.STDEV.P(Table2[1M Return vs Nifty])</f>
        <v>-0.43675401917236389</v>
      </c>
      <c r="K707">
        <v>-17.516835428904301</v>
      </c>
      <c r="L707">
        <f>(Table2[[#This Row],[6M Return vs Nifty]]-AVERAGE(Table2[6M Return vs Nifty]))/_xlfn.STDEV.P(Table2[6M Return vs Nifty])</f>
        <v>-0.9506598696465326</v>
      </c>
      <c r="M707">
        <v>-3.8841880874346799</v>
      </c>
      <c r="N707">
        <f>(Table2[[#This Row],[1W Return vs Nifty]]-AVERAGE(Table2[1W Return vs Nifty]))/_xlfn.STDEV.P(Table2[1W Return vs Nifty])</f>
        <v>-0.24810582589028285</v>
      </c>
      <c r="O707">
        <v>162.78</v>
      </c>
      <c r="P707">
        <v>164.11961786699101</v>
      </c>
      <c r="Q707">
        <v>164.677511231279</v>
      </c>
      <c r="R707">
        <v>52.0044582043625</v>
      </c>
      <c r="S707" s="2">
        <f>(Table2[[#This Row],[Close Price]]-Table2[[#This Row],[20D EMA]])/Table2[[#This Row],[20D EMA]]</f>
        <v>4.0545521562845351E-3</v>
      </c>
      <c r="T707" s="2">
        <f>(Table2[[#This Row],[Close Price]]-Table2[[#This Row],[50D EMA]])/Table2[[#This Row],[50D EMA]]</f>
        <v>-4.1409910394855911E-3</v>
      </c>
      <c r="U707" s="2">
        <f>(Table2[[#This Row],[Close Price]]-Table2[[#This Row],[200D EMA]])/Table2[[#This Row],[200D EMA]]</f>
        <v>-7.5147554880216506E-3</v>
      </c>
      <c r="V707">
        <v>1.02251271866703</v>
      </c>
      <c r="W707">
        <v>158</v>
      </c>
      <c r="X707">
        <v>164.01</v>
      </c>
      <c r="Y707">
        <v>156.41</v>
      </c>
      <c r="Z707">
        <v>171</v>
      </c>
      <c r="AA707">
        <v>156.37</v>
      </c>
      <c r="AB707">
        <v>173.12</v>
      </c>
      <c r="AC707" s="2">
        <f>(Table2[[#This Row],[Close Price]]/Table2[[#This Row],[Day Low]])-1</f>
        <v>3.4430379746835493E-2</v>
      </c>
      <c r="AD707" s="2">
        <f>(Table2[[#This Row],[Day High]]/Table2[[#This Row],[Close Price]])-1</f>
        <v>3.4875183553597644E-3</v>
      </c>
      <c r="AE707" s="2">
        <f>(Table2[[#This Row],[Close Price]]/Table2[[#This Row],[Current Week Low]])-1</f>
        <v>4.4945975321271092E-2</v>
      </c>
      <c r="AF707" s="2">
        <f>(Table2[[#This Row],[Current Week High]]/Table2[[#This Row],[Close Price]])-1</f>
        <v>4.6255506607929542E-2</v>
      </c>
      <c r="AG707" s="2">
        <f>(Table2[[#This Row],[Close Price]]/Table2[[#This Row],[Current Month Low]])-1</f>
        <v>4.5213276203875274E-2</v>
      </c>
      <c r="AH707" s="2">
        <f>(Table2[[#This Row],[Current Month High]]/Table2[[#This Row],[Close Price]])-1</f>
        <v>5.9226627508565777E-2</v>
      </c>
      <c r="AI707">
        <v>28.057622538640199</v>
      </c>
      <c r="AJ707">
        <v>24.147360425370199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-7.0000000000000007E-2</v>
      </c>
      <c r="AM707" t="s">
        <v>10443</v>
      </c>
      <c r="AN707">
        <v>2.29</v>
      </c>
      <c r="AO707" t="s">
        <v>10442</v>
      </c>
      <c r="AP707">
        <v>-2.5301939961226001E-2</v>
      </c>
      <c r="AQ707">
        <f>(Table2[[#This Row],[Sharpe Ratio]]-AVERAGE(Table2[Sharpe Ratio]))/_xlfn.STDEV.P(Table2[Sharpe Ratio])</f>
        <v>-1.0391807377986773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678</v>
      </c>
      <c r="AT707">
        <f>_xlfn.RANK.AVG(Table2[[#This Row],[6M Return vs Nifty Z-Score]],Table2[6M Return vs Nifty Z-Score])</f>
        <v>649</v>
      </c>
      <c r="AU707">
        <f>_xlfn.RANK.AVG(Table2[[#This Row],[Sharpe Ratio Z-Score]],Table2[Sharpe Ratio Z-Score])</f>
        <v>636</v>
      </c>
      <c r="AV707">
        <f>(Table2[[#This Row],[Rank 1Y]]+Table2[[#This Row],[Rank 6M]]+Table2[[#This Row],[Rank Sharpe]])/3</f>
        <v>654.33333333333337</v>
      </c>
    </row>
    <row r="708" spans="1:48" x14ac:dyDescent="0.3">
      <c r="A708" t="s">
        <v>1644</v>
      </c>
      <c r="B708" t="s">
        <v>1645</v>
      </c>
      <c r="C708" t="s">
        <v>10384</v>
      </c>
      <c r="D708" t="s">
        <v>24</v>
      </c>
      <c r="E708">
        <v>5476.6516515499998</v>
      </c>
      <c r="F708">
        <v>323.89999999999998</v>
      </c>
      <c r="G708">
        <v>-30.7683224981078</v>
      </c>
      <c r="H708">
        <f>(Table2[[#This Row],[1Y Return vs Nifty]]-AVERAGE(Table2[1Y Return vs Nifty]))/_xlfn.STDEV.P(Table2[1Y Return vs Nifty])</f>
        <v>-0.90389019687467831</v>
      </c>
      <c r="I708">
        <v>-4.6239665002755901</v>
      </c>
      <c r="J708">
        <f>(Table2[[#This Row],[1M Return vs Nifty]]-AVERAGE(Table2[1M Return vs Nifty]))/_xlfn.STDEV.P(Table2[1M Return vs Nifty])</f>
        <v>-0.22066538329558563</v>
      </c>
      <c r="K708">
        <v>-23.318413280460199</v>
      </c>
      <c r="L708">
        <f>(Table2[[#This Row],[6M Return vs Nifty]]-AVERAGE(Table2[6M Return vs Nifty]))/_xlfn.STDEV.P(Table2[6M Return vs Nifty])</f>
        <v>-1.119597999497576</v>
      </c>
      <c r="M708">
        <v>-3.0821769781919501</v>
      </c>
      <c r="N708">
        <f>(Table2[[#This Row],[1W Return vs Nifty]]-AVERAGE(Table2[1W Return vs Nifty]))/_xlfn.STDEV.P(Table2[1W Return vs Nifty])</f>
        <v>-6.979785783511204E-2</v>
      </c>
      <c r="O708">
        <v>323.20999999999998</v>
      </c>
      <c r="P708">
        <v>331.123785870696</v>
      </c>
      <c r="Q708">
        <v>344.21359294050899</v>
      </c>
      <c r="R708">
        <v>53.483845357495802</v>
      </c>
      <c r="S708" s="2">
        <f>(Table2[[#This Row],[Close Price]]-Table2[[#This Row],[20D EMA]])/Table2[[#This Row],[20D EMA]]</f>
        <v>2.1348349370378323E-3</v>
      </c>
      <c r="T708" s="2">
        <f>(Table2[[#This Row],[Close Price]]-Table2[[#This Row],[50D EMA]])/Table2[[#This Row],[50D EMA]]</f>
        <v>-2.1815967861387377E-2</v>
      </c>
      <c r="U708" s="2">
        <f>(Table2[[#This Row],[Close Price]]-Table2[[#This Row],[200D EMA]])/Table2[[#This Row],[200D EMA]]</f>
        <v>-5.9014499593047283E-2</v>
      </c>
      <c r="V708">
        <v>0.72837657572863002</v>
      </c>
      <c r="W708">
        <v>320.64999999999998</v>
      </c>
      <c r="X708">
        <v>330.8</v>
      </c>
      <c r="Y708">
        <v>314.60000000000002</v>
      </c>
      <c r="Z708">
        <v>330.8</v>
      </c>
      <c r="AA708">
        <v>307.64999999999998</v>
      </c>
      <c r="AB708">
        <v>334.95</v>
      </c>
      <c r="AC708" s="2">
        <f>(Table2[[#This Row],[Close Price]]/Table2[[#This Row],[Day Low]])-1</f>
        <v>1.0135661936691021E-2</v>
      </c>
      <c r="AD708" s="2">
        <f>(Table2[[#This Row],[Day High]]/Table2[[#This Row],[Close Price]])-1</f>
        <v>2.1302871256560829E-2</v>
      </c>
      <c r="AE708" s="2">
        <f>(Table2[[#This Row],[Close Price]]/Table2[[#This Row],[Current Week Low]])-1</f>
        <v>2.9561347743165767E-2</v>
      </c>
      <c r="AF708" s="2">
        <f>(Table2[[#This Row],[Current Week High]]/Table2[[#This Row],[Close Price]])-1</f>
        <v>2.1302871256560829E-2</v>
      </c>
      <c r="AG708" s="2">
        <f>(Table2[[#This Row],[Close Price]]/Table2[[#This Row],[Current Month Low]])-1</f>
        <v>5.2819762717373653E-2</v>
      </c>
      <c r="AH708" s="2">
        <f>(Table2[[#This Row],[Current Month High]]/Table2[[#This Row],[Close Price]])-1</f>
        <v>3.4115467736955951E-2</v>
      </c>
      <c r="AI708">
        <v>30.364309972213601</v>
      </c>
      <c r="AJ708">
        <v>5.28197627173736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-0.16</v>
      </c>
      <c r="AM708" t="s">
        <v>10443</v>
      </c>
      <c r="AN708">
        <v>1.22</v>
      </c>
      <c r="AO708" t="s">
        <v>10442</v>
      </c>
      <c r="AP708">
        <v>-2.4125293404862001E-2</v>
      </c>
      <c r="AQ708">
        <f>(Table2[[#This Row],[Sharpe Ratio]]-AVERAGE(Table2[Sharpe Ratio]))/_xlfn.STDEV.P(Table2[Sharpe Ratio])</f>
        <v>-1.0255601141972355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644</v>
      </c>
      <c r="AT708">
        <f>_xlfn.RANK.AVG(Table2[[#This Row],[6M Return vs Nifty Z-Score]],Table2[6M Return vs Nifty Z-Score])</f>
        <v>690</v>
      </c>
      <c r="AU708">
        <f>_xlfn.RANK.AVG(Table2[[#This Row],[Sharpe Ratio Z-Score]],Table2[Sharpe Ratio Z-Score])</f>
        <v>634</v>
      </c>
      <c r="AV708">
        <f>(Table2[[#This Row],[Rank 1Y]]+Table2[[#This Row],[Rank 6M]]+Table2[[#This Row],[Rank Sharpe]])/3</f>
        <v>656</v>
      </c>
    </row>
    <row r="709" spans="1:48" x14ac:dyDescent="0.3">
      <c r="A709" t="s">
        <v>1213</v>
      </c>
      <c r="B709" t="s">
        <v>1214</v>
      </c>
      <c r="C709" t="s">
        <v>10385</v>
      </c>
      <c r="D709" t="s">
        <v>21</v>
      </c>
      <c r="E709">
        <v>10065.21674242</v>
      </c>
      <c r="F709">
        <v>1598.6</v>
      </c>
      <c r="G709">
        <v>-28.3074526719139</v>
      </c>
      <c r="H709">
        <f>(Table2[[#This Row],[1Y Return vs Nifty]]-AVERAGE(Table2[1Y Return vs Nifty]))/_xlfn.STDEV.P(Table2[1Y Return vs Nifty])</f>
        <v>-0.86351729690829793</v>
      </c>
      <c r="I709">
        <v>-0.14106439846263899</v>
      </c>
      <c r="J709">
        <f>(Table2[[#This Row],[1M Return vs Nifty]]-AVERAGE(Table2[1M Return vs Nifty]))/_xlfn.STDEV.P(Table2[1M Return vs Nifty])</f>
        <v>0.21062752174571234</v>
      </c>
      <c r="K709">
        <v>-18.858845294388001</v>
      </c>
      <c r="L709">
        <f>(Table2[[#This Row],[6M Return vs Nifty]]-AVERAGE(Table2[6M Return vs Nifty]))/_xlfn.STDEV.P(Table2[6M Return vs Nifty])</f>
        <v>-0.98973831394520995</v>
      </c>
      <c r="M709">
        <v>-6.6737613645904403</v>
      </c>
      <c r="N709">
        <f>(Table2[[#This Row],[1W Return vs Nifty]]-AVERAGE(Table2[1W Return vs Nifty]))/_xlfn.STDEV.P(Table2[1W Return vs Nifty])</f>
        <v>-0.86830065493735498</v>
      </c>
      <c r="O709">
        <v>1619.6</v>
      </c>
      <c r="P709">
        <v>1616.08269439527</v>
      </c>
      <c r="Q709">
        <v>1585.8087062842999</v>
      </c>
      <c r="R709">
        <v>40.065739434557003</v>
      </c>
      <c r="S709" s="2">
        <f>(Table2[[#This Row],[Close Price]]-Table2[[#This Row],[20D EMA]])/Table2[[#This Row],[20D EMA]]</f>
        <v>-1.2966164485058039E-2</v>
      </c>
      <c r="T709" s="2">
        <f>(Table2[[#This Row],[Close Price]]-Table2[[#This Row],[50D EMA]])/Table2[[#This Row],[50D EMA]]</f>
        <v>-1.0817945428103238E-2</v>
      </c>
      <c r="U709" s="2">
        <f>(Table2[[#This Row],[Close Price]]-Table2[[#This Row],[200D EMA]])/Table2[[#This Row],[200D EMA]]</f>
        <v>8.0661013305137128E-3</v>
      </c>
      <c r="V709">
        <v>0.52657645817044996</v>
      </c>
      <c r="W709">
        <v>1591.75</v>
      </c>
      <c r="X709">
        <v>1622</v>
      </c>
      <c r="Y709">
        <v>1591</v>
      </c>
      <c r="Z709">
        <v>1707</v>
      </c>
      <c r="AA709">
        <v>1555.6</v>
      </c>
      <c r="AB709">
        <v>1707</v>
      </c>
      <c r="AC709" s="2">
        <f>(Table2[[#This Row],[Close Price]]/Table2[[#This Row],[Day Low]])-1</f>
        <v>4.3034396104915107E-3</v>
      </c>
      <c r="AD709" s="2">
        <f>(Table2[[#This Row],[Day High]]/Table2[[#This Row],[Close Price]])-1</f>
        <v>1.4637808082071935E-2</v>
      </c>
      <c r="AE709" s="2">
        <f>(Table2[[#This Row],[Close Price]]/Table2[[#This Row],[Current Week Low]])-1</f>
        <v>4.7768698931489606E-3</v>
      </c>
      <c r="AF709" s="2">
        <f>(Table2[[#This Row],[Current Week High]]/Table2[[#This Row],[Close Price]])-1</f>
        <v>6.7809333166520824E-2</v>
      </c>
      <c r="AG709" s="2">
        <f>(Table2[[#This Row],[Close Price]]/Table2[[#This Row],[Current Month Low]])-1</f>
        <v>2.7642067369503698E-2</v>
      </c>
      <c r="AH709" s="2">
        <f>(Table2[[#This Row],[Current Month High]]/Table2[[#This Row],[Close Price]])-1</f>
        <v>6.7809333166520824E-2</v>
      </c>
      <c r="AI709">
        <v>21.509445765044401</v>
      </c>
      <c r="AJ709">
        <v>15.334944626817199</v>
      </c>
      <c r="AK709" t="str">
        <f>IF(AND(Table2[[#This Row],[20D EMA]]&gt;Table2[[#This Row],[50D EMA]],Table2[[#This Row],[50D EMA]]&gt;Table2[[#This Row],[200D EMA]]),"Uptrend","Downtrend/NoTrend")</f>
        <v>Uptrend</v>
      </c>
      <c r="AL709">
        <v>-0.2</v>
      </c>
      <c r="AM709" t="s">
        <v>10443</v>
      </c>
      <c r="AN709">
        <v>1.02</v>
      </c>
      <c r="AO709" t="s">
        <v>10442</v>
      </c>
      <c r="AP709">
        <v>-6.2490391462884001E-2</v>
      </c>
      <c r="AQ709">
        <f>(Table2[[#This Row],[Sharpe Ratio]]-AVERAGE(Table2[Sharpe Ratio]))/_xlfn.STDEV.P(Table2[Sharpe Ratio])</f>
        <v>-1.4696667639421632</v>
      </c>
      <c r="AR7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-3.9805955079873137</v>
      </c>
      <c r="AS709">
        <f>_xlfn.RANK.AVG(Table2[[#This Row],[1Y Return vs Nifty Z-Score]],Table2[1Y Return vs Nifty Z-Score])</f>
        <v>624</v>
      </c>
      <c r="AT709">
        <f>_xlfn.RANK.AVG(Table2[[#This Row],[6M Return vs Nifty Z-Score]],Table2[6M Return vs Nifty Z-Score])</f>
        <v>662</v>
      </c>
      <c r="AU709">
        <f>_xlfn.RANK.AVG(Table2[[#This Row],[Sharpe Ratio Z-Score]],Table2[Sharpe Ratio Z-Score])</f>
        <v>684</v>
      </c>
      <c r="AV709">
        <f>(Table2[[#This Row],[Rank 1Y]]+Table2[[#This Row],[Rank 6M]]+Table2[[#This Row],[Rank Sharpe]])/3</f>
        <v>656.66666666666663</v>
      </c>
    </row>
    <row r="710" spans="1:48" x14ac:dyDescent="0.3">
      <c r="A710" t="s">
        <v>831</v>
      </c>
      <c r="B710" t="s">
        <v>832</v>
      </c>
      <c r="C710" t="s">
        <v>5658</v>
      </c>
      <c r="D710" t="s">
        <v>80</v>
      </c>
      <c r="E710">
        <v>19738.683963300002</v>
      </c>
      <c r="F710">
        <v>835.35</v>
      </c>
      <c r="G710">
        <v>-34.070490588929303</v>
      </c>
      <c r="H710">
        <f>(Table2[[#This Row],[1Y Return vs Nifty]]-AVERAGE(Table2[1Y Return vs Nifty]))/_xlfn.STDEV.P(Table2[1Y Return vs Nifty])</f>
        <v>-0.95806539158991688</v>
      </c>
      <c r="I710">
        <v>-3.7842953830191099</v>
      </c>
      <c r="J710">
        <f>(Table2[[#This Row],[1M Return vs Nifty]]-AVERAGE(Table2[1M Return vs Nifty]))/_xlfn.STDEV.P(Table2[1M Return vs Nifty])</f>
        <v>-0.13988195612808998</v>
      </c>
      <c r="K710">
        <v>-13.6112444345328</v>
      </c>
      <c r="L710">
        <f>(Table2[[#This Row],[6M Return vs Nifty]]-AVERAGE(Table2[6M Return vs Nifty]))/_xlfn.STDEV.P(Table2[6M Return vs Nifty])</f>
        <v>-0.83693162959968936</v>
      </c>
      <c r="M710">
        <v>-3.5488816211827698</v>
      </c>
      <c r="N710">
        <f>(Table2[[#This Row],[1W Return vs Nifty]]-AVERAGE(Table2[1W Return vs Nifty]))/_xlfn.STDEV.P(Table2[1W Return vs Nifty])</f>
        <v>-0.17355846116663173</v>
      </c>
      <c r="O710">
        <v>834.71</v>
      </c>
      <c r="P710">
        <v>825.43184116976704</v>
      </c>
      <c r="Q710">
        <v>841.31844581004202</v>
      </c>
      <c r="R710">
        <v>47.521645549030801</v>
      </c>
      <c r="S710" s="2">
        <f>(Table2[[#This Row],[Close Price]]-Table2[[#This Row],[20D EMA]])/Table2[[#This Row],[20D EMA]]</f>
        <v>7.6673335649505377E-4</v>
      </c>
      <c r="T710" s="2">
        <f>(Table2[[#This Row],[Close Price]]-Table2[[#This Row],[50D EMA]])/Table2[[#This Row],[50D EMA]]</f>
        <v>1.2015721148068856E-2</v>
      </c>
      <c r="U710" s="2">
        <f>(Table2[[#This Row],[Close Price]]-Table2[[#This Row],[200D EMA]])/Table2[[#This Row],[200D EMA]]</f>
        <v>-7.0941577945499972E-3</v>
      </c>
      <c r="V710">
        <v>0.46535788999600303</v>
      </c>
      <c r="W710">
        <v>827.55</v>
      </c>
      <c r="X710">
        <v>841.45</v>
      </c>
      <c r="Y710">
        <v>817</v>
      </c>
      <c r="Z710">
        <v>857.1</v>
      </c>
      <c r="AA710">
        <v>817</v>
      </c>
      <c r="AB710">
        <v>857.1</v>
      </c>
      <c r="AC710" s="2">
        <f>(Table2[[#This Row],[Close Price]]/Table2[[#This Row],[Day Low]])-1</f>
        <v>9.4254123617909524E-3</v>
      </c>
      <c r="AD710" s="2">
        <f>(Table2[[#This Row],[Day High]]/Table2[[#This Row],[Close Price]])-1</f>
        <v>7.3023283653559368E-3</v>
      </c>
      <c r="AE710" s="2">
        <f>(Table2[[#This Row],[Close Price]]/Table2[[#This Row],[Current Week Low]])-1</f>
        <v>2.2460220318237578E-2</v>
      </c>
      <c r="AF710" s="2">
        <f>(Table2[[#This Row],[Current Week High]]/Table2[[#This Row],[Close Price]])-1</f>
        <v>2.6036990483031097E-2</v>
      </c>
      <c r="AG710" s="2">
        <f>(Table2[[#This Row],[Close Price]]/Table2[[#This Row],[Current Month Low]])-1</f>
        <v>2.2460220318237578E-2</v>
      </c>
      <c r="AH710" s="2">
        <f>(Table2[[#This Row],[Current Month High]]/Table2[[#This Row],[Close Price]])-1</f>
        <v>2.6036990483031097E-2</v>
      </c>
      <c r="AI710">
        <v>26.677440593762999</v>
      </c>
      <c r="AJ710">
        <v>19.3357142857142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-0.04</v>
      </c>
      <c r="AM710" t="s">
        <v>10443</v>
      </c>
      <c r="AN710">
        <v>-0.46</v>
      </c>
      <c r="AO710" t="s">
        <v>10443</v>
      </c>
      <c r="AP710">
        <v>-7.2973851821528005E-2</v>
      </c>
      <c r="AQ710">
        <f>(Table2[[#This Row],[Sharpe Ratio]]-AVERAGE(Table2[Sharpe Ratio]))/_xlfn.STDEV.P(Table2[Sharpe Ratio])</f>
        <v>-1.5910211900554476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666</v>
      </c>
      <c r="AT710">
        <f>_xlfn.RANK.AVG(Table2[[#This Row],[6M Return vs Nifty Z-Score]],Table2[6M Return vs Nifty Z-Score])</f>
        <v>603</v>
      </c>
      <c r="AU710">
        <f>_xlfn.RANK.AVG(Table2[[#This Row],[Sharpe Ratio Z-Score]],Table2[Sharpe Ratio Z-Score])</f>
        <v>701</v>
      </c>
      <c r="AV710">
        <f>(Table2[[#This Row],[Rank 1Y]]+Table2[[#This Row],[Rank 6M]]+Table2[[#This Row],[Rank Sharpe]])/3</f>
        <v>656.66666666666663</v>
      </c>
    </row>
    <row r="711" spans="1:48" x14ac:dyDescent="0.3">
      <c r="A711" t="s">
        <v>2423</v>
      </c>
      <c r="B711" t="s">
        <v>2424</v>
      </c>
      <c r="C711" t="s">
        <v>10390</v>
      </c>
      <c r="D711" t="s">
        <v>259</v>
      </c>
      <c r="E711">
        <v>2174.6865604200002</v>
      </c>
      <c r="F711">
        <v>485.85</v>
      </c>
      <c r="G711">
        <v>-47.406384561908901</v>
      </c>
      <c r="H711">
        <f>(Table2[[#This Row],[1Y Return vs Nifty]]-AVERAGE(Table2[1Y Return vs Nifty]))/_xlfn.STDEV.P(Table2[1Y Return vs Nifty])</f>
        <v>-1.1768533614379966</v>
      </c>
      <c r="I711">
        <v>-6.7145926497252697</v>
      </c>
      <c r="J711">
        <f>(Table2[[#This Row],[1M Return vs Nifty]]-AVERAGE(Table2[1M Return vs Nifty]))/_xlfn.STDEV.P(Table2[1M Return vs Nifty])</f>
        <v>-0.42180121113059588</v>
      </c>
      <c r="K711">
        <v>-26.520516079607798</v>
      </c>
      <c r="L711">
        <f>(Table2[[#This Row],[6M Return vs Nifty]]-AVERAGE(Table2[6M Return vs Nifty]))/_xlfn.STDEV.P(Table2[6M Return vs Nifty])</f>
        <v>-1.2128411261641794</v>
      </c>
      <c r="M711">
        <v>-3.2103123913281801</v>
      </c>
      <c r="N711">
        <f>(Table2[[#This Row],[1W Return vs Nifty]]-AVERAGE(Table2[1W Return vs Nifty]))/_xlfn.STDEV.P(Table2[1W Return vs Nifty])</f>
        <v>-9.8285699074373692E-2</v>
      </c>
      <c r="O711">
        <v>489.51</v>
      </c>
      <c r="P711">
        <v>495.95668810841897</v>
      </c>
      <c r="Q711">
        <v>525.29487111256503</v>
      </c>
      <c r="R711">
        <v>45.162510893428603</v>
      </c>
      <c r="S711" s="2">
        <f>(Table2[[#This Row],[Close Price]]-Table2[[#This Row],[20D EMA]])/Table2[[#This Row],[20D EMA]]</f>
        <v>-7.4768646197216973E-3</v>
      </c>
      <c r="T711" s="2">
        <f>(Table2[[#This Row],[Close Price]]-Table2[[#This Row],[50D EMA]])/Table2[[#This Row],[50D EMA]]</f>
        <v>-2.0378166785018876E-2</v>
      </c>
      <c r="U711" s="2">
        <f>(Table2[[#This Row],[Close Price]]-Table2[[#This Row],[200D EMA]])/Table2[[#This Row],[200D EMA]]</f>
        <v>-7.509091232705449E-2</v>
      </c>
      <c r="V711">
        <v>0.67488562829458798</v>
      </c>
      <c r="W711">
        <v>481</v>
      </c>
      <c r="X711">
        <v>489.85</v>
      </c>
      <c r="Y711">
        <v>480</v>
      </c>
      <c r="Z711">
        <v>496</v>
      </c>
      <c r="AA711">
        <v>476.15</v>
      </c>
      <c r="AB711">
        <v>504.7</v>
      </c>
      <c r="AC711" s="2">
        <f>(Table2[[#This Row],[Close Price]]/Table2[[#This Row],[Day Low]])-1</f>
        <v>1.0083160083160125E-2</v>
      </c>
      <c r="AD711" s="2">
        <f>(Table2[[#This Row],[Day High]]/Table2[[#This Row],[Close Price]])-1</f>
        <v>8.2329937223422078E-3</v>
      </c>
      <c r="AE711" s="2">
        <f>(Table2[[#This Row],[Close Price]]/Table2[[#This Row],[Current Week Low]])-1</f>
        <v>1.2187500000000018E-2</v>
      </c>
      <c r="AF711" s="2">
        <f>(Table2[[#This Row],[Current Week High]]/Table2[[#This Row],[Close Price]])-1</f>
        <v>2.0891221570443541E-2</v>
      </c>
      <c r="AG711" s="2">
        <f>(Table2[[#This Row],[Close Price]]/Table2[[#This Row],[Current Month Low]])-1</f>
        <v>2.037173159718586E-2</v>
      </c>
      <c r="AH711" s="2">
        <f>(Table2[[#This Row],[Current Month High]]/Table2[[#This Row],[Close Price]])-1</f>
        <v>3.879798291653791E-2</v>
      </c>
      <c r="AI711">
        <v>31.3471235978182</v>
      </c>
      <c r="AJ711">
        <v>7.0154185022026398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</v>
      </c>
      <c r="AM711" t="s">
        <v>10443</v>
      </c>
      <c r="AN711">
        <v>-1.25</v>
      </c>
      <c r="AO711" t="s">
        <v>10443</v>
      </c>
      <c r="AQ711">
        <f>(Table2[[#This Row],[Sharpe Ratio]]-AVERAGE(Table2[Sharpe Ratio]))/_xlfn.STDEV.P(Table2[Sharpe Ratio])</f>
        <v>-0.74629057572393653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706</v>
      </c>
      <c r="AT711">
        <f>_xlfn.RANK.AVG(Table2[[#This Row],[6M Return vs Nifty Z-Score]],Table2[6M Return vs Nifty Z-Score])</f>
        <v>706</v>
      </c>
      <c r="AU711">
        <f>_xlfn.RANK.AVG(Table2[[#This Row],[Sharpe Ratio Z-Score]],Table2[Sharpe Ratio Z-Score])</f>
        <v>558</v>
      </c>
      <c r="AV711">
        <f>(Table2[[#This Row],[Rank 1Y]]+Table2[[#This Row],[Rank 6M]]+Table2[[#This Row],[Rank Sharpe]])/3</f>
        <v>656.66666666666663</v>
      </c>
    </row>
    <row r="712" spans="1:48" x14ac:dyDescent="0.3">
      <c r="A712" t="s">
        <v>2301</v>
      </c>
      <c r="B712" t="s">
        <v>2302</v>
      </c>
      <c r="C712" t="s">
        <v>10386</v>
      </c>
      <c r="D712" t="s">
        <v>390</v>
      </c>
      <c r="E712">
        <v>2453.2711032299999</v>
      </c>
      <c r="F712">
        <v>48.99</v>
      </c>
      <c r="G712">
        <v>-67.600606500964005</v>
      </c>
      <c r="H712">
        <f>(Table2[[#This Row],[1Y Return vs Nifty]]-AVERAGE(Table2[1Y Return vs Nifty]))/_xlfn.STDEV.P(Table2[1Y Return vs Nifty])</f>
        <v>-1.5081586964728602</v>
      </c>
      <c r="I712">
        <v>-6.6373496313057796</v>
      </c>
      <c r="J712">
        <f>(Table2[[#This Row],[1M Return vs Nifty]]-AVERAGE(Table2[1M Return vs Nifty]))/_xlfn.STDEV.P(Table2[1M Return vs Nifty])</f>
        <v>-0.41436978277198239</v>
      </c>
      <c r="K712">
        <v>-20.989251377673099</v>
      </c>
      <c r="L712">
        <f>(Table2[[#This Row],[6M Return vs Nifty]]-AVERAGE(Table2[6M Return vs Nifty]))/_xlfn.STDEV.P(Table2[6M Return vs Nifty])</f>
        <v>-1.0517743373757924</v>
      </c>
      <c r="M712">
        <v>-1.5728051321488901</v>
      </c>
      <c r="N712">
        <f>(Table2[[#This Row],[1W Return vs Nifty]]-AVERAGE(Table2[1W Return vs Nifty]))/_xlfn.STDEV.P(Table2[1W Return vs Nifty])</f>
        <v>0.26577483412141134</v>
      </c>
      <c r="O712">
        <v>50.23</v>
      </c>
      <c r="P712">
        <v>51.386650754363899</v>
      </c>
      <c r="Q712">
        <v>57.976553524714099</v>
      </c>
      <c r="R712">
        <v>32.1110656637114</v>
      </c>
      <c r="S712" s="2">
        <f>(Table2[[#This Row],[Close Price]]-Table2[[#This Row],[20D EMA]])/Table2[[#This Row],[20D EMA]]</f>
        <v>-2.4686442365120347E-2</v>
      </c>
      <c r="T712" s="2">
        <f>(Table2[[#This Row],[Close Price]]-Table2[[#This Row],[50D EMA]])/Table2[[#This Row],[50D EMA]]</f>
        <v>-4.6639559480540119E-2</v>
      </c>
      <c r="U712" s="2">
        <f>(Table2[[#This Row],[Close Price]]-Table2[[#This Row],[200D EMA]])/Table2[[#This Row],[200D EMA]]</f>
        <v>-0.15500323800522794</v>
      </c>
      <c r="V712">
        <v>0.82501959559627203</v>
      </c>
      <c r="W712">
        <v>48.61</v>
      </c>
      <c r="X712">
        <v>49.86</v>
      </c>
      <c r="Y712">
        <v>48.61</v>
      </c>
      <c r="Z712">
        <v>53</v>
      </c>
      <c r="AA712">
        <v>48.61</v>
      </c>
      <c r="AB712">
        <v>53</v>
      </c>
      <c r="AC712" s="2">
        <f>(Table2[[#This Row],[Close Price]]/Table2[[#This Row],[Day Low]])-1</f>
        <v>7.8173215387780104E-3</v>
      </c>
      <c r="AD712" s="2">
        <f>(Table2[[#This Row],[Day High]]/Table2[[#This Row],[Close Price]])-1</f>
        <v>1.7758726270667324E-2</v>
      </c>
      <c r="AE712" s="2">
        <f>(Table2[[#This Row],[Close Price]]/Table2[[#This Row],[Current Week Low]])-1</f>
        <v>7.8173215387780104E-3</v>
      </c>
      <c r="AF712" s="2">
        <f>(Table2[[#This Row],[Current Week High]]/Table2[[#This Row],[Close Price]])-1</f>
        <v>8.185343947744439E-2</v>
      </c>
      <c r="AG712" s="2">
        <f>(Table2[[#This Row],[Close Price]]/Table2[[#This Row],[Current Month Low]])-1</f>
        <v>7.8173215387780104E-3</v>
      </c>
      <c r="AH712" s="2">
        <f>(Table2[[#This Row],[Current Month High]]/Table2[[#This Row],[Close Price]])-1</f>
        <v>8.185343947744439E-2</v>
      </c>
      <c r="AI712">
        <v>71.565625637885205</v>
      </c>
      <c r="AJ712">
        <v>2.0625000000000102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-0.21</v>
      </c>
      <c r="AM712" t="s">
        <v>10443</v>
      </c>
      <c r="AN712">
        <v>-3.22</v>
      </c>
      <c r="AO712" t="s">
        <v>10443</v>
      </c>
      <c r="AQ712">
        <f>(Table2[[#This Row],[Sharpe Ratio]]-AVERAGE(Table2[Sharpe Ratio]))/_xlfn.STDEV.P(Table2[Sharpe Ratio])</f>
        <v>-0.74629057572393653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736</v>
      </c>
      <c r="AT712">
        <f>_xlfn.RANK.AVG(Table2[[#This Row],[6M Return vs Nifty Z-Score]],Table2[6M Return vs Nifty Z-Score])</f>
        <v>677</v>
      </c>
      <c r="AU712">
        <f>_xlfn.RANK.AVG(Table2[[#This Row],[Sharpe Ratio Z-Score]],Table2[Sharpe Ratio Z-Score])</f>
        <v>558</v>
      </c>
      <c r="AV712">
        <f>(Table2[[#This Row],[Rank 1Y]]+Table2[[#This Row],[Rank 6M]]+Table2[[#This Row],[Rank Sharpe]])/3</f>
        <v>657</v>
      </c>
    </row>
    <row r="713" spans="1:48" x14ac:dyDescent="0.3">
      <c r="A713" t="s">
        <v>2641</v>
      </c>
      <c r="B713" t="s">
        <v>2642</v>
      </c>
      <c r="C713" t="s">
        <v>10387</v>
      </c>
      <c r="D713" t="s">
        <v>122</v>
      </c>
      <c r="E713">
        <v>1742.7629044</v>
      </c>
      <c r="F713">
        <v>7.1</v>
      </c>
      <c r="G713">
        <v>-70.426980011456394</v>
      </c>
      <c r="H713">
        <f>(Table2[[#This Row],[1Y Return vs Nifty]]-AVERAGE(Table2[1Y Return vs Nifty]))/_xlfn.STDEV.P(Table2[1Y Return vs Nifty])</f>
        <v>-1.5545280305157025</v>
      </c>
      <c r="I713">
        <v>-18.8794946820971</v>
      </c>
      <c r="J713">
        <f>(Table2[[#This Row],[1M Return vs Nifty]]-AVERAGE(Table2[1M Return vs Nifty]))/_xlfn.STDEV.P(Table2[1M Return vs Nifty])</f>
        <v>-1.5921671521942251</v>
      </c>
      <c r="K713">
        <v>-78.207656517927603</v>
      </c>
      <c r="L713">
        <f>(Table2[[#This Row],[6M Return vs Nifty]]-AVERAGE(Table2[6M Return vs Nifty]))/_xlfn.STDEV.P(Table2[6M Return vs Nifty])</f>
        <v>-2.7179366478344118</v>
      </c>
      <c r="M713">
        <v>-1.71336738114487</v>
      </c>
      <c r="N713">
        <f>(Table2[[#This Row],[1W Return vs Nifty]]-AVERAGE(Table2[1W Return vs Nifty]))/_xlfn.STDEV.P(Table2[1W Return vs Nifty])</f>
        <v>0.2345241834572287</v>
      </c>
      <c r="O713">
        <v>8.44</v>
      </c>
      <c r="P713">
        <v>9.8548610740801497</v>
      </c>
      <c r="Q713">
        <v>13.9154780841255</v>
      </c>
      <c r="R713">
        <v>4.9868405634322404</v>
      </c>
      <c r="S713" s="2">
        <f>(Table2[[#This Row],[Close Price]]-Table2[[#This Row],[20D EMA]])/Table2[[#This Row],[20D EMA]]</f>
        <v>-0.15876777251184834</v>
      </c>
      <c r="T713" s="2">
        <f>(Table2[[#This Row],[Close Price]]-Table2[[#This Row],[50D EMA]])/Table2[[#This Row],[50D EMA]]</f>
        <v>-0.27954336985286099</v>
      </c>
      <c r="U713" s="2">
        <f>(Table2[[#This Row],[Close Price]]-Table2[[#This Row],[200D EMA]])/Table2[[#This Row],[200D EMA]]</f>
        <v>-0.48977678258143797</v>
      </c>
      <c r="V713">
        <v>6.9585673881221596E-2</v>
      </c>
      <c r="W713">
        <v>0</v>
      </c>
      <c r="X713">
        <v>0</v>
      </c>
      <c r="Y713">
        <v>7.1</v>
      </c>
      <c r="Z713">
        <v>7.1</v>
      </c>
      <c r="AA713">
        <v>7.1</v>
      </c>
      <c r="AB713">
        <v>7.88</v>
      </c>
      <c r="AC713" s="2" t="e">
        <f>(Table2[[#This Row],[Close Price]]/Table2[[#This Row],[Day Low]])-1</f>
        <v>#DIV/0!</v>
      </c>
      <c r="AD713" s="2">
        <f>(Table2[[#This Row],[Day High]]/Table2[[#This Row],[Close Price]])-1</f>
        <v>-1</v>
      </c>
      <c r="AE713" s="2">
        <f>(Table2[[#This Row],[Close Price]]/Table2[[#This Row],[Current Week Low]])-1</f>
        <v>0</v>
      </c>
      <c r="AF713" s="2">
        <f>(Table2[[#This Row],[Current Week High]]/Table2[[#This Row],[Close Price]])-1</f>
        <v>0</v>
      </c>
      <c r="AG713" s="2">
        <f>(Table2[[#This Row],[Close Price]]/Table2[[#This Row],[Current Month Low]])-1</f>
        <v>0</v>
      </c>
      <c r="AH713" s="2">
        <f>(Table2[[#This Row],[Current Month High]]/Table2[[#This Row],[Close Price]])-1</f>
        <v>0.10985915492957754</v>
      </c>
      <c r="AI713">
        <v>282.39436619718299</v>
      </c>
      <c r="AJ713">
        <v>5.8122205663189099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-0.56999999999999995</v>
      </c>
      <c r="AM713" t="s">
        <v>10443</v>
      </c>
      <c r="AN713">
        <v>-11.69</v>
      </c>
      <c r="AO713" t="s">
        <v>10443</v>
      </c>
      <c r="AP713">
        <v>1.2500264765926999E-2</v>
      </c>
      <c r="AQ713">
        <f>(Table2[[#This Row],[Sharpe Ratio]]-AVERAGE(Table2[Sharpe Ratio]))/_xlfn.STDEV.P(Table2[Sharpe Ratio])</f>
        <v>-0.60159002790506788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737</v>
      </c>
      <c r="AT713">
        <f>_xlfn.RANK.AVG(Table2[[#This Row],[6M Return vs Nifty Z-Score]],Table2[6M Return vs Nifty Z-Score])</f>
        <v>741</v>
      </c>
      <c r="AU713">
        <f>_xlfn.RANK.AVG(Table2[[#This Row],[Sharpe Ratio Z-Score]],Table2[Sharpe Ratio Z-Score])</f>
        <v>497</v>
      </c>
      <c r="AV713">
        <f>(Table2[[#This Row],[Rank 1Y]]+Table2[[#This Row],[Rank 6M]]+Table2[[#This Row],[Rank Sharpe]])/3</f>
        <v>658.33333333333337</v>
      </c>
    </row>
    <row r="714" spans="1:48" x14ac:dyDescent="0.3">
      <c r="A714" t="s">
        <v>437</v>
      </c>
      <c r="B714" t="s">
        <v>438</v>
      </c>
      <c r="C714" t="s">
        <v>10386</v>
      </c>
      <c r="D714" t="s">
        <v>180</v>
      </c>
      <c r="E714">
        <v>53609.879326080001</v>
      </c>
      <c r="F714">
        <v>16515.3</v>
      </c>
      <c r="G714">
        <v>-35.2051319771575</v>
      </c>
      <c r="H714">
        <f>(Table2[[#This Row],[1Y Return vs Nifty]]-AVERAGE(Table2[1Y Return vs Nifty]))/_xlfn.STDEV.P(Table2[1Y Return vs Nifty])</f>
        <v>-0.97668025808023506</v>
      </c>
      <c r="I714">
        <v>-6.70420192210773</v>
      </c>
      <c r="J714">
        <f>(Table2[[#This Row],[1M Return vs Nifty]]-AVERAGE(Table2[1M Return vs Nifty]))/_xlfn.STDEV.P(Table2[1M Return vs Nifty])</f>
        <v>-0.42080153569761025</v>
      </c>
      <c r="K714">
        <v>-17.6803289335847</v>
      </c>
      <c r="L714">
        <f>(Table2[[#This Row],[6M Return vs Nifty]]-AVERAGE(Table2[6M Return vs Nifty]))/_xlfn.STDEV.P(Table2[6M Return vs Nifty])</f>
        <v>-0.95542069293120035</v>
      </c>
      <c r="M714">
        <v>-1.11040844394681</v>
      </c>
      <c r="N714">
        <f>(Table2[[#This Row],[1W Return vs Nifty]]-AVERAGE(Table2[1W Return vs Nifty]))/_xlfn.STDEV.P(Table2[1W Return vs Nifty])</f>
        <v>0.36857766684850757</v>
      </c>
      <c r="O714">
        <v>16593.169999999998</v>
      </c>
      <c r="P714">
        <v>16657.566230424902</v>
      </c>
      <c r="Q714">
        <v>16480.638542533699</v>
      </c>
      <c r="R714">
        <v>45.982693810116899</v>
      </c>
      <c r="S714" s="2">
        <f>(Table2[[#This Row],[Close Price]]-Table2[[#This Row],[20D EMA]])/Table2[[#This Row],[20D EMA]]</f>
        <v>-4.6928947271678038E-3</v>
      </c>
      <c r="T714" s="2">
        <f>(Table2[[#This Row],[Close Price]]-Table2[[#This Row],[50D EMA]])/Table2[[#This Row],[50D EMA]]</f>
        <v>-8.5406372369724939E-3</v>
      </c>
      <c r="U714" s="2">
        <f>(Table2[[#This Row],[Close Price]]-Table2[[#This Row],[200D EMA]])/Table2[[#This Row],[200D EMA]]</f>
        <v>2.1031622880900297E-3</v>
      </c>
      <c r="V714">
        <v>1.1175078400752401</v>
      </c>
      <c r="W714">
        <v>16415.2</v>
      </c>
      <c r="X714">
        <v>16679.8</v>
      </c>
      <c r="Y714">
        <v>16409.95</v>
      </c>
      <c r="Z714">
        <v>16739</v>
      </c>
      <c r="AA714">
        <v>16085.85</v>
      </c>
      <c r="AB714">
        <v>16739</v>
      </c>
      <c r="AC714" s="2">
        <f>(Table2[[#This Row],[Close Price]]/Table2[[#This Row],[Day Low]])-1</f>
        <v>6.0980067254738923E-3</v>
      </c>
      <c r="AD714" s="2">
        <f>(Table2[[#This Row],[Day High]]/Table2[[#This Row],[Close Price]])-1</f>
        <v>9.9604609059478211E-3</v>
      </c>
      <c r="AE714" s="2">
        <f>(Table2[[#This Row],[Close Price]]/Table2[[#This Row],[Current Week Low]])-1</f>
        <v>6.419885496299349E-3</v>
      </c>
      <c r="AF714" s="2">
        <f>(Table2[[#This Row],[Current Week High]]/Table2[[#This Row],[Close Price]])-1</f>
        <v>1.3545015833802632E-2</v>
      </c>
      <c r="AG714" s="2">
        <f>(Table2[[#This Row],[Close Price]]/Table2[[#This Row],[Current Month Low]])-1</f>
        <v>2.6697376887139912E-2</v>
      </c>
      <c r="AH714" s="2">
        <f>(Table2[[#This Row],[Current Month High]]/Table2[[#This Row],[Close Price]])-1</f>
        <v>1.3545015833802632E-2</v>
      </c>
      <c r="AI714">
        <v>16.558585069602099</v>
      </c>
      <c r="AJ714">
        <v>7.62378302292543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-0.14000000000000001</v>
      </c>
      <c r="AM714" t="s">
        <v>10443</v>
      </c>
      <c r="AN714">
        <v>2.04</v>
      </c>
      <c r="AO714" t="s">
        <v>10442</v>
      </c>
      <c r="AP714">
        <v>-3.7101300714487001E-2</v>
      </c>
      <c r="AQ714">
        <f>(Table2[[#This Row],[Sharpe Ratio]]-AVERAGE(Table2[Sharpe Ratio]))/_xlfn.STDEV.P(Table2[Sharpe Ratio])</f>
        <v>-1.1757677619042191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673</v>
      </c>
      <c r="AT714">
        <f>_xlfn.RANK.AVG(Table2[[#This Row],[6M Return vs Nifty Z-Score]],Table2[6M Return vs Nifty Z-Score])</f>
        <v>650</v>
      </c>
      <c r="AU714">
        <f>_xlfn.RANK.AVG(Table2[[#This Row],[Sharpe Ratio Z-Score]],Table2[Sharpe Ratio Z-Score])</f>
        <v>654</v>
      </c>
      <c r="AV714">
        <f>(Table2[[#This Row],[Rank 1Y]]+Table2[[#This Row],[Rank 6M]]+Table2[[#This Row],[Rank Sharpe]])/3</f>
        <v>659</v>
      </c>
    </row>
    <row r="715" spans="1:48" x14ac:dyDescent="0.3">
      <c r="A715" t="s">
        <v>1982</v>
      </c>
      <c r="B715" t="s">
        <v>1983</v>
      </c>
      <c r="C715" t="s">
        <v>10391</v>
      </c>
      <c r="D715" t="s">
        <v>1409</v>
      </c>
      <c r="E715">
        <v>3527.0808896839899</v>
      </c>
      <c r="F715">
        <v>131.72</v>
      </c>
      <c r="G715">
        <v>-55.112447922115201</v>
      </c>
      <c r="H715">
        <f>(Table2[[#This Row],[1Y Return vs Nifty]]-AVERAGE(Table2[1Y Return vs Nifty]))/_xlfn.STDEV.P(Table2[1Y Return vs Nifty])</f>
        <v>-1.3032786285791627</v>
      </c>
      <c r="I715">
        <v>-4.0295372490397297</v>
      </c>
      <c r="J715">
        <f>(Table2[[#This Row],[1M Return vs Nifty]]-AVERAGE(Table2[1M Return vs Nifty]))/_xlfn.STDEV.P(Table2[1M Return vs Nifty])</f>
        <v>-0.16347628730721755</v>
      </c>
      <c r="K715">
        <v>-8.32863030069921</v>
      </c>
      <c r="L715">
        <f>(Table2[[#This Row],[6M Return vs Nifty]]-AVERAGE(Table2[6M Return vs Nifty]))/_xlfn.STDEV.P(Table2[6M Return vs Nifty])</f>
        <v>-0.68310538175313174</v>
      </c>
      <c r="M715">
        <v>-3.0315912479348901</v>
      </c>
      <c r="N715">
        <f>(Table2[[#This Row],[1W Return vs Nifty]]-AVERAGE(Table2[1W Return vs Nifty]))/_xlfn.STDEV.P(Table2[1W Return vs Nifty])</f>
        <v>-5.8551331857136492E-2</v>
      </c>
      <c r="O715">
        <v>131.12</v>
      </c>
      <c r="P715">
        <v>131.15866852305501</v>
      </c>
      <c r="Q715">
        <v>137.33417544796001</v>
      </c>
      <c r="R715">
        <v>53.107684010734602</v>
      </c>
      <c r="S715" s="2">
        <f>(Table2[[#This Row],[Close Price]]-Table2[[#This Row],[20D EMA]])/Table2[[#This Row],[20D EMA]]</f>
        <v>4.5759609517998347E-3</v>
      </c>
      <c r="T715" s="2">
        <f>(Table2[[#This Row],[Close Price]]-Table2[[#This Row],[50D EMA]])/Table2[[#This Row],[50D EMA]]</f>
        <v>4.2797893823259964E-3</v>
      </c>
      <c r="U715" s="2">
        <f>(Table2[[#This Row],[Close Price]]-Table2[[#This Row],[200D EMA]])/Table2[[#This Row],[200D EMA]]</f>
        <v>-4.0879667640247246E-2</v>
      </c>
      <c r="V715">
        <v>0.79761058719495204</v>
      </c>
      <c r="W715">
        <v>128.5</v>
      </c>
      <c r="X715">
        <v>133.80000000000001</v>
      </c>
      <c r="Y715">
        <v>127.45</v>
      </c>
      <c r="Z715">
        <v>133.94</v>
      </c>
      <c r="AA715">
        <v>127.45</v>
      </c>
      <c r="AB715">
        <v>139.69999999999999</v>
      </c>
      <c r="AC715" s="2">
        <f>(Table2[[#This Row],[Close Price]]/Table2[[#This Row],[Day Low]])-1</f>
        <v>2.5058365758754864E-2</v>
      </c>
      <c r="AD715" s="2">
        <f>(Table2[[#This Row],[Day High]]/Table2[[#This Row],[Close Price]])-1</f>
        <v>1.5791071970847392E-2</v>
      </c>
      <c r="AE715" s="2">
        <f>(Table2[[#This Row],[Close Price]]/Table2[[#This Row],[Current Week Low]])-1</f>
        <v>3.3503334641035609E-2</v>
      </c>
      <c r="AF715" s="2">
        <f>(Table2[[#This Row],[Current Week High]]/Table2[[#This Row],[Close Price]])-1</f>
        <v>1.6853932584269593E-2</v>
      </c>
      <c r="AG715" s="2">
        <f>(Table2[[#This Row],[Close Price]]/Table2[[#This Row],[Current Month Low]])-1</f>
        <v>3.3503334641035609E-2</v>
      </c>
      <c r="AH715" s="2">
        <f>(Table2[[#This Row],[Current Month High]]/Table2[[#This Row],[Close Price]])-1</f>
        <v>6.0583054965077432E-2</v>
      </c>
      <c r="AI715">
        <v>34.755542058912802</v>
      </c>
      <c r="AJ715">
        <v>26.1081857348013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-0.08</v>
      </c>
      <c r="AM715" t="s">
        <v>10443</v>
      </c>
      <c r="AN715">
        <v>0.65</v>
      </c>
      <c r="AO715" t="s">
        <v>10442</v>
      </c>
      <c r="AP715">
        <v>-7.8270042804153006E-2</v>
      </c>
      <c r="AQ715">
        <f>(Table2[[#This Row],[Sharpe Ratio]]-AVERAGE(Table2[Sharpe Ratio]))/_xlfn.STDEV.P(Table2[Sharpe Ratio])</f>
        <v>-1.6523288304046444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723</v>
      </c>
      <c r="AT715">
        <f>_xlfn.RANK.AVG(Table2[[#This Row],[6M Return vs Nifty Z-Score]],Table2[6M Return vs Nifty Z-Score])</f>
        <v>547</v>
      </c>
      <c r="AU715">
        <f>_xlfn.RANK.AVG(Table2[[#This Row],[Sharpe Ratio Z-Score]],Table2[Sharpe Ratio Z-Score])</f>
        <v>708</v>
      </c>
      <c r="AV715">
        <f>(Table2[[#This Row],[Rank 1Y]]+Table2[[#This Row],[Rank 6M]]+Table2[[#This Row],[Rank Sharpe]])/3</f>
        <v>659.33333333333337</v>
      </c>
    </row>
    <row r="716" spans="1:48" x14ac:dyDescent="0.3">
      <c r="A716" t="s">
        <v>807</v>
      </c>
      <c r="B716" t="s">
        <v>808</v>
      </c>
      <c r="C716" t="s">
        <v>10397</v>
      </c>
      <c r="D716" t="s">
        <v>472</v>
      </c>
      <c r="E716">
        <v>20801.2376819399</v>
      </c>
      <c r="F716">
        <v>573.79999999999995</v>
      </c>
      <c r="G716">
        <v>-16.563015337632599</v>
      </c>
      <c r="H716">
        <f>(Table2[[#This Row],[1Y Return vs Nifty]]-AVERAGE(Table2[1Y Return vs Nifty]))/_xlfn.STDEV.P(Table2[1Y Return vs Nifty])</f>
        <v>-0.67083868034298522</v>
      </c>
      <c r="I716">
        <v>-12.950861321419101</v>
      </c>
      <c r="J716">
        <f>(Table2[[#This Row],[1M Return vs Nifty]]-AVERAGE(Table2[1M Return vs Nifty]))/_xlfn.STDEV.P(Table2[1M Return vs Nifty])</f>
        <v>-1.0217827344712755</v>
      </c>
      <c r="K716">
        <v>-27.747320270782598</v>
      </c>
      <c r="L716">
        <f>(Table2[[#This Row],[6M Return vs Nifty]]-AVERAGE(Table2[6M Return vs Nifty]))/_xlfn.STDEV.P(Table2[6M Return vs Nifty])</f>
        <v>-1.2485648570273116</v>
      </c>
      <c r="M716">
        <v>-2.45832794205635</v>
      </c>
      <c r="N716">
        <f>(Table2[[#This Row],[1W Return vs Nifty]]-AVERAGE(Table2[1W Return vs Nifty]))/_xlfn.STDEV.P(Table2[1W Return vs Nifty])</f>
        <v>6.8900038895455054E-2</v>
      </c>
      <c r="O716">
        <v>595.70000000000005</v>
      </c>
      <c r="P716">
        <v>632.26273749569395</v>
      </c>
      <c r="Q716">
        <v>640.921944147722</v>
      </c>
      <c r="R716">
        <v>38.395037031383602</v>
      </c>
      <c r="S716" s="2">
        <f>(Table2[[#This Row],[Close Price]]-Table2[[#This Row],[20D EMA]])/Table2[[#This Row],[20D EMA]]</f>
        <v>-3.6763471546080388E-2</v>
      </c>
      <c r="T716" s="2">
        <f>(Table2[[#This Row],[Close Price]]-Table2[[#This Row],[50D EMA]])/Table2[[#This Row],[50D EMA]]</f>
        <v>-9.246589120095372E-2</v>
      </c>
      <c r="U716" s="2">
        <f>(Table2[[#This Row],[Close Price]]-Table2[[#This Row],[200D EMA]])/Table2[[#This Row],[200D EMA]]</f>
        <v>-0.10472717428481672</v>
      </c>
      <c r="V716">
        <v>0.95211757640966599</v>
      </c>
      <c r="W716">
        <v>567</v>
      </c>
      <c r="X716">
        <v>575.79999999999995</v>
      </c>
      <c r="Y716">
        <v>559</v>
      </c>
      <c r="Z716">
        <v>575.79999999999995</v>
      </c>
      <c r="AA716">
        <v>559</v>
      </c>
      <c r="AB716">
        <v>636</v>
      </c>
      <c r="AC716" s="2">
        <f>(Table2[[#This Row],[Close Price]]/Table2[[#This Row],[Day Low]])-1</f>
        <v>1.1992945326278592E-2</v>
      </c>
      <c r="AD716" s="2">
        <f>(Table2[[#This Row],[Day High]]/Table2[[#This Row],[Close Price]])-1</f>
        <v>3.4855350296270071E-3</v>
      </c>
      <c r="AE716" s="2">
        <f>(Table2[[#This Row],[Close Price]]/Table2[[#This Row],[Current Week Low]])-1</f>
        <v>2.6475849731663503E-2</v>
      </c>
      <c r="AF716" s="2">
        <f>(Table2[[#This Row],[Current Week High]]/Table2[[#This Row],[Close Price]])-1</f>
        <v>3.4855350296270071E-3</v>
      </c>
      <c r="AG716" s="2">
        <f>(Table2[[#This Row],[Close Price]]/Table2[[#This Row],[Current Month Low]])-1</f>
        <v>2.6475849731663503E-2</v>
      </c>
      <c r="AH716" s="2">
        <f>(Table2[[#This Row],[Current Month High]]/Table2[[#This Row],[Close Price]])-1</f>
        <v>0.10840013942140136</v>
      </c>
      <c r="AI716">
        <v>34.062391077030298</v>
      </c>
      <c r="AJ716">
        <v>31.004566210045599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</v>
      </c>
      <c r="AM716" t="s">
        <v>10443</v>
      </c>
      <c r="AN716">
        <v>-5.87</v>
      </c>
      <c r="AO716" t="s">
        <v>10443</v>
      </c>
      <c r="AP716">
        <v>-8.0364945007175004E-2</v>
      </c>
      <c r="AQ716">
        <f>(Table2[[#This Row],[Sharpe Ratio]]-AVERAGE(Table2[Sharpe Ratio]))/_xlfn.STDEV.P(Table2[Sharpe Ratio])</f>
        <v>-1.6765789964675677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562</v>
      </c>
      <c r="AT716">
        <f>_xlfn.RANK.AVG(Table2[[#This Row],[6M Return vs Nifty Z-Score]],Table2[6M Return vs Nifty Z-Score])</f>
        <v>710</v>
      </c>
      <c r="AU716">
        <f>_xlfn.RANK.AVG(Table2[[#This Row],[Sharpe Ratio Z-Score]],Table2[Sharpe Ratio Z-Score])</f>
        <v>711</v>
      </c>
      <c r="AV716">
        <f>(Table2[[#This Row],[Rank 1Y]]+Table2[[#This Row],[Rank 6M]]+Table2[[#This Row],[Rank Sharpe]])/3</f>
        <v>661</v>
      </c>
    </row>
    <row r="717" spans="1:48" x14ac:dyDescent="0.3">
      <c r="A717" t="s">
        <v>1974</v>
      </c>
      <c r="B717" t="s">
        <v>1975</v>
      </c>
      <c r="C717" t="s">
        <v>10399</v>
      </c>
      <c r="D717" t="s">
        <v>429</v>
      </c>
      <c r="E717">
        <v>3546.4361939999999</v>
      </c>
      <c r="F717">
        <v>23</v>
      </c>
      <c r="G717">
        <v>-49.732535567012</v>
      </c>
      <c r="H717">
        <f>(Table2[[#This Row],[1Y Return vs Nifty]]-AVERAGE(Table2[1Y Return vs Nifty]))/_xlfn.STDEV.P(Table2[1Y Return vs Nifty])</f>
        <v>-1.2150160715643481</v>
      </c>
      <c r="I717">
        <v>7.22414992520594</v>
      </c>
      <c r="J717">
        <f>(Table2[[#This Row],[1M Return vs Nifty]]-AVERAGE(Table2[1M Return vs Nifty]))/_xlfn.STDEV.P(Table2[1M Return vs Nifty])</f>
        <v>0.91922311668903056</v>
      </c>
      <c r="K717">
        <v>-29.292208164277</v>
      </c>
      <c r="L717">
        <f>(Table2[[#This Row],[6M Return vs Nifty]]-AVERAGE(Table2[6M Return vs Nifty]))/_xlfn.STDEV.P(Table2[6M Return vs Nifty])</f>
        <v>-1.2935509760167292</v>
      </c>
      <c r="M717">
        <v>-10.6258133960643</v>
      </c>
      <c r="N717">
        <f>(Table2[[#This Row],[1W Return vs Nifty]]-AVERAGE(Table2[1W Return vs Nifty]))/_xlfn.STDEV.P(Table2[1W Return vs Nifty])</f>
        <v>-1.746944802455193</v>
      </c>
      <c r="O717">
        <v>23.44</v>
      </c>
      <c r="P717">
        <v>22.292794418277101</v>
      </c>
      <c r="Q717">
        <v>23.836405578872299</v>
      </c>
      <c r="R717">
        <v>37.132128429690802</v>
      </c>
      <c r="S717" s="2">
        <f>(Table2[[#This Row],[Close Price]]-Table2[[#This Row],[20D EMA]])/Table2[[#This Row],[20D EMA]]</f>
        <v>-1.8771331058020532E-2</v>
      </c>
      <c r="T717" s="2">
        <f>(Table2[[#This Row],[Close Price]]-Table2[[#This Row],[50D EMA]])/Table2[[#This Row],[50D EMA]]</f>
        <v>3.1723505292951766E-2</v>
      </c>
      <c r="U717" s="2">
        <f>(Table2[[#This Row],[Close Price]]-Table2[[#This Row],[200D EMA]])/Table2[[#This Row],[200D EMA]]</f>
        <v>-3.5089417156656262E-2</v>
      </c>
      <c r="V717">
        <v>1.2803776291767299</v>
      </c>
      <c r="W717">
        <v>22.81</v>
      </c>
      <c r="X717">
        <v>23.58</v>
      </c>
      <c r="Y717">
        <v>22.81</v>
      </c>
      <c r="Z717">
        <v>25.45</v>
      </c>
      <c r="AA717">
        <v>22.5</v>
      </c>
      <c r="AB717">
        <v>26.86</v>
      </c>
      <c r="AC717" s="2">
        <f>(Table2[[#This Row],[Close Price]]/Table2[[#This Row],[Day Low]])-1</f>
        <v>8.3296799649277276E-3</v>
      </c>
      <c r="AD717" s="2">
        <f>(Table2[[#This Row],[Day High]]/Table2[[#This Row],[Close Price]])-1</f>
        <v>2.5217391304347858E-2</v>
      </c>
      <c r="AE717" s="2">
        <f>(Table2[[#This Row],[Close Price]]/Table2[[#This Row],[Current Week Low]])-1</f>
        <v>8.3296799649277276E-3</v>
      </c>
      <c r="AF717" s="2">
        <f>(Table2[[#This Row],[Current Week High]]/Table2[[#This Row],[Close Price]])-1</f>
        <v>0.10652173913043472</v>
      </c>
      <c r="AG717" s="2">
        <f>(Table2[[#This Row],[Close Price]]/Table2[[#This Row],[Current Month Low]])-1</f>
        <v>2.2222222222222143E-2</v>
      </c>
      <c r="AH717" s="2">
        <f>(Table2[[#This Row],[Current Month High]]/Table2[[#This Row],[Close Price]])-1</f>
        <v>0.16782608695652179</v>
      </c>
      <c r="AI717">
        <v>96.304347826086897</v>
      </c>
      <c r="AJ717">
        <v>37.724550898203503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0.09</v>
      </c>
      <c r="AM717" t="s">
        <v>10442</v>
      </c>
      <c r="AN717">
        <v>-7.85</v>
      </c>
      <c r="AO717" t="s">
        <v>10443</v>
      </c>
      <c r="AQ717">
        <f>(Table2[[#This Row],[Sharpe Ratio]]-AVERAGE(Table2[Sharpe Ratio]))/_xlfn.STDEV.P(Table2[Sharpe Ratio])</f>
        <v>-0.74629057572393653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712</v>
      </c>
      <c r="AT717">
        <f>_xlfn.RANK.AVG(Table2[[#This Row],[6M Return vs Nifty Z-Score]],Table2[6M Return vs Nifty Z-Score])</f>
        <v>713</v>
      </c>
      <c r="AU717">
        <f>_xlfn.RANK.AVG(Table2[[#This Row],[Sharpe Ratio Z-Score]],Table2[Sharpe Ratio Z-Score])</f>
        <v>558</v>
      </c>
      <c r="AV717">
        <f>(Table2[[#This Row],[Rank 1Y]]+Table2[[#This Row],[Rank 6M]]+Table2[[#This Row],[Rank Sharpe]])/3</f>
        <v>661</v>
      </c>
    </row>
    <row r="718" spans="1:48" x14ac:dyDescent="0.3">
      <c r="A718" t="s">
        <v>1579</v>
      </c>
      <c r="B718" t="s">
        <v>1580</v>
      </c>
      <c r="C718" t="s">
        <v>10385</v>
      </c>
      <c r="D718" t="s">
        <v>685</v>
      </c>
      <c r="E718">
        <v>6239.2861034400003</v>
      </c>
      <c r="F718">
        <v>127.92</v>
      </c>
      <c r="G718">
        <v>-51.379033410009399</v>
      </c>
      <c r="H718">
        <f>(Table2[[#This Row],[1Y Return vs Nifty]]-AVERAGE(Table2[1Y Return vs Nifty]))/_xlfn.STDEV.P(Table2[1Y Return vs Nifty])</f>
        <v>-1.2420284279281981</v>
      </c>
      <c r="I718">
        <v>-11.222133875837301</v>
      </c>
      <c r="J718">
        <f>(Table2[[#This Row],[1M Return vs Nifty]]-AVERAGE(Table2[1M Return vs Nifty]))/_xlfn.STDEV.P(Table2[1M Return vs Nifty])</f>
        <v>-0.85546460726344054</v>
      </c>
      <c r="K718">
        <v>-8.5278451472374002</v>
      </c>
      <c r="L718">
        <f>(Table2[[#This Row],[6M Return vs Nifty]]-AVERAGE(Table2[6M Return vs Nifty]))/_xlfn.STDEV.P(Table2[6M Return vs Nifty])</f>
        <v>-0.68890638700960671</v>
      </c>
      <c r="M718">
        <v>-4.1979827657602602</v>
      </c>
      <c r="N718">
        <f>(Table2[[#This Row],[1W Return vs Nifty]]-AVERAGE(Table2[1W Return vs Nifty]))/_xlfn.STDEV.P(Table2[1W Return vs Nifty])</f>
        <v>-0.31787055961272587</v>
      </c>
      <c r="O718">
        <v>130.97999999999999</v>
      </c>
      <c r="P718">
        <v>133.79774409031299</v>
      </c>
      <c r="Q718">
        <v>137.86030189726301</v>
      </c>
      <c r="R718">
        <v>38.155038637060102</v>
      </c>
      <c r="S718" s="2">
        <f>(Table2[[#This Row],[Close Price]]-Table2[[#This Row],[20D EMA]])/Table2[[#This Row],[20D EMA]]</f>
        <v>-2.336234539624361E-2</v>
      </c>
      <c r="T718" s="2">
        <f>(Table2[[#This Row],[Close Price]]-Table2[[#This Row],[50D EMA]])/Table2[[#This Row],[50D EMA]]</f>
        <v>-4.3930068703890338E-2</v>
      </c>
      <c r="U718" s="2">
        <f>(Table2[[#This Row],[Close Price]]-Table2[[#This Row],[200D EMA]])/Table2[[#This Row],[200D EMA]]</f>
        <v>-7.2104164581554275E-2</v>
      </c>
      <c r="V718">
        <v>0.49459882488604001</v>
      </c>
      <c r="W718">
        <v>126.61</v>
      </c>
      <c r="X718">
        <v>129.36000000000001</v>
      </c>
      <c r="Y718">
        <v>125.87</v>
      </c>
      <c r="Z718">
        <v>133.88999999999999</v>
      </c>
      <c r="AA718">
        <v>125.87</v>
      </c>
      <c r="AB718">
        <v>135.44</v>
      </c>
      <c r="AC718" s="2">
        <f>(Table2[[#This Row],[Close Price]]/Table2[[#This Row],[Day Low]])-1</f>
        <v>1.0346734065239671E-2</v>
      </c>
      <c r="AD718" s="2">
        <f>(Table2[[#This Row],[Day High]]/Table2[[#This Row],[Close Price]])-1</f>
        <v>1.1257035647279645E-2</v>
      </c>
      <c r="AE718" s="2">
        <f>(Table2[[#This Row],[Close Price]]/Table2[[#This Row],[Current Week Low]])-1</f>
        <v>1.6286644951140072E-2</v>
      </c>
      <c r="AF718" s="2">
        <f>(Table2[[#This Row],[Current Week High]]/Table2[[#This Row],[Close Price]])-1</f>
        <v>4.6669793621012978E-2</v>
      </c>
      <c r="AG718" s="2">
        <f>(Table2[[#This Row],[Close Price]]/Table2[[#This Row],[Current Month Low]])-1</f>
        <v>1.6286644951140072E-2</v>
      </c>
      <c r="AH718" s="2">
        <f>(Table2[[#This Row],[Current Month High]]/Table2[[#This Row],[Close Price]])-1</f>
        <v>5.8786741713571011E-2</v>
      </c>
      <c r="AI718">
        <v>32.856472795497098</v>
      </c>
      <c r="AJ718">
        <v>16.821917808219101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-0.22</v>
      </c>
      <c r="AM718" t="s">
        <v>10443</v>
      </c>
      <c r="AN718">
        <v>-3.46</v>
      </c>
      <c r="AO718" t="s">
        <v>10443</v>
      </c>
      <c r="AP718">
        <v>-0.106398802245621</v>
      </c>
      <c r="AQ718">
        <f>(Table2[[#This Row],[Sharpe Ratio]]-AVERAGE(Table2[Sharpe Ratio]))/_xlfn.STDEV.P(Table2[Sharpe Ratio])</f>
        <v>-1.9779416855611371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716</v>
      </c>
      <c r="AT718">
        <f>_xlfn.RANK.AVG(Table2[[#This Row],[6M Return vs Nifty Z-Score]],Table2[6M Return vs Nifty Z-Score])</f>
        <v>549</v>
      </c>
      <c r="AU718">
        <f>_xlfn.RANK.AVG(Table2[[#This Row],[Sharpe Ratio Z-Score]],Table2[Sharpe Ratio Z-Score])</f>
        <v>729</v>
      </c>
      <c r="AV718">
        <f>(Table2[[#This Row],[Rank 1Y]]+Table2[[#This Row],[Rank 6M]]+Table2[[#This Row],[Rank Sharpe]])/3</f>
        <v>664.66666666666663</v>
      </c>
    </row>
    <row r="719" spans="1:48" x14ac:dyDescent="0.3">
      <c r="A719" t="s">
        <v>346</v>
      </c>
      <c r="B719" t="s">
        <v>347</v>
      </c>
      <c r="C719" t="s">
        <v>10385</v>
      </c>
      <c r="D719" t="s">
        <v>27</v>
      </c>
      <c r="E719">
        <v>72975.708022079998</v>
      </c>
      <c r="F719">
        <v>10.47</v>
      </c>
      <c r="G719">
        <v>-34.411828496304899</v>
      </c>
      <c r="H719">
        <f>(Table2[[#This Row],[1Y Return vs Nifty]]-AVERAGE(Table2[1Y Return vs Nifty]))/_xlfn.STDEV.P(Table2[1Y Return vs Nifty])</f>
        <v>-0.96366536321073293</v>
      </c>
      <c r="I719">
        <v>-39.909544028020299</v>
      </c>
      <c r="J719">
        <f>(Table2[[#This Row],[1M Return vs Nifty]]-AVERAGE(Table2[1M Return vs Nifty]))/_xlfn.STDEV.P(Table2[1M Return vs Nifty])</f>
        <v>-3.615434863504936</v>
      </c>
      <c r="K719">
        <v>-35.977649908542297</v>
      </c>
      <c r="L719">
        <f>(Table2[[#This Row],[6M Return vs Nifty]]-AVERAGE(Table2[6M Return vs Nifty]))/_xlfn.STDEV.P(Table2[6M Return vs Nifty])</f>
        <v>-1.4882266408794149</v>
      </c>
      <c r="M719">
        <v>-24.881391067303198</v>
      </c>
      <c r="N719">
        <f>(Table2[[#This Row],[1W Return vs Nifty]]-AVERAGE(Table2[1W Return vs Nifty]))/_xlfn.STDEV.P(Table2[1W Return vs Nifty])</f>
        <v>-4.9163311846604891</v>
      </c>
      <c r="O719">
        <v>13.53</v>
      </c>
      <c r="P719">
        <v>14.6485060606225</v>
      </c>
      <c r="Q719">
        <v>14.2258196981038</v>
      </c>
      <c r="R719">
        <v>13.0613162543447</v>
      </c>
      <c r="S719" s="2">
        <f>(Table2[[#This Row],[Close Price]]-Table2[[#This Row],[20D EMA]])/Table2[[#This Row],[20D EMA]]</f>
        <v>-0.22616407982261633</v>
      </c>
      <c r="T719" s="2">
        <f>(Table2[[#This Row],[Close Price]]-Table2[[#This Row],[50D EMA]])/Table2[[#This Row],[50D EMA]]</f>
        <v>-0.28525134531329338</v>
      </c>
      <c r="U719" s="2">
        <f>(Table2[[#This Row],[Close Price]]-Table2[[#This Row],[200D EMA]])/Table2[[#This Row],[200D EMA]]</f>
        <v>-0.26401429076205873</v>
      </c>
      <c r="V719">
        <v>1.1539893562274099</v>
      </c>
      <c r="W719">
        <v>9.7899999999999991</v>
      </c>
      <c r="X719">
        <v>10.58</v>
      </c>
      <c r="Y719">
        <v>9.7899999999999991</v>
      </c>
      <c r="Z719">
        <v>13.5</v>
      </c>
      <c r="AA719">
        <v>9.7899999999999991</v>
      </c>
      <c r="AB719">
        <v>15.58</v>
      </c>
      <c r="AC719" s="2">
        <f>(Table2[[#This Row],[Close Price]]/Table2[[#This Row],[Day Low]])-1</f>
        <v>6.9458631256384296E-2</v>
      </c>
      <c r="AD719" s="2">
        <f>(Table2[[#This Row],[Day High]]/Table2[[#This Row],[Close Price]])-1</f>
        <v>1.0506208213944657E-2</v>
      </c>
      <c r="AE719" s="2">
        <f>(Table2[[#This Row],[Close Price]]/Table2[[#This Row],[Current Week Low]])-1</f>
        <v>6.9458631256384296E-2</v>
      </c>
      <c r="AF719" s="2">
        <f>(Table2[[#This Row],[Current Week High]]/Table2[[#This Row],[Close Price]])-1</f>
        <v>0.28939828080229213</v>
      </c>
      <c r="AG719" s="2">
        <f>(Table2[[#This Row],[Close Price]]/Table2[[#This Row],[Current Month Low]])-1</f>
        <v>6.9458631256384296E-2</v>
      </c>
      <c r="AH719" s="2">
        <f>(Table2[[#This Row],[Current Month High]]/Table2[[#This Row],[Close Price]])-1</f>
        <v>0.48806112702960824</v>
      </c>
      <c r="AI719">
        <v>83.190066857688606</v>
      </c>
      <c r="AJ719">
        <v>6.9458631256384296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-0.44</v>
      </c>
      <c r="AM719" t="s">
        <v>10443</v>
      </c>
      <c r="AN719">
        <v>-29.4</v>
      </c>
      <c r="AO719" t="s">
        <v>10443</v>
      </c>
      <c r="AP719">
        <v>-5.0054254544709999E-3</v>
      </c>
      <c r="AQ719">
        <f>(Table2[[#This Row],[Sharpe Ratio]]-AVERAGE(Table2[Sharpe Ratio]))/_xlfn.STDEV.P(Table2[Sharpe Ratio])</f>
        <v>-0.80423237286912297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668</v>
      </c>
      <c r="AT719">
        <f>_xlfn.RANK.AVG(Table2[[#This Row],[6M Return vs Nifty Z-Score]],Table2[6M Return vs Nifty Z-Score])</f>
        <v>731</v>
      </c>
      <c r="AU719">
        <f>_xlfn.RANK.AVG(Table2[[#This Row],[Sharpe Ratio Z-Score]],Table2[Sharpe Ratio Z-Score])</f>
        <v>597</v>
      </c>
      <c r="AV719">
        <f>(Table2[[#This Row],[Rank 1Y]]+Table2[[#This Row],[Rank 6M]]+Table2[[#This Row],[Rank Sharpe]])/3</f>
        <v>665.33333333333337</v>
      </c>
    </row>
    <row r="720" spans="1:48" x14ac:dyDescent="0.3">
      <c r="A720" t="s">
        <v>2262</v>
      </c>
      <c r="B720" t="s">
        <v>2263</v>
      </c>
      <c r="C720" t="s">
        <v>10390</v>
      </c>
      <c r="D720" t="s">
        <v>1543</v>
      </c>
      <c r="E720">
        <v>2545.3640923500002</v>
      </c>
      <c r="F720">
        <v>615.85</v>
      </c>
      <c r="G720">
        <v>-53.341557282964303</v>
      </c>
      <c r="H720">
        <f>(Table2[[#This Row],[1Y Return vs Nifty]]-AVERAGE(Table2[1Y Return vs Nifty]))/_xlfn.STDEV.P(Table2[1Y Return vs Nifty])</f>
        <v>-1.2742254905932262</v>
      </c>
      <c r="I720">
        <v>2.6293929812321801</v>
      </c>
      <c r="J720">
        <f>(Table2[[#This Row],[1M Return vs Nifty]]-AVERAGE(Table2[1M Return vs Nifty]))/_xlfn.STDEV.P(Table2[1M Return vs Nifty])</f>
        <v>0.47716883459268578</v>
      </c>
      <c r="K720">
        <v>-30.0664233252846</v>
      </c>
      <c r="L720">
        <f>(Table2[[#This Row],[6M Return vs Nifty]]-AVERAGE(Table2[6M Return vs Nifty]))/_xlfn.STDEV.P(Table2[6M Return vs Nifty])</f>
        <v>-1.3160956121053187</v>
      </c>
      <c r="M720">
        <v>3.3492676080559698</v>
      </c>
      <c r="N720">
        <f>(Table2[[#This Row],[1W Return vs Nifty]]-AVERAGE(Table2[1W Return vs Nifty]))/_xlfn.STDEV.P(Table2[1W Return vs Nifty])</f>
        <v>1.3600798615846341</v>
      </c>
      <c r="O720">
        <v>597.65</v>
      </c>
      <c r="P720">
        <v>615.44901497220599</v>
      </c>
      <c r="Q720">
        <v>680.67637872069895</v>
      </c>
      <c r="R720">
        <v>64.516953995108807</v>
      </c>
      <c r="S720" s="2">
        <f>(Table2[[#This Row],[Close Price]]-Table2[[#This Row],[20D EMA]])/Table2[[#This Row],[20D EMA]]</f>
        <v>3.0452606040324681E-2</v>
      </c>
      <c r="T720" s="2">
        <f>(Table2[[#This Row],[Close Price]]-Table2[[#This Row],[50D EMA]])/Table2[[#This Row],[50D EMA]]</f>
        <v>6.5153248772710211E-4</v>
      </c>
      <c r="U720" s="2">
        <f>(Table2[[#This Row],[Close Price]]-Table2[[#This Row],[200D EMA]])/Table2[[#This Row],[200D EMA]]</f>
        <v>-9.5238178886914257E-2</v>
      </c>
      <c r="V720">
        <v>0.87414246928216099</v>
      </c>
      <c r="W720">
        <v>608.1</v>
      </c>
      <c r="X720">
        <v>617.95000000000005</v>
      </c>
      <c r="Y720">
        <v>588</v>
      </c>
      <c r="Z720">
        <v>622.54999999999995</v>
      </c>
      <c r="AA720">
        <v>564.85</v>
      </c>
      <c r="AB720">
        <v>622.54999999999995</v>
      </c>
      <c r="AC720" s="2">
        <f>(Table2[[#This Row],[Close Price]]/Table2[[#This Row],[Day Low]])-1</f>
        <v>1.2744614372636187E-2</v>
      </c>
      <c r="AD720" s="2">
        <f>(Table2[[#This Row],[Day High]]/Table2[[#This Row],[Close Price]])-1</f>
        <v>3.4099212470568574E-3</v>
      </c>
      <c r="AE720" s="2">
        <f>(Table2[[#This Row],[Close Price]]/Table2[[#This Row],[Current Week Low]])-1</f>
        <v>4.7363945578231315E-2</v>
      </c>
      <c r="AF720" s="2">
        <f>(Table2[[#This Row],[Current Week High]]/Table2[[#This Row],[Close Price]])-1</f>
        <v>1.0879272550133878E-2</v>
      </c>
      <c r="AG720" s="2">
        <f>(Table2[[#This Row],[Close Price]]/Table2[[#This Row],[Current Month Low]])-1</f>
        <v>9.0289457378065041E-2</v>
      </c>
      <c r="AH720" s="2">
        <f>(Table2[[#This Row],[Current Month High]]/Table2[[#This Row],[Close Price]])-1</f>
        <v>1.0879272550133878E-2</v>
      </c>
      <c r="AI720">
        <v>46.951368027928801</v>
      </c>
      <c r="AJ720">
        <v>13.793422025129299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10443</v>
      </c>
      <c r="AN720">
        <v>2.08</v>
      </c>
      <c r="AO720" t="s">
        <v>10442</v>
      </c>
      <c r="AQ720">
        <f>(Table2[[#This Row],[Sharpe Ratio]]-AVERAGE(Table2[Sharpe Ratio]))/_xlfn.STDEV.P(Table2[Sharpe Ratio])</f>
        <v>-0.74629057572393653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720</v>
      </c>
      <c r="AT720">
        <f>_xlfn.RANK.AVG(Table2[[#This Row],[6M Return vs Nifty Z-Score]],Table2[6M Return vs Nifty Z-Score])</f>
        <v>718</v>
      </c>
      <c r="AU720">
        <f>_xlfn.RANK.AVG(Table2[[#This Row],[Sharpe Ratio Z-Score]],Table2[Sharpe Ratio Z-Score])</f>
        <v>558</v>
      </c>
      <c r="AV720">
        <f>(Table2[[#This Row],[Rank 1Y]]+Table2[[#This Row],[Rank 6M]]+Table2[[#This Row],[Rank Sharpe]])/3</f>
        <v>665.33333333333337</v>
      </c>
    </row>
    <row r="721" spans="1:48" x14ac:dyDescent="0.3">
      <c r="A721" t="s">
        <v>2615</v>
      </c>
      <c r="B721" t="s">
        <v>2616</v>
      </c>
      <c r="C721" t="s">
        <v>10397</v>
      </c>
      <c r="D721" t="s">
        <v>472</v>
      </c>
      <c r="E721">
        <v>1778.79909834</v>
      </c>
      <c r="F721">
        <v>106.2</v>
      </c>
      <c r="G721">
        <v>-65.559881227414607</v>
      </c>
      <c r="H721">
        <f>(Table2[[#This Row],[1Y Return vs Nifty]]-AVERAGE(Table2[1Y Return vs Nifty]))/_xlfn.STDEV.P(Table2[1Y Return vs Nifty])</f>
        <v>-1.474678665773592</v>
      </c>
      <c r="I721">
        <v>-4.7641616918735101</v>
      </c>
      <c r="J721">
        <f>(Table2[[#This Row],[1M Return vs Nifty]]-AVERAGE(Table2[1M Return vs Nifty]))/_xlfn.STDEV.P(Table2[1M Return vs Nifty])</f>
        <v>-0.23415334044562808</v>
      </c>
      <c r="K721">
        <v>-9.7279500285903708</v>
      </c>
      <c r="L721">
        <f>(Table2[[#This Row],[6M Return vs Nifty]]-AVERAGE(Table2[6M Return vs Nifty]))/_xlfn.STDEV.P(Table2[6M Return vs Nifty])</f>
        <v>-0.72385265153771372</v>
      </c>
      <c r="M721">
        <v>-3.8070209936320198</v>
      </c>
      <c r="N721">
        <f>(Table2[[#This Row],[1W Return vs Nifty]]-AVERAGE(Table2[1W Return vs Nifty]))/_xlfn.STDEV.P(Table2[1W Return vs Nifty])</f>
        <v>-0.23094957015005127</v>
      </c>
      <c r="O721">
        <v>106.6</v>
      </c>
      <c r="P721">
        <v>106.974014511747</v>
      </c>
      <c r="Q721">
        <v>114.726167937216</v>
      </c>
      <c r="R721">
        <v>48.450662866116801</v>
      </c>
      <c r="S721" s="2">
        <f>(Table2[[#This Row],[Close Price]]-Table2[[#This Row],[20D EMA]])/Table2[[#This Row],[20D EMA]]</f>
        <v>-3.7523452157597701E-3</v>
      </c>
      <c r="T721" s="2">
        <f>(Table2[[#This Row],[Close Price]]-Table2[[#This Row],[50D EMA]])/Table2[[#This Row],[50D EMA]]</f>
        <v>-7.2355376703377066E-3</v>
      </c>
      <c r="U721" s="2">
        <f>(Table2[[#This Row],[Close Price]]-Table2[[#This Row],[200D EMA]])/Table2[[#This Row],[200D EMA]]</f>
        <v>-7.4317551876063315E-2</v>
      </c>
      <c r="V721">
        <v>0.65868617607288504</v>
      </c>
      <c r="W721">
        <v>105.1</v>
      </c>
      <c r="X721">
        <v>107.51</v>
      </c>
      <c r="Y721">
        <v>102.46</v>
      </c>
      <c r="Z721">
        <v>113.75</v>
      </c>
      <c r="AA721">
        <v>102.27</v>
      </c>
      <c r="AB721">
        <v>113.9</v>
      </c>
      <c r="AC721" s="2">
        <f>(Table2[[#This Row],[Close Price]]/Table2[[#This Row],[Day Low]])-1</f>
        <v>1.0466222645099998E-2</v>
      </c>
      <c r="AD721" s="2">
        <f>(Table2[[#This Row],[Day High]]/Table2[[#This Row],[Close Price]])-1</f>
        <v>1.2335216572504804E-2</v>
      </c>
      <c r="AE721" s="2">
        <f>(Table2[[#This Row],[Close Price]]/Table2[[#This Row],[Current Week Low]])-1</f>
        <v>3.6502049580324103E-2</v>
      </c>
      <c r="AF721" s="2">
        <f>(Table2[[#This Row],[Current Week High]]/Table2[[#This Row],[Close Price]])-1</f>
        <v>7.1092278719397273E-2</v>
      </c>
      <c r="AG721" s="2">
        <f>(Table2[[#This Row],[Close Price]]/Table2[[#This Row],[Current Month Low]])-1</f>
        <v>3.842769140510427E-2</v>
      </c>
      <c r="AH721" s="2">
        <f>(Table2[[#This Row],[Current Month High]]/Table2[[#This Row],[Close Price]])-1</f>
        <v>7.2504708097928416E-2</v>
      </c>
      <c r="AI721">
        <v>59.887005649717501</v>
      </c>
      <c r="AJ721">
        <v>32.833020637898599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0.02</v>
      </c>
      <c r="AM721" t="s">
        <v>10442</v>
      </c>
      <c r="AN721">
        <v>-0.09</v>
      </c>
      <c r="AO721" t="s">
        <v>10443</v>
      </c>
      <c r="AP721">
        <v>-7.1712651951321996E-2</v>
      </c>
      <c r="AQ721">
        <f>(Table2[[#This Row],[Sharpe Ratio]]-AVERAGE(Table2[Sharpe Ratio]))/_xlfn.STDEV.P(Table2[Sharpe Ratio])</f>
        <v>-1.5764217943190197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735</v>
      </c>
      <c r="AT721">
        <f>_xlfn.RANK.AVG(Table2[[#This Row],[6M Return vs Nifty Z-Score]],Table2[6M Return vs Nifty Z-Score])</f>
        <v>563</v>
      </c>
      <c r="AU721">
        <f>_xlfn.RANK.AVG(Table2[[#This Row],[Sharpe Ratio Z-Score]],Table2[Sharpe Ratio Z-Score])</f>
        <v>699</v>
      </c>
      <c r="AV721">
        <f>(Table2[[#This Row],[Rank 1Y]]+Table2[[#This Row],[Rank 6M]]+Table2[[#This Row],[Rank Sharpe]])/3</f>
        <v>665.66666666666663</v>
      </c>
    </row>
    <row r="722" spans="1:48" x14ac:dyDescent="0.3">
      <c r="A722" t="s">
        <v>2256</v>
      </c>
      <c r="B722" t="s">
        <v>2257</v>
      </c>
      <c r="C722" t="s">
        <v>10384</v>
      </c>
      <c r="D722" t="s">
        <v>24</v>
      </c>
      <c r="E722">
        <v>2559.4854539759999</v>
      </c>
      <c r="F722">
        <v>49.72</v>
      </c>
      <c r="G722">
        <v>-57.587853774430101</v>
      </c>
      <c r="H722">
        <f>(Table2[[#This Row],[1Y Return vs Nifty]]-AVERAGE(Table2[1Y Return vs Nifty]))/_xlfn.STDEV.P(Table2[1Y Return vs Nifty])</f>
        <v>-1.343890005819816</v>
      </c>
      <c r="I722">
        <v>-8.0562600526171604</v>
      </c>
      <c r="J722">
        <f>(Table2[[#This Row],[1M Return vs Nifty]]-AVERAGE(Table2[1M Return vs Nifty]))/_xlfn.STDEV.P(Table2[1M Return vs Nifty])</f>
        <v>-0.55088090518825583</v>
      </c>
      <c r="K722">
        <v>-31.625731749974499</v>
      </c>
      <c r="L722">
        <f>(Table2[[#This Row],[6M Return vs Nifty]]-AVERAGE(Table2[6M Return vs Nifty]))/_xlfn.STDEV.P(Table2[6M Return vs Nifty])</f>
        <v>-1.3615016474750656</v>
      </c>
      <c r="M722">
        <v>-1.8945632740379701</v>
      </c>
      <c r="N722">
        <f>(Table2[[#This Row],[1W Return vs Nifty]]-AVERAGE(Table2[1W Return vs Nifty]))/_xlfn.STDEV.P(Table2[1W Return vs Nifty])</f>
        <v>0.19423961494019487</v>
      </c>
      <c r="O722">
        <v>50.09</v>
      </c>
      <c r="P722">
        <v>50.978459806618901</v>
      </c>
      <c r="Q722">
        <v>58.875915950931201</v>
      </c>
      <c r="R722">
        <v>44.510990236045501</v>
      </c>
      <c r="S722" s="2">
        <f>(Table2[[#This Row],[Close Price]]-Table2[[#This Row],[20D EMA]])/Table2[[#This Row],[20D EMA]]</f>
        <v>-7.3867039329208331E-3</v>
      </c>
      <c r="T722" s="2">
        <f>(Table2[[#This Row],[Close Price]]-Table2[[#This Row],[50D EMA]])/Table2[[#This Row],[50D EMA]]</f>
        <v>-2.4686108826997295E-2</v>
      </c>
      <c r="U722" s="2">
        <f>(Table2[[#This Row],[Close Price]]-Table2[[#This Row],[200D EMA]])/Table2[[#This Row],[200D EMA]]</f>
        <v>-0.15551207659447699</v>
      </c>
      <c r="V722">
        <v>0.62617715028255805</v>
      </c>
      <c r="W722">
        <v>49.5</v>
      </c>
      <c r="X722">
        <v>50.95</v>
      </c>
      <c r="Y722">
        <v>49.31</v>
      </c>
      <c r="Z722">
        <v>50.95</v>
      </c>
      <c r="AA722">
        <v>48.88</v>
      </c>
      <c r="AB722">
        <v>51.16</v>
      </c>
      <c r="AC722" s="2">
        <f>(Table2[[#This Row],[Close Price]]/Table2[[#This Row],[Day Low]])-1</f>
        <v>4.4444444444444731E-3</v>
      </c>
      <c r="AD722" s="2">
        <f>(Table2[[#This Row],[Day High]]/Table2[[#This Row],[Close Price]])-1</f>
        <v>2.4738535800482797E-2</v>
      </c>
      <c r="AE722" s="2">
        <f>(Table2[[#This Row],[Close Price]]/Table2[[#This Row],[Current Week Low]])-1</f>
        <v>8.314743459744367E-3</v>
      </c>
      <c r="AF722" s="2">
        <f>(Table2[[#This Row],[Current Week High]]/Table2[[#This Row],[Close Price]])-1</f>
        <v>2.4738535800482797E-2</v>
      </c>
      <c r="AG722" s="2">
        <f>(Table2[[#This Row],[Close Price]]/Table2[[#This Row],[Current Month Low]])-1</f>
        <v>1.7184942716857554E-2</v>
      </c>
      <c r="AH722" s="2">
        <f>(Table2[[#This Row],[Current Month High]]/Table2[[#This Row],[Close Price]])-1</f>
        <v>2.8962188254223697E-2</v>
      </c>
      <c r="AI722">
        <v>65.728077232502002</v>
      </c>
      <c r="AJ722">
        <v>1.7184942716857501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-7.0000000000000007E-2</v>
      </c>
      <c r="AM722" t="s">
        <v>10443</v>
      </c>
      <c r="AN722">
        <v>-0.76</v>
      </c>
      <c r="AO722" t="s">
        <v>10443</v>
      </c>
      <c r="AQ722">
        <f>(Table2[[#This Row],[Sharpe Ratio]]-AVERAGE(Table2[Sharpe Ratio]))/_xlfn.STDEV.P(Table2[Sharpe Ratio])</f>
        <v>-0.74629057572393653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729</v>
      </c>
      <c r="AT722">
        <f>_xlfn.RANK.AVG(Table2[[#This Row],[6M Return vs Nifty Z-Score]],Table2[6M Return vs Nifty Z-Score])</f>
        <v>724</v>
      </c>
      <c r="AU722">
        <f>_xlfn.RANK.AVG(Table2[[#This Row],[Sharpe Ratio Z-Score]],Table2[Sharpe Ratio Z-Score])</f>
        <v>558</v>
      </c>
      <c r="AV722">
        <f>(Table2[[#This Row],[Rank 1Y]]+Table2[[#This Row],[Rank 6M]]+Table2[[#This Row],[Rank Sharpe]])/3</f>
        <v>670.33333333333337</v>
      </c>
    </row>
    <row r="723" spans="1:48" x14ac:dyDescent="0.3">
      <c r="A723" t="s">
        <v>312</v>
      </c>
      <c r="B723" t="s">
        <v>313</v>
      </c>
      <c r="C723" t="s">
        <v>5658</v>
      </c>
      <c r="D723" t="s">
        <v>80</v>
      </c>
      <c r="E723">
        <v>90713.134199159904</v>
      </c>
      <c r="F723">
        <v>25141.7</v>
      </c>
      <c r="G723">
        <v>-33.293888943350801</v>
      </c>
      <c r="H723">
        <f>(Table2[[#This Row],[1Y Return vs Nifty]]-AVERAGE(Table2[1Y Return vs Nifty]))/_xlfn.STDEV.P(Table2[1Y Return vs Nifty])</f>
        <v>-0.94532450614488694</v>
      </c>
      <c r="I723">
        <v>-4.4998159105809599</v>
      </c>
      <c r="J723">
        <f>(Table2[[#This Row],[1M Return vs Nifty]]-AVERAGE(Table2[1M Return vs Nifty]))/_xlfn.STDEV.P(Table2[1M Return vs Nifty])</f>
        <v>-0.20872105186119344</v>
      </c>
      <c r="K723">
        <v>-17.269778687459599</v>
      </c>
      <c r="L723">
        <f>(Table2[[#This Row],[6M Return vs Nifty]]-AVERAGE(Table2[6M Return vs Nifty]))/_xlfn.STDEV.P(Table2[6M Return vs Nifty])</f>
        <v>-0.94346573988826909</v>
      </c>
      <c r="M723">
        <v>-6.1960170119167497</v>
      </c>
      <c r="N723">
        <f>(Table2[[#This Row],[1W Return vs Nifty]]-AVERAGE(Table2[1W Return vs Nifty]))/_xlfn.STDEV.P(Table2[1W Return vs Nifty])</f>
        <v>-0.76208563647518912</v>
      </c>
      <c r="O723">
        <v>25426.71</v>
      </c>
      <c r="P723">
        <v>25748.252772782402</v>
      </c>
      <c r="Q723">
        <v>26021.122152273601</v>
      </c>
      <c r="R723">
        <v>40.855781486326798</v>
      </c>
      <c r="S723" s="2">
        <f>(Table2[[#This Row],[Close Price]]-Table2[[#This Row],[20D EMA]])/Table2[[#This Row],[20D EMA]]</f>
        <v>-1.1209078956734803E-2</v>
      </c>
      <c r="T723" s="2">
        <f>(Table2[[#This Row],[Close Price]]-Table2[[#This Row],[50D EMA]])/Table2[[#This Row],[50D EMA]]</f>
        <v>-2.3557045914337427E-2</v>
      </c>
      <c r="U723" s="2">
        <f>(Table2[[#This Row],[Close Price]]-Table2[[#This Row],[200D EMA]])/Table2[[#This Row],[200D EMA]]</f>
        <v>-3.3796473000944773E-2</v>
      </c>
      <c r="V723">
        <v>0.48393730623655601</v>
      </c>
      <c r="W723">
        <v>24751</v>
      </c>
      <c r="X723">
        <v>25272.2</v>
      </c>
      <c r="Y723">
        <v>24690.7</v>
      </c>
      <c r="Z723">
        <v>26050</v>
      </c>
      <c r="AA723">
        <v>24690.7</v>
      </c>
      <c r="AB723">
        <v>26280</v>
      </c>
      <c r="AC723" s="2">
        <f>(Table2[[#This Row],[Close Price]]/Table2[[#This Row],[Day Low]])-1</f>
        <v>1.5785220799159561E-2</v>
      </c>
      <c r="AD723" s="2">
        <f>(Table2[[#This Row],[Day High]]/Table2[[#This Row],[Close Price]])-1</f>
        <v>5.1905797937290554E-3</v>
      </c>
      <c r="AE723" s="2">
        <f>(Table2[[#This Row],[Close Price]]/Table2[[#This Row],[Current Week Low]])-1</f>
        <v>1.8265986788547961E-2</v>
      </c>
      <c r="AF723" s="2">
        <f>(Table2[[#This Row],[Current Week High]]/Table2[[#This Row],[Close Price]])-1</f>
        <v>3.612723085551095E-2</v>
      </c>
      <c r="AG723" s="2">
        <f>(Table2[[#This Row],[Close Price]]/Table2[[#This Row],[Current Month Low]])-1</f>
        <v>1.8265986788547961E-2</v>
      </c>
      <c r="AH723" s="2">
        <f>(Table2[[#This Row],[Current Month High]]/Table2[[#This Row],[Close Price]])-1</f>
        <v>4.527537915097235E-2</v>
      </c>
      <c r="AI723">
        <v>22.258041421224402</v>
      </c>
      <c r="AJ723">
        <v>6.0831223628691999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-0.11</v>
      </c>
      <c r="AM723" t="s">
        <v>10443</v>
      </c>
      <c r="AN723">
        <v>-2.44</v>
      </c>
      <c r="AO723" t="s">
        <v>10443</v>
      </c>
      <c r="AP723">
        <v>-7.7968726874669006E-2</v>
      </c>
      <c r="AQ723">
        <f>(Table2[[#This Row],[Sharpe Ratio]]-AVERAGE(Table2[Sharpe Ratio]))/_xlfn.STDEV.P(Table2[Sharpe Ratio])</f>
        <v>-1.6488408578793159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661</v>
      </c>
      <c r="AT723">
        <f>_xlfn.RANK.AVG(Table2[[#This Row],[6M Return vs Nifty Z-Score]],Table2[6M Return vs Nifty Z-Score])</f>
        <v>645</v>
      </c>
      <c r="AU723">
        <f>_xlfn.RANK.AVG(Table2[[#This Row],[Sharpe Ratio Z-Score]],Table2[Sharpe Ratio Z-Score])</f>
        <v>707</v>
      </c>
      <c r="AV723">
        <f>(Table2[[#This Row],[Rank 1Y]]+Table2[[#This Row],[Rank 6M]]+Table2[[#This Row],[Rank Sharpe]])/3</f>
        <v>671</v>
      </c>
    </row>
    <row r="724" spans="1:48" x14ac:dyDescent="0.3">
      <c r="A724" t="s">
        <v>616</v>
      </c>
      <c r="B724" t="s">
        <v>617</v>
      </c>
      <c r="C724" t="s">
        <v>10394</v>
      </c>
      <c r="D724" t="s">
        <v>429</v>
      </c>
      <c r="E724">
        <v>31958.554028684899</v>
      </c>
      <c r="F724">
        <v>431.85</v>
      </c>
      <c r="G724">
        <v>-29.384805745300199</v>
      </c>
      <c r="H724">
        <f>(Table2[[#This Row],[1Y Return vs Nifty]]-AVERAGE(Table2[1Y Return vs Nifty]))/_xlfn.STDEV.P(Table2[1Y Return vs Nifty])</f>
        <v>-0.88119229434104318</v>
      </c>
      <c r="I724">
        <v>-6.5661587696400101</v>
      </c>
      <c r="J724">
        <f>(Table2[[#This Row],[1M Return vs Nifty]]-AVERAGE(Table2[1M Return vs Nifty]))/_xlfn.STDEV.P(Table2[1M Return vs Nifty])</f>
        <v>-0.40752062282093066</v>
      </c>
      <c r="K724">
        <v>-24.9237759317671</v>
      </c>
      <c r="L724">
        <f>(Table2[[#This Row],[6M Return vs Nifty]]-AVERAGE(Table2[6M Return vs Nifty]))/_xlfn.STDEV.P(Table2[6M Return vs Nifty])</f>
        <v>-1.1663451036447292</v>
      </c>
      <c r="M724">
        <v>0.60078129991027296</v>
      </c>
      <c r="N724">
        <f>(Table2[[#This Row],[1W Return vs Nifty]]-AVERAGE(Table2[1W Return vs Nifty]))/_xlfn.STDEV.P(Table2[1W Return vs Nifty])</f>
        <v>0.74901973637557706</v>
      </c>
      <c r="O724">
        <v>420.15</v>
      </c>
      <c r="P724">
        <v>414.76380053920298</v>
      </c>
      <c r="Q724">
        <v>416.36205005750799</v>
      </c>
      <c r="R724">
        <v>68.470821144952595</v>
      </c>
      <c r="S724" s="2">
        <f>(Table2[[#This Row],[Close Price]]-Table2[[#This Row],[20D EMA]])/Table2[[#This Row],[20D EMA]]</f>
        <v>2.7847197429489576E-2</v>
      </c>
      <c r="T724" s="2">
        <f>(Table2[[#This Row],[Close Price]]-Table2[[#This Row],[50D EMA]])/Table2[[#This Row],[50D EMA]]</f>
        <v>4.1195011325927129E-2</v>
      </c>
      <c r="U724" s="2">
        <f>(Table2[[#This Row],[Close Price]]-Table2[[#This Row],[200D EMA]])/Table2[[#This Row],[200D EMA]]</f>
        <v>3.7198274771566814E-2</v>
      </c>
      <c r="V724">
        <v>0.62484815303605801</v>
      </c>
      <c r="W724">
        <v>425.15</v>
      </c>
      <c r="X724">
        <v>433</v>
      </c>
      <c r="Y724">
        <v>414.75</v>
      </c>
      <c r="Z724">
        <v>433</v>
      </c>
      <c r="AA724">
        <v>398.5</v>
      </c>
      <c r="AB724">
        <v>433</v>
      </c>
      <c r="AC724" s="2">
        <f>(Table2[[#This Row],[Close Price]]/Table2[[#This Row],[Day Low]])-1</f>
        <v>1.575914383158894E-2</v>
      </c>
      <c r="AD724" s="2">
        <f>(Table2[[#This Row],[Day High]]/Table2[[#This Row],[Close Price]])-1</f>
        <v>2.6629616765079245E-3</v>
      </c>
      <c r="AE724" s="2">
        <f>(Table2[[#This Row],[Close Price]]/Table2[[#This Row],[Current Week Low]])-1</f>
        <v>4.1229656419529803E-2</v>
      </c>
      <c r="AF724" s="2">
        <f>(Table2[[#This Row],[Current Week High]]/Table2[[#This Row],[Close Price]])-1</f>
        <v>2.6629616765079245E-3</v>
      </c>
      <c r="AG724" s="2">
        <f>(Table2[[#This Row],[Close Price]]/Table2[[#This Row],[Current Month Low]])-1</f>
        <v>8.3688833124215822E-2</v>
      </c>
      <c r="AH724" s="2">
        <f>(Table2[[#This Row],[Current Month High]]/Table2[[#This Row],[Close Price]])-1</f>
        <v>2.6629616765079245E-3</v>
      </c>
      <c r="AI724">
        <v>13.0021998379066</v>
      </c>
      <c r="AJ724">
        <v>21.9226425748165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0.05</v>
      </c>
      <c r="AM724" t="s">
        <v>10442</v>
      </c>
      <c r="AN724">
        <v>2.98</v>
      </c>
      <c r="AO724" t="s">
        <v>10442</v>
      </c>
      <c r="AP724">
        <v>-6.6247627689595995E-2</v>
      </c>
      <c r="AQ724">
        <f>(Table2[[#This Row],[Sharpe Ratio]]-AVERAGE(Table2[Sharpe Ratio]))/_xlfn.STDEV.P(Table2[Sharpe Ratio])</f>
        <v>-1.5131597739280045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635</v>
      </c>
      <c r="AT724">
        <f>_xlfn.RANK.AVG(Table2[[#This Row],[6M Return vs Nifty Z-Score]],Table2[6M Return vs Nifty Z-Score])</f>
        <v>695</v>
      </c>
      <c r="AU724">
        <f>_xlfn.RANK.AVG(Table2[[#This Row],[Sharpe Ratio Z-Score]],Table2[Sharpe Ratio Z-Score])</f>
        <v>692</v>
      </c>
      <c r="AV724">
        <f>(Table2[[#This Row],[Rank 1Y]]+Table2[[#This Row],[Rank 6M]]+Table2[[#This Row],[Rank Sharpe]])/3</f>
        <v>674</v>
      </c>
    </row>
    <row r="725" spans="1:48" x14ac:dyDescent="0.3">
      <c r="A725" t="s">
        <v>2309</v>
      </c>
      <c r="B725" t="s">
        <v>2310</v>
      </c>
      <c r="C725" t="s">
        <v>10397</v>
      </c>
      <c r="D725" t="s">
        <v>387</v>
      </c>
      <c r="E725">
        <v>2427.7619121479902</v>
      </c>
      <c r="F725">
        <v>210.81</v>
      </c>
      <c r="G725">
        <v>-55.780621468039101</v>
      </c>
      <c r="H725">
        <f>(Table2[[#This Row],[1Y Return vs Nifty]]-AVERAGE(Table2[1Y Return vs Nifty]))/_xlfn.STDEV.P(Table2[1Y Return vs Nifty])</f>
        <v>-1.3142406483668934</v>
      </c>
      <c r="I725">
        <v>-4.8312846952098703</v>
      </c>
      <c r="J725">
        <f>(Table2[[#This Row],[1M Return vs Nifty]]-AVERAGE(Table2[1M Return vs Nifty]))/_xlfn.STDEV.P(Table2[1M Return vs Nifty])</f>
        <v>-0.24061113819506538</v>
      </c>
      <c r="K725">
        <v>-17.4459773206721</v>
      </c>
      <c r="L725">
        <f>(Table2[[#This Row],[6M Return vs Nifty]]-AVERAGE(Table2[6M Return vs Nifty]))/_xlfn.STDEV.P(Table2[6M Return vs Nifty])</f>
        <v>-0.94859652815636875</v>
      </c>
      <c r="M725">
        <v>-5.7653130492799596</v>
      </c>
      <c r="N725">
        <f>(Table2[[#This Row],[1W Return vs Nifty]]-AVERAGE(Table2[1W Return vs Nifty]))/_xlfn.STDEV.P(Table2[1W Return vs Nifty])</f>
        <v>-0.66632892247706266</v>
      </c>
      <c r="O725">
        <v>215.34</v>
      </c>
      <c r="P725">
        <v>217.962504101869</v>
      </c>
      <c r="Q725">
        <v>247.71531672027101</v>
      </c>
      <c r="R725">
        <v>36.673525854692997</v>
      </c>
      <c r="S725" s="2">
        <f>(Table2[[#This Row],[Close Price]]-Table2[[#This Row],[20D EMA]])/Table2[[#This Row],[20D EMA]]</f>
        <v>-2.1036500417943721E-2</v>
      </c>
      <c r="T725" s="2">
        <f>(Table2[[#This Row],[Close Price]]-Table2[[#This Row],[50D EMA]])/Table2[[#This Row],[50D EMA]]</f>
        <v>-3.2815296059023703E-2</v>
      </c>
      <c r="U725" s="2">
        <f>(Table2[[#This Row],[Close Price]]-Table2[[#This Row],[200D EMA]])/Table2[[#This Row],[200D EMA]]</f>
        <v>-0.14898278075370611</v>
      </c>
      <c r="V725">
        <v>0.47847106664806999</v>
      </c>
      <c r="W725">
        <v>209</v>
      </c>
      <c r="X725">
        <v>213.26</v>
      </c>
      <c r="Y725">
        <v>207.5</v>
      </c>
      <c r="Z725">
        <v>218.98</v>
      </c>
      <c r="AA725">
        <v>207.5</v>
      </c>
      <c r="AB725">
        <v>232</v>
      </c>
      <c r="AC725" s="2">
        <f>(Table2[[#This Row],[Close Price]]/Table2[[#This Row],[Day Low]])-1</f>
        <v>8.6602870813397015E-3</v>
      </c>
      <c r="AD725" s="2">
        <f>(Table2[[#This Row],[Day High]]/Table2[[#This Row],[Close Price]])-1</f>
        <v>1.1621839571177794E-2</v>
      </c>
      <c r="AE725" s="2">
        <f>(Table2[[#This Row],[Close Price]]/Table2[[#This Row],[Current Week Low]])-1</f>
        <v>1.595180722891576E-2</v>
      </c>
      <c r="AF725" s="2">
        <f>(Table2[[#This Row],[Current Week High]]/Table2[[#This Row],[Close Price]])-1</f>
        <v>3.8755277263886834E-2</v>
      </c>
      <c r="AG725" s="2">
        <f>(Table2[[#This Row],[Close Price]]/Table2[[#This Row],[Current Month Low]])-1</f>
        <v>1.595180722891576E-2</v>
      </c>
      <c r="AH725" s="2">
        <f>(Table2[[#This Row],[Current Month High]]/Table2[[#This Row],[Close Price]])-1</f>
        <v>0.1005170532707178</v>
      </c>
      <c r="AI725">
        <v>104.805274892082</v>
      </c>
      <c r="AJ725">
        <v>10.083550913838099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10443</v>
      </c>
      <c r="AN725">
        <v>-5.08</v>
      </c>
      <c r="AO725" t="s">
        <v>10443</v>
      </c>
      <c r="AP725">
        <v>-3.8634279470582997E-2</v>
      </c>
      <c r="AQ725">
        <f>(Table2[[#This Row],[Sharpe Ratio]]-AVERAGE(Table2[Sharpe Ratio]))/_xlfn.STDEV.P(Table2[Sharpe Ratio])</f>
        <v>-1.193513215297048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726</v>
      </c>
      <c r="AT725">
        <f>_xlfn.RANK.AVG(Table2[[#This Row],[6M Return vs Nifty Z-Score]],Table2[6M Return vs Nifty Z-Score])</f>
        <v>648</v>
      </c>
      <c r="AU725">
        <f>_xlfn.RANK.AVG(Table2[[#This Row],[Sharpe Ratio Z-Score]],Table2[Sharpe Ratio Z-Score])</f>
        <v>656</v>
      </c>
      <c r="AV725">
        <f>(Table2[[#This Row],[Rank 1Y]]+Table2[[#This Row],[Rank 6M]]+Table2[[#This Row],[Rank Sharpe]])/3</f>
        <v>676.66666666666663</v>
      </c>
    </row>
    <row r="726" spans="1:48" x14ac:dyDescent="0.3">
      <c r="A726" t="s">
        <v>1446</v>
      </c>
      <c r="B726" t="s">
        <v>1447</v>
      </c>
      <c r="C726" t="s">
        <v>10384</v>
      </c>
      <c r="D726" t="s">
        <v>24</v>
      </c>
      <c r="E726">
        <v>7614.3296655899903</v>
      </c>
      <c r="F726">
        <v>480.85</v>
      </c>
      <c r="G726">
        <v>-41.630599024231202</v>
      </c>
      <c r="H726">
        <f>(Table2[[#This Row],[1Y Return vs Nifty]]-AVERAGE(Table2[1Y Return vs Nifty]))/_xlfn.STDEV.P(Table2[1Y Return vs Nifty])</f>
        <v>-1.082096129967292</v>
      </c>
      <c r="I726">
        <v>0.69606591962591902</v>
      </c>
      <c r="J726">
        <f>(Table2[[#This Row],[1M Return vs Nifty]]-AVERAGE(Table2[1M Return vs Nifty]))/_xlfn.STDEV.P(Table2[1M Return vs Nifty])</f>
        <v>0.2911665026528677</v>
      </c>
      <c r="K726">
        <v>-13.744168495143599</v>
      </c>
      <c r="L726">
        <f>(Table2[[#This Row],[6M Return vs Nifty]]-AVERAGE(Table2[6M Return vs Nifty]))/_xlfn.STDEV.P(Table2[6M Return vs Nifty])</f>
        <v>-0.84080229078641677</v>
      </c>
      <c r="M726">
        <v>0.56720590057915998</v>
      </c>
      <c r="N726">
        <f>(Table2[[#This Row],[1W Return vs Nifty]]-AVERAGE(Table2[1W Return vs Nifty]))/_xlfn.STDEV.P(Table2[1W Return vs Nifty])</f>
        <v>0.74155505021053814</v>
      </c>
      <c r="O726">
        <v>477.19</v>
      </c>
      <c r="P726">
        <v>471.28867484881698</v>
      </c>
      <c r="Q726">
        <v>478.55028732993702</v>
      </c>
      <c r="R726">
        <v>50.915558284694001</v>
      </c>
      <c r="S726" s="2">
        <f>(Table2[[#This Row],[Close Price]]-Table2[[#This Row],[20D EMA]])/Table2[[#This Row],[20D EMA]]</f>
        <v>7.6699008780570111E-3</v>
      </c>
      <c r="T726" s="2">
        <f>(Table2[[#This Row],[Close Price]]-Table2[[#This Row],[50D EMA]])/Table2[[#This Row],[50D EMA]]</f>
        <v>2.0287619163032476E-2</v>
      </c>
      <c r="U726" s="2">
        <f>(Table2[[#This Row],[Close Price]]-Table2[[#This Row],[200D EMA]])/Table2[[#This Row],[200D EMA]]</f>
        <v>4.8055820484284081E-3</v>
      </c>
      <c r="V726">
        <v>0.96559616412309301</v>
      </c>
      <c r="W726">
        <v>477.55</v>
      </c>
      <c r="X726">
        <v>489.4</v>
      </c>
      <c r="Y726">
        <v>477.2</v>
      </c>
      <c r="Z726">
        <v>499</v>
      </c>
      <c r="AA726">
        <v>464</v>
      </c>
      <c r="AB726">
        <v>499</v>
      </c>
      <c r="AC726" s="2">
        <f>(Table2[[#This Row],[Close Price]]/Table2[[#This Row],[Day Low]])-1</f>
        <v>6.9102711757931257E-3</v>
      </c>
      <c r="AD726" s="2">
        <f>(Table2[[#This Row],[Day High]]/Table2[[#This Row],[Close Price]])-1</f>
        <v>1.7781012789851225E-2</v>
      </c>
      <c r="AE726" s="2">
        <f>(Table2[[#This Row],[Close Price]]/Table2[[#This Row],[Current Week Low]])-1</f>
        <v>7.6487845766974871E-3</v>
      </c>
      <c r="AF726" s="2">
        <f>(Table2[[#This Row],[Current Week High]]/Table2[[#This Row],[Close Price]])-1</f>
        <v>3.7745658729333442E-2</v>
      </c>
      <c r="AG726" s="2">
        <f>(Table2[[#This Row],[Close Price]]/Table2[[#This Row],[Current Month Low]])-1</f>
        <v>3.6314655172413834E-2</v>
      </c>
      <c r="AH726" s="2">
        <f>(Table2[[#This Row],[Current Month High]]/Table2[[#This Row],[Close Price]])-1</f>
        <v>3.7745658729333442E-2</v>
      </c>
      <c r="AI726">
        <v>24.779037121763501</v>
      </c>
      <c r="AJ726">
        <v>9.7705741353726694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-0.01</v>
      </c>
      <c r="AM726" t="s">
        <v>10443</v>
      </c>
      <c r="AN726">
        <v>3.02</v>
      </c>
      <c r="AO726" t="s">
        <v>10442</v>
      </c>
      <c r="AP726">
        <v>-0.119086129926842</v>
      </c>
      <c r="AQ726">
        <f>(Table2[[#This Row],[Sharpe Ratio]]-AVERAGE(Table2[Sharpe Ratio]))/_xlfn.STDEV.P(Table2[Sharpe Ratio])</f>
        <v>-2.1248076360195896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689</v>
      </c>
      <c r="AT726">
        <f>_xlfn.RANK.AVG(Table2[[#This Row],[6M Return vs Nifty Z-Score]],Table2[6M Return vs Nifty Z-Score])</f>
        <v>605</v>
      </c>
      <c r="AU726">
        <f>_xlfn.RANK.AVG(Table2[[#This Row],[Sharpe Ratio Z-Score]],Table2[Sharpe Ratio Z-Score])</f>
        <v>737</v>
      </c>
      <c r="AV726">
        <f>(Table2[[#This Row],[Rank 1Y]]+Table2[[#This Row],[Rank 6M]]+Table2[[#This Row],[Rank Sharpe]])/3</f>
        <v>677</v>
      </c>
    </row>
    <row r="727" spans="1:48" x14ac:dyDescent="0.3">
      <c r="A727" t="s">
        <v>2082</v>
      </c>
      <c r="B727" t="s">
        <v>2083</v>
      </c>
      <c r="C727" t="s">
        <v>10384</v>
      </c>
      <c r="D727" t="s">
        <v>51</v>
      </c>
      <c r="E727">
        <v>3085.4588573999999</v>
      </c>
      <c r="F727">
        <v>306.55</v>
      </c>
      <c r="G727">
        <v>-78.637862103654996</v>
      </c>
      <c r="H727">
        <f>(Table2[[#This Row],[1Y Return vs Nifty]]-AVERAGE(Table2[1Y Return vs Nifty]))/_xlfn.STDEV.P(Table2[1Y Return vs Nifty])</f>
        <v>-1.689235327023453</v>
      </c>
      <c r="I727">
        <v>3.4986139395645202</v>
      </c>
      <c r="J727">
        <f>(Table2[[#This Row],[1M Return vs Nifty]]-AVERAGE(Table2[1M Return vs Nifty]))/_xlfn.STDEV.P(Table2[1M Return vs Nifty])</f>
        <v>0.56079520512848791</v>
      </c>
      <c r="K727">
        <v>-50.884159059012397</v>
      </c>
      <c r="L727">
        <f>(Table2[[#This Row],[6M Return vs Nifty]]-AVERAGE(Table2[6M Return vs Nifty]))/_xlfn.STDEV.P(Table2[6M Return vs Nifty])</f>
        <v>-1.9222943795054714</v>
      </c>
      <c r="M727">
        <v>-1.27788351017712</v>
      </c>
      <c r="N727">
        <f>(Table2[[#This Row],[1W Return vs Nifty]]-AVERAGE(Table2[1W Return vs Nifty]))/_xlfn.STDEV.P(Table2[1W Return vs Nifty])</f>
        <v>0.33134359563018245</v>
      </c>
      <c r="O727">
        <v>313.94</v>
      </c>
      <c r="P727">
        <v>347.60531863367498</v>
      </c>
      <c r="Q727">
        <v>443.38897586158799</v>
      </c>
      <c r="R727">
        <v>40.611432227376902</v>
      </c>
      <c r="S727" s="2">
        <f>(Table2[[#This Row],[Close Price]]-Table2[[#This Row],[20D EMA]])/Table2[[#This Row],[20D EMA]]</f>
        <v>-2.3539529846467434E-2</v>
      </c>
      <c r="T727" s="2">
        <f>(Table2[[#This Row],[Close Price]]-Table2[[#This Row],[50D EMA]])/Table2[[#This Row],[50D EMA]]</f>
        <v>-0.11810900591236712</v>
      </c>
      <c r="U727" s="2">
        <f>(Table2[[#This Row],[Close Price]]-Table2[[#This Row],[200D EMA]])/Table2[[#This Row],[200D EMA]]</f>
        <v>-0.30862060924199608</v>
      </c>
      <c r="V727">
        <v>0.44651026975174302</v>
      </c>
      <c r="W727">
        <v>304</v>
      </c>
      <c r="X727">
        <v>311.95</v>
      </c>
      <c r="Y727">
        <v>301.05</v>
      </c>
      <c r="Z727">
        <v>317.35000000000002</v>
      </c>
      <c r="AA727">
        <v>301.05</v>
      </c>
      <c r="AB727">
        <v>325</v>
      </c>
      <c r="AC727" s="2">
        <f>(Table2[[#This Row],[Close Price]]/Table2[[#This Row],[Day Low]])-1</f>
        <v>8.3881578947369029E-3</v>
      </c>
      <c r="AD727" s="2">
        <f>(Table2[[#This Row],[Day High]]/Table2[[#This Row],[Close Price]])-1</f>
        <v>1.7615397161963697E-2</v>
      </c>
      <c r="AE727" s="2">
        <f>(Table2[[#This Row],[Close Price]]/Table2[[#This Row],[Current Week Low]])-1</f>
        <v>1.8269390466699953E-2</v>
      </c>
      <c r="AF727" s="2">
        <f>(Table2[[#This Row],[Current Week High]]/Table2[[#This Row],[Close Price]])-1</f>
        <v>3.5230794323927617E-2</v>
      </c>
      <c r="AG727" s="2">
        <f>(Table2[[#This Row],[Close Price]]/Table2[[#This Row],[Current Month Low]])-1</f>
        <v>1.8269390466699953E-2</v>
      </c>
      <c r="AH727" s="2">
        <f>(Table2[[#This Row],[Current Month High]]/Table2[[#This Row],[Close Price]])-1</f>
        <v>6.0185940303376206E-2</v>
      </c>
      <c r="AI727">
        <v>120.143532865764</v>
      </c>
      <c r="AJ727">
        <v>9.0149359886201896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-0.36</v>
      </c>
      <c r="AM727" t="s">
        <v>10443</v>
      </c>
      <c r="AN727">
        <v>-1.49</v>
      </c>
      <c r="AO727" t="s">
        <v>10443</v>
      </c>
      <c r="AQ727">
        <f>(Table2[[#This Row],[Sharpe Ratio]]-AVERAGE(Table2[Sharpe Ratio]))/_xlfn.STDEV.P(Table2[Sharpe Ratio])</f>
        <v>-0.74629057572393653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740</v>
      </c>
      <c r="AT727">
        <f>_xlfn.RANK.AVG(Table2[[#This Row],[6M Return vs Nifty Z-Score]],Table2[6M Return vs Nifty Z-Score])</f>
        <v>739</v>
      </c>
      <c r="AU727">
        <f>_xlfn.RANK.AVG(Table2[[#This Row],[Sharpe Ratio Z-Score]],Table2[Sharpe Ratio Z-Score])</f>
        <v>558</v>
      </c>
      <c r="AV727">
        <f>(Table2[[#This Row],[Rank 1Y]]+Table2[[#This Row],[Rank 6M]]+Table2[[#This Row],[Rank Sharpe]])/3</f>
        <v>679</v>
      </c>
    </row>
    <row r="728" spans="1:48" x14ac:dyDescent="0.3">
      <c r="A728" t="s">
        <v>872</v>
      </c>
      <c r="B728" t="s">
        <v>873</v>
      </c>
      <c r="C728" t="s">
        <v>10393</v>
      </c>
      <c r="D728" t="s">
        <v>590</v>
      </c>
      <c r="E728">
        <v>18329.3124794</v>
      </c>
      <c r="F728">
        <v>1426.1</v>
      </c>
      <c r="G728">
        <v>-44.0960447596579</v>
      </c>
      <c r="H728">
        <f>(Table2[[#This Row],[1Y Return vs Nifty]]-AVERAGE(Table2[1Y Return vs Nifty]))/_xlfn.STDEV.P(Table2[1Y Return vs Nifty])</f>
        <v>-1.1225441020580669</v>
      </c>
      <c r="I728">
        <v>-4.7396450466415301</v>
      </c>
      <c r="J728">
        <f>(Table2[[#This Row],[1M Return vs Nifty]]-AVERAGE(Table2[1M Return vs Nifty]))/_xlfn.STDEV.P(Table2[1M Return vs Nifty])</f>
        <v>-0.23179463287097654</v>
      </c>
      <c r="K728">
        <v>-14.3864757907241</v>
      </c>
      <c r="L728">
        <f>(Table2[[#This Row],[6M Return vs Nifty]]-AVERAGE(Table2[6M Return vs Nifty]))/_xlfn.STDEV.P(Table2[6M Return vs Nifty])</f>
        <v>-0.85950585662341583</v>
      </c>
      <c r="M728">
        <v>-2.1426867528726299</v>
      </c>
      <c r="N728">
        <f>(Table2[[#This Row],[1W Return vs Nifty]]-AVERAGE(Table2[1W Return vs Nifty]))/_xlfn.STDEV.P(Table2[1W Return vs Nifty])</f>
        <v>0.13907530009727123</v>
      </c>
      <c r="O728">
        <v>1439.4</v>
      </c>
      <c r="P728">
        <v>1455.4909363315201</v>
      </c>
      <c r="Q728">
        <v>1476.4991517549599</v>
      </c>
      <c r="R728">
        <v>41.687008130746797</v>
      </c>
      <c r="S728" s="2">
        <f>(Table2[[#This Row],[Close Price]]-Table2[[#This Row],[20D EMA]])/Table2[[#This Row],[20D EMA]]</f>
        <v>-9.2399610949007796E-3</v>
      </c>
      <c r="T728" s="2">
        <f>(Table2[[#This Row],[Close Price]]-Table2[[#This Row],[50D EMA]])/Table2[[#This Row],[50D EMA]]</f>
        <v>-2.0193142806920042E-2</v>
      </c>
      <c r="U728" s="2">
        <f>(Table2[[#This Row],[Close Price]]-Table2[[#This Row],[200D EMA]])/Table2[[#This Row],[200D EMA]]</f>
        <v>-3.4134223304534805E-2</v>
      </c>
      <c r="V728">
        <v>0.53043852818140402</v>
      </c>
      <c r="W728">
        <v>1418</v>
      </c>
      <c r="X728">
        <v>1432.3</v>
      </c>
      <c r="Y728">
        <v>1411</v>
      </c>
      <c r="Z728">
        <v>1450</v>
      </c>
      <c r="AA728">
        <v>1381</v>
      </c>
      <c r="AB728">
        <v>1476.95</v>
      </c>
      <c r="AC728" s="2">
        <f>(Table2[[#This Row],[Close Price]]/Table2[[#This Row],[Day Low]])-1</f>
        <v>5.7122708039492043E-3</v>
      </c>
      <c r="AD728" s="2">
        <f>(Table2[[#This Row],[Day High]]/Table2[[#This Row],[Close Price]])-1</f>
        <v>4.347521211696348E-3</v>
      </c>
      <c r="AE728" s="2">
        <f>(Table2[[#This Row],[Close Price]]/Table2[[#This Row],[Current Week Low]])-1</f>
        <v>1.0701630049610111E-2</v>
      </c>
      <c r="AF728" s="2">
        <f>(Table2[[#This Row],[Current Week High]]/Table2[[#This Row],[Close Price]])-1</f>
        <v>1.6758993057990335E-2</v>
      </c>
      <c r="AG728" s="2">
        <f>(Table2[[#This Row],[Close Price]]/Table2[[#This Row],[Current Month Low]])-1</f>
        <v>3.2657494569152679E-2</v>
      </c>
      <c r="AH728" s="2">
        <f>(Table2[[#This Row],[Current Month High]]/Table2[[#This Row],[Close Price]])-1</f>
        <v>3.5656686066895871E-2</v>
      </c>
      <c r="AI728">
        <v>20.906668536568201</v>
      </c>
      <c r="AJ728">
        <v>12.379826635145699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-0.17</v>
      </c>
      <c r="AM728" t="s">
        <v>10443</v>
      </c>
      <c r="AN728">
        <v>-1.43</v>
      </c>
      <c r="AO728" t="s">
        <v>10443</v>
      </c>
      <c r="AP728">
        <v>-0.104294535553037</v>
      </c>
      <c r="AQ728">
        <f>(Table2[[#This Row],[Sharpe Ratio]]-AVERAGE(Table2[Sharpe Ratio]))/_xlfn.STDEV.P(Table2[Sharpe Ratio])</f>
        <v>-1.9535831180527212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698</v>
      </c>
      <c r="AT728">
        <f>_xlfn.RANK.AVG(Table2[[#This Row],[6M Return vs Nifty Z-Score]],Table2[6M Return vs Nifty Z-Score])</f>
        <v>613</v>
      </c>
      <c r="AU728">
        <f>_xlfn.RANK.AVG(Table2[[#This Row],[Sharpe Ratio Z-Score]],Table2[Sharpe Ratio Z-Score])</f>
        <v>728</v>
      </c>
      <c r="AV728">
        <f>(Table2[[#This Row],[Rank 1Y]]+Table2[[#This Row],[Rank 6M]]+Table2[[#This Row],[Rank Sharpe]])/3</f>
        <v>679.66666666666663</v>
      </c>
    </row>
    <row r="729" spans="1:48" x14ac:dyDescent="0.3">
      <c r="A729" t="s">
        <v>1660</v>
      </c>
      <c r="B729" t="s">
        <v>1661</v>
      </c>
      <c r="C729" t="s">
        <v>10391</v>
      </c>
      <c r="D729" t="s">
        <v>479</v>
      </c>
      <c r="E729">
        <v>5368.10829715</v>
      </c>
      <c r="F729">
        <v>107.75</v>
      </c>
      <c r="G729">
        <v>-43.428112891637703</v>
      </c>
      <c r="H729">
        <f>(Table2[[#This Row],[1Y Return vs Nifty]]-AVERAGE(Table2[1Y Return vs Nifty]))/_xlfn.STDEV.P(Table2[1Y Return vs Nifty])</f>
        <v>-1.1115860472252175</v>
      </c>
      <c r="I729">
        <v>-3.9336295698414898</v>
      </c>
      <c r="J729">
        <f>(Table2[[#This Row],[1M Return vs Nifty]]-AVERAGE(Table2[1M Return vs Nifty]))/_xlfn.STDEV.P(Table2[1M Return vs Nifty])</f>
        <v>-0.15424916152179177</v>
      </c>
      <c r="K729">
        <v>-15.9625955455649</v>
      </c>
      <c r="L729">
        <f>(Table2[[#This Row],[6M Return vs Nifty]]-AVERAGE(Table2[6M Return vs Nifty]))/_xlfn.STDEV.P(Table2[6M Return vs Nifty])</f>
        <v>-0.90540142686603209</v>
      </c>
      <c r="M729">
        <v>0.30664214720194499</v>
      </c>
      <c r="N729">
        <f>(Table2[[#This Row],[1W Return vs Nifty]]-AVERAGE(Table2[1W Return vs Nifty]))/_xlfn.STDEV.P(Table2[1W Return vs Nifty])</f>
        <v>0.68362493817332626</v>
      </c>
      <c r="O729">
        <v>107.19</v>
      </c>
      <c r="P729">
        <v>107.656618941913</v>
      </c>
      <c r="Q729">
        <v>108.522280364609</v>
      </c>
      <c r="R729">
        <v>54.4015792438787</v>
      </c>
      <c r="S729" s="2">
        <f>(Table2[[#This Row],[Close Price]]-Table2[[#This Row],[20D EMA]])/Table2[[#This Row],[20D EMA]]</f>
        <v>5.2243679447709886E-3</v>
      </c>
      <c r="T729" s="2">
        <f>(Table2[[#This Row],[Close Price]]-Table2[[#This Row],[50D EMA]])/Table2[[#This Row],[50D EMA]]</f>
        <v>8.6739727668197519E-4</v>
      </c>
      <c r="U729" s="2">
        <f>(Table2[[#This Row],[Close Price]]-Table2[[#This Row],[200D EMA]])/Table2[[#This Row],[200D EMA]]</f>
        <v>-7.1163300477498706E-3</v>
      </c>
      <c r="V729">
        <v>0.60687485022091803</v>
      </c>
      <c r="W729">
        <v>107.11</v>
      </c>
      <c r="X729">
        <v>108.3</v>
      </c>
      <c r="Y729">
        <v>103.01</v>
      </c>
      <c r="Z729">
        <v>109.6</v>
      </c>
      <c r="AA729">
        <v>103.01</v>
      </c>
      <c r="AB729">
        <v>112.4</v>
      </c>
      <c r="AC729" s="2">
        <f>(Table2[[#This Row],[Close Price]]/Table2[[#This Row],[Day Low]])-1</f>
        <v>5.9751657174866857E-3</v>
      </c>
      <c r="AD729" s="2">
        <f>(Table2[[#This Row],[Day High]]/Table2[[#This Row],[Close Price]])-1</f>
        <v>5.1044083526681217E-3</v>
      </c>
      <c r="AE729" s="2">
        <f>(Table2[[#This Row],[Close Price]]/Table2[[#This Row],[Current Week Low]])-1</f>
        <v>4.6014950004853894E-2</v>
      </c>
      <c r="AF729" s="2">
        <f>(Table2[[#This Row],[Current Week High]]/Table2[[#This Row],[Close Price]])-1</f>
        <v>1.7169373549883904E-2</v>
      </c>
      <c r="AG729" s="2">
        <f>(Table2[[#This Row],[Close Price]]/Table2[[#This Row],[Current Month Low]])-1</f>
        <v>4.6014950004853894E-2</v>
      </c>
      <c r="AH729" s="2">
        <f>(Table2[[#This Row],[Current Month High]]/Table2[[#This Row],[Close Price]])-1</f>
        <v>4.3155452436195008E-2</v>
      </c>
      <c r="AI729">
        <v>24.083526682134501</v>
      </c>
      <c r="AJ729">
        <v>17.759562841529998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-7.0000000000000007E-2</v>
      </c>
      <c r="AM729" t="s">
        <v>10443</v>
      </c>
      <c r="AN729">
        <v>2.0099999999999998</v>
      </c>
      <c r="AO729" t="s">
        <v>10442</v>
      </c>
      <c r="AP729">
        <v>-9.1255093985915997E-2</v>
      </c>
      <c r="AQ729">
        <f>(Table2[[#This Row],[Sharpe Ratio]]-AVERAGE(Table2[Sharpe Ratio]))/_xlfn.STDEV.P(Table2[Sharpe Ratio])</f>
        <v>-1.8026411681543812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694</v>
      </c>
      <c r="AT729">
        <f>_xlfn.RANK.AVG(Table2[[#This Row],[6M Return vs Nifty Z-Score]],Table2[6M Return vs Nifty Z-Score])</f>
        <v>633</v>
      </c>
      <c r="AU729">
        <f>_xlfn.RANK.AVG(Table2[[#This Row],[Sharpe Ratio Z-Score]],Table2[Sharpe Ratio Z-Score])</f>
        <v>717</v>
      </c>
      <c r="AV729">
        <f>(Table2[[#This Row],[Rank 1Y]]+Table2[[#This Row],[Rank 6M]]+Table2[[#This Row],[Rank Sharpe]])/3</f>
        <v>681.33333333333337</v>
      </c>
    </row>
    <row r="730" spans="1:48" x14ac:dyDescent="0.3">
      <c r="A730" t="s">
        <v>1819</v>
      </c>
      <c r="B730" t="s">
        <v>1820</v>
      </c>
      <c r="C730" t="s">
        <v>10384</v>
      </c>
      <c r="D730" t="s">
        <v>51</v>
      </c>
      <c r="E730">
        <v>4303.6219661199902</v>
      </c>
      <c r="F730">
        <v>603.54999999999995</v>
      </c>
      <c r="G730">
        <v>-52.260057082377102</v>
      </c>
      <c r="H730">
        <f>(Table2[[#This Row],[1Y Return vs Nifty]]-AVERAGE(Table2[1Y Return vs Nifty]))/_xlfn.STDEV.P(Table2[1Y Return vs Nifty])</f>
        <v>-1.2564824556113803</v>
      </c>
      <c r="I730">
        <v>-7.0277387701032401</v>
      </c>
      <c r="J730">
        <f>(Table2[[#This Row],[1M Return vs Nifty]]-AVERAGE(Table2[1M Return vs Nifty]))/_xlfn.STDEV.P(Table2[1M Return vs Nifty])</f>
        <v>-0.45192850298147247</v>
      </c>
      <c r="K730">
        <v>-43.310587221996897</v>
      </c>
      <c r="L730">
        <f>(Table2[[#This Row],[6M Return vs Nifty]]-AVERAGE(Table2[6M Return vs Nifty]))/_xlfn.STDEV.P(Table2[6M Return vs Nifty])</f>
        <v>-1.7017569506929295</v>
      </c>
      <c r="M730">
        <v>-2.8541460866090298</v>
      </c>
      <c r="N730">
        <f>(Table2[[#This Row],[1W Return vs Nifty]]-AVERAGE(Table2[1W Return vs Nifty]))/_xlfn.STDEV.P(Table2[1W Return vs Nifty])</f>
        <v>-1.9100648702496698E-2</v>
      </c>
      <c r="O730">
        <v>610.35</v>
      </c>
      <c r="P730">
        <v>641.65307170600499</v>
      </c>
      <c r="Q730">
        <v>757.71093998607898</v>
      </c>
      <c r="R730">
        <v>45.328582206865299</v>
      </c>
      <c r="S730" s="2">
        <f>(Table2[[#This Row],[Close Price]]-Table2[[#This Row],[20D EMA]])/Table2[[#This Row],[20D EMA]]</f>
        <v>-1.1141148521340327E-2</v>
      </c>
      <c r="T730" s="2">
        <f>(Table2[[#This Row],[Close Price]]-Table2[[#This Row],[50D EMA]])/Table2[[#This Row],[50D EMA]]</f>
        <v>-5.9382668588646992E-2</v>
      </c>
      <c r="U730" s="2">
        <f>(Table2[[#This Row],[Close Price]]-Table2[[#This Row],[200D EMA]])/Table2[[#This Row],[200D EMA]]</f>
        <v>-0.20345613590970635</v>
      </c>
      <c r="V730">
        <v>0.74158932174593795</v>
      </c>
      <c r="W730">
        <v>597.9</v>
      </c>
      <c r="X730">
        <v>607.70000000000005</v>
      </c>
      <c r="Y730">
        <v>594</v>
      </c>
      <c r="Z730">
        <v>618.79999999999995</v>
      </c>
      <c r="AA730">
        <v>594</v>
      </c>
      <c r="AB730">
        <v>636.29999999999995</v>
      </c>
      <c r="AC730" s="2">
        <f>(Table2[[#This Row],[Close Price]]/Table2[[#This Row],[Day Low]])-1</f>
        <v>9.4497407593243654E-3</v>
      </c>
      <c r="AD730" s="2">
        <f>(Table2[[#This Row],[Day High]]/Table2[[#This Row],[Close Price]])-1</f>
        <v>6.8759837627372367E-3</v>
      </c>
      <c r="AE730" s="2">
        <f>(Table2[[#This Row],[Close Price]]/Table2[[#This Row],[Current Week Low]])-1</f>
        <v>1.6077441077440913E-2</v>
      </c>
      <c r="AF730" s="2">
        <f>(Table2[[#This Row],[Current Week High]]/Table2[[#This Row],[Close Price]])-1</f>
        <v>2.5267169248612387E-2</v>
      </c>
      <c r="AG730" s="2">
        <f>(Table2[[#This Row],[Close Price]]/Table2[[#This Row],[Current Month Low]])-1</f>
        <v>1.6077441077440913E-2</v>
      </c>
      <c r="AH730" s="2">
        <f>(Table2[[#This Row],[Current Month High]]/Table2[[#This Row],[Close Price]])-1</f>
        <v>5.4262281501118448E-2</v>
      </c>
      <c r="AI730">
        <v>105.98127744180201</v>
      </c>
      <c r="AJ730">
        <v>2.9334015519740499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-0.22</v>
      </c>
      <c r="AM730" t="s">
        <v>10443</v>
      </c>
      <c r="AN730">
        <v>-1.31</v>
      </c>
      <c r="AO730" t="s">
        <v>10443</v>
      </c>
      <c r="AP730">
        <v>-3.1546059028760001E-3</v>
      </c>
      <c r="AQ730">
        <f>(Table2[[#This Row],[Sharpe Ratio]]-AVERAGE(Table2[Sharpe Ratio]))/_xlfn.STDEV.P(Table2[Sharpe Ratio])</f>
        <v>-0.78280765842949984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719</v>
      </c>
      <c r="AT730">
        <f>_xlfn.RANK.AVG(Table2[[#This Row],[6M Return vs Nifty Z-Score]],Table2[6M Return vs Nifty Z-Score])</f>
        <v>737</v>
      </c>
      <c r="AU730">
        <f>_xlfn.RANK.AVG(Table2[[#This Row],[Sharpe Ratio Z-Score]],Table2[Sharpe Ratio Z-Score])</f>
        <v>592</v>
      </c>
      <c r="AV730">
        <f>(Table2[[#This Row],[Rank 1Y]]+Table2[[#This Row],[Rank 6M]]+Table2[[#This Row],[Rank Sharpe]])/3</f>
        <v>682.66666666666663</v>
      </c>
    </row>
    <row r="731" spans="1:48" x14ac:dyDescent="0.3">
      <c r="A731" t="s">
        <v>1108</v>
      </c>
      <c r="B731" t="s">
        <v>1109</v>
      </c>
      <c r="C731" t="s">
        <v>10383</v>
      </c>
      <c r="D731" t="s">
        <v>21</v>
      </c>
      <c r="E731">
        <v>11964.10512</v>
      </c>
      <c r="F731">
        <v>800</v>
      </c>
      <c r="G731">
        <v>-43.022929223302199</v>
      </c>
      <c r="H731">
        <f>(Table2[[#This Row],[1Y Return vs Nifty]]-AVERAGE(Table2[1Y Return vs Nifty]))/_xlfn.STDEV.P(Table2[1Y Return vs Nifty])</f>
        <v>-1.1049386254332974</v>
      </c>
      <c r="I731">
        <v>-2.7271832541002001</v>
      </c>
      <c r="J731">
        <f>(Table2[[#This Row],[1M Return vs Nifty]]-AVERAGE(Table2[1M Return vs Nifty]))/_xlfn.STDEV.P(Table2[1M Return vs Nifty])</f>
        <v>-3.8178873910112265E-2</v>
      </c>
      <c r="K731">
        <v>-14.9493454459631</v>
      </c>
      <c r="L731">
        <f>(Table2[[#This Row],[6M Return vs Nifty]]-AVERAGE(Table2[6M Return vs Nifty]))/_xlfn.STDEV.P(Table2[6M Return vs Nifty])</f>
        <v>-0.87589625064018772</v>
      </c>
      <c r="M731">
        <v>-5.6075806530119001</v>
      </c>
      <c r="N731">
        <f>(Table2[[#This Row],[1W Return vs Nifty]]-AVERAGE(Table2[1W Return vs Nifty]))/_xlfn.STDEV.P(Table2[1W Return vs Nifty])</f>
        <v>-0.63126090066177054</v>
      </c>
      <c r="O731">
        <v>802.9</v>
      </c>
      <c r="P731">
        <v>805.56317504809795</v>
      </c>
      <c r="Q731">
        <v>829.23758714658402</v>
      </c>
      <c r="R731">
        <v>46.431862282644502</v>
      </c>
      <c r="S731" s="2">
        <f>(Table2[[#This Row],[Close Price]]-Table2[[#This Row],[20D EMA]])/Table2[[#This Row],[20D EMA]]</f>
        <v>-3.611906837713261E-3</v>
      </c>
      <c r="T731" s="2">
        <f>(Table2[[#This Row],[Close Price]]-Table2[[#This Row],[50D EMA]])/Table2[[#This Row],[50D EMA]]</f>
        <v>-6.9059450834079951E-3</v>
      </c>
      <c r="U731" s="2">
        <f>(Table2[[#This Row],[Close Price]]-Table2[[#This Row],[200D EMA]])/Table2[[#This Row],[200D EMA]]</f>
        <v>-3.5258395904593384E-2</v>
      </c>
      <c r="V731">
        <v>0.50799102317949996</v>
      </c>
      <c r="W731">
        <v>789</v>
      </c>
      <c r="X731">
        <v>804.1</v>
      </c>
      <c r="Y731">
        <v>779</v>
      </c>
      <c r="Z731">
        <v>824.95</v>
      </c>
      <c r="AA731">
        <v>779</v>
      </c>
      <c r="AB731">
        <v>833</v>
      </c>
      <c r="AC731" s="2">
        <f>(Table2[[#This Row],[Close Price]]/Table2[[#This Row],[Day Low]])-1</f>
        <v>1.3941698352344822E-2</v>
      </c>
      <c r="AD731" s="2">
        <f>(Table2[[#This Row],[Day High]]/Table2[[#This Row],[Close Price]])-1</f>
        <v>5.1250000000000462E-3</v>
      </c>
      <c r="AE731" s="2">
        <f>(Table2[[#This Row],[Close Price]]/Table2[[#This Row],[Current Week Low]])-1</f>
        <v>2.695763799743256E-2</v>
      </c>
      <c r="AF731" s="2">
        <f>(Table2[[#This Row],[Current Week High]]/Table2[[#This Row],[Close Price]])-1</f>
        <v>3.1187500000000146E-2</v>
      </c>
      <c r="AG731" s="2">
        <f>(Table2[[#This Row],[Close Price]]/Table2[[#This Row],[Current Month Low]])-1</f>
        <v>2.695763799743256E-2</v>
      </c>
      <c r="AH731" s="2">
        <f>(Table2[[#This Row],[Current Month High]]/Table2[[#This Row],[Close Price]])-1</f>
        <v>4.1250000000000009E-2</v>
      </c>
      <c r="AI731">
        <v>20.124999999999901</v>
      </c>
      <c r="AJ731">
        <v>7.9622132253711104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-0.14000000000000001</v>
      </c>
      <c r="AM731" t="s">
        <v>10443</v>
      </c>
      <c r="AN731">
        <v>-0.17</v>
      </c>
      <c r="AO731" t="s">
        <v>10443</v>
      </c>
      <c r="AP731">
        <v>-0.149323114567918</v>
      </c>
      <c r="AQ731">
        <f>(Table2[[#This Row],[Sharpe Ratio]]-AVERAGE(Table2[Sharpe Ratio]))/_xlfn.STDEV.P(Table2[Sharpe Ratio])</f>
        <v>-2.4748248815647043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691</v>
      </c>
      <c r="AT731">
        <f>_xlfn.RANK.AVG(Table2[[#This Row],[6M Return vs Nifty Z-Score]],Table2[6M Return vs Nifty Z-Score])</f>
        <v>623</v>
      </c>
      <c r="AU731">
        <f>_xlfn.RANK.AVG(Table2[[#This Row],[Sharpe Ratio Z-Score]],Table2[Sharpe Ratio Z-Score])</f>
        <v>740</v>
      </c>
      <c r="AV731">
        <f>(Table2[[#This Row],[Rank 1Y]]+Table2[[#This Row],[Rank 6M]]+Table2[[#This Row],[Rank Sharpe]])/3</f>
        <v>684.66666666666663</v>
      </c>
    </row>
    <row r="732" spans="1:48" x14ac:dyDescent="0.3">
      <c r="A732" t="s">
        <v>1493</v>
      </c>
      <c r="B732" t="s">
        <v>1494</v>
      </c>
      <c r="C732" t="s">
        <v>10388</v>
      </c>
      <c r="D732" t="s">
        <v>54</v>
      </c>
      <c r="E732">
        <v>7087.8760035080004</v>
      </c>
      <c r="F732">
        <v>218.41</v>
      </c>
      <c r="G732">
        <v>-35.186903648082001</v>
      </c>
      <c r="H732">
        <f>(Table2[[#This Row],[1Y Return vs Nifty]]-AVERAGE(Table2[1Y Return vs Nifty]))/_xlfn.STDEV.P(Table2[1Y Return vs Nifty])</f>
        <v>-0.97638120507934645</v>
      </c>
      <c r="I732">
        <v>-2.4928383988284799</v>
      </c>
      <c r="J732">
        <f>(Table2[[#This Row],[1M Return vs Nifty]]-AVERAGE(Table2[1M Return vs Nifty]))/_xlfn.STDEV.P(Table2[1M Return vs Nifty])</f>
        <v>-1.5632926861492119E-2</v>
      </c>
      <c r="K732">
        <v>-56.187700595483797</v>
      </c>
      <c r="L732">
        <f>(Table2[[#This Row],[6M Return vs Nifty]]-AVERAGE(Table2[6M Return vs Nifty]))/_xlfn.STDEV.P(Table2[6M Return vs Nifty])</f>
        <v>-2.0767300195475205</v>
      </c>
      <c r="M732">
        <v>-4.9842090245433504</v>
      </c>
      <c r="N732">
        <f>(Table2[[#This Row],[1W Return vs Nifty]]-AVERAGE(Table2[1W Return vs Nifty]))/_xlfn.STDEV.P(Table2[1W Return vs Nifty])</f>
        <v>-0.4926691440956783</v>
      </c>
      <c r="O732">
        <v>223.28</v>
      </c>
      <c r="P732">
        <v>226.65812921912999</v>
      </c>
      <c r="Q732">
        <v>255.261682408063</v>
      </c>
      <c r="R732">
        <v>34.553083059322098</v>
      </c>
      <c r="S732" s="2">
        <f>(Table2[[#This Row],[Close Price]]-Table2[[#This Row],[20D EMA]])/Table2[[#This Row],[20D EMA]]</f>
        <v>-2.181117878896455E-2</v>
      </c>
      <c r="T732" s="2">
        <f>(Table2[[#This Row],[Close Price]]-Table2[[#This Row],[50D EMA]])/Table2[[#This Row],[50D EMA]]</f>
        <v>-3.6390176022126318E-2</v>
      </c>
      <c r="U732" s="2">
        <f>(Table2[[#This Row],[Close Price]]-Table2[[#This Row],[200D EMA]])/Table2[[#This Row],[200D EMA]]</f>
        <v>-0.14436825010481463</v>
      </c>
      <c r="V732">
        <v>0.88468199295998895</v>
      </c>
      <c r="W732">
        <v>0</v>
      </c>
      <c r="X732">
        <v>0</v>
      </c>
      <c r="Y732">
        <v>215.26</v>
      </c>
      <c r="Z732">
        <v>228</v>
      </c>
      <c r="AA732">
        <v>215.26</v>
      </c>
      <c r="AB732">
        <v>236</v>
      </c>
      <c r="AC732" s="2" t="e">
        <f>(Table2[[#This Row],[Close Price]]/Table2[[#This Row],[Day Low]])-1</f>
        <v>#DIV/0!</v>
      </c>
      <c r="AD732" s="2">
        <f>(Table2[[#This Row],[Day High]]/Table2[[#This Row],[Close Price]])-1</f>
        <v>-1</v>
      </c>
      <c r="AE732" s="2">
        <f>(Table2[[#This Row],[Close Price]]/Table2[[#This Row],[Current Week Low]])-1</f>
        <v>1.463346650562114E-2</v>
      </c>
      <c r="AF732" s="2">
        <f>(Table2[[#This Row],[Current Week High]]/Table2[[#This Row],[Close Price]])-1</f>
        <v>4.3908245959434211E-2</v>
      </c>
      <c r="AG732" s="2">
        <f>(Table2[[#This Row],[Close Price]]/Table2[[#This Row],[Current Month Low]])-1</f>
        <v>1.463346650562114E-2</v>
      </c>
      <c r="AH732" s="2">
        <f>(Table2[[#This Row],[Current Month High]]/Table2[[#This Row],[Close Price]])-1</f>
        <v>8.0536605466782651E-2</v>
      </c>
      <c r="AI732">
        <v>116.47360468843</v>
      </c>
      <c r="AJ732">
        <v>11.376848546659801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-0.21</v>
      </c>
      <c r="AM732" t="s">
        <v>10443</v>
      </c>
      <c r="AN732">
        <v>-3.26</v>
      </c>
      <c r="AO732" t="s">
        <v>10443</v>
      </c>
      <c r="AP732">
        <v>-2.8542563409795999E-2</v>
      </c>
      <c r="AQ732">
        <f>(Table2[[#This Row],[Sharpe Ratio]]-AVERAGE(Table2[Sharpe Ratio]))/_xlfn.STDEV.P(Table2[Sharpe Ratio])</f>
        <v>-1.0766935422923007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672</v>
      </c>
      <c r="AT732">
        <f>_xlfn.RANK.AVG(Table2[[#This Row],[6M Return vs Nifty Z-Score]],Table2[6M Return vs Nifty Z-Score])</f>
        <v>740</v>
      </c>
      <c r="AU732">
        <f>_xlfn.RANK.AVG(Table2[[#This Row],[Sharpe Ratio Z-Score]],Table2[Sharpe Ratio Z-Score])</f>
        <v>642</v>
      </c>
      <c r="AV732">
        <f>(Table2[[#This Row],[Rank 1Y]]+Table2[[#This Row],[Rank 6M]]+Table2[[#This Row],[Rank Sharpe]])/3</f>
        <v>684.66666666666663</v>
      </c>
    </row>
    <row r="733" spans="1:48" x14ac:dyDescent="0.3">
      <c r="A733" t="s">
        <v>584</v>
      </c>
      <c r="B733" t="s">
        <v>585</v>
      </c>
      <c r="C733" t="s">
        <v>5658</v>
      </c>
      <c r="D733" t="s">
        <v>80</v>
      </c>
      <c r="E733">
        <v>34431.8692081099</v>
      </c>
      <c r="F733">
        <v>1835.9</v>
      </c>
      <c r="G733">
        <v>-50.277119341376697</v>
      </c>
      <c r="H733">
        <f>(Table2[[#This Row],[1Y Return vs Nifty]]-AVERAGE(Table2[1Y Return vs Nifty]))/_xlfn.STDEV.P(Table2[1Y Return vs Nifty])</f>
        <v>-1.2239504841089339</v>
      </c>
      <c r="I733">
        <v>-1.58008087471459</v>
      </c>
      <c r="J733">
        <f>(Table2[[#This Row],[1M Return vs Nifty]]-AVERAGE(Table2[1M Return vs Nifty]))/_xlfn.STDEV.P(Table2[1M Return vs Nifty])</f>
        <v>7.2182027655176437E-2</v>
      </c>
      <c r="K733">
        <v>-21.216586643100001</v>
      </c>
      <c r="L733">
        <f>(Table2[[#This Row],[6M Return vs Nifty]]-AVERAGE(Table2[6M Return vs Nifty]))/_xlfn.STDEV.P(Table2[6M Return vs Nifty])</f>
        <v>-1.0583941907282923</v>
      </c>
      <c r="M733">
        <v>-5.2367684823731597</v>
      </c>
      <c r="N733">
        <f>(Table2[[#This Row],[1W Return vs Nifty]]-AVERAGE(Table2[1W Return vs Nifty]))/_xlfn.STDEV.P(Table2[1W Return vs Nifty])</f>
        <v>-0.54881969266011155</v>
      </c>
      <c r="O733">
        <v>1851.82</v>
      </c>
      <c r="P733">
        <v>1840.36061696415</v>
      </c>
      <c r="Q733">
        <v>1917.1755301888099</v>
      </c>
      <c r="R733">
        <v>42.241243546852303</v>
      </c>
      <c r="S733" s="2">
        <f>(Table2[[#This Row],[Close Price]]-Table2[[#This Row],[20D EMA]])/Table2[[#This Row],[20D EMA]]</f>
        <v>-8.5969478675032383E-3</v>
      </c>
      <c r="T733" s="2">
        <f>(Table2[[#This Row],[Close Price]]-Table2[[#This Row],[50D EMA]])/Table2[[#This Row],[50D EMA]]</f>
        <v>-2.4237733208549972E-3</v>
      </c>
      <c r="U733" s="2">
        <f>(Table2[[#This Row],[Close Price]]-Table2[[#This Row],[200D EMA]])/Table2[[#This Row],[200D EMA]]</f>
        <v>-4.2393369260667314E-2</v>
      </c>
      <c r="V733">
        <v>0.45974805177258499</v>
      </c>
      <c r="W733">
        <v>1819.8</v>
      </c>
      <c r="X733">
        <v>1853.45</v>
      </c>
      <c r="Y733">
        <v>1794.25</v>
      </c>
      <c r="Z733">
        <v>1917.4</v>
      </c>
      <c r="AA733">
        <v>1794.25</v>
      </c>
      <c r="AB733">
        <v>1945.85</v>
      </c>
      <c r="AC733" s="2">
        <f>(Table2[[#This Row],[Close Price]]/Table2[[#This Row],[Day Low]])-1</f>
        <v>8.8471260578086852E-3</v>
      </c>
      <c r="AD733" s="2">
        <f>(Table2[[#This Row],[Day High]]/Table2[[#This Row],[Close Price]])-1</f>
        <v>9.5593441908601307E-3</v>
      </c>
      <c r="AE733" s="2">
        <f>(Table2[[#This Row],[Close Price]]/Table2[[#This Row],[Current Week Low]])-1</f>
        <v>2.3213041660861133E-2</v>
      </c>
      <c r="AF733" s="2">
        <f>(Table2[[#This Row],[Current Week High]]/Table2[[#This Row],[Close Price]])-1</f>
        <v>4.4392396100005449E-2</v>
      </c>
      <c r="AG733" s="2">
        <f>(Table2[[#This Row],[Close Price]]/Table2[[#This Row],[Current Month Low]])-1</f>
        <v>2.3213041660861133E-2</v>
      </c>
      <c r="AH733" s="2">
        <f>(Table2[[#This Row],[Current Month High]]/Table2[[#This Row],[Close Price]])-1</f>
        <v>5.9888882836755641E-2</v>
      </c>
      <c r="AI733">
        <v>32.398278773353603</v>
      </c>
      <c r="AJ733">
        <v>11.172338621775401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-0.04</v>
      </c>
      <c r="AM733" t="s">
        <v>10443</v>
      </c>
      <c r="AN733">
        <v>-4.71</v>
      </c>
      <c r="AO733" t="s">
        <v>10443</v>
      </c>
      <c r="AP733">
        <v>-5.1606675459592001E-2</v>
      </c>
      <c r="AQ733">
        <f>(Table2[[#This Row],[Sharpe Ratio]]-AVERAGE(Table2[Sharpe Ratio]))/_xlfn.STDEV.P(Table2[Sharpe Ratio])</f>
        <v>-1.3436790590837731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714</v>
      </c>
      <c r="AT733">
        <f>_xlfn.RANK.AVG(Table2[[#This Row],[6M Return vs Nifty Z-Score]],Table2[6M Return vs Nifty Z-Score])</f>
        <v>678</v>
      </c>
      <c r="AU733">
        <f>_xlfn.RANK.AVG(Table2[[#This Row],[Sharpe Ratio Z-Score]],Table2[Sharpe Ratio Z-Score])</f>
        <v>675</v>
      </c>
      <c r="AV733">
        <f>(Table2[[#This Row],[Rank 1Y]]+Table2[[#This Row],[Rank 6M]]+Table2[[#This Row],[Rank Sharpe]])/3</f>
        <v>689</v>
      </c>
    </row>
    <row r="734" spans="1:48" x14ac:dyDescent="0.3">
      <c r="A734" t="s">
        <v>1206</v>
      </c>
      <c r="B734" t="s">
        <v>1207</v>
      </c>
      <c r="C734" t="s">
        <v>10393</v>
      </c>
      <c r="D734" t="s">
        <v>1208</v>
      </c>
      <c r="E734">
        <v>10100.156925719901</v>
      </c>
      <c r="F734">
        <v>929.2</v>
      </c>
      <c r="G734">
        <v>-50.083100321215497</v>
      </c>
      <c r="H734">
        <f>(Table2[[#This Row],[1Y Return vs Nifty]]-AVERAGE(Table2[1Y Return vs Nifty]))/_xlfn.STDEV.P(Table2[1Y Return vs Nifty])</f>
        <v>-1.2207674183452897</v>
      </c>
      <c r="I734">
        <v>-4.2275932759334403</v>
      </c>
      <c r="J734">
        <f>(Table2[[#This Row],[1M Return vs Nifty]]-AVERAGE(Table2[1M Return vs Nifty]))/_xlfn.STDEV.P(Table2[1M Return vs Nifty])</f>
        <v>-0.18253094370165027</v>
      </c>
      <c r="K734">
        <v>-18.991201404225901</v>
      </c>
      <c r="L734">
        <f>(Table2[[#This Row],[6M Return vs Nifty]]-AVERAGE(Table2[6M Return vs Nifty]))/_xlfn.STDEV.P(Table2[6M Return vs Nifty])</f>
        <v>-0.99359243677911757</v>
      </c>
      <c r="M734">
        <v>-1.99771739992271</v>
      </c>
      <c r="N734">
        <f>(Table2[[#This Row],[1W Return vs Nifty]]-AVERAGE(Table2[1W Return vs Nifty]))/_xlfn.STDEV.P(Table2[1W Return vs Nifty])</f>
        <v>0.17130576480888884</v>
      </c>
      <c r="O734">
        <v>932.5</v>
      </c>
      <c r="P734">
        <v>944.53212689935901</v>
      </c>
      <c r="Q734">
        <v>999.76951586046903</v>
      </c>
      <c r="R734">
        <v>47.603917938657702</v>
      </c>
      <c r="S734" s="2">
        <f>(Table2[[#This Row],[Close Price]]-Table2[[#This Row],[20D EMA]])/Table2[[#This Row],[20D EMA]]</f>
        <v>-3.5388739946380209E-3</v>
      </c>
      <c r="T734" s="2">
        <f>(Table2[[#This Row],[Close Price]]-Table2[[#This Row],[50D EMA]])/Table2[[#This Row],[50D EMA]]</f>
        <v>-1.6232509686769633E-2</v>
      </c>
      <c r="U734" s="2">
        <f>(Table2[[#This Row],[Close Price]]-Table2[[#This Row],[200D EMA]])/Table2[[#This Row],[200D EMA]]</f>
        <v>-7.0585784764333512E-2</v>
      </c>
      <c r="V734">
        <v>0.76526710061507697</v>
      </c>
      <c r="W734">
        <v>923.25</v>
      </c>
      <c r="X734">
        <v>943.1</v>
      </c>
      <c r="Y734">
        <v>909.6</v>
      </c>
      <c r="Z734">
        <v>943.1</v>
      </c>
      <c r="AA734">
        <v>909.6</v>
      </c>
      <c r="AB734">
        <v>965</v>
      </c>
      <c r="AC734" s="2">
        <f>(Table2[[#This Row],[Close Price]]/Table2[[#This Row],[Day Low]])-1</f>
        <v>6.4446249661522792E-3</v>
      </c>
      <c r="AD734" s="2">
        <f>(Table2[[#This Row],[Day High]]/Table2[[#This Row],[Close Price]])-1</f>
        <v>1.4959104606112827E-2</v>
      </c>
      <c r="AE734" s="2">
        <f>(Table2[[#This Row],[Close Price]]/Table2[[#This Row],[Current Week Low]])-1</f>
        <v>2.1547933157431753E-2</v>
      </c>
      <c r="AF734" s="2">
        <f>(Table2[[#This Row],[Current Week High]]/Table2[[#This Row],[Close Price]])-1</f>
        <v>1.4959104606112827E-2</v>
      </c>
      <c r="AG734" s="2">
        <f>(Table2[[#This Row],[Close Price]]/Table2[[#This Row],[Current Month Low]])-1</f>
        <v>2.1547933157431753E-2</v>
      </c>
      <c r="AH734" s="2">
        <f>(Table2[[#This Row],[Current Month High]]/Table2[[#This Row],[Close Price]])-1</f>
        <v>3.8527765820060234E-2</v>
      </c>
      <c r="AI734">
        <v>39.582436504519997</v>
      </c>
      <c r="AJ734">
        <v>8.8056206088993108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-0.17</v>
      </c>
      <c r="AM734" t="s">
        <v>10443</v>
      </c>
      <c r="AN734">
        <v>0.44</v>
      </c>
      <c r="AO734" t="s">
        <v>10442</v>
      </c>
      <c r="AP734">
        <v>-7.7173133383793002E-2</v>
      </c>
      <c r="AQ734">
        <f>(Table2[[#This Row],[Sharpe Ratio]]-AVERAGE(Table2[Sharpe Ratio]))/_xlfn.STDEV.P(Table2[Sharpe Ratio])</f>
        <v>-1.639631227833344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713</v>
      </c>
      <c r="AT734">
        <f>_xlfn.RANK.AVG(Table2[[#This Row],[6M Return vs Nifty Z-Score]],Table2[6M Return vs Nifty Z-Score])</f>
        <v>664</v>
      </c>
      <c r="AU734">
        <f>_xlfn.RANK.AVG(Table2[[#This Row],[Sharpe Ratio Z-Score]],Table2[Sharpe Ratio Z-Score])</f>
        <v>704</v>
      </c>
      <c r="AV734">
        <f>(Table2[[#This Row],[Rank 1Y]]+Table2[[#This Row],[Rank 6M]]+Table2[[#This Row],[Rank Sharpe]])/3</f>
        <v>693.66666666666663</v>
      </c>
    </row>
    <row r="735" spans="1:48" x14ac:dyDescent="0.3">
      <c r="A735" t="s">
        <v>1375</v>
      </c>
      <c r="B735" t="s">
        <v>1376</v>
      </c>
      <c r="C735" t="s">
        <v>10397</v>
      </c>
      <c r="D735" t="s">
        <v>472</v>
      </c>
      <c r="E735">
        <v>8214.5363155199993</v>
      </c>
      <c r="F735">
        <v>747.9</v>
      </c>
      <c r="G735">
        <v>-48.713361180123798</v>
      </c>
      <c r="H735">
        <f>(Table2[[#This Row],[1Y Return vs Nifty]]-AVERAGE(Table2[1Y Return vs Nifty]))/_xlfn.STDEV.P(Table2[1Y Return vs Nifty])</f>
        <v>-1.1982955505793864</v>
      </c>
      <c r="I735">
        <v>-11.3308218646655</v>
      </c>
      <c r="J735">
        <f>(Table2[[#This Row],[1M Return vs Nifty]]-AVERAGE(Table2[1M Return vs Nifty]))/_xlfn.STDEV.P(Table2[1M Return vs Nifty])</f>
        <v>-0.86592130637936648</v>
      </c>
      <c r="K735">
        <v>-34.113487972924197</v>
      </c>
      <c r="L735">
        <f>(Table2[[#This Row],[6M Return vs Nifty]]-AVERAGE(Table2[6M Return vs Nifty]))/_xlfn.STDEV.P(Table2[6M Return vs Nifty])</f>
        <v>-1.4339434718518091</v>
      </c>
      <c r="M735">
        <v>-4.0472641435944903</v>
      </c>
      <c r="N735">
        <f>(Table2[[#This Row],[1W Return vs Nifty]]-AVERAGE(Table2[1W Return vs Nifty]))/_xlfn.STDEV.P(Table2[1W Return vs Nifty])</f>
        <v>-0.28436188254236883</v>
      </c>
      <c r="O735">
        <v>767.36</v>
      </c>
      <c r="P735">
        <v>775.74886626570003</v>
      </c>
      <c r="Q735">
        <v>831.05938505721599</v>
      </c>
      <c r="R735">
        <v>20.872763061110799</v>
      </c>
      <c r="S735" s="2">
        <f>(Table2[[#This Row],[Close Price]]-Table2[[#This Row],[20D EMA]])/Table2[[#This Row],[20D EMA]]</f>
        <v>-2.535967472894083E-2</v>
      </c>
      <c r="T735" s="2">
        <f>(Table2[[#This Row],[Close Price]]-Table2[[#This Row],[50D EMA]])/Table2[[#This Row],[50D EMA]]</f>
        <v>-3.5899332215281125E-2</v>
      </c>
      <c r="U735" s="2">
        <f>(Table2[[#This Row],[Close Price]]-Table2[[#This Row],[200D EMA]])/Table2[[#This Row],[200D EMA]]</f>
        <v>-0.10006431135061514</v>
      </c>
      <c r="V735">
        <v>0.37424442511838801</v>
      </c>
      <c r="W735">
        <v>740.8</v>
      </c>
      <c r="X735">
        <v>758.6</v>
      </c>
      <c r="Y735">
        <v>740.8</v>
      </c>
      <c r="Z735">
        <v>770.7</v>
      </c>
      <c r="AA735">
        <v>740.8</v>
      </c>
      <c r="AB735">
        <v>785.5</v>
      </c>
      <c r="AC735" s="2">
        <f>(Table2[[#This Row],[Close Price]]/Table2[[#This Row],[Day Low]])-1</f>
        <v>9.5842332613391701E-3</v>
      </c>
      <c r="AD735" s="2">
        <f>(Table2[[#This Row],[Day High]]/Table2[[#This Row],[Close Price]])-1</f>
        <v>1.4306725498061335E-2</v>
      </c>
      <c r="AE735" s="2">
        <f>(Table2[[#This Row],[Close Price]]/Table2[[#This Row],[Current Week Low]])-1</f>
        <v>9.5842332613391701E-3</v>
      </c>
      <c r="AF735" s="2">
        <f>(Table2[[#This Row],[Current Week High]]/Table2[[#This Row],[Close Price]])-1</f>
        <v>3.0485359005214763E-2</v>
      </c>
      <c r="AG735" s="2">
        <f>(Table2[[#This Row],[Close Price]]/Table2[[#This Row],[Current Month Low]])-1</f>
        <v>9.5842332613391701E-3</v>
      </c>
      <c r="AH735" s="2">
        <f>(Table2[[#This Row],[Current Month High]]/Table2[[#This Row],[Close Price]])-1</f>
        <v>5.0274100815617118E-2</v>
      </c>
      <c r="AI735">
        <v>47.920845032758301</v>
      </c>
      <c r="AJ735">
        <v>3.8173237090505201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-0.03</v>
      </c>
      <c r="AM735" t="s">
        <v>10443</v>
      </c>
      <c r="AN735">
        <v>-3.27</v>
      </c>
      <c r="AO735" t="s">
        <v>10443</v>
      </c>
      <c r="AP735">
        <v>-3.3363109165711002E-2</v>
      </c>
      <c r="AQ735">
        <f>(Table2[[#This Row],[Sharpe Ratio]]-AVERAGE(Table2[Sharpe Ratio]))/_xlfn.STDEV.P(Table2[Sharpe Ratio])</f>
        <v>-1.1324952092752396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710</v>
      </c>
      <c r="AT735">
        <f>_xlfn.RANK.AVG(Table2[[#This Row],[6M Return vs Nifty Z-Score]],Table2[6M Return vs Nifty Z-Score])</f>
        <v>728</v>
      </c>
      <c r="AU735">
        <f>_xlfn.RANK.AVG(Table2[[#This Row],[Sharpe Ratio Z-Score]],Table2[Sharpe Ratio Z-Score])</f>
        <v>648</v>
      </c>
      <c r="AV735">
        <f>(Table2[[#This Row],[Rank 1Y]]+Table2[[#This Row],[Rank 6M]]+Table2[[#This Row],[Rank Sharpe]])/3</f>
        <v>695.33333333333337</v>
      </c>
    </row>
    <row r="736" spans="1:48" x14ac:dyDescent="0.3">
      <c r="A736" t="s">
        <v>1405</v>
      </c>
      <c r="B736" t="s">
        <v>1406</v>
      </c>
      <c r="C736" t="s">
        <v>10391</v>
      </c>
      <c r="D736" t="s">
        <v>119</v>
      </c>
      <c r="E736">
        <v>7974.7577187999996</v>
      </c>
      <c r="F736">
        <v>667.6</v>
      </c>
      <c r="G736">
        <v>-46.081012202266201</v>
      </c>
      <c r="H736">
        <f>(Table2[[#This Row],[1Y Return vs Nifty]]-AVERAGE(Table2[1Y Return vs Nifty]))/_xlfn.STDEV.P(Table2[1Y Return vs Nifty])</f>
        <v>-1.1551093727375377</v>
      </c>
      <c r="I736">
        <v>-0.486676188275877</v>
      </c>
      <c r="J736">
        <f>(Table2[[#This Row],[1M Return vs Nifty]]-AVERAGE(Table2[1M Return vs Nifty]))/_xlfn.STDEV.P(Table2[1M Return vs Nifty])</f>
        <v>0.17737675930216223</v>
      </c>
      <c r="K736">
        <v>-19.9909619196068</v>
      </c>
      <c r="L736">
        <f>(Table2[[#This Row],[6M Return vs Nifty]]-AVERAGE(Table2[6M Return vs Nifty]))/_xlfn.STDEV.P(Table2[6M Return vs Nifty])</f>
        <v>-1.0227048051880097</v>
      </c>
      <c r="M736">
        <v>-7.6334011696849204</v>
      </c>
      <c r="N736">
        <f>(Table2[[#This Row],[1W Return vs Nifty]]-AVERAGE(Table2[1W Return vs Nifty]))/_xlfn.STDEV.P(Table2[1W Return vs Nifty])</f>
        <v>-1.0816535895030903</v>
      </c>
      <c r="O736">
        <v>686.18</v>
      </c>
      <c r="P736">
        <v>681.06759695065398</v>
      </c>
      <c r="Q736">
        <v>701.204011745961</v>
      </c>
      <c r="R736">
        <v>27.939779472423101</v>
      </c>
      <c r="S736" s="2">
        <f>(Table2[[#This Row],[Close Price]]-Table2[[#This Row],[20D EMA]])/Table2[[#This Row],[20D EMA]]</f>
        <v>-2.7077443236468463E-2</v>
      </c>
      <c r="T736" s="2">
        <f>(Table2[[#This Row],[Close Price]]-Table2[[#This Row],[50D EMA]])/Table2[[#This Row],[50D EMA]]</f>
        <v>-1.9774244158659828E-2</v>
      </c>
      <c r="U736" s="2">
        <f>(Table2[[#This Row],[Close Price]]-Table2[[#This Row],[200D EMA]])/Table2[[#This Row],[200D EMA]]</f>
        <v>-4.7923302181755577E-2</v>
      </c>
      <c r="V736">
        <v>0.51757296485524196</v>
      </c>
      <c r="W736">
        <v>655.1</v>
      </c>
      <c r="X736">
        <v>673.8</v>
      </c>
      <c r="Y736">
        <v>651.6</v>
      </c>
      <c r="Z736">
        <v>712</v>
      </c>
      <c r="AA736">
        <v>651.6</v>
      </c>
      <c r="AB736">
        <v>745</v>
      </c>
      <c r="AC736" s="2">
        <f>(Table2[[#This Row],[Close Price]]/Table2[[#This Row],[Day Low]])-1</f>
        <v>1.9081056327278301E-2</v>
      </c>
      <c r="AD736" s="2">
        <f>(Table2[[#This Row],[Day High]]/Table2[[#This Row],[Close Price]])-1</f>
        <v>9.2869982025163278E-3</v>
      </c>
      <c r="AE736" s="2">
        <f>(Table2[[#This Row],[Close Price]]/Table2[[#This Row],[Current Week Low]])-1</f>
        <v>2.4554941682013443E-2</v>
      </c>
      <c r="AF736" s="2">
        <f>(Table2[[#This Row],[Current Week High]]/Table2[[#This Row],[Close Price]])-1</f>
        <v>6.6506890353505099E-2</v>
      </c>
      <c r="AG736" s="2">
        <f>(Table2[[#This Row],[Close Price]]/Table2[[#This Row],[Current Month Low]])-1</f>
        <v>2.4554941682013443E-2</v>
      </c>
      <c r="AH736" s="2">
        <f>(Table2[[#This Row],[Current Month High]]/Table2[[#This Row],[Close Price]])-1</f>
        <v>0.11593768723786702</v>
      </c>
      <c r="AI736">
        <v>27.171959257040101</v>
      </c>
      <c r="AJ736">
        <v>11.526896090878701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-0.16</v>
      </c>
      <c r="AM736" t="s">
        <v>10443</v>
      </c>
      <c r="AN736">
        <v>-6.72</v>
      </c>
      <c r="AO736" t="s">
        <v>10443</v>
      </c>
      <c r="AP736">
        <v>-0.103882558935241</v>
      </c>
      <c r="AQ736">
        <f>(Table2[[#This Row],[Sharpe Ratio]]-AVERAGE(Table2[Sharpe Ratio]))/_xlfn.STDEV.P(Table2[Sharpe Ratio])</f>
        <v>-1.948814159682644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705</v>
      </c>
      <c r="AT736">
        <f>_xlfn.RANK.AVG(Table2[[#This Row],[6M Return vs Nifty Z-Score]],Table2[6M Return vs Nifty Z-Score])</f>
        <v>673</v>
      </c>
      <c r="AU736">
        <f>_xlfn.RANK.AVG(Table2[[#This Row],[Sharpe Ratio Z-Score]],Table2[Sharpe Ratio Z-Score])</f>
        <v>727</v>
      </c>
      <c r="AV736">
        <f>(Table2[[#This Row],[Rank 1Y]]+Table2[[#This Row],[Rank 6M]]+Table2[[#This Row],[Rank Sharpe]])/3</f>
        <v>701.66666666666663</v>
      </c>
    </row>
    <row r="737" spans="1:48" x14ac:dyDescent="0.3">
      <c r="A737" t="s">
        <v>2305</v>
      </c>
      <c r="B737" t="s">
        <v>2306</v>
      </c>
      <c r="C737" t="s">
        <v>10393</v>
      </c>
      <c r="D737" t="s">
        <v>1208</v>
      </c>
      <c r="E737">
        <v>2445.425560875</v>
      </c>
      <c r="F737">
        <v>338.25</v>
      </c>
      <c r="G737">
        <v>-70.520995612806999</v>
      </c>
      <c r="H737">
        <f>(Table2[[#This Row],[1Y Return vs Nifty]]-AVERAGE(Table2[1Y Return vs Nifty]))/_xlfn.STDEV.P(Table2[1Y Return vs Nifty])</f>
        <v>-1.5560704454895484</v>
      </c>
      <c r="I737">
        <v>-18.327672601788201</v>
      </c>
      <c r="J737">
        <f>(Table2[[#This Row],[1M Return vs Nifty]]-AVERAGE(Table2[1M Return vs Nifty]))/_xlfn.STDEV.P(Table2[1M Return vs Nifty])</f>
        <v>-1.5390772245810149</v>
      </c>
      <c r="K737">
        <v>-28.159109783106299</v>
      </c>
      <c r="L737">
        <f>(Table2[[#This Row],[6M Return vs Nifty]]-AVERAGE(Table2[6M Return vs Nifty]))/_xlfn.STDEV.P(Table2[6M Return vs Nifty])</f>
        <v>-1.2605558966865629</v>
      </c>
      <c r="M737">
        <v>-7.1968745703188199</v>
      </c>
      <c r="N737">
        <f>(Table2[[#This Row],[1W Return vs Nifty]]-AVERAGE(Table2[1W Return vs Nifty]))/_xlfn.STDEV.P(Table2[1W Return vs Nifty])</f>
        <v>-0.98460235163620213</v>
      </c>
      <c r="O737">
        <v>360.17</v>
      </c>
      <c r="P737">
        <v>382.48449821513901</v>
      </c>
      <c r="Q737">
        <v>415.62068834231701</v>
      </c>
      <c r="R737">
        <v>25.823409542738101</v>
      </c>
      <c r="S737" s="2">
        <f>(Table2[[#This Row],[Close Price]]-Table2[[#This Row],[20D EMA]])/Table2[[#This Row],[20D EMA]]</f>
        <v>-6.0860149373906811E-2</v>
      </c>
      <c r="T737" s="2">
        <f>(Table2[[#This Row],[Close Price]]-Table2[[#This Row],[50D EMA]])/Table2[[#This Row],[50D EMA]]</f>
        <v>-0.11565043399551866</v>
      </c>
      <c r="U737" s="2">
        <f>(Table2[[#This Row],[Close Price]]-Table2[[#This Row],[200D EMA]])/Table2[[#This Row],[200D EMA]]</f>
        <v>-0.18615697079687313</v>
      </c>
      <c r="V737">
        <v>0.59005158257177104</v>
      </c>
      <c r="W737">
        <v>334.45</v>
      </c>
      <c r="X737">
        <v>342</v>
      </c>
      <c r="Y737">
        <v>333.55</v>
      </c>
      <c r="Z737">
        <v>362</v>
      </c>
      <c r="AA737">
        <v>333.55</v>
      </c>
      <c r="AB737">
        <v>374.9</v>
      </c>
      <c r="AC737" s="2">
        <f>(Table2[[#This Row],[Close Price]]/Table2[[#This Row],[Day Low]])-1</f>
        <v>1.1361937509343667E-2</v>
      </c>
      <c r="AD737" s="2">
        <f>(Table2[[#This Row],[Day High]]/Table2[[#This Row],[Close Price]])-1</f>
        <v>1.1086474501108556E-2</v>
      </c>
      <c r="AE737" s="2">
        <f>(Table2[[#This Row],[Close Price]]/Table2[[#This Row],[Current Week Low]])-1</f>
        <v>1.4090840953380201E-2</v>
      </c>
      <c r="AF737" s="2">
        <f>(Table2[[#This Row],[Current Week High]]/Table2[[#This Row],[Close Price]])-1</f>
        <v>7.0214338507021523E-2</v>
      </c>
      <c r="AG737" s="2">
        <f>(Table2[[#This Row],[Close Price]]/Table2[[#This Row],[Current Month Low]])-1</f>
        <v>1.4090840953380201E-2</v>
      </c>
      <c r="AH737" s="2">
        <f>(Table2[[#This Row],[Current Month High]]/Table2[[#This Row],[Close Price]])-1</f>
        <v>0.10835181079083522</v>
      </c>
      <c r="AI737">
        <v>71.278640059127795</v>
      </c>
      <c r="AJ737">
        <v>7.3809523809523698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-0.35</v>
      </c>
      <c r="AM737" t="s">
        <v>10443</v>
      </c>
      <c r="AN737">
        <v>-7.78</v>
      </c>
      <c r="AO737" t="s">
        <v>10443</v>
      </c>
      <c r="AP737">
        <v>-4.0205518218324E-2</v>
      </c>
      <c r="AQ737">
        <f>(Table2[[#This Row],[Sharpe Ratio]]-AVERAGE(Table2[Sharpe Ratio]))/_xlfn.STDEV.P(Table2[Sharpe Ratio])</f>
        <v>-1.2117015586489492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738</v>
      </c>
      <c r="AT737">
        <f>_xlfn.RANK.AVG(Table2[[#This Row],[6M Return vs Nifty Z-Score]],Table2[6M Return vs Nifty Z-Score])</f>
        <v>711</v>
      </c>
      <c r="AU737">
        <f>_xlfn.RANK.AVG(Table2[[#This Row],[Sharpe Ratio Z-Score]],Table2[Sharpe Ratio Z-Score])</f>
        <v>661</v>
      </c>
      <c r="AV737">
        <f>(Table2[[#This Row],[Rank 1Y]]+Table2[[#This Row],[Rank 6M]]+Table2[[#This Row],[Rank Sharpe]])/3</f>
        <v>703.33333333333337</v>
      </c>
    </row>
    <row r="738" spans="1:48" x14ac:dyDescent="0.3">
      <c r="A738" t="s">
        <v>1355</v>
      </c>
      <c r="B738" t="s">
        <v>1356</v>
      </c>
      <c r="C738" t="s">
        <v>10393</v>
      </c>
      <c r="D738" t="s">
        <v>83</v>
      </c>
      <c r="E738">
        <v>8373.57243724</v>
      </c>
      <c r="F738">
        <v>283.60000000000002</v>
      </c>
      <c r="G738">
        <v>-74.440009960892496</v>
      </c>
      <c r="H738">
        <f>(Table2[[#This Row],[1Y Return vs Nifty]]-AVERAGE(Table2[1Y Return vs Nifty]))/_xlfn.STDEV.P(Table2[1Y Return vs Nifty])</f>
        <v>-1.6203655872146103</v>
      </c>
      <c r="I738">
        <v>-6.8463139713775396</v>
      </c>
      <c r="J738">
        <f>(Table2[[#This Row],[1M Return vs Nifty]]-AVERAGE(Table2[1M Return vs Nifty]))/_xlfn.STDEV.P(Table2[1M Return vs Nifty])</f>
        <v>-0.43447391068571478</v>
      </c>
      <c r="K738">
        <v>-18.042377581230699</v>
      </c>
      <c r="L738">
        <f>(Table2[[#This Row],[6M Return vs Nifty]]-AVERAGE(Table2[6M Return vs Nifty]))/_xlfn.STDEV.P(Table2[6M Return vs Nifty])</f>
        <v>-0.96596331133836522</v>
      </c>
      <c r="M738">
        <v>-2.6027123443738902</v>
      </c>
      <c r="N738">
        <f>(Table2[[#This Row],[1W Return vs Nifty]]-AVERAGE(Table2[1W Return vs Nifty]))/_xlfn.STDEV.P(Table2[1W Return vs Nifty])</f>
        <v>3.6799623951814707E-2</v>
      </c>
      <c r="O738">
        <v>292.45</v>
      </c>
      <c r="P738">
        <v>295.06672754407799</v>
      </c>
      <c r="Q738">
        <v>333.90785972908702</v>
      </c>
      <c r="R738">
        <v>28.5140744620238</v>
      </c>
      <c r="S738" s="2">
        <f>(Table2[[#This Row],[Close Price]]-Table2[[#This Row],[20D EMA]])/Table2[[#This Row],[20D EMA]]</f>
        <v>-3.0261583176611272E-2</v>
      </c>
      <c r="T738" s="2">
        <f>(Table2[[#This Row],[Close Price]]-Table2[[#This Row],[50D EMA]])/Table2[[#This Row],[50D EMA]]</f>
        <v>-3.8861472587975995E-2</v>
      </c>
      <c r="U738" s="2">
        <f>(Table2[[#This Row],[Close Price]]-Table2[[#This Row],[200D EMA]])/Table2[[#This Row],[200D EMA]]</f>
        <v>-0.1506638980283477</v>
      </c>
      <c r="V738">
        <v>0.46433937866490799</v>
      </c>
      <c r="W738">
        <v>281.35000000000002</v>
      </c>
      <c r="X738">
        <v>290</v>
      </c>
      <c r="Y738">
        <v>281.35000000000002</v>
      </c>
      <c r="Z738">
        <v>300.95</v>
      </c>
      <c r="AA738">
        <v>281.35000000000002</v>
      </c>
      <c r="AB738">
        <v>302.95</v>
      </c>
      <c r="AC738" s="2">
        <f>(Table2[[#This Row],[Close Price]]/Table2[[#This Row],[Day Low]])-1</f>
        <v>7.9971565665541977E-3</v>
      </c>
      <c r="AD738" s="2">
        <f>(Table2[[#This Row],[Day High]]/Table2[[#This Row],[Close Price]])-1</f>
        <v>2.2566995768688258E-2</v>
      </c>
      <c r="AE738" s="2">
        <f>(Table2[[#This Row],[Close Price]]/Table2[[#This Row],[Current Week Low]])-1</f>
        <v>7.9971565665541977E-3</v>
      </c>
      <c r="AF738" s="2">
        <f>(Table2[[#This Row],[Current Week High]]/Table2[[#This Row],[Close Price]])-1</f>
        <v>6.1177715091678353E-2</v>
      </c>
      <c r="AG738" s="2">
        <f>(Table2[[#This Row],[Close Price]]/Table2[[#This Row],[Current Month Low]])-1</f>
        <v>7.9971565665541977E-3</v>
      </c>
      <c r="AH738" s="2">
        <f>(Table2[[#This Row],[Current Month High]]/Table2[[#This Row],[Close Price]])-1</f>
        <v>6.8229901269393434E-2</v>
      </c>
      <c r="AI738">
        <v>84.767277856135294</v>
      </c>
      <c r="AJ738">
        <v>8.6590038314176407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-0.14000000000000001</v>
      </c>
      <c r="AM738" t="s">
        <v>10443</v>
      </c>
      <c r="AN738">
        <v>-3.27</v>
      </c>
      <c r="AO738" t="s">
        <v>10443</v>
      </c>
      <c r="AP738">
        <v>-9.4389124676544006E-2</v>
      </c>
      <c r="AQ738">
        <f>(Table2[[#This Row],[Sharpe Ratio]]-AVERAGE(Table2[Sharpe Ratio]))/_xlfn.STDEV.P(Table2[Sharpe Ratio])</f>
        <v>-1.8389200763460822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739</v>
      </c>
      <c r="AT738">
        <f>_xlfn.RANK.AVG(Table2[[#This Row],[6M Return vs Nifty Z-Score]],Table2[6M Return vs Nifty Z-Score])</f>
        <v>653</v>
      </c>
      <c r="AU738">
        <f>_xlfn.RANK.AVG(Table2[[#This Row],[Sharpe Ratio Z-Score]],Table2[Sharpe Ratio Z-Score])</f>
        <v>720</v>
      </c>
      <c r="AV738">
        <f>(Table2[[#This Row],[Rank 1Y]]+Table2[[#This Row],[Rank 6M]]+Table2[[#This Row],[Rank Sharpe]])/3</f>
        <v>704</v>
      </c>
    </row>
    <row r="739" spans="1:48" x14ac:dyDescent="0.3">
      <c r="A739" t="s">
        <v>2279</v>
      </c>
      <c r="B739" t="s">
        <v>2280</v>
      </c>
      <c r="C739" t="s">
        <v>10400</v>
      </c>
      <c r="D739" t="s">
        <v>1947</v>
      </c>
      <c r="E739">
        <v>2482.0132955919998</v>
      </c>
      <c r="F739">
        <v>13.48</v>
      </c>
      <c r="G739">
        <v>-58.646278257070499</v>
      </c>
      <c r="H739">
        <f>(Table2[[#This Row],[1Y Return vs Nifty]]-AVERAGE(Table2[1Y Return vs Nifty]))/_xlfn.STDEV.P(Table2[1Y Return vs Nifty])</f>
        <v>-1.3612544617958153</v>
      </c>
      <c r="I739">
        <v>-12.9424540861756</v>
      </c>
      <c r="J739">
        <f>(Table2[[#This Row],[1M Return vs Nifty]]-AVERAGE(Table2[1M Return vs Nifty]))/_xlfn.STDEV.P(Table2[1M Return vs Nifty])</f>
        <v>-1.0209738876954182</v>
      </c>
      <c r="K739">
        <v>-37.134336006404901</v>
      </c>
      <c r="L739">
        <f>(Table2[[#This Row],[6M Return vs Nifty]]-AVERAGE(Table2[6M Return vs Nifty]))/_xlfn.STDEV.P(Table2[6M Return vs Nifty])</f>
        <v>-1.5219085789999565</v>
      </c>
      <c r="M739">
        <v>-6.4685128744025002</v>
      </c>
      <c r="N739">
        <f>(Table2[[#This Row],[1W Return vs Nifty]]-AVERAGE(Table2[1W Return vs Nifty]))/_xlfn.STDEV.P(Table2[1W Return vs Nifty])</f>
        <v>-0.82266856728914395</v>
      </c>
      <c r="O739">
        <v>14.13</v>
      </c>
      <c r="P739">
        <v>14.722030823705801</v>
      </c>
      <c r="Q739">
        <v>16.494669873044199</v>
      </c>
      <c r="R739">
        <v>25.994392329265398</v>
      </c>
      <c r="S739" s="2">
        <f>(Table2[[#This Row],[Close Price]]-Table2[[#This Row],[20D EMA]])/Table2[[#This Row],[20D EMA]]</f>
        <v>-4.600141542816704E-2</v>
      </c>
      <c r="T739" s="2">
        <f>(Table2[[#This Row],[Close Price]]-Table2[[#This Row],[50D EMA]])/Table2[[#This Row],[50D EMA]]</f>
        <v>-8.4365454642701163E-2</v>
      </c>
      <c r="U739" s="2">
        <f>(Table2[[#This Row],[Close Price]]-Table2[[#This Row],[200D EMA]])/Table2[[#This Row],[200D EMA]]</f>
        <v>-0.18276630549428641</v>
      </c>
      <c r="V739">
        <v>0.76197593316582402</v>
      </c>
      <c r="W739">
        <v>13.36</v>
      </c>
      <c r="X739">
        <v>13.64</v>
      </c>
      <c r="Y739">
        <v>13.36</v>
      </c>
      <c r="Z739">
        <v>14.08</v>
      </c>
      <c r="AA739">
        <v>13.36</v>
      </c>
      <c r="AB739">
        <v>14.9</v>
      </c>
      <c r="AC739" s="2">
        <f>(Table2[[#This Row],[Close Price]]/Table2[[#This Row],[Day Low]])-1</f>
        <v>8.9820359281438389E-3</v>
      </c>
      <c r="AD739" s="2">
        <f>(Table2[[#This Row],[Day High]]/Table2[[#This Row],[Close Price]])-1</f>
        <v>1.1869436201780381E-2</v>
      </c>
      <c r="AE739" s="2">
        <f>(Table2[[#This Row],[Close Price]]/Table2[[#This Row],[Current Week Low]])-1</f>
        <v>8.9820359281438389E-3</v>
      </c>
      <c r="AF739" s="2">
        <f>(Table2[[#This Row],[Current Week High]]/Table2[[#This Row],[Close Price]])-1</f>
        <v>4.4510385756676429E-2</v>
      </c>
      <c r="AG739" s="2">
        <f>(Table2[[#This Row],[Close Price]]/Table2[[#This Row],[Current Month Low]])-1</f>
        <v>8.9820359281438389E-3</v>
      </c>
      <c r="AH739" s="2">
        <f>(Table2[[#This Row],[Current Month High]]/Table2[[#This Row],[Close Price]])-1</f>
        <v>0.10534124629080122</v>
      </c>
      <c r="AI739">
        <v>93.249258160237304</v>
      </c>
      <c r="AJ739">
        <v>4.9027237354085598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-0.15</v>
      </c>
      <c r="AM739" t="s">
        <v>10443</v>
      </c>
      <c r="AN739">
        <v>-4.0599999999999996</v>
      </c>
      <c r="AO739" t="s">
        <v>10443</v>
      </c>
      <c r="AP739">
        <v>-4.0774997334749E-2</v>
      </c>
      <c r="AQ739">
        <f>(Table2[[#This Row],[Sharpe Ratio]]-AVERAGE(Table2[Sharpe Ratio]))/_xlfn.STDEV.P(Table2[Sharpe Ratio])</f>
        <v>-1.2182937342277194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731</v>
      </c>
      <c r="AT739">
        <f>_xlfn.RANK.AVG(Table2[[#This Row],[6M Return vs Nifty Z-Score]],Table2[6M Return vs Nifty Z-Score])</f>
        <v>733</v>
      </c>
      <c r="AU739">
        <f>_xlfn.RANK.AVG(Table2[[#This Row],[Sharpe Ratio Z-Score]],Table2[Sharpe Ratio Z-Score])</f>
        <v>662</v>
      </c>
      <c r="AV739">
        <f>(Table2[[#This Row],[Rank 1Y]]+Table2[[#This Row],[Rank 6M]]+Table2[[#This Row],[Rank Sharpe]])/3</f>
        <v>708.66666666666663</v>
      </c>
    </row>
    <row r="740" spans="1:48" x14ac:dyDescent="0.3">
      <c r="A740" t="s">
        <v>2188</v>
      </c>
      <c r="B740" t="s">
        <v>2189</v>
      </c>
      <c r="C740" t="s">
        <v>10395</v>
      </c>
      <c r="D740" t="s">
        <v>259</v>
      </c>
      <c r="E740">
        <v>2736.0804383999998</v>
      </c>
      <c r="F740">
        <v>400.8</v>
      </c>
      <c r="G740">
        <v>-60.442507961766999</v>
      </c>
      <c r="H740">
        <f>(Table2[[#This Row],[1Y Return vs Nifty]]-AVERAGE(Table2[1Y Return vs Nifty]))/_xlfn.STDEV.P(Table2[1Y Return vs Nifty])</f>
        <v>-1.3907233111483688</v>
      </c>
      <c r="I740">
        <v>-8.0794662685995995</v>
      </c>
      <c r="J740">
        <f>(Table2[[#This Row],[1M Return vs Nifty]]-AVERAGE(Table2[1M Return vs Nifty]))/_xlfn.STDEV.P(Table2[1M Return vs Nifty])</f>
        <v>-0.55311353844206579</v>
      </c>
      <c r="K740">
        <v>-25.531786574756101</v>
      </c>
      <c r="L740">
        <f>(Table2[[#This Row],[6M Return vs Nifty]]-AVERAGE(Table2[6M Return vs Nifty]))/_xlfn.STDEV.P(Table2[6M Return vs Nifty])</f>
        <v>-1.1840499735239716</v>
      </c>
      <c r="M740">
        <v>-3.0077460793697202</v>
      </c>
      <c r="N740">
        <f>(Table2[[#This Row],[1W Return vs Nifty]]-AVERAGE(Table2[1W Return vs Nifty]))/_xlfn.STDEV.P(Table2[1W Return vs Nifty])</f>
        <v>-5.3249929537656053E-2</v>
      </c>
      <c r="O740">
        <v>407.27</v>
      </c>
      <c r="P740">
        <v>419.368450890671</v>
      </c>
      <c r="Q740">
        <v>466.49622298332997</v>
      </c>
      <c r="R740">
        <v>32.054448477438498</v>
      </c>
      <c r="S740" s="2">
        <f>(Table2[[#This Row],[Close Price]]-Table2[[#This Row],[20D EMA]])/Table2[[#This Row],[20D EMA]]</f>
        <v>-1.5886267095538514E-2</v>
      </c>
      <c r="T740" s="2">
        <f>(Table2[[#This Row],[Close Price]]-Table2[[#This Row],[50D EMA]])/Table2[[#This Row],[50D EMA]]</f>
        <v>-4.4277176433359711E-2</v>
      </c>
      <c r="U740" s="2">
        <f>(Table2[[#This Row],[Close Price]]-Table2[[#This Row],[200D EMA]])/Table2[[#This Row],[200D EMA]]</f>
        <v>-0.1408290565852611</v>
      </c>
      <c r="V740">
        <v>0.58489111487357603</v>
      </c>
      <c r="W740">
        <v>399</v>
      </c>
      <c r="X740">
        <v>406.35</v>
      </c>
      <c r="Y740">
        <v>397.95</v>
      </c>
      <c r="Z740">
        <v>408.75</v>
      </c>
      <c r="AA740">
        <v>397.95</v>
      </c>
      <c r="AB740">
        <v>427.8</v>
      </c>
      <c r="AC740" s="2">
        <f>(Table2[[#This Row],[Close Price]]/Table2[[#This Row],[Day Low]])-1</f>
        <v>4.5112781954887993E-3</v>
      </c>
      <c r="AD740" s="2">
        <f>(Table2[[#This Row],[Day High]]/Table2[[#This Row],[Close Price]])-1</f>
        <v>1.3847305389221631E-2</v>
      </c>
      <c r="AE740" s="2">
        <f>(Table2[[#This Row],[Close Price]]/Table2[[#This Row],[Current Week Low]])-1</f>
        <v>7.1617037316247245E-3</v>
      </c>
      <c r="AF740" s="2">
        <f>(Table2[[#This Row],[Current Week High]]/Table2[[#This Row],[Close Price]])-1</f>
        <v>1.9835329341317376E-2</v>
      </c>
      <c r="AG740" s="2">
        <f>(Table2[[#This Row],[Close Price]]/Table2[[#This Row],[Current Month Low]])-1</f>
        <v>7.1617037316247245E-3</v>
      </c>
      <c r="AH740" s="2">
        <f>(Table2[[#This Row],[Current Month High]]/Table2[[#This Row],[Close Price]])-1</f>
        <v>6.7365269461077792E-2</v>
      </c>
      <c r="AI740">
        <v>47.292914171656598</v>
      </c>
      <c r="AJ740">
        <v>0.728826338275956</v>
      </c>
      <c r="AK740" t="str">
        <f>IF(AND(Table2[[#This Row],[20D EMA]]&gt;Table2[[#This Row],[50D EMA]],Table2[[#This Row],[50D EMA]]&gt;Table2[[#This Row],[200D EMA]]),"Uptrend","Downtrend/NoTrend")</f>
        <v>Downtrend/NoTrend</v>
      </c>
      <c r="AL740">
        <v>-0.23</v>
      </c>
      <c r="AM740" t="s">
        <v>10443</v>
      </c>
      <c r="AN740">
        <v>-1.41</v>
      </c>
      <c r="AO740" t="s">
        <v>10443</v>
      </c>
      <c r="AP740">
        <v>-0.187088804676114</v>
      </c>
      <c r="AQ740">
        <f>(Table2[[#This Row],[Sharpe Ratio]]-AVERAGE(Table2[Sharpe Ratio]))/_xlfn.STDEV.P(Table2[Sharpe Ratio])</f>
        <v>-2.9119929055820215</v>
      </c>
      <c r="AR7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0">
        <f>_xlfn.RANK.AVG(Table2[[#This Row],[1Y Return vs Nifty Z-Score]],Table2[1Y Return vs Nifty Z-Score])</f>
        <v>733</v>
      </c>
      <c r="AT740">
        <f>_xlfn.RANK.AVG(Table2[[#This Row],[6M Return vs Nifty Z-Score]],Table2[6M Return vs Nifty Z-Score])</f>
        <v>701</v>
      </c>
      <c r="AU740">
        <f>_xlfn.RANK.AVG(Table2[[#This Row],[Sharpe Ratio Z-Score]],Table2[Sharpe Ratio Z-Score])</f>
        <v>741</v>
      </c>
      <c r="AV740">
        <f>(Table2[[#This Row],[Rank 1Y]]+Table2[[#This Row],[Rank 6M]]+Table2[[#This Row],[Rank Sharpe]])/3</f>
        <v>725</v>
      </c>
    </row>
    <row r="741" spans="1:48" x14ac:dyDescent="0.3">
      <c r="A741" t="s">
        <v>1090</v>
      </c>
      <c r="B741" t="s">
        <v>1091</v>
      </c>
      <c r="C741" t="s">
        <v>10400</v>
      </c>
      <c r="D741" t="s">
        <v>625</v>
      </c>
      <c r="E741">
        <v>12310.016886719999</v>
      </c>
      <c r="F741">
        <v>128.16</v>
      </c>
      <c r="G741">
        <v>-81.925468295659002</v>
      </c>
      <c r="H741">
        <f>(Table2[[#This Row],[1Y Return vs Nifty]]-AVERAGE(Table2[1Y Return vs Nifty]))/_xlfn.STDEV.P(Table2[1Y Return vs Nifty])</f>
        <v>-1.7431716199983307</v>
      </c>
      <c r="I741">
        <v>-11.405439168005399</v>
      </c>
      <c r="J741">
        <f>(Table2[[#This Row],[1M Return vs Nifty]]-AVERAGE(Table2[1M Return vs Nifty]))/_xlfn.STDEV.P(Table2[1M Return vs Nifty])</f>
        <v>-0.87310011885238437</v>
      </c>
      <c r="K741">
        <v>-26.975496043085698</v>
      </c>
      <c r="L741">
        <f>(Table2[[#This Row],[6M Return vs Nifty]]-AVERAGE(Table2[6M Return vs Nifty]))/_xlfn.STDEV.P(Table2[6M Return vs Nifty])</f>
        <v>-1.2260898433435996</v>
      </c>
      <c r="M741">
        <v>-9.9824582902357903</v>
      </c>
      <c r="N741">
        <f>(Table2[[#This Row],[1W Return vs Nifty]]-AVERAGE(Table2[1W Return vs Nifty]))/_xlfn.STDEV.P(Table2[1W Return vs Nifty])</f>
        <v>-1.603910198150875</v>
      </c>
      <c r="O741">
        <v>134.71</v>
      </c>
      <c r="P741">
        <v>138.89891704411801</v>
      </c>
      <c r="Q741">
        <v>165.54130699707201</v>
      </c>
      <c r="R741">
        <v>33.478371330505702</v>
      </c>
      <c r="S741" s="2">
        <f>(Table2[[#This Row],[Close Price]]-Table2[[#This Row],[20D EMA]])/Table2[[#This Row],[20D EMA]]</f>
        <v>-4.8622967856877822E-2</v>
      </c>
      <c r="T741" s="2">
        <f>(Table2[[#This Row],[Close Price]]-Table2[[#This Row],[50D EMA]])/Table2[[#This Row],[50D EMA]]</f>
        <v>-7.7314620391943326E-2</v>
      </c>
      <c r="U741" s="2">
        <f>(Table2[[#This Row],[Close Price]]-Table2[[#This Row],[200D EMA]])/Table2[[#This Row],[200D EMA]]</f>
        <v>-0.22581256409757108</v>
      </c>
      <c r="V741">
        <v>0.81875826668660801</v>
      </c>
      <c r="W741">
        <v>125.6</v>
      </c>
      <c r="X741">
        <v>129.88</v>
      </c>
      <c r="Y741">
        <v>125.6</v>
      </c>
      <c r="Z741">
        <v>136.88</v>
      </c>
      <c r="AA741">
        <v>125.6</v>
      </c>
      <c r="AB741">
        <v>143.05000000000001</v>
      </c>
      <c r="AC741" s="2">
        <f>(Table2[[#This Row],[Close Price]]/Table2[[#This Row],[Day Low]])-1</f>
        <v>2.0382165605095537E-2</v>
      </c>
      <c r="AD741" s="2">
        <f>(Table2[[#This Row],[Day High]]/Table2[[#This Row],[Close Price]])-1</f>
        <v>1.3420724094881376E-2</v>
      </c>
      <c r="AE741" s="2">
        <f>(Table2[[#This Row],[Close Price]]/Table2[[#This Row],[Current Week Low]])-1</f>
        <v>2.0382165605095537E-2</v>
      </c>
      <c r="AF741" s="2">
        <f>(Table2[[#This Row],[Current Week High]]/Table2[[#This Row],[Close Price]])-1</f>
        <v>6.8039950062422028E-2</v>
      </c>
      <c r="AG741" s="2">
        <f>(Table2[[#This Row],[Close Price]]/Table2[[#This Row],[Current Month Low]])-1</f>
        <v>2.0382165605095537E-2</v>
      </c>
      <c r="AH741" s="2">
        <f>(Table2[[#This Row],[Current Month High]]/Table2[[#This Row],[Close Price]])-1</f>
        <v>0.11618289637952572</v>
      </c>
      <c r="AI741">
        <v>133.84831460674101</v>
      </c>
      <c r="AJ741">
        <v>2.1195219123505802</v>
      </c>
      <c r="AK741" t="str">
        <f>IF(AND(Table2[[#This Row],[20D EMA]]&gt;Table2[[#This Row],[50D EMA]],Table2[[#This Row],[50D EMA]]&gt;Table2[[#This Row],[200D EMA]]),"Uptrend","Downtrend/NoTrend")</f>
        <v>Downtrend/NoTrend</v>
      </c>
      <c r="AL741">
        <v>-0.15</v>
      </c>
      <c r="AM741" t="s">
        <v>10443</v>
      </c>
      <c r="AN741">
        <v>-5.51</v>
      </c>
      <c r="AO741" t="s">
        <v>10443</v>
      </c>
      <c r="AP741">
        <v>-0.114590715698837</v>
      </c>
      <c r="AQ741">
        <f>(Table2[[#This Row],[Sharpe Ratio]]-AVERAGE(Table2[Sharpe Ratio]))/_xlfn.STDEV.P(Table2[Sharpe Ratio])</f>
        <v>-2.0727696261337387</v>
      </c>
      <c r="AR7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1">
        <f>_xlfn.RANK.AVG(Table2[[#This Row],[1Y Return vs Nifty Z-Score]],Table2[1Y Return vs Nifty Z-Score])</f>
        <v>741</v>
      </c>
      <c r="AT741">
        <f>_xlfn.RANK.AVG(Table2[[#This Row],[6M Return vs Nifty Z-Score]],Table2[6M Return vs Nifty Z-Score])</f>
        <v>709</v>
      </c>
      <c r="AU741">
        <f>_xlfn.RANK.AVG(Table2[[#This Row],[Sharpe Ratio Z-Score]],Table2[Sharpe Ratio Z-Score])</f>
        <v>735</v>
      </c>
      <c r="AV741">
        <f>(Table2[[#This Row],[Rank 1Y]]+Table2[[#This Row],[Rank 6M]]+Table2[[#This Row],[Rank Sharpe]])/3</f>
        <v>728.33333333333337</v>
      </c>
    </row>
    <row r="742" spans="1:48" x14ac:dyDescent="0.3">
      <c r="A742" t="s">
        <v>1687</v>
      </c>
      <c r="B742" t="s">
        <v>1688</v>
      </c>
      <c r="C742" t="s">
        <v>10393</v>
      </c>
      <c r="D742" t="s">
        <v>467</v>
      </c>
      <c r="E742">
        <v>5082.0954155400004</v>
      </c>
      <c r="F742">
        <v>306.35000000000002</v>
      </c>
      <c r="G742">
        <v>-58.4900143234753</v>
      </c>
      <c r="H742">
        <f>(Table2[[#This Row],[1Y Return vs Nifty]]-AVERAGE(Table2[1Y Return vs Nifty]))/_xlfn.STDEV.P(Table2[1Y Return vs Nifty])</f>
        <v>-1.3586908039817207</v>
      </c>
      <c r="I742">
        <v>-2.55482046897174</v>
      </c>
      <c r="J742">
        <f>(Table2[[#This Row],[1M Return vs Nifty]]-AVERAGE(Table2[1M Return vs Nifty]))/_xlfn.STDEV.P(Table2[1M Return vs Nifty])</f>
        <v>-2.1596123577688343E-2</v>
      </c>
      <c r="K742">
        <v>-32.4628720896579</v>
      </c>
      <c r="L742">
        <f>(Table2[[#This Row],[6M Return vs Nifty]]-AVERAGE(Table2[6M Return vs Nifty]))/_xlfn.STDEV.P(Table2[6M Return vs Nifty])</f>
        <v>-1.3858786233646596</v>
      </c>
      <c r="M742">
        <v>-2.3579049254568298</v>
      </c>
      <c r="N742">
        <f>(Table2[[#This Row],[1W Return vs Nifty]]-AVERAGE(Table2[1W Return vs Nifty]))/_xlfn.STDEV.P(Table2[1W Return vs Nifty])</f>
        <v>9.1226692266551668E-2</v>
      </c>
      <c r="O742">
        <v>312.83</v>
      </c>
      <c r="P742">
        <v>319.22544485680601</v>
      </c>
      <c r="Q742">
        <v>355.23662886329498</v>
      </c>
      <c r="R742">
        <v>37.772265244298097</v>
      </c>
      <c r="S742" s="2">
        <f>(Table2[[#This Row],[Close Price]]-Table2[[#This Row],[20D EMA]])/Table2[[#This Row],[20D EMA]]</f>
        <v>-2.0714125883067359E-2</v>
      </c>
      <c r="T742" s="2">
        <f>(Table2[[#This Row],[Close Price]]-Table2[[#This Row],[50D EMA]])/Table2[[#This Row],[50D EMA]]</f>
        <v>-4.0333391539579447E-2</v>
      </c>
      <c r="U742" s="2">
        <f>(Table2[[#This Row],[Close Price]]-Table2[[#This Row],[200D EMA]])/Table2[[#This Row],[200D EMA]]</f>
        <v>-0.1376170836316204</v>
      </c>
      <c r="V742">
        <v>0.66097310249240904</v>
      </c>
      <c r="W742">
        <v>304.85000000000002</v>
      </c>
      <c r="X742">
        <v>313.75</v>
      </c>
      <c r="Y742">
        <v>302.5</v>
      </c>
      <c r="Z742">
        <v>322</v>
      </c>
      <c r="AA742">
        <v>302.5</v>
      </c>
      <c r="AB742">
        <v>328.65</v>
      </c>
      <c r="AC742" s="2">
        <f>(Table2[[#This Row],[Close Price]]/Table2[[#This Row],[Day Low]])-1</f>
        <v>4.9204526816466476E-3</v>
      </c>
      <c r="AD742" s="2">
        <f>(Table2[[#This Row],[Day High]]/Table2[[#This Row],[Close Price]])-1</f>
        <v>2.4155377835808567E-2</v>
      </c>
      <c r="AE742" s="2">
        <f>(Table2[[#This Row],[Close Price]]/Table2[[#This Row],[Current Week Low]])-1</f>
        <v>1.2727272727272698E-2</v>
      </c>
      <c r="AF742" s="2">
        <f>(Table2[[#This Row],[Current Week High]]/Table2[[#This Row],[Close Price]])-1</f>
        <v>5.1085359882487191E-2</v>
      </c>
      <c r="AG742" s="2">
        <f>(Table2[[#This Row],[Close Price]]/Table2[[#This Row],[Current Month Low]])-1</f>
        <v>1.2727272727272698E-2</v>
      </c>
      <c r="AH742" s="2">
        <f>(Table2[[#This Row],[Current Month High]]/Table2[[#This Row],[Close Price]])-1</f>
        <v>7.2792557532234126E-2</v>
      </c>
      <c r="AI742">
        <v>77.052391055981701</v>
      </c>
      <c r="AJ742">
        <v>16.638111555301698</v>
      </c>
      <c r="AK742" t="str">
        <f>IF(AND(Table2[[#This Row],[20D EMA]]&gt;Table2[[#This Row],[50D EMA]],Table2[[#This Row],[50D EMA]]&gt;Table2[[#This Row],[200D EMA]]),"Uptrend","Downtrend/NoTrend")</f>
        <v>Downtrend/NoTrend</v>
      </c>
      <c r="AL742">
        <v>-0.17</v>
      </c>
      <c r="AM742" t="s">
        <v>10443</v>
      </c>
      <c r="AN742">
        <v>-3.24</v>
      </c>
      <c r="AO742" t="s">
        <v>10443</v>
      </c>
      <c r="AP742">
        <v>-0.108822995435762</v>
      </c>
      <c r="AQ742">
        <f>(Table2[[#This Row],[Sharpe Ratio]]-AVERAGE(Table2[Sharpe Ratio]))/_xlfn.STDEV.P(Table2[Sharpe Ratio])</f>
        <v>-2.0060036577833835</v>
      </c>
      <c r="AR7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2">
        <f>_xlfn.RANK.AVG(Table2[[#This Row],[1Y Return vs Nifty Z-Score]],Table2[1Y Return vs Nifty Z-Score])</f>
        <v>730</v>
      </c>
      <c r="AT742">
        <f>_xlfn.RANK.AVG(Table2[[#This Row],[6M Return vs Nifty Z-Score]],Table2[6M Return vs Nifty Z-Score])</f>
        <v>725</v>
      </c>
      <c r="AU742">
        <f>_xlfn.RANK.AVG(Table2[[#This Row],[Sharpe Ratio Z-Score]],Table2[Sharpe Ratio Z-Score])</f>
        <v>732</v>
      </c>
      <c r="AV742">
        <f>(Table2[[#This Row],[Rank 1Y]]+Table2[[#This Row],[Rank 6M]]+Table2[[#This Row],[Rank Sharpe]])/3</f>
        <v>729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CCFA-7F93-43DF-A9CF-017667B64034}">
  <dimension ref="A1:Q5076"/>
  <sheetViews>
    <sheetView topLeftCell="E946" workbookViewId="0">
      <selection sqref="A1:Q1239"/>
    </sheetView>
  </sheetViews>
  <sheetFormatPr defaultRowHeight="14.4" x14ac:dyDescent="0.3"/>
  <cols>
    <col min="1" max="1" width="50.6640625" bestFit="1" customWidth="1"/>
    <col min="2" max="2" width="15.109375" bestFit="1" customWidth="1"/>
    <col min="3" max="3" width="31.88671875" bestFit="1" customWidth="1"/>
    <col min="4" max="4" width="53.332031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10381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10382</v>
      </c>
      <c r="D2" t="s">
        <v>18</v>
      </c>
      <c r="E2">
        <v>2010821.7695255899</v>
      </c>
      <c r="F2">
        <v>2971.85</v>
      </c>
      <c r="G2">
        <v>-4.8386984170984402</v>
      </c>
      <c r="H2">
        <v>-6.20269354742969</v>
      </c>
      <c r="I2">
        <v>-15.174084846153701</v>
      </c>
      <c r="J2">
        <v>-2.3757645152633899</v>
      </c>
      <c r="K2">
        <v>2976.90818281887</v>
      </c>
      <c r="L2">
        <v>2858.37163472261</v>
      </c>
      <c r="M2">
        <v>56.665375165410801</v>
      </c>
      <c r="N2">
        <v>1.05219831259152</v>
      </c>
      <c r="O2">
        <v>8.2692598886215691</v>
      </c>
      <c r="P2">
        <v>33.849029410439996</v>
      </c>
      <c r="Q2">
        <v>-2.5118827932669998E-3</v>
      </c>
    </row>
    <row r="3" spans="1:17" x14ac:dyDescent="0.3">
      <c r="A3" t="s">
        <v>19</v>
      </c>
      <c r="B3" t="s">
        <v>20</v>
      </c>
      <c r="C3" t="s">
        <v>10383</v>
      </c>
      <c r="D3" t="s">
        <v>21</v>
      </c>
      <c r="E3">
        <v>1550314.3205878199</v>
      </c>
      <c r="F3">
        <v>4284.8999999999996</v>
      </c>
      <c r="G3">
        <v>-10.768339208731399</v>
      </c>
      <c r="H3">
        <v>-9.4539371089512496</v>
      </c>
      <c r="I3">
        <v>-10.187769706543399</v>
      </c>
      <c r="J3">
        <v>-6.9007349658906403</v>
      </c>
      <c r="K3">
        <v>4342.2326452212901</v>
      </c>
      <c r="L3">
        <v>4022.1955091913401</v>
      </c>
      <c r="M3">
        <v>21.018898287376299</v>
      </c>
      <c r="N3">
        <v>0.86631112411004396</v>
      </c>
      <c r="O3">
        <v>7.1728628439403597</v>
      </c>
      <c r="P3">
        <v>29.414074297795199</v>
      </c>
      <c r="Q3">
        <v>-4.0146971828171001E-2</v>
      </c>
    </row>
    <row r="4" spans="1:17" x14ac:dyDescent="0.3">
      <c r="A4" t="s">
        <v>22</v>
      </c>
      <c r="B4" t="s">
        <v>23</v>
      </c>
      <c r="C4" t="s">
        <v>10384</v>
      </c>
      <c r="D4" t="s">
        <v>24</v>
      </c>
      <c r="E4">
        <v>1328297.4649561199</v>
      </c>
      <c r="F4">
        <v>1741.2</v>
      </c>
      <c r="G4">
        <v>-18.242364462864401</v>
      </c>
      <c r="H4">
        <v>0.394287563449426</v>
      </c>
      <c r="I4">
        <v>3.5776005554320598</v>
      </c>
      <c r="J4">
        <v>0.73618738154512997</v>
      </c>
      <c r="K4">
        <v>1641.9268592569699</v>
      </c>
      <c r="L4">
        <v>1585.2682916203601</v>
      </c>
      <c r="M4">
        <v>89.031212608468095</v>
      </c>
      <c r="N4">
        <v>0.64513451721297999</v>
      </c>
      <c r="O4">
        <v>3.03239145416953</v>
      </c>
      <c r="P4">
        <v>27.696087418869801</v>
      </c>
      <c r="Q4">
        <v>-6.5537499766651006E-2</v>
      </c>
    </row>
    <row r="5" spans="1:17" x14ac:dyDescent="0.3">
      <c r="A5" t="s">
        <v>25</v>
      </c>
      <c r="B5" t="s">
        <v>26</v>
      </c>
      <c r="C5" t="s">
        <v>10385</v>
      </c>
      <c r="D5" t="s">
        <v>27</v>
      </c>
      <c r="E5">
        <v>1025104.84326416</v>
      </c>
      <c r="F5">
        <v>1711.75</v>
      </c>
      <c r="G5">
        <v>58.366164456169102</v>
      </c>
      <c r="H5">
        <v>9.4064509601737996</v>
      </c>
      <c r="I5">
        <v>20.868008764083999</v>
      </c>
      <c r="J5">
        <v>-0.52513423217508604</v>
      </c>
      <c r="K5">
        <v>1530.4865463168901</v>
      </c>
      <c r="L5">
        <v>1318.9238622779101</v>
      </c>
      <c r="M5">
        <v>85.004788403841204</v>
      </c>
      <c r="N5">
        <v>0.96643273752413195</v>
      </c>
      <c r="O5">
        <v>0.68059003943332597</v>
      </c>
      <c r="P5">
        <v>91.160868836897606</v>
      </c>
      <c r="Q5">
        <v>0.154520003982175</v>
      </c>
    </row>
    <row r="6" spans="1:17" x14ac:dyDescent="0.3">
      <c r="A6" t="s">
        <v>28</v>
      </c>
      <c r="B6" t="s">
        <v>29</v>
      </c>
      <c r="C6" t="s">
        <v>10384</v>
      </c>
      <c r="D6" t="s">
        <v>24</v>
      </c>
      <c r="E6">
        <v>943019.45736875897</v>
      </c>
      <c r="F6">
        <v>1338.45</v>
      </c>
      <c r="G6">
        <v>5.9936500852866796</v>
      </c>
      <c r="H6">
        <v>5.5685464929464903</v>
      </c>
      <c r="I6">
        <v>5.3210239178346699</v>
      </c>
      <c r="J6">
        <v>1.69213103815961</v>
      </c>
      <c r="K6">
        <v>1221.2399142130901</v>
      </c>
      <c r="L6">
        <v>1126.31311034227</v>
      </c>
      <c r="M6">
        <v>89.157002437599402</v>
      </c>
      <c r="N6">
        <v>1.1319302588811899</v>
      </c>
      <c r="O6">
        <v>1.7856475774216301</v>
      </c>
      <c r="P6">
        <v>48.882091212458299</v>
      </c>
      <c r="Q6">
        <v>0.105506082658216</v>
      </c>
    </row>
    <row r="7" spans="1:17" x14ac:dyDescent="0.3">
      <c r="A7" t="s">
        <v>30</v>
      </c>
      <c r="B7" t="s">
        <v>31</v>
      </c>
      <c r="C7" t="s">
        <v>10383</v>
      </c>
      <c r="D7" t="s">
        <v>21</v>
      </c>
      <c r="E7">
        <v>789342.65062537498</v>
      </c>
      <c r="F7">
        <v>1905.75</v>
      </c>
      <c r="G7">
        <v>-1.7124186962409</v>
      </c>
      <c r="H7">
        <v>-3.5778376587098699</v>
      </c>
      <c r="I7">
        <v>4.4649139718926101</v>
      </c>
      <c r="J7">
        <v>-4.3477193305653099</v>
      </c>
      <c r="K7">
        <v>1837.5226006157</v>
      </c>
      <c r="L7">
        <v>1647.92467437251</v>
      </c>
      <c r="M7">
        <v>45.571492111345002</v>
      </c>
      <c r="N7">
        <v>0.87259408830268204</v>
      </c>
      <c r="O7">
        <v>3.6730945821854899</v>
      </c>
      <c r="P7">
        <v>40.994340250804498</v>
      </c>
      <c r="Q7">
        <v>-3.9015317941608001E-2</v>
      </c>
    </row>
    <row r="8" spans="1:17" x14ac:dyDescent="0.3">
      <c r="A8" t="s">
        <v>32</v>
      </c>
      <c r="B8" t="s">
        <v>33</v>
      </c>
      <c r="C8" t="s">
        <v>10386</v>
      </c>
      <c r="D8" t="s">
        <v>34</v>
      </c>
      <c r="E8">
        <v>699614.29417312006</v>
      </c>
      <c r="F8">
        <v>2977.6</v>
      </c>
      <c r="G8">
        <v>-8.8891044481537396</v>
      </c>
      <c r="H8">
        <v>1.6221125919257</v>
      </c>
      <c r="I8">
        <v>14.7176560422908</v>
      </c>
      <c r="J8">
        <v>-3.0852024222152399</v>
      </c>
      <c r="K8">
        <v>2769.8862611453001</v>
      </c>
      <c r="L8">
        <v>2577.2522326938702</v>
      </c>
      <c r="M8">
        <v>72.722025299402802</v>
      </c>
      <c r="N8">
        <v>0.97620500870065396</v>
      </c>
      <c r="O8">
        <v>0.39461311123052401</v>
      </c>
      <c r="P8">
        <v>37.087083630671401</v>
      </c>
      <c r="Q8">
        <v>-4.8493748568882E-2</v>
      </c>
    </row>
    <row r="9" spans="1:17" x14ac:dyDescent="0.3">
      <c r="A9" t="s">
        <v>35</v>
      </c>
      <c r="B9" t="s">
        <v>36</v>
      </c>
      <c r="C9" t="s">
        <v>10384</v>
      </c>
      <c r="D9" t="s">
        <v>37</v>
      </c>
      <c r="E9">
        <v>697636.95396577998</v>
      </c>
      <c r="F9">
        <v>781.7</v>
      </c>
      <c r="G9">
        <v>0.451270972850082</v>
      </c>
      <c r="H9">
        <v>-7.63185756129268</v>
      </c>
      <c r="I9">
        <v>-11.922122094700301</v>
      </c>
      <c r="J9">
        <v>-1.79558341959668</v>
      </c>
      <c r="K9">
        <v>811.862543614733</v>
      </c>
      <c r="L9">
        <v>765.50207364437802</v>
      </c>
      <c r="M9">
        <v>38.976596343431098</v>
      </c>
      <c r="N9">
        <v>1.1574025603198601</v>
      </c>
      <c r="O9">
        <v>16.668798771907301</v>
      </c>
      <c r="P9">
        <v>43.906480117820301</v>
      </c>
      <c r="Q9">
        <v>7.5161735059859E-2</v>
      </c>
    </row>
    <row r="10" spans="1:17" x14ac:dyDescent="0.3">
      <c r="A10" t="s">
        <v>38</v>
      </c>
      <c r="B10" t="s">
        <v>39</v>
      </c>
      <c r="C10" t="s">
        <v>10386</v>
      </c>
      <c r="D10" t="s">
        <v>40</v>
      </c>
      <c r="E10">
        <v>643390.87717943999</v>
      </c>
      <c r="F10">
        <v>514.4</v>
      </c>
      <c r="G10">
        <v>-16.027027846022399</v>
      </c>
      <c r="H10">
        <v>-3.03526798476326</v>
      </c>
      <c r="I10">
        <v>5.6477869874091899</v>
      </c>
      <c r="J10">
        <v>-3.9635837481032401</v>
      </c>
      <c r="K10">
        <v>493.30265925584598</v>
      </c>
      <c r="L10">
        <v>456.91344938530801</v>
      </c>
      <c r="M10">
        <v>59.719149148696303</v>
      </c>
      <c r="N10">
        <v>0.85576098685485402</v>
      </c>
      <c r="O10">
        <v>1.1858475894245699</v>
      </c>
      <c r="P10">
        <v>28.809315137097698</v>
      </c>
      <c r="Q10">
        <v>0.116393025952387</v>
      </c>
    </row>
    <row r="11" spans="1:17" x14ac:dyDescent="0.3">
      <c r="A11" t="s">
        <v>41</v>
      </c>
      <c r="B11" t="s">
        <v>42</v>
      </c>
      <c r="C11" t="s">
        <v>10384</v>
      </c>
      <c r="D11" t="s">
        <v>43</v>
      </c>
      <c r="E11">
        <v>639046.142720534</v>
      </c>
      <c r="F11">
        <v>1010.35</v>
      </c>
      <c r="G11">
        <v>24.505339061219502</v>
      </c>
      <c r="H11">
        <v>-11.1781052746935</v>
      </c>
      <c r="I11">
        <v>-1.5478289779784</v>
      </c>
      <c r="J11">
        <v>-5.2097022576880798</v>
      </c>
      <c r="K11">
        <v>1052.72586166171</v>
      </c>
      <c r="L11">
        <v>966.45491613059698</v>
      </c>
      <c r="M11">
        <v>35.157038081064101</v>
      </c>
      <c r="N11">
        <v>0.34310505698618599</v>
      </c>
      <c r="O11">
        <v>20.948186272083898</v>
      </c>
      <c r="P11">
        <v>69.138695906922194</v>
      </c>
      <c r="Q11">
        <v>-2.6887590286929001E-2</v>
      </c>
    </row>
    <row r="12" spans="1:17" x14ac:dyDescent="0.3">
      <c r="A12" t="s">
        <v>44</v>
      </c>
      <c r="B12" t="s">
        <v>45</v>
      </c>
      <c r="C12" t="s">
        <v>10387</v>
      </c>
      <c r="D12" t="s">
        <v>46</v>
      </c>
      <c r="E12">
        <v>521659.31511099997</v>
      </c>
      <c r="F12">
        <v>3793.9</v>
      </c>
      <c r="G12">
        <v>1.6831699308734001</v>
      </c>
      <c r="H12">
        <v>-1.1094578373883</v>
      </c>
      <c r="I12">
        <v>-9.9977387715086792</v>
      </c>
      <c r="J12">
        <v>-0.20326790196386499</v>
      </c>
      <c r="K12">
        <v>3635.0507940211201</v>
      </c>
      <c r="L12">
        <v>3461.6533127252601</v>
      </c>
      <c r="M12">
        <v>70.754950798102598</v>
      </c>
      <c r="N12">
        <v>0.91916925656152504</v>
      </c>
      <c r="O12">
        <v>3.3211207464614199</v>
      </c>
      <c r="P12">
        <v>33.304052985717</v>
      </c>
      <c r="Q12">
        <v>0.12662682484005</v>
      </c>
    </row>
    <row r="13" spans="1:17" x14ac:dyDescent="0.3">
      <c r="A13" t="s">
        <v>47</v>
      </c>
      <c r="B13" t="s">
        <v>48</v>
      </c>
      <c r="C13" t="s">
        <v>10383</v>
      </c>
      <c r="D13" t="s">
        <v>21</v>
      </c>
      <c r="E13">
        <v>476292.98249024502</v>
      </c>
      <c r="F13">
        <v>1760.05</v>
      </c>
      <c r="G13">
        <v>6.4856791298248897</v>
      </c>
      <c r="H13">
        <v>-0.99700582254939696</v>
      </c>
      <c r="I13">
        <v>-7.1980630186543904</v>
      </c>
      <c r="J13">
        <v>-5.3375210052984903</v>
      </c>
      <c r="K13">
        <v>1680.19050761832</v>
      </c>
      <c r="L13">
        <v>1519.3682132006099</v>
      </c>
      <c r="M13">
        <v>47.196058874822903</v>
      </c>
      <c r="N13">
        <v>0.800621236765655</v>
      </c>
      <c r="O13">
        <v>3.8606857759722701</v>
      </c>
      <c r="P13">
        <v>45.633196806089899</v>
      </c>
      <c r="Q13">
        <v>8.1817027873000003E-5</v>
      </c>
    </row>
    <row r="14" spans="1:17" x14ac:dyDescent="0.3">
      <c r="A14" t="s">
        <v>49</v>
      </c>
      <c r="B14" t="s">
        <v>50</v>
      </c>
      <c r="C14" t="s">
        <v>10384</v>
      </c>
      <c r="D14" t="s">
        <v>51</v>
      </c>
      <c r="E14">
        <v>468966.60504852497</v>
      </c>
      <c r="F14">
        <v>7582.45</v>
      </c>
      <c r="G14">
        <v>-29.0173102939873</v>
      </c>
      <c r="H14">
        <v>10.1297729976481</v>
      </c>
      <c r="I14">
        <v>-4.0649187434392697</v>
      </c>
      <c r="J14">
        <v>0.62176134080359002</v>
      </c>
      <c r="K14">
        <v>7101.3477197089696</v>
      </c>
      <c r="L14">
        <v>7011.3075805545704</v>
      </c>
      <c r="M14">
        <v>64.852848260449406</v>
      </c>
      <c r="N14">
        <v>1.4954810356211701</v>
      </c>
      <c r="O14">
        <v>8.0389583841634398</v>
      </c>
      <c r="P14">
        <v>22.538705194091602</v>
      </c>
      <c r="Q14">
        <v>-6.0938989961741998E-2</v>
      </c>
    </row>
    <row r="15" spans="1:17" x14ac:dyDescent="0.3">
      <c r="A15" t="s">
        <v>52</v>
      </c>
      <c r="B15" t="s">
        <v>53</v>
      </c>
      <c r="C15" t="s">
        <v>10388</v>
      </c>
      <c r="D15" t="s">
        <v>54</v>
      </c>
      <c r="E15">
        <v>447655.92202775</v>
      </c>
      <c r="F15">
        <v>1865.75</v>
      </c>
      <c r="G15">
        <v>32.202303545178196</v>
      </c>
      <c r="H15">
        <v>1.17854257518926</v>
      </c>
      <c r="I15">
        <v>2.3261700994685999</v>
      </c>
      <c r="J15">
        <v>-2.7267993766407299</v>
      </c>
      <c r="K15">
        <v>1753.12290340033</v>
      </c>
      <c r="L15">
        <v>1542.4961671798701</v>
      </c>
      <c r="M15">
        <v>65.104111841080595</v>
      </c>
      <c r="N15">
        <v>0.81865090950350605</v>
      </c>
      <c r="O15">
        <v>0.40734289159853798</v>
      </c>
      <c r="P15">
        <v>74.638461178452701</v>
      </c>
      <c r="Q15">
        <v>0.142025136299539</v>
      </c>
    </row>
    <row r="16" spans="1:17" x14ac:dyDescent="0.3">
      <c r="A16" t="s">
        <v>55</v>
      </c>
      <c r="B16" t="s">
        <v>56</v>
      </c>
      <c r="C16" t="s">
        <v>10389</v>
      </c>
      <c r="D16" t="s">
        <v>57</v>
      </c>
      <c r="E16">
        <v>411090.16075092898</v>
      </c>
      <c r="F16">
        <v>423.95</v>
      </c>
      <c r="G16">
        <v>45.773468109880902</v>
      </c>
      <c r="H16">
        <v>0.64649029871827501</v>
      </c>
      <c r="I16">
        <v>17.071289992621299</v>
      </c>
      <c r="J16">
        <v>3.19878307666258</v>
      </c>
      <c r="K16">
        <v>399.81480725339401</v>
      </c>
      <c r="L16">
        <v>351.276164088504</v>
      </c>
      <c r="M16">
        <v>69.402003447311898</v>
      </c>
      <c r="N16">
        <v>1.0853191540715501</v>
      </c>
      <c r="O16">
        <v>1.8634272909541201</v>
      </c>
      <c r="P16">
        <v>86.147091108671702</v>
      </c>
      <c r="Q16">
        <v>0.19423464678993099</v>
      </c>
    </row>
    <row r="17" spans="1:17" x14ac:dyDescent="0.3">
      <c r="A17" t="s">
        <v>58</v>
      </c>
      <c r="B17" t="s">
        <v>59</v>
      </c>
      <c r="C17" t="s">
        <v>10390</v>
      </c>
      <c r="D17" t="s">
        <v>60</v>
      </c>
      <c r="E17">
        <v>396603.1269723</v>
      </c>
      <c r="F17">
        <v>12614.5</v>
      </c>
      <c r="G17">
        <v>-7.6761363487926699</v>
      </c>
      <c r="H17">
        <v>-2.93612842454064</v>
      </c>
      <c r="I17">
        <v>-12.456392841716299</v>
      </c>
      <c r="J17">
        <v>-1.5454950614251399</v>
      </c>
      <c r="K17">
        <v>12367.967994054001</v>
      </c>
      <c r="L17">
        <v>11834.242452553901</v>
      </c>
      <c r="M17">
        <v>70.787132596854093</v>
      </c>
      <c r="N17">
        <v>0.71324390940441595</v>
      </c>
      <c r="O17">
        <v>8.4466288794641002</v>
      </c>
      <c r="P17">
        <v>29.543575708718201</v>
      </c>
      <c r="Q17">
        <v>6.8662079792273997E-2</v>
      </c>
    </row>
    <row r="18" spans="1:17" x14ac:dyDescent="0.3">
      <c r="A18" t="s">
        <v>61</v>
      </c>
      <c r="B18" t="s">
        <v>62</v>
      </c>
      <c r="C18" t="s">
        <v>10384</v>
      </c>
      <c r="D18" t="s">
        <v>24</v>
      </c>
      <c r="E18">
        <v>385086.15973800002</v>
      </c>
      <c r="F18">
        <v>1245</v>
      </c>
      <c r="G18">
        <v>-8.4021738853654195</v>
      </c>
      <c r="H18">
        <v>2.8741404767388201</v>
      </c>
      <c r="I18">
        <v>2.2236206455840999</v>
      </c>
      <c r="J18">
        <v>1.3511153059793199</v>
      </c>
      <c r="K18">
        <v>1196.0833496340299</v>
      </c>
      <c r="L18">
        <v>1137.1315194921599</v>
      </c>
      <c r="M18">
        <v>81.287956474421804</v>
      </c>
      <c r="N18">
        <v>0.85433997145299401</v>
      </c>
      <c r="O18">
        <v>7.6024096385542297</v>
      </c>
      <c r="P18">
        <v>30.8597855791465</v>
      </c>
      <c r="Q18">
        <v>4.1141506362770003E-2</v>
      </c>
    </row>
    <row r="19" spans="1:17" x14ac:dyDescent="0.3">
      <c r="A19" t="s">
        <v>63</v>
      </c>
      <c r="B19" t="s">
        <v>64</v>
      </c>
      <c r="C19" t="s">
        <v>10384</v>
      </c>
      <c r="D19" t="s">
        <v>24</v>
      </c>
      <c r="E19">
        <v>378637.45628540003</v>
      </c>
      <c r="F19">
        <v>1904.5</v>
      </c>
      <c r="G19">
        <v>-23.164296877905102</v>
      </c>
      <c r="H19">
        <v>0.57006383689986695</v>
      </c>
      <c r="I19">
        <v>-10.216062799471899</v>
      </c>
      <c r="J19">
        <v>0.69089957727963303</v>
      </c>
      <c r="K19">
        <v>1799.40076756344</v>
      </c>
      <c r="L19">
        <v>1777.8185761988</v>
      </c>
      <c r="M19">
        <v>84.407776258075103</v>
      </c>
      <c r="N19">
        <v>0.98621843090877404</v>
      </c>
      <c r="O19">
        <v>1.1551588343397201</v>
      </c>
      <c r="P19">
        <v>23.360430093597099</v>
      </c>
      <c r="Q19">
        <v>-9.4389905856579998E-2</v>
      </c>
    </row>
    <row r="20" spans="1:17" x14ac:dyDescent="0.3">
      <c r="A20" t="s">
        <v>65</v>
      </c>
      <c r="B20" t="s">
        <v>66</v>
      </c>
      <c r="C20" t="s">
        <v>10382</v>
      </c>
      <c r="D20" t="s">
        <v>67</v>
      </c>
      <c r="E20">
        <v>360110.49227175</v>
      </c>
      <c r="F20">
        <v>286.25</v>
      </c>
      <c r="G20">
        <v>22.5051843526951</v>
      </c>
      <c r="H20">
        <v>-18.940692424821101</v>
      </c>
      <c r="I20">
        <v>-9.6056248051525106</v>
      </c>
      <c r="J20">
        <v>-4.9200182124987899</v>
      </c>
      <c r="K20">
        <v>306.87687156230101</v>
      </c>
      <c r="L20">
        <v>272.82114168024901</v>
      </c>
      <c r="M20">
        <v>28.326610825933301</v>
      </c>
      <c r="N20">
        <v>0.86194415406354297</v>
      </c>
      <c r="O20">
        <v>20.5240174672489</v>
      </c>
      <c r="P20">
        <v>59.116175653140601</v>
      </c>
      <c r="Q20">
        <v>8.6685142165199999E-2</v>
      </c>
    </row>
    <row r="21" spans="1:17" x14ac:dyDescent="0.3">
      <c r="A21" t="s">
        <v>68</v>
      </c>
      <c r="B21" t="s">
        <v>69</v>
      </c>
      <c r="C21" t="s">
        <v>10390</v>
      </c>
      <c r="D21" t="s">
        <v>60</v>
      </c>
      <c r="E21">
        <v>357358.63479019998</v>
      </c>
      <c r="F21">
        <v>970.85</v>
      </c>
      <c r="G21">
        <v>22.458036955392899</v>
      </c>
      <c r="H21">
        <v>-16.119225223292101</v>
      </c>
      <c r="I21">
        <v>-14.8628018852243</v>
      </c>
      <c r="J21">
        <v>-4.3316956792314798</v>
      </c>
      <c r="K21">
        <v>1032.35403446437</v>
      </c>
      <c r="L21">
        <v>937.35350916498498</v>
      </c>
      <c r="M21">
        <v>27.642603202366502</v>
      </c>
      <c r="N21">
        <v>1.31152621705045</v>
      </c>
      <c r="O21">
        <v>21.4399752793943</v>
      </c>
      <c r="P21">
        <v>59.600526056222201</v>
      </c>
      <c r="Q21">
        <v>0.14917624359890699</v>
      </c>
    </row>
    <row r="22" spans="1:17" x14ac:dyDescent="0.3">
      <c r="A22" t="s">
        <v>70</v>
      </c>
      <c r="B22" t="s">
        <v>71</v>
      </c>
      <c r="C22" t="s">
        <v>10390</v>
      </c>
      <c r="D22" t="s">
        <v>60</v>
      </c>
      <c r="E22">
        <v>353579.21797127998</v>
      </c>
      <c r="F22">
        <v>2950.85</v>
      </c>
      <c r="G22">
        <v>50.996928597274596</v>
      </c>
      <c r="H22">
        <v>-3.66168640822948</v>
      </c>
      <c r="I22">
        <v>41.894401579586997</v>
      </c>
      <c r="J22">
        <v>8.4238237282403497E-2</v>
      </c>
      <c r="K22">
        <v>2750.54304954587</v>
      </c>
      <c r="L22">
        <v>2347.9657773039798</v>
      </c>
      <c r="M22">
        <v>80.135735492518904</v>
      </c>
      <c r="N22">
        <v>1.0545427007176</v>
      </c>
      <c r="O22">
        <v>2.1231170679634599</v>
      </c>
      <c r="P22">
        <v>103.506896551724</v>
      </c>
      <c r="Q22">
        <v>0.20728443666782001</v>
      </c>
    </row>
    <row r="23" spans="1:17" x14ac:dyDescent="0.3">
      <c r="A23" t="s">
        <v>72</v>
      </c>
      <c r="B23" t="s">
        <v>73</v>
      </c>
      <c r="C23" t="s">
        <v>10391</v>
      </c>
      <c r="D23" t="s">
        <v>74</v>
      </c>
      <c r="E23">
        <v>346225.78249473998</v>
      </c>
      <c r="F23">
        <v>5320.55</v>
      </c>
      <c r="G23">
        <v>13.071393274684199</v>
      </c>
      <c r="H23">
        <v>2.21399896194335</v>
      </c>
      <c r="I23">
        <v>13.070652716463099</v>
      </c>
      <c r="J23">
        <v>-1.44191110263787E-2</v>
      </c>
      <c r="K23">
        <v>5065.2115232238903</v>
      </c>
      <c r="L23">
        <v>4589.6484667693203</v>
      </c>
      <c r="M23">
        <v>64.742685083084098</v>
      </c>
      <c r="N23">
        <v>0.83820501533766301</v>
      </c>
      <c r="O23">
        <v>2.41422409337379</v>
      </c>
      <c r="P23">
        <v>47.139103982300902</v>
      </c>
      <c r="Q23">
        <v>-2.602652387175E-3</v>
      </c>
    </row>
    <row r="24" spans="1:17" x14ac:dyDescent="0.3">
      <c r="A24" t="s">
        <v>75</v>
      </c>
      <c r="B24" t="s">
        <v>76</v>
      </c>
      <c r="C24" t="s">
        <v>10392</v>
      </c>
      <c r="D24" t="s">
        <v>77</v>
      </c>
      <c r="E24">
        <v>342969.33725285</v>
      </c>
      <c r="F24">
        <v>3008.5</v>
      </c>
      <c r="G24">
        <v>-7.8068191672945</v>
      </c>
      <c r="H24">
        <v>-10.029424742299399</v>
      </c>
      <c r="I24">
        <v>-19.502824536226498</v>
      </c>
      <c r="J24">
        <v>-2.7839556164389898</v>
      </c>
      <c r="K24">
        <v>3048.8715542750101</v>
      </c>
      <c r="L24">
        <v>2999.5660030219001</v>
      </c>
      <c r="M24">
        <v>55.4597629858471</v>
      </c>
      <c r="N24">
        <v>0.66214458924699604</v>
      </c>
      <c r="O24">
        <v>24.444075120491899</v>
      </c>
      <c r="P24">
        <v>40.452847805788899</v>
      </c>
      <c r="Q24">
        <v>7.4876244902271002E-2</v>
      </c>
    </row>
    <row r="25" spans="1:17" x14ac:dyDescent="0.3">
      <c r="A25" t="s">
        <v>78</v>
      </c>
      <c r="B25" t="s">
        <v>79</v>
      </c>
      <c r="C25" t="s">
        <v>5658</v>
      </c>
      <c r="D25" t="s">
        <v>80</v>
      </c>
      <c r="E25">
        <v>340026.53170833999</v>
      </c>
      <c r="F25">
        <v>11798.3</v>
      </c>
      <c r="G25">
        <v>9.8966673976499209</v>
      </c>
      <c r="H25">
        <v>-2.5917462482313902</v>
      </c>
      <c r="I25">
        <v>6.2996400618025996</v>
      </c>
      <c r="J25">
        <v>-1.9758458296056001</v>
      </c>
      <c r="K25">
        <v>11400.175372064599</v>
      </c>
      <c r="L25">
        <v>10417.061459668899</v>
      </c>
      <c r="M25">
        <v>72.3316301845731</v>
      </c>
      <c r="N25">
        <v>0.71538078890410595</v>
      </c>
      <c r="O25">
        <v>2.3706805217700899</v>
      </c>
      <c r="P25">
        <v>46.652910796079503</v>
      </c>
      <c r="Q25">
        <v>4.5642284756286997E-2</v>
      </c>
    </row>
    <row r="26" spans="1:17" x14ac:dyDescent="0.3">
      <c r="A26" t="s">
        <v>81</v>
      </c>
      <c r="B26" t="s">
        <v>82</v>
      </c>
      <c r="C26" t="s">
        <v>10393</v>
      </c>
      <c r="D26" t="s">
        <v>83</v>
      </c>
      <c r="E26">
        <v>336835.0155632</v>
      </c>
      <c r="F26">
        <v>3797.2</v>
      </c>
      <c r="G26">
        <v>-14.7583904520333</v>
      </c>
      <c r="H26">
        <v>4.2294473073035599</v>
      </c>
      <c r="I26">
        <v>-12.3384385910951</v>
      </c>
      <c r="J26">
        <v>-1.6882351060126</v>
      </c>
      <c r="K26">
        <v>3565.7454919617498</v>
      </c>
      <c r="L26">
        <v>3447.8473211297101</v>
      </c>
      <c r="M26">
        <v>68.942251824294104</v>
      </c>
      <c r="N26">
        <v>0.67557197051235796</v>
      </c>
      <c r="O26">
        <v>2.3635836932476502</v>
      </c>
      <c r="P26">
        <v>24.2681589841768</v>
      </c>
      <c r="Q26">
        <v>7.7524093209821995E-2</v>
      </c>
    </row>
    <row r="27" spans="1:17" x14ac:dyDescent="0.3">
      <c r="A27" t="s">
        <v>84</v>
      </c>
      <c r="B27" t="s">
        <v>85</v>
      </c>
      <c r="C27" t="s">
        <v>10390</v>
      </c>
      <c r="D27" t="s">
        <v>86</v>
      </c>
      <c r="E27">
        <v>333481.05774536001</v>
      </c>
      <c r="F27">
        <v>11941.7</v>
      </c>
      <c r="G27">
        <v>100.80988798842699</v>
      </c>
      <c r="H27">
        <v>17.0143264314482</v>
      </c>
      <c r="I27">
        <v>20.189246086967302</v>
      </c>
      <c r="J27">
        <v>-1.1012851145754099</v>
      </c>
      <c r="K27">
        <v>10531.262041575499</v>
      </c>
      <c r="L27">
        <v>8840.6592389799007</v>
      </c>
      <c r="M27">
        <v>77.500125948866398</v>
      </c>
      <c r="N27">
        <v>1.4426486866130099</v>
      </c>
      <c r="O27">
        <v>0.94040212030113102</v>
      </c>
      <c r="P27">
        <v>143.55656173198301</v>
      </c>
      <c r="Q27">
        <v>0.183829126866669</v>
      </c>
    </row>
    <row r="28" spans="1:17" x14ac:dyDescent="0.3">
      <c r="A28" t="s">
        <v>87</v>
      </c>
      <c r="B28" t="s">
        <v>88</v>
      </c>
      <c r="C28" t="s">
        <v>10389</v>
      </c>
      <c r="D28" t="s">
        <v>89</v>
      </c>
      <c r="E28">
        <v>317432.18842880998</v>
      </c>
      <c r="F28">
        <v>2003.95</v>
      </c>
      <c r="G28">
        <v>69.0237278201176</v>
      </c>
      <c r="H28">
        <v>-1.3796686061398</v>
      </c>
      <c r="I28">
        <v>-9.6417724104723597</v>
      </c>
      <c r="J28">
        <v>6.9169591268794699</v>
      </c>
      <c r="K28">
        <v>1859.3459442743001</v>
      </c>
      <c r="L28">
        <v>1719.9783492429499</v>
      </c>
      <c r="M28">
        <v>72.7620799400744</v>
      </c>
      <c r="N28">
        <v>1.3789430969024901</v>
      </c>
      <c r="O28">
        <v>8.4907308066568508</v>
      </c>
      <c r="P28">
        <v>145.717613880203</v>
      </c>
      <c r="Q28">
        <v>5.9559432787446999E-2</v>
      </c>
    </row>
    <row r="29" spans="1:17" x14ac:dyDescent="0.3">
      <c r="A29" t="s">
        <v>90</v>
      </c>
      <c r="B29" t="s">
        <v>91</v>
      </c>
      <c r="C29" t="s">
        <v>10393</v>
      </c>
      <c r="D29" t="s">
        <v>92</v>
      </c>
      <c r="E29">
        <v>317026.91234630498</v>
      </c>
      <c r="F29">
        <v>3306.95</v>
      </c>
      <c r="G29">
        <v>-26.7128154058597</v>
      </c>
      <c r="H29">
        <v>2.46946109558111</v>
      </c>
      <c r="I29">
        <v>-1.0309761064504599</v>
      </c>
      <c r="J29">
        <v>-3.65293272797429</v>
      </c>
      <c r="K29">
        <v>3147.1125370422701</v>
      </c>
      <c r="L29">
        <v>3042.7236446479401</v>
      </c>
      <c r="M29">
        <v>58.162171430256102</v>
      </c>
      <c r="N29">
        <v>0.92424043903269204</v>
      </c>
      <c r="O29">
        <v>3.5077639516775299</v>
      </c>
      <c r="P29">
        <v>23.851166622972901</v>
      </c>
      <c r="Q29">
        <v>-6.5971683417933996E-2</v>
      </c>
    </row>
    <row r="30" spans="1:17" x14ac:dyDescent="0.3">
      <c r="A30" t="s">
        <v>93</v>
      </c>
      <c r="B30" t="s">
        <v>94</v>
      </c>
      <c r="C30" t="s">
        <v>10389</v>
      </c>
      <c r="D30" t="s">
        <v>95</v>
      </c>
      <c r="E30">
        <v>317011.08117061498</v>
      </c>
      <c r="F30">
        <v>340.85</v>
      </c>
      <c r="G30">
        <v>36.959004189211299</v>
      </c>
      <c r="H30">
        <v>-6.1384645306771199</v>
      </c>
      <c r="I30">
        <v>10.6974481677182</v>
      </c>
      <c r="J30">
        <v>-3.09734853544406</v>
      </c>
      <c r="K30">
        <v>334.89342990995402</v>
      </c>
      <c r="L30">
        <v>297.50894565636798</v>
      </c>
      <c r="M30">
        <v>64.5844054497652</v>
      </c>
      <c r="N30">
        <v>1.0916296521369899</v>
      </c>
      <c r="O30">
        <v>6.3517676397242004</v>
      </c>
      <c r="P30">
        <v>75.922580645161304</v>
      </c>
      <c r="Q30">
        <v>0.126776587105113</v>
      </c>
    </row>
    <row r="31" spans="1:17" x14ac:dyDescent="0.3">
      <c r="A31" t="s">
        <v>96</v>
      </c>
      <c r="B31" t="s">
        <v>97</v>
      </c>
      <c r="C31" t="s">
        <v>10394</v>
      </c>
      <c r="D31" t="s">
        <v>98</v>
      </c>
      <c r="E31">
        <v>310779.19001715002</v>
      </c>
      <c r="F31">
        <v>1438.7</v>
      </c>
      <c r="G31">
        <v>46.275798954784399</v>
      </c>
      <c r="H31">
        <v>-10.4037704471952</v>
      </c>
      <c r="I31">
        <v>-2.57417925418136</v>
      </c>
      <c r="J31">
        <v>-5.7640606663286702</v>
      </c>
      <c r="K31">
        <v>1464.75974302396</v>
      </c>
      <c r="L31">
        <v>1316.10000907376</v>
      </c>
      <c r="M31">
        <v>46.953432146484303</v>
      </c>
      <c r="N31">
        <v>0.69128996069408799</v>
      </c>
      <c r="O31">
        <v>12.698964342809401</v>
      </c>
      <c r="P31">
        <v>90.682571239231294</v>
      </c>
      <c r="Q31">
        <v>7.0793433718396998E-2</v>
      </c>
    </row>
    <row r="32" spans="1:17" x14ac:dyDescent="0.3">
      <c r="A32" t="s">
        <v>99</v>
      </c>
      <c r="B32" t="s">
        <v>100</v>
      </c>
      <c r="C32" t="s">
        <v>10384</v>
      </c>
      <c r="D32" t="s">
        <v>43</v>
      </c>
      <c r="E32">
        <v>305473.46319136</v>
      </c>
      <c r="F32">
        <v>1916.8</v>
      </c>
      <c r="G32">
        <v>-6.19582905814051</v>
      </c>
      <c r="H32">
        <v>17.0381156203307</v>
      </c>
      <c r="I32">
        <v>2.8613509786175699</v>
      </c>
      <c r="J32">
        <v>5.50910721942061E-2</v>
      </c>
      <c r="K32">
        <v>1729.4337506781601</v>
      </c>
      <c r="L32">
        <v>1634.09663988134</v>
      </c>
      <c r="M32">
        <v>73.489643037193204</v>
      </c>
      <c r="N32">
        <v>1.1615768569553</v>
      </c>
      <c r="O32">
        <v>0.40171118530885003</v>
      </c>
      <c r="P32">
        <v>35.076283429054598</v>
      </c>
      <c r="Q32">
        <v>-4.4021208937438001E-2</v>
      </c>
    </row>
    <row r="33" spans="1:17" x14ac:dyDescent="0.3">
      <c r="A33" t="s">
        <v>101</v>
      </c>
      <c r="B33" t="s">
        <v>102</v>
      </c>
      <c r="C33" t="s">
        <v>10382</v>
      </c>
      <c r="D33" t="s">
        <v>103</v>
      </c>
      <c r="E33">
        <v>302559.14721406501</v>
      </c>
      <c r="F33">
        <v>490.95</v>
      </c>
      <c r="G33">
        <v>43.093655467497598</v>
      </c>
      <c r="H33">
        <v>-13.2707145630513</v>
      </c>
      <c r="I33">
        <v>-1.06311579930867</v>
      </c>
      <c r="J33">
        <v>-5.5270119776431601</v>
      </c>
      <c r="K33">
        <v>501.456113243679</v>
      </c>
      <c r="L33">
        <v>448.40510550573498</v>
      </c>
      <c r="M33">
        <v>46.318544582597298</v>
      </c>
      <c r="N33">
        <v>0.87023784894814404</v>
      </c>
      <c r="O33">
        <v>10.713921987982401</v>
      </c>
      <c r="P33">
        <v>76.220387652548396</v>
      </c>
      <c r="Q33">
        <v>0.13207192233277501</v>
      </c>
    </row>
    <row r="34" spans="1:17" x14ac:dyDescent="0.3">
      <c r="A34" t="s">
        <v>104</v>
      </c>
      <c r="B34" t="s">
        <v>105</v>
      </c>
      <c r="C34" t="s">
        <v>10395</v>
      </c>
      <c r="D34" t="s">
        <v>106</v>
      </c>
      <c r="E34">
        <v>289803.61462499999</v>
      </c>
      <c r="F34">
        <v>4333.3500000000004</v>
      </c>
      <c r="G34">
        <v>87.475431115795601</v>
      </c>
      <c r="H34">
        <v>-16.126720943175499</v>
      </c>
      <c r="I34">
        <v>27.294738261622498</v>
      </c>
      <c r="J34">
        <v>-10.8437088026608</v>
      </c>
      <c r="K34">
        <v>4710.3148659697499</v>
      </c>
      <c r="L34">
        <v>4029.183156048</v>
      </c>
      <c r="M34">
        <v>30.2020243556621</v>
      </c>
      <c r="N34">
        <v>0.72257759069073701</v>
      </c>
      <c r="O34">
        <v>30.955265556670899</v>
      </c>
      <c r="P34">
        <v>145.12671116642099</v>
      </c>
      <c r="Q34">
        <v>0.24396536370878399</v>
      </c>
    </row>
    <row r="35" spans="1:17" x14ac:dyDescent="0.3">
      <c r="A35" t="s">
        <v>107</v>
      </c>
      <c r="B35" t="s">
        <v>108</v>
      </c>
      <c r="C35" t="s">
        <v>10383</v>
      </c>
      <c r="D35" t="s">
        <v>21</v>
      </c>
      <c r="E35">
        <v>281695.27074290998</v>
      </c>
      <c r="F35">
        <v>539.1</v>
      </c>
      <c r="G35">
        <v>-4.2507031766118599</v>
      </c>
      <c r="H35">
        <v>-2.5011588660640598</v>
      </c>
      <c r="I35">
        <v>-8.8551753868187593</v>
      </c>
      <c r="J35">
        <v>-1.5255210394523799</v>
      </c>
      <c r="K35">
        <v>521.17780554830597</v>
      </c>
      <c r="L35">
        <v>487.47612141411901</v>
      </c>
      <c r="M35">
        <v>54.686793761772101</v>
      </c>
      <c r="N35">
        <v>0.89835797700004705</v>
      </c>
      <c r="O35">
        <v>7.5681691708402798</v>
      </c>
      <c r="P35">
        <v>43.740834555392603</v>
      </c>
      <c r="Q35">
        <v>-0.10828070709191601</v>
      </c>
    </row>
    <row r="36" spans="1:17" x14ac:dyDescent="0.3">
      <c r="A36" t="s">
        <v>109</v>
      </c>
      <c r="B36" t="s">
        <v>110</v>
      </c>
      <c r="C36" t="s">
        <v>10391</v>
      </c>
      <c r="D36" t="s">
        <v>111</v>
      </c>
      <c r="E36">
        <v>265376.72194841498</v>
      </c>
      <c r="F36">
        <v>7465.15</v>
      </c>
      <c r="G36">
        <v>232.51102930169799</v>
      </c>
      <c r="H36">
        <v>4.9246750487145103</v>
      </c>
      <c r="I36">
        <v>70.178495292504707</v>
      </c>
      <c r="J36">
        <v>-0.66232564982259401</v>
      </c>
      <c r="K36">
        <v>6537.6360149906404</v>
      </c>
      <c r="L36">
        <v>4851.0928140120604</v>
      </c>
      <c r="M36">
        <v>77.243649148706893</v>
      </c>
      <c r="N36">
        <v>0.59888886110128103</v>
      </c>
      <c r="O36">
        <v>0.58471698492328295</v>
      </c>
      <c r="P36">
        <v>283.812339331619</v>
      </c>
      <c r="Q36">
        <v>0.29010654180740503</v>
      </c>
    </row>
    <row r="37" spans="1:17" x14ac:dyDescent="0.3">
      <c r="A37" t="s">
        <v>112</v>
      </c>
      <c r="B37" t="s">
        <v>113</v>
      </c>
      <c r="C37" t="s">
        <v>10386</v>
      </c>
      <c r="D37" t="s">
        <v>114</v>
      </c>
      <c r="E37">
        <v>260279.04612779999</v>
      </c>
      <c r="F37">
        <v>2699.55</v>
      </c>
      <c r="G37">
        <v>-10.5671809204705</v>
      </c>
      <c r="H37">
        <v>0.61023456983878799</v>
      </c>
      <c r="I37">
        <v>-12.240968960307701</v>
      </c>
      <c r="J37">
        <v>2.2141965823214602</v>
      </c>
      <c r="K37">
        <v>2536.5793222284501</v>
      </c>
      <c r="L37">
        <v>2486.2726307203002</v>
      </c>
      <c r="M37">
        <v>89.837698908275797</v>
      </c>
      <c r="N37">
        <v>1.3240460685242601</v>
      </c>
      <c r="O37">
        <v>2.5837639606601099</v>
      </c>
      <c r="P37">
        <v>21.300013704693001</v>
      </c>
      <c r="Q37">
        <v>3.2360007235000002E-4</v>
      </c>
    </row>
    <row r="38" spans="1:17" x14ac:dyDescent="0.3">
      <c r="A38" t="s">
        <v>115</v>
      </c>
      <c r="B38" t="s">
        <v>116</v>
      </c>
      <c r="C38" t="s">
        <v>10389</v>
      </c>
      <c r="D38" t="s">
        <v>57</v>
      </c>
      <c r="E38">
        <v>256544.29366061499</v>
      </c>
      <c r="F38">
        <v>665.15</v>
      </c>
      <c r="G38">
        <v>50.957384809390398</v>
      </c>
      <c r="H38">
        <v>-11.1151422421737</v>
      </c>
      <c r="I38">
        <v>11.0976718585057</v>
      </c>
      <c r="J38">
        <v>-0.49803550205480601</v>
      </c>
      <c r="K38">
        <v>670.756659133776</v>
      </c>
      <c r="L38">
        <v>606.30975263787695</v>
      </c>
      <c r="M38">
        <v>57.4964193402622</v>
      </c>
      <c r="N38">
        <v>0.57149622269688605</v>
      </c>
      <c r="O38">
        <v>34.683905885890397</v>
      </c>
      <c r="P38">
        <v>129.87731121479101</v>
      </c>
      <c r="Q38">
        <v>0.177600020623945</v>
      </c>
    </row>
    <row r="39" spans="1:17" x14ac:dyDescent="0.3">
      <c r="A39" t="s">
        <v>117</v>
      </c>
      <c r="B39" t="s">
        <v>118</v>
      </c>
      <c r="C39" t="s">
        <v>10391</v>
      </c>
      <c r="D39" t="s">
        <v>119</v>
      </c>
      <c r="E39">
        <v>252915.74503300001</v>
      </c>
      <c r="F39">
        <v>290.5</v>
      </c>
      <c r="G39">
        <v>149.25635332187599</v>
      </c>
      <c r="H39">
        <v>3.3672813668221302</v>
      </c>
      <c r="I39">
        <v>57.327408346643701</v>
      </c>
      <c r="J39">
        <v>-3.9227308740433302</v>
      </c>
      <c r="K39">
        <v>250.60008258156199</v>
      </c>
      <c r="L39">
        <v>194.324894144555</v>
      </c>
      <c r="M39">
        <v>72.493231598845497</v>
      </c>
      <c r="N39">
        <v>1.10862750042237</v>
      </c>
      <c r="O39">
        <v>0.86058519793459298</v>
      </c>
      <c r="P39">
        <v>197.18670076726301</v>
      </c>
      <c r="Q39">
        <v>7.7674027261424999E-2</v>
      </c>
    </row>
    <row r="40" spans="1:17" x14ac:dyDescent="0.3">
      <c r="A40" t="s">
        <v>120</v>
      </c>
      <c r="B40" t="s">
        <v>121</v>
      </c>
      <c r="C40" t="s">
        <v>10395</v>
      </c>
      <c r="D40" t="s">
        <v>122</v>
      </c>
      <c r="E40">
        <v>243328.067235125</v>
      </c>
      <c r="F40">
        <v>6832.75</v>
      </c>
      <c r="G40">
        <v>51.449515930180802</v>
      </c>
      <c r="H40">
        <v>-10.201791539473801</v>
      </c>
      <c r="I40">
        <v>26.9875665758601</v>
      </c>
      <c r="J40">
        <v>-0.97795762610672898</v>
      </c>
      <c r="K40">
        <v>6875.2873095616296</v>
      </c>
      <c r="L40">
        <v>6002.7167452519798</v>
      </c>
      <c r="M40">
        <v>63.860947318549798</v>
      </c>
      <c r="N40">
        <v>0.65846522631552895</v>
      </c>
      <c r="O40">
        <v>16.625077750539599</v>
      </c>
      <c r="P40">
        <v>110.497535428219</v>
      </c>
      <c r="Q40">
        <v>0.16841933165700501</v>
      </c>
    </row>
    <row r="41" spans="1:17" x14ac:dyDescent="0.3">
      <c r="A41" t="s">
        <v>123</v>
      </c>
      <c r="B41" t="s">
        <v>124</v>
      </c>
      <c r="C41" t="s">
        <v>10392</v>
      </c>
      <c r="D41" t="s">
        <v>125</v>
      </c>
      <c r="E41">
        <v>239219.327510679</v>
      </c>
      <c r="F41">
        <v>981.55</v>
      </c>
      <c r="G41">
        <v>-4.8335577044974603</v>
      </c>
      <c r="H41">
        <v>-1.3571121722708701</v>
      </c>
      <c r="I41">
        <v>5.4244916188041197</v>
      </c>
      <c r="J41">
        <v>-3.1322125555121101</v>
      </c>
      <c r="K41">
        <v>930.77457031337701</v>
      </c>
      <c r="L41">
        <v>877.99300921804695</v>
      </c>
      <c r="M41">
        <v>68.807166486807702</v>
      </c>
      <c r="N41">
        <v>1.04665173622177</v>
      </c>
      <c r="O41">
        <v>0.65712393663084301</v>
      </c>
      <c r="P41">
        <v>35.760719225449499</v>
      </c>
      <c r="Q41">
        <v>3.1168805107213999E-2</v>
      </c>
    </row>
    <row r="42" spans="1:17" x14ac:dyDescent="0.3">
      <c r="A42" t="s">
        <v>126</v>
      </c>
      <c r="B42" t="s">
        <v>127</v>
      </c>
      <c r="C42" t="s">
        <v>10382</v>
      </c>
      <c r="D42" t="s">
        <v>18</v>
      </c>
      <c r="E42">
        <v>235895.28718801399</v>
      </c>
      <c r="F42">
        <v>167.05</v>
      </c>
      <c r="G42">
        <v>52.278971721441302</v>
      </c>
      <c r="H42">
        <v>-8.5462131418546399</v>
      </c>
      <c r="I42">
        <v>-12.534475482373701</v>
      </c>
      <c r="J42">
        <v>-6.4521841199616201</v>
      </c>
      <c r="K42">
        <v>171.77398638540399</v>
      </c>
      <c r="L42">
        <v>157.04881487507399</v>
      </c>
      <c r="M42">
        <v>35.2070970078532</v>
      </c>
      <c r="N42">
        <v>0.75123437439544105</v>
      </c>
      <c r="O42">
        <v>17.809039209817399</v>
      </c>
      <c r="P42">
        <v>95.380116959064296</v>
      </c>
      <c r="Q42">
        <v>9.6637391830656005E-2</v>
      </c>
    </row>
    <row r="43" spans="1:17" x14ac:dyDescent="0.3">
      <c r="A43" t="s">
        <v>128</v>
      </c>
      <c r="B43" t="s">
        <v>129</v>
      </c>
      <c r="C43" t="s">
        <v>10384</v>
      </c>
      <c r="D43" t="s">
        <v>51</v>
      </c>
      <c r="E43">
        <v>224842.72741332001</v>
      </c>
      <c r="F43">
        <v>353.9</v>
      </c>
      <c r="G43">
        <v>24.510424734896599</v>
      </c>
      <c r="H43">
        <v>-0.35381586355071498</v>
      </c>
      <c r="I43">
        <v>-13.236037708106601</v>
      </c>
      <c r="J43">
        <v>-2.8963776434025799</v>
      </c>
      <c r="K43">
        <v>340.425070498693</v>
      </c>
      <c r="L43">
        <v>310.35913205068402</v>
      </c>
      <c r="M43">
        <v>63.177103248057499</v>
      </c>
      <c r="N43">
        <v>1.23430569685157</v>
      </c>
      <c r="O43">
        <v>11.528680418197199</v>
      </c>
      <c r="P43">
        <v>73.268053855569093</v>
      </c>
    </row>
    <row r="44" spans="1:17" x14ac:dyDescent="0.3">
      <c r="A44" t="s">
        <v>130</v>
      </c>
      <c r="B44" t="s">
        <v>131</v>
      </c>
      <c r="C44" t="s">
        <v>10396</v>
      </c>
      <c r="D44" t="s">
        <v>132</v>
      </c>
      <c r="E44">
        <v>217233.35531856</v>
      </c>
      <c r="F44">
        <v>877.6</v>
      </c>
      <c r="G44">
        <v>38.416308332884803</v>
      </c>
      <c r="H44">
        <v>-6.1059835512741802</v>
      </c>
      <c r="I44">
        <v>-11.8418917975614</v>
      </c>
      <c r="J44">
        <v>-0.34677431556035299</v>
      </c>
      <c r="K44">
        <v>845.20456819101798</v>
      </c>
      <c r="L44">
        <v>794.81541567674503</v>
      </c>
      <c r="M44">
        <v>68.092895804246396</v>
      </c>
      <c r="N44">
        <v>0.80400799884818297</v>
      </c>
      <c r="O44">
        <v>10.2552415679124</v>
      </c>
      <c r="P44">
        <v>71.222319773680596</v>
      </c>
      <c r="Q44">
        <v>0.10638456873324</v>
      </c>
    </row>
    <row r="45" spans="1:17" x14ac:dyDescent="0.3">
      <c r="A45" t="s">
        <v>133</v>
      </c>
      <c r="B45" t="s">
        <v>134</v>
      </c>
      <c r="C45" t="s">
        <v>10386</v>
      </c>
      <c r="D45" t="s">
        <v>135</v>
      </c>
      <c r="E45">
        <v>212609.692770225</v>
      </c>
      <c r="F45">
        <v>654.45000000000005</v>
      </c>
      <c r="G45">
        <v>51.263590927580701</v>
      </c>
      <c r="H45">
        <v>4.48054758435691</v>
      </c>
      <c r="I45">
        <v>-1.2417455621593001</v>
      </c>
      <c r="J45">
        <v>-1.35171764276383</v>
      </c>
      <c r="K45">
        <v>621.59917588303404</v>
      </c>
      <c r="L45">
        <v>562.04126646319503</v>
      </c>
      <c r="M45">
        <v>65.693833910080102</v>
      </c>
      <c r="N45">
        <v>1.10955864244766</v>
      </c>
      <c r="O45">
        <v>4.0751776300710301</v>
      </c>
      <c r="P45">
        <v>97.563847129143298</v>
      </c>
      <c r="Q45">
        <v>0.21237531140086799</v>
      </c>
    </row>
    <row r="46" spans="1:17" x14ac:dyDescent="0.3">
      <c r="A46" t="s">
        <v>136</v>
      </c>
      <c r="B46" t="s">
        <v>137</v>
      </c>
      <c r="C46" t="s">
        <v>10392</v>
      </c>
      <c r="D46" t="s">
        <v>138</v>
      </c>
      <c r="E46">
        <v>211561.72232999999</v>
      </c>
      <c r="F46">
        <v>500.7</v>
      </c>
      <c r="G46">
        <v>29.056543435945201</v>
      </c>
      <c r="H46">
        <v>-5.89121544537171</v>
      </c>
      <c r="I46">
        <v>53.553657437844898</v>
      </c>
      <c r="J46">
        <v>-3.1928359801786899</v>
      </c>
      <c r="K46">
        <v>540.10906539166103</v>
      </c>
      <c r="L46">
        <v>489.34420541072097</v>
      </c>
      <c r="M46">
        <v>55.025845341276401</v>
      </c>
      <c r="N46">
        <v>0.69406371911503295</v>
      </c>
      <c r="O46">
        <v>61.314160175753898</v>
      </c>
      <c r="P46">
        <v>75.931131412508705</v>
      </c>
      <c r="Q46">
        <v>3.7298464852878001E-2</v>
      </c>
    </row>
    <row r="47" spans="1:17" x14ac:dyDescent="0.3">
      <c r="A47" t="s">
        <v>139</v>
      </c>
      <c r="B47" t="s">
        <v>140</v>
      </c>
      <c r="C47" t="s">
        <v>10384</v>
      </c>
      <c r="D47" t="s">
        <v>141</v>
      </c>
      <c r="E47">
        <v>210964.89235800001</v>
      </c>
      <c r="F47">
        <v>161.43</v>
      </c>
      <c r="G47">
        <v>79.512570938457102</v>
      </c>
      <c r="H47">
        <v>-18.6244818149335</v>
      </c>
      <c r="I47">
        <v>3.0983967263278198</v>
      </c>
      <c r="J47">
        <v>-9.2696374776078905</v>
      </c>
      <c r="K47">
        <v>175.200701051679</v>
      </c>
      <c r="L47">
        <v>151.798270948918</v>
      </c>
      <c r="M47">
        <v>37.481985318099703</v>
      </c>
      <c r="N47">
        <v>0.40882862313610302</v>
      </c>
      <c r="O47">
        <v>41.857151706621998</v>
      </c>
      <c r="P47">
        <v>145.52091254752801</v>
      </c>
      <c r="Q47">
        <v>0.171717842455684</v>
      </c>
    </row>
    <row r="48" spans="1:17" x14ac:dyDescent="0.3">
      <c r="A48" t="s">
        <v>142</v>
      </c>
      <c r="B48" t="s">
        <v>143</v>
      </c>
      <c r="C48" t="s">
        <v>10395</v>
      </c>
      <c r="D48" t="s">
        <v>144</v>
      </c>
      <c r="E48">
        <v>202736.71582231499</v>
      </c>
      <c r="F48">
        <v>277.35000000000002</v>
      </c>
      <c r="G48">
        <v>72.999486996091605</v>
      </c>
      <c r="H48">
        <v>-14.168477852907101</v>
      </c>
      <c r="I48">
        <v>29.864158887528699</v>
      </c>
      <c r="J48">
        <v>-8.3389451931633705</v>
      </c>
      <c r="K48">
        <v>293.87903642645603</v>
      </c>
      <c r="L48">
        <v>249.487514964041</v>
      </c>
      <c r="M48">
        <v>33.226898121113898</v>
      </c>
      <c r="N48">
        <v>0.78148086103478398</v>
      </c>
      <c r="O48">
        <v>22.769064359112999</v>
      </c>
      <c r="P48">
        <v>118.385826771653</v>
      </c>
      <c r="Q48">
        <v>0.19557497914934599</v>
      </c>
    </row>
    <row r="49" spans="1:17" x14ac:dyDescent="0.3">
      <c r="A49" t="s">
        <v>145</v>
      </c>
      <c r="B49" t="s">
        <v>146</v>
      </c>
      <c r="C49" t="s">
        <v>10392</v>
      </c>
      <c r="D49" t="s">
        <v>125</v>
      </c>
      <c r="E49">
        <v>189774.646486282</v>
      </c>
      <c r="F49">
        <v>152.02000000000001</v>
      </c>
      <c r="G49">
        <v>-11.1057277381387</v>
      </c>
      <c r="H49">
        <v>-8.1058060851226497</v>
      </c>
      <c r="I49">
        <v>-13.7217988554537</v>
      </c>
      <c r="J49">
        <v>-3.7827845389706698</v>
      </c>
      <c r="K49">
        <v>155.77285497029999</v>
      </c>
      <c r="L49">
        <v>152.476220899672</v>
      </c>
      <c r="M49">
        <v>51.737436800247899</v>
      </c>
      <c r="N49">
        <v>0.91770832562607796</v>
      </c>
      <c r="O49">
        <v>21.4313906064991</v>
      </c>
      <c r="P49">
        <v>32.652705061082003</v>
      </c>
      <c r="Q49">
        <v>-5.445161453065E-3</v>
      </c>
    </row>
    <row r="50" spans="1:17" x14ac:dyDescent="0.3">
      <c r="A50" t="s">
        <v>147</v>
      </c>
      <c r="B50" t="s">
        <v>148</v>
      </c>
      <c r="C50" t="s">
        <v>10394</v>
      </c>
      <c r="D50" t="s">
        <v>149</v>
      </c>
      <c r="E50">
        <v>189408.97775128501</v>
      </c>
      <c r="F50">
        <v>4903.6499999999996</v>
      </c>
      <c r="G50">
        <v>74.563478930769705</v>
      </c>
      <c r="H50">
        <v>10.6019382481131</v>
      </c>
      <c r="I50">
        <v>34.492881583502999</v>
      </c>
      <c r="J50">
        <v>-4.43594944284209</v>
      </c>
      <c r="K50">
        <v>4605.3640347851897</v>
      </c>
      <c r="L50">
        <v>3892.2408407713401</v>
      </c>
      <c r="M50">
        <v>58.841079006179903</v>
      </c>
      <c r="N50">
        <v>0.84052470793888201</v>
      </c>
      <c r="O50">
        <v>2.6786169485995202</v>
      </c>
      <c r="P50">
        <v>110.154927464803</v>
      </c>
      <c r="Q50">
        <v>0.104517524304075</v>
      </c>
    </row>
    <row r="51" spans="1:17" x14ac:dyDescent="0.3">
      <c r="A51" t="s">
        <v>150</v>
      </c>
      <c r="B51" t="s">
        <v>151</v>
      </c>
      <c r="C51" t="s">
        <v>10383</v>
      </c>
      <c r="D51" t="s">
        <v>21</v>
      </c>
      <c r="E51">
        <v>188696.49803980999</v>
      </c>
      <c r="F51">
        <v>6373.1</v>
      </c>
      <c r="G51">
        <v>-13.1570299190406</v>
      </c>
      <c r="H51">
        <v>7.8521042488378203</v>
      </c>
      <c r="I51">
        <v>6.8417258024560104</v>
      </c>
      <c r="J51">
        <v>-1.74236879202433</v>
      </c>
      <c r="K51">
        <v>5882.0042905967202</v>
      </c>
      <c r="L51">
        <v>5429.5529108430901</v>
      </c>
      <c r="M51">
        <v>65.607978970851804</v>
      </c>
      <c r="N51">
        <v>0.98973162444852802</v>
      </c>
      <c r="O51">
        <v>3.1672184651111599</v>
      </c>
      <c r="P51">
        <v>41.199277730389603</v>
      </c>
      <c r="Q51">
        <v>-3.3045481939299001E-2</v>
      </c>
    </row>
    <row r="52" spans="1:17" x14ac:dyDescent="0.3">
      <c r="A52" t="s">
        <v>152</v>
      </c>
      <c r="B52" t="s">
        <v>153</v>
      </c>
      <c r="C52" t="s">
        <v>10384</v>
      </c>
      <c r="D52" t="s">
        <v>43</v>
      </c>
      <c r="E52">
        <v>187384.82749684999</v>
      </c>
      <c r="F52">
        <v>1870.25</v>
      </c>
      <c r="G52">
        <v>9.4377241217579098</v>
      </c>
      <c r="H52">
        <v>5.40056416811007</v>
      </c>
      <c r="I52">
        <v>10.144554925118999</v>
      </c>
      <c r="J52">
        <v>-2.8518363551802599</v>
      </c>
      <c r="K52">
        <v>1759.6157023761</v>
      </c>
      <c r="L52">
        <v>1559.3857807216</v>
      </c>
      <c r="M52">
        <v>58.816485225354498</v>
      </c>
      <c r="N52">
        <v>0.83609550591010395</v>
      </c>
      <c r="O52">
        <v>3.5155727843871198</v>
      </c>
      <c r="P52">
        <v>47.921857080713401</v>
      </c>
      <c r="Q52">
        <v>3.5470906622908999E-2</v>
      </c>
    </row>
    <row r="53" spans="1:17" x14ac:dyDescent="0.3">
      <c r="A53" t="s">
        <v>154</v>
      </c>
      <c r="B53" t="s">
        <v>155</v>
      </c>
      <c r="C53" t="s">
        <v>5658</v>
      </c>
      <c r="D53" t="s">
        <v>80</v>
      </c>
      <c r="E53">
        <v>179657.24688382499</v>
      </c>
      <c r="F53">
        <v>2678.25</v>
      </c>
      <c r="G53">
        <v>8.6744300104235208</v>
      </c>
      <c r="H53">
        <v>1.21102591004809</v>
      </c>
      <c r="I53">
        <v>5.4687168734645599</v>
      </c>
      <c r="J53">
        <v>-2.1513899184040599</v>
      </c>
      <c r="K53">
        <v>2682.5942270146502</v>
      </c>
      <c r="L53">
        <v>2416.62551174687</v>
      </c>
      <c r="M53">
        <v>39.1032398714962</v>
      </c>
      <c r="N53">
        <v>0.67422392187230895</v>
      </c>
      <c r="O53">
        <v>7.4488938672640597</v>
      </c>
      <c r="P53">
        <v>47.091123730869803</v>
      </c>
      <c r="Q53">
        <v>6.0023242362401003E-2</v>
      </c>
    </row>
    <row r="54" spans="1:17" x14ac:dyDescent="0.3">
      <c r="A54" t="s">
        <v>156</v>
      </c>
      <c r="B54" t="s">
        <v>157</v>
      </c>
      <c r="C54" t="s">
        <v>10392</v>
      </c>
      <c r="D54" t="s">
        <v>158</v>
      </c>
      <c r="E54">
        <v>175651.65900021899</v>
      </c>
      <c r="F54">
        <v>449.95</v>
      </c>
      <c r="G54">
        <v>64.517656169158897</v>
      </c>
      <c r="H54">
        <v>-3.2064051144194701</v>
      </c>
      <c r="I54">
        <v>50.016042468464498</v>
      </c>
      <c r="J54">
        <v>-0.64595165080779804</v>
      </c>
      <c r="K54">
        <v>446.20118187942597</v>
      </c>
      <c r="L54">
        <v>383.75089301700501</v>
      </c>
      <c r="M54">
        <v>49.926429909977003</v>
      </c>
      <c r="N54">
        <v>0.85614404982973202</v>
      </c>
      <c r="O54">
        <v>12.6236248472052</v>
      </c>
      <c r="P54">
        <v>116.322115384615</v>
      </c>
      <c r="Q54">
        <v>3.8001909803886E-2</v>
      </c>
    </row>
    <row r="55" spans="1:17" x14ac:dyDescent="0.3">
      <c r="A55" t="s">
        <v>159</v>
      </c>
      <c r="B55" t="s">
        <v>160</v>
      </c>
      <c r="C55" t="s">
        <v>10397</v>
      </c>
      <c r="D55" t="s">
        <v>161</v>
      </c>
      <c r="E55">
        <v>167186.34522855</v>
      </c>
      <c r="F55">
        <v>3287.1</v>
      </c>
      <c r="G55">
        <v>1.93244167014831</v>
      </c>
      <c r="H55">
        <v>1.56369994691546</v>
      </c>
      <c r="I55">
        <v>-3.6339835054256402</v>
      </c>
      <c r="J55">
        <v>-2.3824121933683302</v>
      </c>
      <c r="K55">
        <v>3162.64093385766</v>
      </c>
      <c r="L55">
        <v>2960.3824750095</v>
      </c>
      <c r="M55">
        <v>60.784081128965603</v>
      </c>
      <c r="N55">
        <v>1.1671052816396299</v>
      </c>
      <c r="O55">
        <v>1.33552371391196</v>
      </c>
      <c r="P55">
        <v>43.381823733397297</v>
      </c>
      <c r="Q55">
        <v>3.827749569364E-3</v>
      </c>
    </row>
    <row r="56" spans="1:17" x14ac:dyDescent="0.3">
      <c r="A56" t="s">
        <v>162</v>
      </c>
      <c r="B56" t="s">
        <v>163</v>
      </c>
      <c r="C56" t="s">
        <v>10395</v>
      </c>
      <c r="D56" t="s">
        <v>164</v>
      </c>
      <c r="E56">
        <v>163079.38769062501</v>
      </c>
      <c r="F56">
        <v>7695.75</v>
      </c>
      <c r="G56">
        <v>48.176302848909302</v>
      </c>
      <c r="H56">
        <v>-8.8580408883206196</v>
      </c>
      <c r="I56">
        <v>16.1243168945383</v>
      </c>
      <c r="J56">
        <v>-4.2883576421499399</v>
      </c>
      <c r="K56">
        <v>7783.8676699576699</v>
      </c>
      <c r="L56">
        <v>6825.8898735666298</v>
      </c>
      <c r="M56">
        <v>49.785038229604403</v>
      </c>
      <c r="N56">
        <v>0.816265177227122</v>
      </c>
      <c r="O56">
        <v>18.896143975570901</v>
      </c>
      <c r="P56">
        <v>99.889610389610397</v>
      </c>
      <c r="Q56">
        <v>0.174002069828853</v>
      </c>
    </row>
    <row r="57" spans="1:17" x14ac:dyDescent="0.3">
      <c r="A57" t="s">
        <v>165</v>
      </c>
      <c r="B57" t="s">
        <v>166</v>
      </c>
      <c r="C57" t="s">
        <v>10384</v>
      </c>
      <c r="D57" t="s">
        <v>141</v>
      </c>
      <c r="E57">
        <v>159031.90381439999</v>
      </c>
      <c r="F57">
        <v>481.9</v>
      </c>
      <c r="G57">
        <v>80.384566829502106</v>
      </c>
      <c r="H57">
        <v>-9.8049917693537907</v>
      </c>
      <c r="I57">
        <v>15.2103738486783</v>
      </c>
      <c r="J57">
        <v>-7.4954136375149201</v>
      </c>
      <c r="K57">
        <v>512.40337638097606</v>
      </c>
      <c r="L57">
        <v>443.71715792619801</v>
      </c>
      <c r="M57">
        <v>29.673409290319601</v>
      </c>
      <c r="N57">
        <v>0.97941704981068101</v>
      </c>
      <c r="O57">
        <v>20.35692052293</v>
      </c>
      <c r="P57">
        <v>113.940066592674</v>
      </c>
      <c r="Q57">
        <v>0.18362820713273101</v>
      </c>
    </row>
    <row r="58" spans="1:17" x14ac:dyDescent="0.3">
      <c r="A58" t="s">
        <v>167</v>
      </c>
      <c r="B58" t="s">
        <v>168</v>
      </c>
      <c r="C58" t="s">
        <v>10383</v>
      </c>
      <c r="D58" t="s">
        <v>21</v>
      </c>
      <c r="E58">
        <v>158693.18843333999</v>
      </c>
      <c r="F58">
        <v>1622.05</v>
      </c>
      <c r="G58">
        <v>-2.3091486987611001</v>
      </c>
      <c r="H58">
        <v>-4.7309803598578997</v>
      </c>
      <c r="I58">
        <v>10.2009934700303</v>
      </c>
      <c r="J58">
        <v>-4.80524285570828</v>
      </c>
      <c r="K58">
        <v>1564.1745249481301</v>
      </c>
      <c r="L58">
        <v>1396.36991050864</v>
      </c>
      <c r="M58">
        <v>50.218733500619599</v>
      </c>
      <c r="N58">
        <v>1.0274305037586</v>
      </c>
      <c r="O58">
        <v>3.0794365155204901</v>
      </c>
      <c r="P58">
        <v>47.707508081773803</v>
      </c>
      <c r="Q58">
        <v>-2.1528449321233999E-2</v>
      </c>
    </row>
    <row r="59" spans="1:17" x14ac:dyDescent="0.3">
      <c r="A59" t="s">
        <v>169</v>
      </c>
      <c r="B59" t="s">
        <v>170</v>
      </c>
      <c r="C59" t="s">
        <v>10392</v>
      </c>
      <c r="D59" t="s">
        <v>171</v>
      </c>
      <c r="E59">
        <v>155362.65358431899</v>
      </c>
      <c r="F59">
        <v>694.4</v>
      </c>
      <c r="G59">
        <v>15.587202161517199</v>
      </c>
      <c r="H59">
        <v>-1.2551977355655699</v>
      </c>
      <c r="I59">
        <v>13.4572274240331</v>
      </c>
      <c r="J59">
        <v>-1.80827867558891</v>
      </c>
      <c r="K59">
        <v>670.64181382751804</v>
      </c>
      <c r="L59">
        <v>617.19602696872198</v>
      </c>
      <c r="M59">
        <v>66.254328958820196</v>
      </c>
      <c r="N59">
        <v>0.86553090597695304</v>
      </c>
      <c r="O59">
        <v>3.0025921658986201</v>
      </c>
      <c r="P59">
        <v>54.740947075208901</v>
      </c>
      <c r="Q59">
        <v>2.8541870193815998E-2</v>
      </c>
    </row>
    <row r="60" spans="1:17" x14ac:dyDescent="0.3">
      <c r="A60" t="s">
        <v>172</v>
      </c>
      <c r="B60" t="s">
        <v>173</v>
      </c>
      <c r="C60" t="s">
        <v>10384</v>
      </c>
      <c r="D60" t="s">
        <v>43</v>
      </c>
      <c r="E60">
        <v>153006.06243403</v>
      </c>
      <c r="F60">
        <v>711.1</v>
      </c>
      <c r="G60">
        <v>-19.889851553161702</v>
      </c>
      <c r="H60">
        <v>-2.3333274767115602</v>
      </c>
      <c r="I60">
        <v>-4.5735856008269202</v>
      </c>
      <c r="J60">
        <v>-3.27795027597403</v>
      </c>
      <c r="K60">
        <v>694.65352219255999</v>
      </c>
      <c r="L60">
        <v>641.04902715920798</v>
      </c>
      <c r="M60">
        <v>48.206477473670603</v>
      </c>
      <c r="N60">
        <v>0.75181535373933805</v>
      </c>
      <c r="O60">
        <v>7.0454225847278797</v>
      </c>
      <c r="P60">
        <v>39.049667579194299</v>
      </c>
      <c r="Q60">
        <v>-5.3913544048115998E-2</v>
      </c>
    </row>
    <row r="61" spans="1:17" x14ac:dyDescent="0.3">
      <c r="A61" t="s">
        <v>174</v>
      </c>
      <c r="B61" t="s">
        <v>175</v>
      </c>
      <c r="C61" t="s">
        <v>5658</v>
      </c>
      <c r="D61" t="s">
        <v>80</v>
      </c>
      <c r="E61">
        <v>151863.87803609</v>
      </c>
      <c r="F61">
        <v>616.54999999999995</v>
      </c>
      <c r="G61">
        <v>14.409623203927501</v>
      </c>
      <c r="H61">
        <v>-9.0536878101230407</v>
      </c>
      <c r="I61">
        <v>-11.1203685384598</v>
      </c>
      <c r="J61">
        <v>-4.7417384362931001</v>
      </c>
      <c r="K61">
        <v>634.38542300033703</v>
      </c>
      <c r="L61">
        <v>598.58129461949102</v>
      </c>
      <c r="M61">
        <v>42.027216397379597</v>
      </c>
      <c r="N61">
        <v>0.49708116541628899</v>
      </c>
      <c r="O61">
        <v>14.662233395507201</v>
      </c>
      <c r="P61">
        <v>52.592500928102901</v>
      </c>
      <c r="Q61">
        <v>3.4796187974718E-2</v>
      </c>
    </row>
    <row r="62" spans="1:17" x14ac:dyDescent="0.3">
      <c r="A62" t="s">
        <v>176</v>
      </c>
      <c r="B62" t="s">
        <v>177</v>
      </c>
      <c r="C62" t="s">
        <v>10386</v>
      </c>
      <c r="D62" t="s">
        <v>114</v>
      </c>
      <c r="E62">
        <v>149592.45957228</v>
      </c>
      <c r="F62">
        <v>6210.55</v>
      </c>
      <c r="G62">
        <v>7.5833202344536303</v>
      </c>
      <c r="H62">
        <v>2.4418502744208199</v>
      </c>
      <c r="I62">
        <v>11.213037580511401</v>
      </c>
      <c r="J62">
        <v>-1.3985805776617799</v>
      </c>
      <c r="K62">
        <v>5834.17156521179</v>
      </c>
      <c r="L62">
        <v>5345.1719925643401</v>
      </c>
      <c r="M62">
        <v>78.456082843158597</v>
      </c>
      <c r="N62">
        <v>1.27360918131068</v>
      </c>
      <c r="O62">
        <v>0.77448857186561604</v>
      </c>
      <c r="P62">
        <v>42.846792556984099</v>
      </c>
      <c r="Q62">
        <v>3.3214752250625E-2</v>
      </c>
    </row>
    <row r="63" spans="1:17" x14ac:dyDescent="0.3">
      <c r="A63" t="s">
        <v>178</v>
      </c>
      <c r="B63" t="s">
        <v>179</v>
      </c>
      <c r="C63" t="s">
        <v>10386</v>
      </c>
      <c r="D63" t="s">
        <v>180</v>
      </c>
      <c r="E63">
        <v>148999.12382335999</v>
      </c>
      <c r="F63">
        <v>1456.6</v>
      </c>
      <c r="G63">
        <v>17.522806205423901</v>
      </c>
      <c r="H63">
        <v>-1.51211919725182</v>
      </c>
      <c r="I63">
        <v>1.7697458239441699</v>
      </c>
      <c r="J63">
        <v>-6.2523651017355402</v>
      </c>
      <c r="K63">
        <v>1442.9930244324501</v>
      </c>
      <c r="L63">
        <v>1305.79432944219</v>
      </c>
      <c r="M63">
        <v>46.955853704648398</v>
      </c>
      <c r="N63">
        <v>1.25406196545591</v>
      </c>
      <c r="O63">
        <v>5.85267060277359</v>
      </c>
      <c r="P63">
        <v>51.7607834965617</v>
      </c>
      <c r="Q63">
        <v>1.5733739018309999E-2</v>
      </c>
    </row>
    <row r="64" spans="1:17" x14ac:dyDescent="0.3">
      <c r="A64" t="s">
        <v>181</v>
      </c>
      <c r="B64" t="s">
        <v>182</v>
      </c>
      <c r="C64" t="s">
        <v>10388</v>
      </c>
      <c r="D64" t="s">
        <v>183</v>
      </c>
      <c r="E64">
        <v>144700.28624350001</v>
      </c>
      <c r="F64">
        <v>5450.75</v>
      </c>
      <c r="G64">
        <v>14.6213496177811</v>
      </c>
      <c r="H64">
        <v>11.6054777448763</v>
      </c>
      <c r="I64">
        <v>40.897498295592399</v>
      </c>
      <c r="J64">
        <v>-2.0035418531375302</v>
      </c>
      <c r="K64">
        <v>4992.5125305485899</v>
      </c>
      <c r="L64">
        <v>4332.1972411509896</v>
      </c>
      <c r="M64">
        <v>71.208796576093306</v>
      </c>
      <c r="N64">
        <v>1.0118407582759401</v>
      </c>
      <c r="O64">
        <v>2.00431133330276</v>
      </c>
      <c r="P64">
        <v>65.409826115983293</v>
      </c>
      <c r="Q64">
        <v>-2.3206343725696001E-2</v>
      </c>
    </row>
    <row r="65" spans="1:17" x14ac:dyDescent="0.3">
      <c r="A65" t="s">
        <v>184</v>
      </c>
      <c r="B65" t="s">
        <v>185</v>
      </c>
      <c r="C65" t="s">
        <v>10382</v>
      </c>
      <c r="D65" t="s">
        <v>18</v>
      </c>
      <c r="E65">
        <v>143691.30176256</v>
      </c>
      <c r="F65">
        <v>331.2</v>
      </c>
      <c r="G65">
        <v>58.2945961243162</v>
      </c>
      <c r="H65">
        <v>-11.708418607545999</v>
      </c>
      <c r="I65">
        <v>-1.19774115690086</v>
      </c>
      <c r="J65">
        <v>-7.5470635065258103</v>
      </c>
      <c r="K65">
        <v>336.38816408083801</v>
      </c>
      <c r="L65">
        <v>296.69441126967899</v>
      </c>
      <c r="M65">
        <v>34.706733916591602</v>
      </c>
      <c r="N65">
        <v>0.74909282516395703</v>
      </c>
      <c r="O65">
        <v>10.869565217391299</v>
      </c>
      <c r="P65">
        <v>99.849147684416906</v>
      </c>
      <c r="Q65">
        <v>4.2051920105550998E-2</v>
      </c>
    </row>
    <row r="66" spans="1:17" x14ac:dyDescent="0.3">
      <c r="A66" t="s">
        <v>186</v>
      </c>
      <c r="B66" t="s">
        <v>187</v>
      </c>
      <c r="C66" t="s">
        <v>10384</v>
      </c>
      <c r="D66" t="s">
        <v>141</v>
      </c>
      <c r="E66">
        <v>142180.92988000001</v>
      </c>
      <c r="F66">
        <v>539.95000000000005</v>
      </c>
      <c r="G66">
        <v>82.734312425298</v>
      </c>
      <c r="H66">
        <v>-14.1754754361894</v>
      </c>
      <c r="I66">
        <v>9.5524571697499603</v>
      </c>
      <c r="J66">
        <v>-9.3587339577292905</v>
      </c>
      <c r="K66">
        <v>580.23609116533999</v>
      </c>
      <c r="L66">
        <v>497.047742630811</v>
      </c>
      <c r="M66">
        <v>30.157024726787501</v>
      </c>
      <c r="N66">
        <v>0.90724813682280603</v>
      </c>
      <c r="O66">
        <v>21.122326141309301</v>
      </c>
      <c r="P66">
        <v>117.853540447851</v>
      </c>
      <c r="Q66">
        <v>0.18618200133111201</v>
      </c>
    </row>
    <row r="67" spans="1:17" x14ac:dyDescent="0.3">
      <c r="A67" t="s">
        <v>188</v>
      </c>
      <c r="B67" t="s">
        <v>189</v>
      </c>
      <c r="C67" t="s">
        <v>10389</v>
      </c>
      <c r="D67" t="s">
        <v>95</v>
      </c>
      <c r="E67">
        <v>141921.00598000499</v>
      </c>
      <c r="F67">
        <v>444.15</v>
      </c>
      <c r="G67">
        <v>39.929254085235598</v>
      </c>
      <c r="H67">
        <v>0.45725827030650701</v>
      </c>
      <c r="I67">
        <v>-1.1829516133253399</v>
      </c>
      <c r="J67">
        <v>-3.29178448626072</v>
      </c>
      <c r="K67">
        <v>432.14232197458603</v>
      </c>
      <c r="L67">
        <v>395.32667371932502</v>
      </c>
      <c r="M67">
        <v>62.312736984940898</v>
      </c>
      <c r="N67">
        <v>1.04286620057499</v>
      </c>
      <c r="O67">
        <v>6.0452549814251997</v>
      </c>
      <c r="P67">
        <v>92.439341421143794</v>
      </c>
      <c r="Q67">
        <v>0.14726946612491701</v>
      </c>
    </row>
    <row r="68" spans="1:17" x14ac:dyDescent="0.3">
      <c r="A68" t="s">
        <v>190</v>
      </c>
      <c r="B68" t="s">
        <v>191</v>
      </c>
      <c r="C68" t="s">
        <v>10382</v>
      </c>
      <c r="D68" t="s">
        <v>192</v>
      </c>
      <c r="E68">
        <v>139496.889705888</v>
      </c>
      <c r="F68">
        <v>212.16</v>
      </c>
      <c r="G68">
        <v>42.126304758542098</v>
      </c>
      <c r="H68">
        <v>-16.4797020492576</v>
      </c>
      <c r="I68">
        <v>3.8357375153927298</v>
      </c>
      <c r="J68">
        <v>-6.27013465568219</v>
      </c>
      <c r="K68">
        <v>223.93984687821899</v>
      </c>
      <c r="L68">
        <v>196.92803369567699</v>
      </c>
      <c r="M68">
        <v>29.561046429756601</v>
      </c>
      <c r="N68">
        <v>0.74333069601317803</v>
      </c>
      <c r="O68">
        <v>16.091628959276001</v>
      </c>
      <c r="P68">
        <v>82.660352991820901</v>
      </c>
      <c r="Q68">
        <v>8.5666953641783006E-2</v>
      </c>
    </row>
    <row r="69" spans="1:17" x14ac:dyDescent="0.3">
      <c r="A69" t="s">
        <v>193</v>
      </c>
      <c r="B69" t="s">
        <v>194</v>
      </c>
      <c r="C69" t="s">
        <v>10396</v>
      </c>
      <c r="D69" t="s">
        <v>132</v>
      </c>
      <c r="E69">
        <v>138920.63863200499</v>
      </c>
      <c r="F69">
        <v>1395.85</v>
      </c>
      <c r="G69">
        <v>50.527651470144399</v>
      </c>
      <c r="H69">
        <v>-3.0608546476202299</v>
      </c>
      <c r="I69">
        <v>8.5526184706416295</v>
      </c>
      <c r="J69">
        <v>5.4030760406646303</v>
      </c>
      <c r="K69">
        <v>1284.44506870123</v>
      </c>
      <c r="L69">
        <v>1189.25630880369</v>
      </c>
      <c r="M69">
        <v>87.420756479283398</v>
      </c>
      <c r="N69">
        <v>0.91251704586413196</v>
      </c>
      <c r="O69">
        <v>18.203961743740301</v>
      </c>
      <c r="P69">
        <v>98.924041613224901</v>
      </c>
      <c r="Q69">
        <v>9.5501275500830998E-2</v>
      </c>
    </row>
    <row r="70" spans="1:17" x14ac:dyDescent="0.3">
      <c r="A70" t="s">
        <v>195</v>
      </c>
      <c r="B70" t="s">
        <v>196</v>
      </c>
      <c r="C70" t="s">
        <v>10390</v>
      </c>
      <c r="D70" t="s">
        <v>197</v>
      </c>
      <c r="E70">
        <v>137405.496038382</v>
      </c>
      <c r="F70">
        <v>202.77</v>
      </c>
      <c r="G70">
        <v>75.951208871800802</v>
      </c>
      <c r="H70">
        <v>5.7464625496336303</v>
      </c>
      <c r="I70">
        <v>62.7878430861577</v>
      </c>
      <c r="J70">
        <v>10.357011286687399</v>
      </c>
      <c r="K70">
        <v>189.52385459826201</v>
      </c>
      <c r="L70">
        <v>153.44469056604001</v>
      </c>
      <c r="M70">
        <v>68.192137984218306</v>
      </c>
      <c r="N70">
        <v>1.2597175033183601</v>
      </c>
      <c r="O70">
        <v>3.0132662622675799</v>
      </c>
      <c r="P70">
        <v>133.60599078340999</v>
      </c>
      <c r="Q70">
        <v>4.8544056350250997E-2</v>
      </c>
    </row>
    <row r="71" spans="1:17" x14ac:dyDescent="0.3">
      <c r="A71" t="s">
        <v>198</v>
      </c>
      <c r="B71" t="s">
        <v>199</v>
      </c>
      <c r="C71" t="s">
        <v>10389</v>
      </c>
      <c r="D71" t="s">
        <v>57</v>
      </c>
      <c r="E71">
        <v>136475.51922868</v>
      </c>
      <c r="F71">
        <v>782.35</v>
      </c>
      <c r="G71">
        <v>62.394083383226501</v>
      </c>
      <c r="H71">
        <v>6.22027885351085</v>
      </c>
      <c r="I71">
        <v>41.845416515205898</v>
      </c>
      <c r="J71">
        <v>-4.1368535232701698</v>
      </c>
      <c r="K71">
        <v>714.87010923654395</v>
      </c>
      <c r="L71">
        <v>603.61798071289797</v>
      </c>
      <c r="M71">
        <v>70.023174091733395</v>
      </c>
      <c r="N71">
        <v>1.2284650277439799</v>
      </c>
      <c r="O71">
        <v>0.91391321020004501</v>
      </c>
      <c r="P71">
        <v>125.136690647482</v>
      </c>
      <c r="Q71">
        <v>8.0916526945684006E-2</v>
      </c>
    </row>
    <row r="72" spans="1:17" hidden="1" x14ac:dyDescent="0.3">
      <c r="A72" t="s">
        <v>200</v>
      </c>
      <c r="B72" t="s">
        <v>201</v>
      </c>
      <c r="C72" t="s">
        <v>10398</v>
      </c>
      <c r="D72" t="s">
        <v>51</v>
      </c>
      <c r="E72">
        <v>136356.74593547301</v>
      </c>
      <c r="F72">
        <v>163.72999999999999</v>
      </c>
      <c r="G72">
        <v>-30.363343647820098</v>
      </c>
      <c r="H72">
        <v>2.3250033098706901</v>
      </c>
      <c r="I72">
        <v>-18.864993937062799</v>
      </c>
      <c r="J72">
        <v>5.0332992855217897</v>
      </c>
      <c r="M72">
        <v>44.882603545872001</v>
      </c>
      <c r="O72">
        <v>15.1285653209552</v>
      </c>
      <c r="P72">
        <v>12.143835616438301</v>
      </c>
    </row>
    <row r="73" spans="1:17" x14ac:dyDescent="0.3">
      <c r="A73" t="s">
        <v>202</v>
      </c>
      <c r="B73" t="s">
        <v>203</v>
      </c>
      <c r="C73" t="s">
        <v>10390</v>
      </c>
      <c r="D73" t="s">
        <v>204</v>
      </c>
      <c r="E73">
        <v>136020.44128365</v>
      </c>
      <c r="F73">
        <v>4963.1499999999996</v>
      </c>
      <c r="G73">
        <v>14.633657750564501</v>
      </c>
      <c r="H73">
        <v>-3.85421563123808</v>
      </c>
      <c r="I73">
        <v>10.0322846104945</v>
      </c>
      <c r="J73">
        <v>-1.60430490686717</v>
      </c>
      <c r="K73">
        <v>4822.92527877461</v>
      </c>
      <c r="L73">
        <v>4428.5260093647603</v>
      </c>
      <c r="M73">
        <v>68.866690482117903</v>
      </c>
      <c r="N73">
        <v>0.82548501573544197</v>
      </c>
      <c r="O73">
        <v>1.995708370692</v>
      </c>
      <c r="P73">
        <v>51.546564885496103</v>
      </c>
      <c r="Q73">
        <v>5.6309175667787002E-2</v>
      </c>
    </row>
    <row r="74" spans="1:17" x14ac:dyDescent="0.3">
      <c r="A74" t="s">
        <v>205</v>
      </c>
      <c r="B74" t="s">
        <v>206</v>
      </c>
      <c r="C74" t="s">
        <v>10384</v>
      </c>
      <c r="D74" t="s">
        <v>51</v>
      </c>
      <c r="E74">
        <v>134829.26322965001</v>
      </c>
      <c r="F74">
        <v>1604.3</v>
      </c>
      <c r="G74">
        <v>4.2095226296333097</v>
      </c>
      <c r="H74">
        <v>13.6696996911048</v>
      </c>
      <c r="I74">
        <v>35.455621868774998</v>
      </c>
      <c r="J74">
        <v>-0.61773723548306803</v>
      </c>
      <c r="K74">
        <v>1456.63730862735</v>
      </c>
      <c r="L74">
        <v>1300.3999778474899</v>
      </c>
      <c r="M74">
        <v>76.690489776007993</v>
      </c>
      <c r="N74">
        <v>1.0901301313269001</v>
      </c>
      <c r="O74">
        <v>0.60462507012404298</v>
      </c>
      <c r="P74">
        <v>58.653085443037902</v>
      </c>
      <c r="Q74">
        <v>0.13668882996692699</v>
      </c>
    </row>
    <row r="75" spans="1:17" x14ac:dyDescent="0.3">
      <c r="A75" t="s">
        <v>207</v>
      </c>
      <c r="B75" t="s">
        <v>208</v>
      </c>
      <c r="C75" t="s">
        <v>10390</v>
      </c>
      <c r="D75" t="s">
        <v>86</v>
      </c>
      <c r="E75">
        <v>133765.52781783999</v>
      </c>
      <c r="F75">
        <v>2815.6</v>
      </c>
      <c r="G75">
        <v>56.610969418695802</v>
      </c>
      <c r="H75">
        <v>1.3062511633337699</v>
      </c>
      <c r="I75">
        <v>20.2668249520915</v>
      </c>
      <c r="J75">
        <v>-3.88317370518577</v>
      </c>
      <c r="K75">
        <v>2649.3108608412199</v>
      </c>
      <c r="L75">
        <v>2254.8461904349801</v>
      </c>
      <c r="M75">
        <v>60.060968155146902</v>
      </c>
      <c r="N75">
        <v>0.58194792445926302</v>
      </c>
      <c r="O75">
        <v>1.5769285409859399</v>
      </c>
      <c r="P75">
        <v>89.845593688894894</v>
      </c>
      <c r="Q75">
        <v>0.27335432383340802</v>
      </c>
    </row>
    <row r="76" spans="1:17" x14ac:dyDescent="0.3">
      <c r="A76" t="s">
        <v>209</v>
      </c>
      <c r="B76" t="s">
        <v>210</v>
      </c>
      <c r="C76" t="s">
        <v>10384</v>
      </c>
      <c r="D76" t="s">
        <v>51</v>
      </c>
      <c r="E76">
        <v>132803.16793743899</v>
      </c>
      <c r="F76">
        <v>3532.1</v>
      </c>
      <c r="G76">
        <v>54.571325426783197</v>
      </c>
      <c r="H76">
        <v>9.6267336539768902</v>
      </c>
      <c r="I76">
        <v>34.5319608323057</v>
      </c>
      <c r="J76">
        <v>1.97797194264882</v>
      </c>
      <c r="K76">
        <v>3124.88577354684</v>
      </c>
      <c r="L76">
        <v>2620.24585966733</v>
      </c>
      <c r="M76">
        <v>73.964115973661606</v>
      </c>
      <c r="N76">
        <v>0.88880451816181405</v>
      </c>
      <c r="O76">
        <v>2.5919424704849701</v>
      </c>
      <c r="P76">
        <v>100.590623846437</v>
      </c>
      <c r="Q76">
        <v>0.12548241002968</v>
      </c>
    </row>
    <row r="77" spans="1:17" x14ac:dyDescent="0.3">
      <c r="A77" t="s">
        <v>211</v>
      </c>
      <c r="B77" t="s">
        <v>212</v>
      </c>
      <c r="C77" t="s">
        <v>10388</v>
      </c>
      <c r="D77" t="s">
        <v>54</v>
      </c>
      <c r="E77">
        <v>132330.80629080001</v>
      </c>
      <c r="F77">
        <v>1638.65</v>
      </c>
      <c r="G77">
        <v>2.5875261862795398</v>
      </c>
      <c r="H77">
        <v>0.13685033789853501</v>
      </c>
      <c r="I77">
        <v>-2.4857301548923401</v>
      </c>
      <c r="J77">
        <v>-2.7706414265774502</v>
      </c>
      <c r="K77">
        <v>1590.0390519867999</v>
      </c>
      <c r="L77">
        <v>1452.6854774589101</v>
      </c>
      <c r="M77">
        <v>49.264722898136398</v>
      </c>
      <c r="N77">
        <v>0.79676461631085205</v>
      </c>
      <c r="O77">
        <v>2.7064962011411802</v>
      </c>
      <c r="P77">
        <v>44.757067137809202</v>
      </c>
      <c r="Q77">
        <v>4.8305430993901E-2</v>
      </c>
    </row>
    <row r="78" spans="1:17" x14ac:dyDescent="0.3">
      <c r="A78" t="s">
        <v>213</v>
      </c>
      <c r="B78" t="s">
        <v>214</v>
      </c>
      <c r="C78" t="s">
        <v>10393</v>
      </c>
      <c r="D78" t="s">
        <v>215</v>
      </c>
      <c r="E78">
        <v>128399.2947267</v>
      </c>
      <c r="F78">
        <v>2048.1</v>
      </c>
      <c r="G78">
        <v>15.332761473589199</v>
      </c>
      <c r="H78">
        <v>1.4363874906616401</v>
      </c>
      <c r="I78">
        <v>22.070320333482702</v>
      </c>
      <c r="J78">
        <v>-1.8333074111298799</v>
      </c>
      <c r="K78">
        <v>1894.24384606077</v>
      </c>
      <c r="L78">
        <v>1688.9702879126901</v>
      </c>
      <c r="M78">
        <v>79.962074952395895</v>
      </c>
      <c r="N78">
        <v>0.87964180133238501</v>
      </c>
      <c r="O78">
        <v>0.52487671500414101</v>
      </c>
      <c r="P78">
        <v>66.127266090765303</v>
      </c>
      <c r="Q78">
        <v>2.3946096093899E-2</v>
      </c>
    </row>
    <row r="79" spans="1:17" x14ac:dyDescent="0.3">
      <c r="A79" t="s">
        <v>216</v>
      </c>
      <c r="B79" t="s">
        <v>217</v>
      </c>
      <c r="C79" t="s">
        <v>10384</v>
      </c>
      <c r="D79" t="s">
        <v>218</v>
      </c>
      <c r="E79">
        <v>124241.39695340001</v>
      </c>
      <c r="F79">
        <v>11163.4</v>
      </c>
      <c r="G79">
        <v>24.7952783222226</v>
      </c>
      <c r="H79">
        <v>7.6990912030007399</v>
      </c>
      <c r="I79">
        <v>19.213362774459299</v>
      </c>
      <c r="J79">
        <v>1.7135765149565201</v>
      </c>
      <c r="K79">
        <v>9963.4247344018495</v>
      </c>
      <c r="L79">
        <v>8816.9784407442094</v>
      </c>
      <c r="M79">
        <v>78.736755174648295</v>
      </c>
      <c r="N79">
        <v>1.13690181556404</v>
      </c>
      <c r="O79">
        <v>1.67153376211548</v>
      </c>
      <c r="P79">
        <v>68.4304229092171</v>
      </c>
      <c r="Q79">
        <v>0.100170392801623</v>
      </c>
    </row>
    <row r="80" spans="1:17" x14ac:dyDescent="0.3">
      <c r="A80" t="s">
        <v>219</v>
      </c>
      <c r="B80" t="s">
        <v>220</v>
      </c>
      <c r="C80" t="s">
        <v>10384</v>
      </c>
      <c r="D80" t="s">
        <v>37</v>
      </c>
      <c r="E80">
        <v>121785.57931545</v>
      </c>
      <c r="F80">
        <v>235.5</v>
      </c>
      <c r="G80">
        <v>-19.2633585544407</v>
      </c>
      <c r="H80">
        <v>-9.2056762756494201</v>
      </c>
      <c r="I80">
        <v>-23.838743035006399</v>
      </c>
      <c r="J80">
        <v>-2.3453454725710401</v>
      </c>
      <c r="K80">
        <v>247.43320551020599</v>
      </c>
      <c r="L80">
        <v>245.75643257273799</v>
      </c>
      <c r="M80">
        <v>33.623944513190501</v>
      </c>
      <c r="N80">
        <v>0.81498167225746199</v>
      </c>
      <c r="O80">
        <v>27.261146496815201</v>
      </c>
      <c r="P80">
        <v>25.365983497471301</v>
      </c>
      <c r="Q80">
        <v>0.14553686170671601</v>
      </c>
    </row>
    <row r="81" spans="1:17" x14ac:dyDescent="0.3">
      <c r="A81" t="s">
        <v>221</v>
      </c>
      <c r="B81" t="s">
        <v>222</v>
      </c>
      <c r="C81" t="s">
        <v>10389</v>
      </c>
      <c r="D81" t="s">
        <v>223</v>
      </c>
      <c r="E81">
        <v>120987.18128903001</v>
      </c>
      <c r="F81">
        <v>1007.15</v>
      </c>
      <c r="G81">
        <v>-11.825873057917301</v>
      </c>
      <c r="H81">
        <v>-15.6234774157528</v>
      </c>
      <c r="I81">
        <v>-18.520429203264801</v>
      </c>
      <c r="J81">
        <v>-3.6859317147785999</v>
      </c>
      <c r="K81">
        <v>1034.92171269544</v>
      </c>
      <c r="L81">
        <v>1051.4275954831801</v>
      </c>
      <c r="M81">
        <v>52.612299687948699</v>
      </c>
      <c r="N81">
        <v>0.69270057703991095</v>
      </c>
      <c r="O81">
        <v>33.8430223899121</v>
      </c>
      <c r="P81">
        <v>46.814868804664698</v>
      </c>
      <c r="Q81">
        <v>-2.0535869531785E-2</v>
      </c>
    </row>
    <row r="82" spans="1:17" x14ac:dyDescent="0.3">
      <c r="A82" t="s">
        <v>224</v>
      </c>
      <c r="B82" t="s">
        <v>225</v>
      </c>
      <c r="C82" t="s">
        <v>10386</v>
      </c>
      <c r="D82" t="s">
        <v>226</v>
      </c>
      <c r="E82">
        <v>120395.570616695</v>
      </c>
      <c r="F82">
        <v>1216.8499999999999</v>
      </c>
      <c r="G82">
        <v>12.0615267391068</v>
      </c>
      <c r="H82">
        <v>-1.4474651616512899</v>
      </c>
      <c r="I82">
        <v>-8.4938519062342994</v>
      </c>
      <c r="J82">
        <v>-2.5861599093882801</v>
      </c>
      <c r="K82">
        <v>1185.40196554624</v>
      </c>
      <c r="L82">
        <v>1102.52437809708</v>
      </c>
      <c r="M82">
        <v>57.515477917325903</v>
      </c>
      <c r="N82">
        <v>1.1344552032641</v>
      </c>
      <c r="O82">
        <v>3.0053333461926401</v>
      </c>
      <c r="P82">
        <v>44.090648328613902</v>
      </c>
      <c r="Q82">
        <v>2.7523275207204E-2</v>
      </c>
    </row>
    <row r="83" spans="1:17" x14ac:dyDescent="0.3">
      <c r="A83" t="s">
        <v>227</v>
      </c>
      <c r="B83" t="s">
        <v>228</v>
      </c>
      <c r="C83" t="s">
        <v>10390</v>
      </c>
      <c r="D83" t="s">
        <v>86</v>
      </c>
      <c r="E83">
        <v>120253.04445635001</v>
      </c>
      <c r="F83">
        <v>6013.25</v>
      </c>
      <c r="G83">
        <v>66.799057079408996</v>
      </c>
      <c r="H83">
        <v>11.1015141773452</v>
      </c>
      <c r="I83">
        <v>15.222886362457</v>
      </c>
      <c r="J83">
        <v>1.6752231304574099</v>
      </c>
      <c r="K83">
        <v>5541.4207526252003</v>
      </c>
      <c r="L83">
        <v>4870.0399867927999</v>
      </c>
      <c r="M83">
        <v>83.852388756366196</v>
      </c>
      <c r="N83">
        <v>1.1102097266295301</v>
      </c>
      <c r="O83">
        <v>2.20679333139317</v>
      </c>
      <c r="P83">
        <v>105.655021460695</v>
      </c>
      <c r="Q83">
        <v>9.6373966048501E-2</v>
      </c>
    </row>
    <row r="84" spans="1:17" x14ac:dyDescent="0.3">
      <c r="A84" t="s">
        <v>229</v>
      </c>
      <c r="B84" t="s">
        <v>230</v>
      </c>
      <c r="C84" t="s">
        <v>10384</v>
      </c>
      <c r="D84" t="s">
        <v>37</v>
      </c>
      <c r="E84">
        <v>119370.419664278</v>
      </c>
      <c r="F84">
        <v>108.41</v>
      </c>
      <c r="G84">
        <v>12.2114546953235</v>
      </c>
      <c r="H84">
        <v>-11.733045259829399</v>
      </c>
      <c r="I84">
        <v>-25.159163233975399</v>
      </c>
      <c r="J84">
        <v>-3.5440309967055099</v>
      </c>
      <c r="K84">
        <v>114.929729211931</v>
      </c>
      <c r="L84">
        <v>111.12434970256</v>
      </c>
      <c r="M84">
        <v>39.784224808279099</v>
      </c>
      <c r="N84">
        <v>0.72118005413452502</v>
      </c>
      <c r="O84">
        <v>31.8144082649202</v>
      </c>
      <c r="P84">
        <v>60.965107646622101</v>
      </c>
      <c r="Q84">
        <v>0.127528518335666</v>
      </c>
    </row>
    <row r="85" spans="1:17" x14ac:dyDescent="0.3">
      <c r="A85" t="s">
        <v>231</v>
      </c>
      <c r="B85" t="s">
        <v>232</v>
      </c>
      <c r="C85" t="s">
        <v>10386</v>
      </c>
      <c r="D85" t="s">
        <v>180</v>
      </c>
      <c r="E85">
        <v>118310.646238655</v>
      </c>
      <c r="F85">
        <v>667.55</v>
      </c>
      <c r="G85">
        <v>-10.6325845735165</v>
      </c>
      <c r="H85">
        <v>2.2803191458125802</v>
      </c>
      <c r="I85">
        <v>10.2303470157175</v>
      </c>
      <c r="J85">
        <v>-1.72088900581579</v>
      </c>
      <c r="K85">
        <v>637.664029756388</v>
      </c>
      <c r="L85">
        <v>588.95196225583595</v>
      </c>
      <c r="M85">
        <v>67.049506329234006</v>
      </c>
      <c r="N85">
        <v>0.96340560245990603</v>
      </c>
      <c r="O85">
        <v>0.66661673282901701</v>
      </c>
      <c r="P85">
        <v>36.457481602616497</v>
      </c>
      <c r="Q85">
        <v>-6.9219805545642998E-2</v>
      </c>
    </row>
    <row r="86" spans="1:17" x14ac:dyDescent="0.3">
      <c r="A86" t="s">
        <v>233</v>
      </c>
      <c r="B86" t="s">
        <v>234</v>
      </c>
      <c r="C86" t="s">
        <v>10388</v>
      </c>
      <c r="D86" t="s">
        <v>54</v>
      </c>
      <c r="E86">
        <v>117027.66424319999</v>
      </c>
      <c r="F86">
        <v>3457.8</v>
      </c>
      <c r="G86">
        <v>53.926773670575201</v>
      </c>
      <c r="H86">
        <v>-4.6330357890674696</v>
      </c>
      <c r="I86">
        <v>19.176185197822001</v>
      </c>
      <c r="J86">
        <v>-5.1168255944013499</v>
      </c>
      <c r="K86">
        <v>3279.5903395000801</v>
      </c>
      <c r="L86">
        <v>2796.7403557996099</v>
      </c>
      <c r="M86">
        <v>58.925945737689901</v>
      </c>
      <c r="N86">
        <v>0.80677026335934898</v>
      </c>
      <c r="O86">
        <v>3.3605182485973701</v>
      </c>
      <c r="P86">
        <v>89.8377666145104</v>
      </c>
      <c r="Q86">
        <v>0.10652986276368</v>
      </c>
    </row>
    <row r="87" spans="1:17" x14ac:dyDescent="0.3">
      <c r="A87" t="s">
        <v>235</v>
      </c>
      <c r="B87" t="s">
        <v>236</v>
      </c>
      <c r="C87" t="s">
        <v>10384</v>
      </c>
      <c r="D87" t="s">
        <v>24</v>
      </c>
      <c r="E87">
        <v>115306.01661276</v>
      </c>
      <c r="F87">
        <v>1480.2</v>
      </c>
      <c r="G87">
        <v>-26.834092372177</v>
      </c>
      <c r="H87">
        <v>4.36318479501558</v>
      </c>
      <c r="I87">
        <v>-15.4141551408596</v>
      </c>
      <c r="J87">
        <v>0.81399511583401996</v>
      </c>
      <c r="K87">
        <v>1429.3254846591401</v>
      </c>
      <c r="L87">
        <v>1442.0466826954701</v>
      </c>
      <c r="M87">
        <v>70.763420742771899</v>
      </c>
      <c r="N87">
        <v>0.75134465893894697</v>
      </c>
      <c r="O87">
        <v>14.477773273881899</v>
      </c>
      <c r="P87">
        <v>11.360216671682201</v>
      </c>
      <c r="Q87">
        <v>3.3515690716380002E-3</v>
      </c>
    </row>
    <row r="88" spans="1:17" x14ac:dyDescent="0.3">
      <c r="A88" t="s">
        <v>237</v>
      </c>
      <c r="B88" t="s">
        <v>238</v>
      </c>
      <c r="C88" t="s">
        <v>10386</v>
      </c>
      <c r="D88" t="s">
        <v>239</v>
      </c>
      <c r="E88">
        <v>114495.934524995</v>
      </c>
      <c r="F88">
        <v>1574.15</v>
      </c>
      <c r="G88">
        <v>21.956367763005201</v>
      </c>
      <c r="H88">
        <v>4.3760323154774197</v>
      </c>
      <c r="I88">
        <v>24.8013987479573</v>
      </c>
      <c r="J88">
        <v>-2.2497783044218602</v>
      </c>
      <c r="K88">
        <v>1438.2525022183399</v>
      </c>
      <c r="L88">
        <v>1253.30841857617</v>
      </c>
      <c r="M88">
        <v>72.505147218378596</v>
      </c>
      <c r="N88">
        <v>0.93028968870363304</v>
      </c>
      <c r="O88">
        <v>0.49868182828827201</v>
      </c>
      <c r="P88">
        <v>60.406582768634998</v>
      </c>
      <c r="Q88">
        <v>7.6819405805168994E-2</v>
      </c>
    </row>
    <row r="89" spans="1:17" x14ac:dyDescent="0.3">
      <c r="A89" t="s">
        <v>240</v>
      </c>
      <c r="B89" t="s">
        <v>241</v>
      </c>
      <c r="C89" t="s">
        <v>10395</v>
      </c>
      <c r="D89" t="s">
        <v>164</v>
      </c>
      <c r="E89">
        <v>114101.63621709999</v>
      </c>
      <c r="F89">
        <v>746.5</v>
      </c>
      <c r="G89">
        <v>43.367428391385602</v>
      </c>
      <c r="H89">
        <v>-1.0506401107815</v>
      </c>
      <c r="I89">
        <v>30.535862813619602</v>
      </c>
      <c r="J89">
        <v>-1.0362127983815299</v>
      </c>
      <c r="K89">
        <v>704.21058013062895</v>
      </c>
      <c r="L89">
        <v>599.976448170396</v>
      </c>
      <c r="M89">
        <v>68.586183250489299</v>
      </c>
      <c r="N89">
        <v>1.12941628073624</v>
      </c>
      <c r="O89">
        <v>4.9899531145344902</v>
      </c>
      <c r="P89">
        <v>107.822939866369</v>
      </c>
      <c r="Q89">
        <v>0.22206660587342</v>
      </c>
    </row>
    <row r="90" spans="1:17" x14ac:dyDescent="0.3">
      <c r="A90" t="s">
        <v>242</v>
      </c>
      <c r="B90" t="s">
        <v>243</v>
      </c>
      <c r="C90" t="s">
        <v>10395</v>
      </c>
      <c r="D90" t="s">
        <v>244</v>
      </c>
      <c r="E90">
        <v>113869.451201245</v>
      </c>
      <c r="F90">
        <v>83.45</v>
      </c>
      <c r="G90">
        <v>193.23033784798901</v>
      </c>
      <c r="H90">
        <v>-5.0231855762901896</v>
      </c>
      <c r="I90">
        <v>111.794510195168</v>
      </c>
      <c r="J90">
        <v>-3.4249478618440699</v>
      </c>
      <c r="K90">
        <v>72.441905890074395</v>
      </c>
      <c r="L90">
        <v>53.0255041547315</v>
      </c>
      <c r="M90">
        <v>65.147174775642895</v>
      </c>
      <c r="N90">
        <v>1.02333673933019</v>
      </c>
      <c r="O90">
        <v>3.10365488316357</v>
      </c>
      <c r="P90">
        <v>240.61224489795899</v>
      </c>
      <c r="Q90">
        <v>0.22993715169304699</v>
      </c>
    </row>
    <row r="91" spans="1:17" x14ac:dyDescent="0.3">
      <c r="A91" t="s">
        <v>245</v>
      </c>
      <c r="B91" t="s">
        <v>246</v>
      </c>
      <c r="C91" t="s">
        <v>10387</v>
      </c>
      <c r="D91" t="s">
        <v>141</v>
      </c>
      <c r="E91">
        <v>113477.2189425</v>
      </c>
      <c r="F91">
        <v>544.25</v>
      </c>
      <c r="G91">
        <v>203.382798718022</v>
      </c>
      <c r="H91">
        <v>-15.7914192848772</v>
      </c>
      <c r="I91">
        <v>109.43396724668</v>
      </c>
      <c r="J91">
        <v>-9.6195045652603994</v>
      </c>
      <c r="K91">
        <v>542.29164847880497</v>
      </c>
      <c r="L91">
        <v>390.80119647323698</v>
      </c>
      <c r="M91">
        <v>46.468118020618199</v>
      </c>
      <c r="N91">
        <v>0.26569752544335501</v>
      </c>
      <c r="O91">
        <v>18.879191548001799</v>
      </c>
      <c r="P91">
        <v>282.87020752725903</v>
      </c>
      <c r="Q91">
        <v>0.221300508334973</v>
      </c>
    </row>
    <row r="92" spans="1:17" x14ac:dyDescent="0.3">
      <c r="A92" t="s">
        <v>247</v>
      </c>
      <c r="B92" t="s">
        <v>248</v>
      </c>
      <c r="C92" t="s">
        <v>10384</v>
      </c>
      <c r="D92" t="s">
        <v>43</v>
      </c>
      <c r="E92">
        <v>110922.5327616</v>
      </c>
      <c r="F92">
        <v>768</v>
      </c>
      <c r="G92">
        <v>0.97418739192105597</v>
      </c>
      <c r="H92">
        <v>0.228049067845433</v>
      </c>
      <c r="I92">
        <v>18.961899427744299</v>
      </c>
      <c r="J92">
        <v>-2.3254108164854399</v>
      </c>
      <c r="K92">
        <v>719.74592853268598</v>
      </c>
      <c r="L92">
        <v>628.24136432265902</v>
      </c>
      <c r="M92">
        <v>69.553446353843896</v>
      </c>
      <c r="N92">
        <v>0.61320454309841599</v>
      </c>
      <c r="O92">
        <v>0.63802083333333004</v>
      </c>
      <c r="P92">
        <v>65.713669219980503</v>
      </c>
      <c r="Q92">
        <v>-1.9410559406079001E-2</v>
      </c>
    </row>
    <row r="93" spans="1:17" x14ac:dyDescent="0.3">
      <c r="A93" t="s">
        <v>249</v>
      </c>
      <c r="B93" t="s">
        <v>250</v>
      </c>
      <c r="C93" t="s">
        <v>10384</v>
      </c>
      <c r="D93" t="s">
        <v>43</v>
      </c>
      <c r="E93">
        <v>110488.782635139</v>
      </c>
      <c r="F93">
        <v>2234.0500000000002</v>
      </c>
      <c r="G93">
        <v>32.835464853067698</v>
      </c>
      <c r="H93">
        <v>4.3734309734960304</v>
      </c>
      <c r="I93">
        <v>18.094047095057899</v>
      </c>
      <c r="J93">
        <v>1.9550820687054999</v>
      </c>
      <c r="K93">
        <v>2049.6625238800498</v>
      </c>
      <c r="L93">
        <v>1766.6844051922401</v>
      </c>
      <c r="M93">
        <v>70.309765263205705</v>
      </c>
      <c r="N93">
        <v>0.99557054709356896</v>
      </c>
      <c r="O93">
        <v>2.2806114455808899</v>
      </c>
      <c r="P93">
        <v>76.465244865718802</v>
      </c>
      <c r="Q93">
        <v>1.3212907670125E-2</v>
      </c>
    </row>
    <row r="94" spans="1:17" x14ac:dyDescent="0.3">
      <c r="A94" t="s">
        <v>251</v>
      </c>
      <c r="B94" t="s">
        <v>252</v>
      </c>
      <c r="C94" t="s">
        <v>10384</v>
      </c>
      <c r="D94" t="s">
        <v>37</v>
      </c>
      <c r="E94">
        <v>110465.697224063</v>
      </c>
      <c r="F94">
        <v>58.44</v>
      </c>
      <c r="G94">
        <v>3.6788732762668102</v>
      </c>
      <c r="H94">
        <v>-12.148570987317999</v>
      </c>
      <c r="I94">
        <v>-16.016694347278499</v>
      </c>
      <c r="J94">
        <v>-2.4049303133717101</v>
      </c>
      <c r="K94">
        <v>61.150450783123702</v>
      </c>
      <c r="L94">
        <v>57.810131571591299</v>
      </c>
      <c r="M94">
        <v>46.3795423555406</v>
      </c>
      <c r="N94">
        <v>0.48307596400684599</v>
      </c>
      <c r="O94">
        <v>43.309377138945898</v>
      </c>
      <c r="P94">
        <v>59.454297407912598</v>
      </c>
      <c r="Q94">
        <v>0.10398510016085399</v>
      </c>
    </row>
    <row r="95" spans="1:17" x14ac:dyDescent="0.3">
      <c r="A95" t="s">
        <v>253</v>
      </c>
      <c r="B95" t="s">
        <v>254</v>
      </c>
      <c r="C95" t="s">
        <v>10388</v>
      </c>
      <c r="D95" t="s">
        <v>54</v>
      </c>
      <c r="E95">
        <v>109125.897080355</v>
      </c>
      <c r="F95">
        <v>6551.15</v>
      </c>
      <c r="G95">
        <v>-12.9223792806823</v>
      </c>
      <c r="H95">
        <v>-10.729702576719999</v>
      </c>
      <c r="I95">
        <v>-10.757463336379301</v>
      </c>
      <c r="J95">
        <v>-4.3122095108473202</v>
      </c>
      <c r="K95">
        <v>6687.09862969605</v>
      </c>
      <c r="L95">
        <v>6243.4112643190201</v>
      </c>
      <c r="M95">
        <v>32.172579943838301</v>
      </c>
      <c r="N95">
        <v>0.93974932651800502</v>
      </c>
      <c r="O95">
        <v>8.4916388725643603</v>
      </c>
      <c r="P95">
        <v>25.849333884027601</v>
      </c>
      <c r="Q95">
        <v>6.9736775556500001E-3</v>
      </c>
    </row>
    <row r="96" spans="1:17" x14ac:dyDescent="0.3">
      <c r="A96" t="s">
        <v>255</v>
      </c>
      <c r="B96" t="s">
        <v>256</v>
      </c>
      <c r="C96" t="s">
        <v>10388</v>
      </c>
      <c r="D96" t="s">
        <v>54</v>
      </c>
      <c r="E96">
        <v>106117.43658540001</v>
      </c>
      <c r="F96">
        <v>1054.5999999999999</v>
      </c>
      <c r="G96">
        <v>39.185865126598699</v>
      </c>
      <c r="H96">
        <v>-15.696853730812499</v>
      </c>
      <c r="I96">
        <v>-9.5303391744896295</v>
      </c>
      <c r="J96">
        <v>-7.7799123011929696</v>
      </c>
      <c r="K96">
        <v>1131.51120071679</v>
      </c>
      <c r="L96">
        <v>986.58459153287799</v>
      </c>
      <c r="M96">
        <v>18.496346514974299</v>
      </c>
      <c r="N96">
        <v>0.56935977929355397</v>
      </c>
      <c r="O96">
        <v>25.573677223591801</v>
      </c>
      <c r="P96">
        <v>85.750770585645</v>
      </c>
      <c r="Q96">
        <v>6.7300391528629003E-2</v>
      </c>
    </row>
    <row r="97" spans="1:17" x14ac:dyDescent="0.3">
      <c r="A97" t="s">
        <v>257</v>
      </c>
      <c r="B97" t="s">
        <v>258</v>
      </c>
      <c r="C97" t="s">
        <v>10395</v>
      </c>
      <c r="D97" t="s">
        <v>259</v>
      </c>
      <c r="E97">
        <v>105725.466</v>
      </c>
      <c r="F97">
        <v>3814.05</v>
      </c>
      <c r="G97">
        <v>91.082142369234106</v>
      </c>
      <c r="H97">
        <v>-5.9445998636841804</v>
      </c>
      <c r="I97">
        <v>18.423065120113499</v>
      </c>
      <c r="J97">
        <v>-4.6339783265998804</v>
      </c>
      <c r="K97">
        <v>3759.9683515673501</v>
      </c>
      <c r="L97">
        <v>3210.7224356356401</v>
      </c>
      <c r="M97">
        <v>54.089267717979702</v>
      </c>
      <c r="N97">
        <v>0.56977314145766</v>
      </c>
      <c r="O97">
        <v>9.3824150181565305</v>
      </c>
      <c r="P97">
        <v>130.69315913627199</v>
      </c>
      <c r="Q97">
        <v>0.203936727305708</v>
      </c>
    </row>
    <row r="98" spans="1:17" x14ac:dyDescent="0.3">
      <c r="A98" t="s">
        <v>260</v>
      </c>
      <c r="B98" t="s">
        <v>261</v>
      </c>
      <c r="C98" t="s">
        <v>10390</v>
      </c>
      <c r="D98" t="s">
        <v>197</v>
      </c>
      <c r="E98">
        <v>105253.215727</v>
      </c>
      <c r="F98">
        <v>35686.75</v>
      </c>
      <c r="G98">
        <v>55.164370241019</v>
      </c>
      <c r="H98">
        <v>4.0237783059343002</v>
      </c>
      <c r="I98">
        <v>1.37665519932756</v>
      </c>
      <c r="J98">
        <v>-1.5944580328058899</v>
      </c>
      <c r="K98">
        <v>33204.882365080302</v>
      </c>
      <c r="L98">
        <v>29655.8226956252</v>
      </c>
      <c r="M98">
        <v>74.308563544722801</v>
      </c>
      <c r="N98">
        <v>1.4192025662485299</v>
      </c>
      <c r="O98">
        <v>2.77764156164401</v>
      </c>
      <c r="P98">
        <v>91.864247311827896</v>
      </c>
      <c r="Q98">
        <v>0.13750877436384801</v>
      </c>
    </row>
    <row r="99" spans="1:17" x14ac:dyDescent="0.3">
      <c r="A99" t="s">
        <v>262</v>
      </c>
      <c r="B99" t="s">
        <v>263</v>
      </c>
      <c r="C99" t="s">
        <v>10391</v>
      </c>
      <c r="D99" t="s">
        <v>119</v>
      </c>
      <c r="E99">
        <v>104872.556884919</v>
      </c>
      <c r="F99">
        <v>8106.2</v>
      </c>
      <c r="G99">
        <v>51.960251505486802</v>
      </c>
      <c r="H99">
        <v>2.6260279401011402</v>
      </c>
      <c r="I99">
        <v>40.804623643440799</v>
      </c>
      <c r="J99">
        <v>-0.66349525838272305</v>
      </c>
      <c r="K99">
        <v>7320.7639741246503</v>
      </c>
      <c r="L99">
        <v>6219.2266568960003</v>
      </c>
      <c r="M99">
        <v>75.589558380346404</v>
      </c>
      <c r="N99">
        <v>0.97467325353773304</v>
      </c>
      <c r="O99">
        <v>0.55266339345192395</v>
      </c>
      <c r="P99">
        <v>104.081016099998</v>
      </c>
      <c r="Q99">
        <v>2.8302394495459998E-3</v>
      </c>
    </row>
    <row r="100" spans="1:17" x14ac:dyDescent="0.3">
      <c r="A100" t="s">
        <v>264</v>
      </c>
      <c r="B100" t="s">
        <v>265</v>
      </c>
      <c r="C100" t="s">
        <v>10388</v>
      </c>
      <c r="D100" t="s">
        <v>266</v>
      </c>
      <c r="E100">
        <v>103818.842600135</v>
      </c>
      <c r="F100">
        <v>1067.95</v>
      </c>
      <c r="G100">
        <v>63.1249313242228</v>
      </c>
      <c r="H100">
        <v>7.37876802020482</v>
      </c>
      <c r="I100">
        <v>22.823090576343201</v>
      </c>
      <c r="J100">
        <v>5.8264884825808299</v>
      </c>
      <c r="K100">
        <v>901.03925049303905</v>
      </c>
      <c r="L100">
        <v>813.64596369999299</v>
      </c>
      <c r="M100">
        <v>91.189864969953604</v>
      </c>
      <c r="N100">
        <v>1.59136358425307</v>
      </c>
      <c r="O100">
        <v>2.0647034037174001</v>
      </c>
      <c r="P100">
        <v>101.10159118727</v>
      </c>
      <c r="Q100">
        <v>0.121239764539156</v>
      </c>
    </row>
    <row r="101" spans="1:17" x14ac:dyDescent="0.3">
      <c r="A101" t="s">
        <v>267</v>
      </c>
      <c r="B101" t="s">
        <v>268</v>
      </c>
      <c r="C101" t="s">
        <v>10385</v>
      </c>
      <c r="D101" t="s">
        <v>269</v>
      </c>
      <c r="E101">
        <v>102415.9683658</v>
      </c>
      <c r="F101">
        <v>388.25</v>
      </c>
      <c r="G101">
        <v>84.082742975151504</v>
      </c>
      <c r="H101">
        <v>-11.87655414502</v>
      </c>
      <c r="I101">
        <v>36.7710771850074</v>
      </c>
      <c r="J101">
        <v>-12.104171978846001</v>
      </c>
      <c r="K101">
        <v>414.93115453084101</v>
      </c>
      <c r="L101">
        <v>334.99810566733498</v>
      </c>
      <c r="M101">
        <v>19.873060957978801</v>
      </c>
      <c r="N101">
        <v>0.97853948518198297</v>
      </c>
      <c r="O101">
        <v>18.570508692852499</v>
      </c>
      <c r="P101">
        <v>132.903419316136</v>
      </c>
      <c r="Q101">
        <v>8.1318085343980006E-3</v>
      </c>
    </row>
    <row r="102" spans="1:17" x14ac:dyDescent="0.3">
      <c r="A102" t="s">
        <v>270</v>
      </c>
      <c r="B102" t="s">
        <v>271</v>
      </c>
      <c r="C102" t="s">
        <v>10392</v>
      </c>
      <c r="D102" t="s">
        <v>125</v>
      </c>
      <c r="E102">
        <v>102129.014452919</v>
      </c>
      <c r="F102">
        <v>1009.4</v>
      </c>
      <c r="G102">
        <v>16.919162669434701</v>
      </c>
      <c r="H102">
        <v>0.18377136912067901</v>
      </c>
      <c r="I102">
        <v>10.9262407075877</v>
      </c>
      <c r="J102">
        <v>-2.8227801319954202</v>
      </c>
      <c r="K102">
        <v>979.77361130139298</v>
      </c>
      <c r="L102">
        <v>896.39063411741199</v>
      </c>
      <c r="M102">
        <v>55.608901484973302</v>
      </c>
      <c r="N102">
        <v>1.21885610068067</v>
      </c>
      <c r="O102">
        <v>8.67842282544086</v>
      </c>
      <c r="P102">
        <v>73.555708390646402</v>
      </c>
      <c r="Q102">
        <v>0.12689228706555</v>
      </c>
    </row>
    <row r="103" spans="1:17" x14ac:dyDescent="0.3">
      <c r="A103" t="s">
        <v>272</v>
      </c>
      <c r="B103" t="s">
        <v>273</v>
      </c>
      <c r="C103" t="s">
        <v>10388</v>
      </c>
      <c r="D103" t="s">
        <v>266</v>
      </c>
      <c r="E103">
        <v>101837.64009010499</v>
      </c>
      <c r="F103">
        <v>7082.65</v>
      </c>
      <c r="G103">
        <v>11.8810951471769</v>
      </c>
      <c r="H103">
        <v>3.9703656576984103E-2</v>
      </c>
      <c r="I103">
        <v>-3.37886286009432</v>
      </c>
      <c r="J103">
        <v>-2.3915011006376798</v>
      </c>
      <c r="K103">
        <v>6734.9964859339898</v>
      </c>
      <c r="L103">
        <v>6198.8905250702701</v>
      </c>
      <c r="M103">
        <v>70.025581662202995</v>
      </c>
      <c r="N103">
        <v>0.90099102703543399</v>
      </c>
      <c r="O103">
        <v>0.98550683713016696</v>
      </c>
      <c r="P103">
        <v>49.865636902242898</v>
      </c>
      <c r="Q103">
        <v>2.8097817182667E-2</v>
      </c>
    </row>
    <row r="104" spans="1:17" x14ac:dyDescent="0.3">
      <c r="A104" t="s">
        <v>274</v>
      </c>
      <c r="B104" t="s">
        <v>275</v>
      </c>
      <c r="C104" t="s">
        <v>10388</v>
      </c>
      <c r="D104" t="s">
        <v>54</v>
      </c>
      <c r="E104">
        <v>101593.33729335001</v>
      </c>
      <c r="F104">
        <v>2535.75</v>
      </c>
      <c r="G104">
        <v>18.873814313123599</v>
      </c>
      <c r="H104">
        <v>-0.118045480229392</v>
      </c>
      <c r="I104">
        <v>0.76984155042345004</v>
      </c>
      <c r="J104">
        <v>-2.6848554314336499</v>
      </c>
      <c r="K104">
        <v>2316.5098555885202</v>
      </c>
      <c r="L104">
        <v>2139.2894186234398</v>
      </c>
      <c r="M104">
        <v>67.131047942938096</v>
      </c>
      <c r="N104">
        <v>0.97824002748960903</v>
      </c>
      <c r="O104">
        <v>2.4154589371980699</v>
      </c>
      <c r="P104">
        <v>50.663973143994497</v>
      </c>
    </row>
    <row r="105" spans="1:17" x14ac:dyDescent="0.3">
      <c r="A105" t="s">
        <v>276</v>
      </c>
      <c r="B105" t="s">
        <v>277</v>
      </c>
      <c r="C105" t="s">
        <v>10397</v>
      </c>
      <c r="D105" t="s">
        <v>278</v>
      </c>
      <c r="E105">
        <v>100360.7101994</v>
      </c>
      <c r="F105">
        <v>11090.8</v>
      </c>
      <c r="G105">
        <v>111.62606709803001</v>
      </c>
      <c r="H105">
        <v>0.22636368767137499</v>
      </c>
      <c r="I105">
        <v>12.317962129449199</v>
      </c>
      <c r="J105">
        <v>-4.1314728617349203</v>
      </c>
      <c r="K105">
        <v>10649.993073584399</v>
      </c>
      <c r="L105">
        <v>8975.4025441780996</v>
      </c>
      <c r="M105">
        <v>61.8611434306411</v>
      </c>
      <c r="N105">
        <v>0.55957846197447103</v>
      </c>
      <c r="O105">
        <v>19.901179355862499</v>
      </c>
      <c r="P105">
        <v>144.290748898678</v>
      </c>
      <c r="Q105">
        <v>0.183802920325467</v>
      </c>
    </row>
    <row r="106" spans="1:17" x14ac:dyDescent="0.3">
      <c r="A106" t="s">
        <v>279</v>
      </c>
      <c r="B106" t="s">
        <v>280</v>
      </c>
      <c r="C106" t="s">
        <v>10391</v>
      </c>
      <c r="D106" t="s">
        <v>281</v>
      </c>
      <c r="E106">
        <v>100031.699752425</v>
      </c>
      <c r="F106">
        <v>702.75</v>
      </c>
      <c r="G106">
        <v>38.528362891254801</v>
      </c>
      <c r="H106">
        <v>7.8842782834543801</v>
      </c>
      <c r="I106">
        <v>10.167159685307899</v>
      </c>
      <c r="J106">
        <v>-2.78732742983106</v>
      </c>
      <c r="K106">
        <v>648.37203272662805</v>
      </c>
      <c r="L106">
        <v>571.22583184798805</v>
      </c>
      <c r="M106">
        <v>67.089744012464195</v>
      </c>
      <c r="N106">
        <v>0.73650826433929495</v>
      </c>
      <c r="O106">
        <v>0.60476698683742303</v>
      </c>
      <c r="P106">
        <v>89.114639397201202</v>
      </c>
      <c r="Q106">
        <v>0.20085456282077199</v>
      </c>
    </row>
    <row r="107" spans="1:17" x14ac:dyDescent="0.3">
      <c r="A107" t="s">
        <v>282</v>
      </c>
      <c r="B107" t="s">
        <v>283</v>
      </c>
      <c r="C107" t="s">
        <v>10394</v>
      </c>
      <c r="D107" t="s">
        <v>46</v>
      </c>
      <c r="E107">
        <v>99813.999674256003</v>
      </c>
      <c r="F107">
        <v>94.53</v>
      </c>
      <c r="G107">
        <v>28.6155583427973</v>
      </c>
      <c r="H107">
        <v>-8.5007605718285806</v>
      </c>
      <c r="I107">
        <v>8.5356474398678603</v>
      </c>
      <c r="J107">
        <v>-3.8780981097615501</v>
      </c>
      <c r="K107">
        <v>94.377603807639005</v>
      </c>
      <c r="L107">
        <v>85.006485240717396</v>
      </c>
      <c r="M107">
        <v>51.3837397477716</v>
      </c>
      <c r="N107">
        <v>0.93972087359266099</v>
      </c>
      <c r="O107">
        <v>9.7535174018829895</v>
      </c>
      <c r="P107">
        <v>81.788461538461505</v>
      </c>
      <c r="Q107">
        <v>0.12717318319115201</v>
      </c>
    </row>
    <row r="108" spans="1:17" x14ac:dyDescent="0.3">
      <c r="A108" t="s">
        <v>284</v>
      </c>
      <c r="B108" t="s">
        <v>285</v>
      </c>
      <c r="C108" t="s">
        <v>10386</v>
      </c>
      <c r="D108" t="s">
        <v>180</v>
      </c>
      <c r="E108">
        <v>99553.541684850003</v>
      </c>
      <c r="F108">
        <v>3660.25</v>
      </c>
      <c r="G108">
        <v>53.3593935837917</v>
      </c>
      <c r="H108">
        <v>-3.3747486677127898</v>
      </c>
      <c r="I108">
        <v>19.2705365536128</v>
      </c>
      <c r="J108">
        <v>-3.0047513005361899</v>
      </c>
      <c r="K108">
        <v>3450.4718995685798</v>
      </c>
      <c r="L108">
        <v>2899.6442507532902</v>
      </c>
      <c r="M108">
        <v>57.5796584457675</v>
      </c>
      <c r="N108">
        <v>0.89762595796378097</v>
      </c>
      <c r="O108">
        <v>1.35783074926576</v>
      </c>
      <c r="P108">
        <v>85.978862862659398</v>
      </c>
      <c r="Q108">
        <v>0.10965840075327001</v>
      </c>
    </row>
    <row r="109" spans="1:17" x14ac:dyDescent="0.3">
      <c r="A109" t="s">
        <v>286</v>
      </c>
      <c r="B109" t="s">
        <v>287</v>
      </c>
      <c r="C109" t="s">
        <v>10395</v>
      </c>
      <c r="D109" t="s">
        <v>215</v>
      </c>
      <c r="E109">
        <v>98645.080747500004</v>
      </c>
      <c r="F109">
        <v>6559.35</v>
      </c>
      <c r="G109">
        <v>-5.54209209759511</v>
      </c>
      <c r="H109">
        <v>-8.6951613131740597</v>
      </c>
      <c r="I109">
        <v>20.160733890391199</v>
      </c>
      <c r="J109">
        <v>-7.0309686853242397</v>
      </c>
      <c r="K109">
        <v>6646.2976966954702</v>
      </c>
      <c r="L109">
        <v>5943.2924978718902</v>
      </c>
      <c r="M109">
        <v>38.174669628266898</v>
      </c>
      <c r="N109">
        <v>0.55959652328515597</v>
      </c>
      <c r="O109">
        <v>11.7709834053679</v>
      </c>
      <c r="P109">
        <v>72.569060773480601</v>
      </c>
      <c r="Q109">
        <v>0.126793310981487</v>
      </c>
    </row>
    <row r="110" spans="1:17" x14ac:dyDescent="0.3">
      <c r="A110" t="s">
        <v>288</v>
      </c>
      <c r="B110" t="s">
        <v>289</v>
      </c>
      <c r="C110" t="s">
        <v>10383</v>
      </c>
      <c r="D110" t="s">
        <v>290</v>
      </c>
      <c r="E110">
        <v>98642.129993440001</v>
      </c>
      <c r="F110">
        <v>11371.6</v>
      </c>
      <c r="G110">
        <v>139.821281594618</v>
      </c>
      <c r="H110">
        <v>-4.0047731666722202</v>
      </c>
      <c r="I110">
        <v>19.879417294081801</v>
      </c>
      <c r="J110">
        <v>-6.9321915365509899</v>
      </c>
      <c r="K110">
        <v>10853.421233626699</v>
      </c>
      <c r="L110">
        <v>8583.81847920572</v>
      </c>
      <c r="M110">
        <v>48.553875137474698</v>
      </c>
      <c r="N110">
        <v>1.22194944005244</v>
      </c>
      <c r="O110">
        <v>10.969432621618701</v>
      </c>
      <c r="P110">
        <v>193.93093465674099</v>
      </c>
      <c r="Q110">
        <v>9.3779375357840006E-2</v>
      </c>
    </row>
    <row r="111" spans="1:17" x14ac:dyDescent="0.3">
      <c r="A111" t="s">
        <v>291</v>
      </c>
      <c r="B111" t="s">
        <v>292</v>
      </c>
      <c r="C111" t="s">
        <v>10388</v>
      </c>
      <c r="D111" t="s">
        <v>54</v>
      </c>
      <c r="E111">
        <v>98147.088446230002</v>
      </c>
      <c r="F111">
        <v>2151.6999999999998</v>
      </c>
      <c r="G111">
        <v>57.5839445532282</v>
      </c>
      <c r="H111">
        <v>-0.153780495538167</v>
      </c>
      <c r="I111">
        <v>19.578258602408201</v>
      </c>
      <c r="J111">
        <v>-5.6902005044731103</v>
      </c>
      <c r="K111">
        <v>2069.1117251643</v>
      </c>
      <c r="L111">
        <v>1699.3667980318601</v>
      </c>
      <c r="M111">
        <v>32.9411230005744</v>
      </c>
      <c r="N111">
        <v>0.70952063119095599</v>
      </c>
      <c r="O111">
        <v>7.4499233164474701</v>
      </c>
      <c r="P111">
        <v>97.132386623911998</v>
      </c>
      <c r="Q111">
        <v>0.10804877210627201</v>
      </c>
    </row>
    <row r="112" spans="1:17" x14ac:dyDescent="0.3">
      <c r="A112" t="s">
        <v>293</v>
      </c>
      <c r="B112" t="s">
        <v>294</v>
      </c>
      <c r="C112" t="s">
        <v>10384</v>
      </c>
      <c r="D112" t="s">
        <v>295</v>
      </c>
      <c r="E112">
        <v>95857.665390124996</v>
      </c>
      <c r="F112">
        <v>89.15</v>
      </c>
      <c r="G112">
        <v>-3.49746563144704</v>
      </c>
      <c r="H112">
        <v>-12.8561482618691</v>
      </c>
      <c r="I112">
        <v>-4.3835622734883302</v>
      </c>
      <c r="J112">
        <v>-3.1098593932105598</v>
      </c>
      <c r="K112">
        <v>92.047898948541103</v>
      </c>
      <c r="L112">
        <v>84.342539167228793</v>
      </c>
      <c r="M112">
        <v>42.346772249613402</v>
      </c>
      <c r="N112">
        <v>0.737918697130995</v>
      </c>
      <c r="O112">
        <v>21.031968592260199</v>
      </c>
      <c r="P112">
        <v>49.831932773109202</v>
      </c>
      <c r="Q112">
        <v>8.2659914400297005E-2</v>
      </c>
    </row>
    <row r="113" spans="1:17" x14ac:dyDescent="0.3">
      <c r="A113" t="s">
        <v>296</v>
      </c>
      <c r="B113" t="s">
        <v>297</v>
      </c>
      <c r="C113" t="s">
        <v>10384</v>
      </c>
      <c r="D113" t="s">
        <v>37</v>
      </c>
      <c r="E113">
        <v>95205.555624959903</v>
      </c>
      <c r="F113">
        <v>104.96</v>
      </c>
      <c r="G113">
        <v>11.861878928345799</v>
      </c>
      <c r="H113">
        <v>-9.3948914174185294</v>
      </c>
      <c r="I113">
        <v>-22.858930031516099</v>
      </c>
      <c r="J113">
        <v>-1.30101601942643</v>
      </c>
      <c r="K113">
        <v>109.51000263394801</v>
      </c>
      <c r="L113">
        <v>105.478456642688</v>
      </c>
      <c r="M113">
        <v>42.375091828007001</v>
      </c>
      <c r="N113">
        <v>0.98582882733271104</v>
      </c>
      <c r="O113">
        <v>22.808689024390201</v>
      </c>
      <c r="P113">
        <v>53.405437006723098</v>
      </c>
      <c r="Q113">
        <v>0.15246069328077499</v>
      </c>
    </row>
    <row r="114" spans="1:17" x14ac:dyDescent="0.3">
      <c r="A114" t="s">
        <v>298</v>
      </c>
      <c r="B114" t="s">
        <v>299</v>
      </c>
      <c r="C114" t="s">
        <v>10389</v>
      </c>
      <c r="D114" t="s">
        <v>89</v>
      </c>
      <c r="E114">
        <v>95076.254429324996</v>
      </c>
      <c r="F114">
        <v>94.65</v>
      </c>
      <c r="G114">
        <v>40.946893862417397</v>
      </c>
      <c r="H114">
        <v>-8.8769042085635803</v>
      </c>
      <c r="I114">
        <v>-3.8526898460623</v>
      </c>
      <c r="J114">
        <v>-4.9584212909114296</v>
      </c>
      <c r="K114">
        <v>97.723714241151797</v>
      </c>
      <c r="L114">
        <v>89.222756372993501</v>
      </c>
      <c r="M114">
        <v>46.709982539811698</v>
      </c>
      <c r="N114">
        <v>0.38794498660156002</v>
      </c>
      <c r="O114">
        <v>25.092445853143101</v>
      </c>
      <c r="P114">
        <v>95.557851239669404</v>
      </c>
      <c r="Q114">
        <v>0.14698912969334199</v>
      </c>
    </row>
    <row r="115" spans="1:17" x14ac:dyDescent="0.3">
      <c r="A115" t="s">
        <v>300</v>
      </c>
      <c r="B115" t="s">
        <v>301</v>
      </c>
      <c r="C115" t="s">
        <v>10384</v>
      </c>
      <c r="D115" t="s">
        <v>37</v>
      </c>
      <c r="E115">
        <v>94221.648230000006</v>
      </c>
      <c r="F115">
        <v>123.43</v>
      </c>
      <c r="G115">
        <v>-5.6679438668781401</v>
      </c>
      <c r="H115">
        <v>-3.1665023328488102</v>
      </c>
      <c r="I115">
        <v>-32.765189812163598</v>
      </c>
      <c r="J115">
        <v>1.3719625894309899</v>
      </c>
      <c r="K115">
        <v>126.679413571639</v>
      </c>
      <c r="L115">
        <v>128.64254283537301</v>
      </c>
      <c r="M115">
        <v>57.005042232711098</v>
      </c>
      <c r="N115">
        <v>0.92483711117553702</v>
      </c>
      <c r="O115">
        <v>39.755326905938503</v>
      </c>
      <c r="P115">
        <v>35.265753424657497</v>
      </c>
      <c r="Q115">
        <v>0.14298572805965601</v>
      </c>
    </row>
    <row r="116" spans="1:17" x14ac:dyDescent="0.3">
      <c r="A116" t="s">
        <v>302</v>
      </c>
      <c r="B116" t="s">
        <v>303</v>
      </c>
      <c r="C116" t="s">
        <v>10384</v>
      </c>
      <c r="D116" t="s">
        <v>218</v>
      </c>
      <c r="E116">
        <v>93527.629007299998</v>
      </c>
      <c r="F116">
        <v>4378.3</v>
      </c>
      <c r="G116">
        <v>33.529245965456496</v>
      </c>
      <c r="H116">
        <v>-0.26715651170615901</v>
      </c>
      <c r="I116">
        <v>3.1402349593107499</v>
      </c>
      <c r="J116">
        <v>-1.9451855629630499</v>
      </c>
      <c r="K116">
        <v>4280.4500533725204</v>
      </c>
      <c r="L116">
        <v>3784.5450668820999</v>
      </c>
      <c r="M116">
        <v>42.347306015894901</v>
      </c>
      <c r="N116">
        <v>0.67085883895634701</v>
      </c>
      <c r="O116">
        <v>3.8348217344631399</v>
      </c>
      <c r="P116">
        <v>70.8504868007726</v>
      </c>
      <c r="Q116">
        <v>1.4349171561771E-2</v>
      </c>
    </row>
    <row r="117" spans="1:17" x14ac:dyDescent="0.3">
      <c r="A117" t="s">
        <v>304</v>
      </c>
      <c r="B117" t="s">
        <v>305</v>
      </c>
      <c r="C117" t="s">
        <v>10395</v>
      </c>
      <c r="D117" t="s">
        <v>164</v>
      </c>
      <c r="E117">
        <v>92675.116193324997</v>
      </c>
      <c r="F117">
        <v>266.14999999999998</v>
      </c>
      <c r="G117">
        <v>85.738068532232802</v>
      </c>
      <c r="H117">
        <v>-17.325981731054998</v>
      </c>
      <c r="I117">
        <v>0.32517021839606702</v>
      </c>
      <c r="J117">
        <v>-5.4025059579239096</v>
      </c>
      <c r="K117">
        <v>284.65662850469403</v>
      </c>
      <c r="L117">
        <v>253.36021634145499</v>
      </c>
      <c r="M117">
        <v>45.392084375040596</v>
      </c>
      <c r="N117">
        <v>0.70509744404043795</v>
      </c>
      <c r="O117">
        <v>26.000375727972902</v>
      </c>
      <c r="P117">
        <v>134.49339207048399</v>
      </c>
      <c r="Q117">
        <v>0.167117809997197</v>
      </c>
    </row>
    <row r="118" spans="1:17" x14ac:dyDescent="0.3">
      <c r="A118" t="s">
        <v>306</v>
      </c>
      <c r="B118" t="s">
        <v>307</v>
      </c>
      <c r="C118" t="s">
        <v>10386</v>
      </c>
      <c r="D118" t="s">
        <v>180</v>
      </c>
      <c r="E118">
        <v>91797.259060700002</v>
      </c>
      <c r="F118">
        <v>709</v>
      </c>
      <c r="G118">
        <v>-6.1819843630665599</v>
      </c>
      <c r="H118">
        <v>2.12826235741445E-2</v>
      </c>
      <c r="I118">
        <v>25.834869496296299</v>
      </c>
      <c r="J118">
        <v>-0.54492264640360999</v>
      </c>
      <c r="K118">
        <v>663.01293941725203</v>
      </c>
      <c r="L118">
        <v>601.51688346068102</v>
      </c>
      <c r="M118">
        <v>77.623806124780899</v>
      </c>
      <c r="N118">
        <v>0.94191796861950305</v>
      </c>
      <c r="O118">
        <v>0.211565585331463</v>
      </c>
      <c r="P118">
        <v>45.794776886695402</v>
      </c>
      <c r="Q118">
        <v>-8.0063356398310005E-3</v>
      </c>
    </row>
    <row r="119" spans="1:17" x14ac:dyDescent="0.3">
      <c r="A119" t="s">
        <v>308</v>
      </c>
      <c r="B119" t="s">
        <v>309</v>
      </c>
      <c r="C119" t="s">
        <v>10382</v>
      </c>
      <c r="D119" t="s">
        <v>67</v>
      </c>
      <c r="E119">
        <v>91545.486477479993</v>
      </c>
      <c r="F119">
        <v>562.79999999999995</v>
      </c>
      <c r="G119">
        <v>170.94035118588499</v>
      </c>
      <c r="H119">
        <v>-22.169054504690799</v>
      </c>
      <c r="I119">
        <v>31.267760357474799</v>
      </c>
      <c r="J119">
        <v>-2.8807835001348399</v>
      </c>
      <c r="K119">
        <v>607.96825459203501</v>
      </c>
      <c r="L119">
        <v>460.33819667785701</v>
      </c>
      <c r="M119">
        <v>26.573144956472799</v>
      </c>
      <c r="N119">
        <v>0.83335474612512495</v>
      </c>
      <c r="O119">
        <v>36.442786069651703</v>
      </c>
      <c r="P119">
        <v>208.77834674469599</v>
      </c>
      <c r="Q119">
        <v>0.13200652165882701</v>
      </c>
    </row>
    <row r="120" spans="1:17" x14ac:dyDescent="0.3">
      <c r="A120" t="s">
        <v>310</v>
      </c>
      <c r="B120" t="s">
        <v>311</v>
      </c>
      <c r="C120" t="s">
        <v>10389</v>
      </c>
      <c r="D120" t="s">
        <v>95</v>
      </c>
      <c r="E120">
        <v>91415.715400720001</v>
      </c>
      <c r="F120">
        <v>1902.05</v>
      </c>
      <c r="G120">
        <v>134.69008265354199</v>
      </c>
      <c r="H120">
        <v>5.2093988270778597</v>
      </c>
      <c r="I120">
        <v>37.810440737552099</v>
      </c>
      <c r="J120">
        <v>5.1514818067901498</v>
      </c>
      <c r="K120">
        <v>1692.4050680149501</v>
      </c>
      <c r="L120">
        <v>1389.8250061337301</v>
      </c>
      <c r="M120">
        <v>67.797925323471802</v>
      </c>
      <c r="N120">
        <v>1.4587936520166001</v>
      </c>
      <c r="O120">
        <v>3.5672038064193901</v>
      </c>
      <c r="P120">
        <v>174.88257822096901</v>
      </c>
      <c r="Q120">
        <v>0.16325677445154499</v>
      </c>
    </row>
    <row r="121" spans="1:17" x14ac:dyDescent="0.3">
      <c r="A121" t="s">
        <v>312</v>
      </c>
      <c r="B121" t="s">
        <v>313</v>
      </c>
      <c r="C121" t="s">
        <v>5658</v>
      </c>
      <c r="D121" t="s">
        <v>80</v>
      </c>
      <c r="E121">
        <v>90713.134199159904</v>
      </c>
      <c r="F121">
        <v>25141.7</v>
      </c>
      <c r="G121">
        <v>-33.293888943350801</v>
      </c>
      <c r="H121">
        <v>-4.4998159105809599</v>
      </c>
      <c r="I121">
        <v>-17.269778687459599</v>
      </c>
      <c r="J121">
        <v>-6.1960170119167497</v>
      </c>
      <c r="K121">
        <v>25748.252772782402</v>
      </c>
      <c r="L121">
        <v>26021.122152273601</v>
      </c>
      <c r="M121">
        <v>40.855781486326798</v>
      </c>
      <c r="N121">
        <v>0.48393730623655601</v>
      </c>
      <c r="O121">
        <v>22.258041421224402</v>
      </c>
      <c r="P121">
        <v>6.0831223628691999</v>
      </c>
      <c r="Q121">
        <v>-7.7968726874669006E-2</v>
      </c>
    </row>
    <row r="122" spans="1:17" x14ac:dyDescent="0.3">
      <c r="A122" t="s">
        <v>314</v>
      </c>
      <c r="B122" t="s">
        <v>315</v>
      </c>
      <c r="C122" t="s">
        <v>10395</v>
      </c>
      <c r="D122" t="s">
        <v>316</v>
      </c>
      <c r="E122">
        <v>88221.222899999993</v>
      </c>
      <c r="F122">
        <v>4374.1000000000004</v>
      </c>
      <c r="G122">
        <v>65.014054698870595</v>
      </c>
      <c r="H122">
        <v>-17.832421824503498</v>
      </c>
      <c r="I122">
        <v>119.66629459647601</v>
      </c>
      <c r="J122">
        <v>-7.4574381488397004</v>
      </c>
      <c r="K122">
        <v>4419.7435655314202</v>
      </c>
      <c r="L122">
        <v>3396.5887102133302</v>
      </c>
      <c r="M122">
        <v>54.4059340139369</v>
      </c>
      <c r="N122">
        <v>0.52384405913356102</v>
      </c>
      <c r="O122">
        <v>33.970416771450097</v>
      </c>
      <c r="P122">
        <v>151.09644087256001</v>
      </c>
      <c r="Q122">
        <v>0.25811475177360799</v>
      </c>
    </row>
    <row r="123" spans="1:17" x14ac:dyDescent="0.3">
      <c r="A123" t="s">
        <v>317</v>
      </c>
      <c r="B123" t="s">
        <v>318</v>
      </c>
      <c r="C123" t="s">
        <v>10384</v>
      </c>
      <c r="D123" t="s">
        <v>119</v>
      </c>
      <c r="E123">
        <v>87609.394974369905</v>
      </c>
      <c r="F123">
        <v>1931.45</v>
      </c>
      <c r="G123">
        <v>122.735048860448</v>
      </c>
      <c r="H123">
        <v>8.6811409445384005</v>
      </c>
      <c r="I123">
        <v>55.253293949884103</v>
      </c>
      <c r="J123">
        <v>1.20854145310668</v>
      </c>
      <c r="K123">
        <v>1646.5694370167801</v>
      </c>
      <c r="L123">
        <v>1296.77112995896</v>
      </c>
      <c r="M123">
        <v>76.498312198330197</v>
      </c>
      <c r="N123">
        <v>0.68390384339406396</v>
      </c>
      <c r="O123">
        <v>1.8146988014186201</v>
      </c>
      <c r="P123">
        <v>192.06865265386301</v>
      </c>
      <c r="Q123">
        <v>3.5824734262963003E-2</v>
      </c>
    </row>
    <row r="124" spans="1:17" x14ac:dyDescent="0.3">
      <c r="A124" t="s">
        <v>319</v>
      </c>
      <c r="B124" t="s">
        <v>320</v>
      </c>
      <c r="C124" t="s">
        <v>10388</v>
      </c>
      <c r="D124" t="s">
        <v>54</v>
      </c>
      <c r="E124">
        <v>86908.250857605002</v>
      </c>
      <c r="F124">
        <v>1496.35</v>
      </c>
      <c r="G124">
        <v>38.535566805022903</v>
      </c>
      <c r="H124">
        <v>-4.2183846682713799</v>
      </c>
      <c r="I124">
        <v>29.002270002405499</v>
      </c>
      <c r="J124">
        <v>-4.5801357513457504</v>
      </c>
      <c r="K124">
        <v>1468.78992903006</v>
      </c>
      <c r="L124">
        <v>1230.24841432941</v>
      </c>
      <c r="M124">
        <v>30.866841667470101</v>
      </c>
      <c r="N124">
        <v>0.88102553701027597</v>
      </c>
      <c r="O124">
        <v>6.3922210712734397</v>
      </c>
      <c r="P124">
        <v>79.2787395914455</v>
      </c>
      <c r="Q124">
        <v>8.1639495395329997E-2</v>
      </c>
    </row>
    <row r="125" spans="1:17" x14ac:dyDescent="0.3">
      <c r="A125" t="s">
        <v>321</v>
      </c>
      <c r="B125" t="s">
        <v>322</v>
      </c>
      <c r="C125" t="s">
        <v>10382</v>
      </c>
      <c r="D125" t="s">
        <v>192</v>
      </c>
      <c r="E125">
        <v>86742.021246210003</v>
      </c>
      <c r="F125">
        <v>788.7</v>
      </c>
      <c r="G125">
        <v>-5.7400034620427203</v>
      </c>
      <c r="H125">
        <v>-14.2392536902454</v>
      </c>
      <c r="I125">
        <v>-33.841477930938098</v>
      </c>
      <c r="J125">
        <v>-4.8094972188477403</v>
      </c>
      <c r="K125">
        <v>849.37588760042297</v>
      </c>
      <c r="L125">
        <v>918.37417357726895</v>
      </c>
      <c r="M125">
        <v>32.355588640393002</v>
      </c>
      <c r="N125">
        <v>0.25672951728812099</v>
      </c>
      <c r="O125">
        <v>59.6804868771396</v>
      </c>
      <c r="P125">
        <v>51.091954022988503</v>
      </c>
      <c r="Q125">
        <v>-1.5584795956145E-2</v>
      </c>
    </row>
    <row r="126" spans="1:17" x14ac:dyDescent="0.3">
      <c r="A126" t="s">
        <v>323</v>
      </c>
      <c r="B126" t="s">
        <v>324</v>
      </c>
      <c r="C126" t="s">
        <v>10382</v>
      </c>
      <c r="D126" t="s">
        <v>18</v>
      </c>
      <c r="E126">
        <v>84846.922865375003</v>
      </c>
      <c r="F126">
        <v>398.75</v>
      </c>
      <c r="G126">
        <v>102.41760235213199</v>
      </c>
      <c r="H126">
        <v>-4.2454962497115396</v>
      </c>
      <c r="I126">
        <v>13.7519420935842</v>
      </c>
      <c r="J126">
        <v>-4.86421896265339</v>
      </c>
      <c r="K126">
        <v>394.39229376393899</v>
      </c>
      <c r="L126">
        <v>334.96951889016202</v>
      </c>
      <c r="M126">
        <v>31.195286033353501</v>
      </c>
      <c r="N126">
        <v>0.69260764429385702</v>
      </c>
      <c r="O126">
        <v>14.645768025078301</v>
      </c>
      <c r="P126">
        <v>150.05225752508301</v>
      </c>
      <c r="Q126">
        <v>8.3595608870599997E-2</v>
      </c>
    </row>
    <row r="127" spans="1:17" x14ac:dyDescent="0.3">
      <c r="A127" t="s">
        <v>325</v>
      </c>
      <c r="B127" t="s">
        <v>326</v>
      </c>
      <c r="C127" t="s">
        <v>10393</v>
      </c>
      <c r="D127" t="s">
        <v>327</v>
      </c>
      <c r="E127">
        <v>83744.904898199995</v>
      </c>
      <c r="F127">
        <v>13995.6</v>
      </c>
      <c r="G127">
        <v>157.345492848893</v>
      </c>
      <c r="H127">
        <v>2.4712019775066199</v>
      </c>
      <c r="I127">
        <v>83.213622383064902</v>
      </c>
      <c r="J127">
        <v>4.87907646717386</v>
      </c>
      <c r="K127">
        <v>12450.896654473499</v>
      </c>
      <c r="L127">
        <v>9604.4934005732193</v>
      </c>
      <c r="M127">
        <v>68.982305250583593</v>
      </c>
      <c r="N127">
        <v>1.11169931336931</v>
      </c>
      <c r="O127">
        <v>2.8891222955785998</v>
      </c>
      <c r="P127">
        <v>195.67440239148999</v>
      </c>
      <c r="Q127">
        <v>0.13600135542161701</v>
      </c>
    </row>
    <row r="128" spans="1:17" x14ac:dyDescent="0.3">
      <c r="A128" t="s">
        <v>328</v>
      </c>
      <c r="B128" t="s">
        <v>329</v>
      </c>
      <c r="C128" t="s">
        <v>10396</v>
      </c>
      <c r="D128" t="s">
        <v>132</v>
      </c>
      <c r="E128">
        <v>83084.959065599993</v>
      </c>
      <c r="F128">
        <v>2988</v>
      </c>
      <c r="G128">
        <v>58.520178554815601</v>
      </c>
      <c r="H128">
        <v>-5.1734148867211402</v>
      </c>
      <c r="I128">
        <v>21.5373961491348</v>
      </c>
      <c r="J128">
        <v>-0.93444333489409703</v>
      </c>
      <c r="K128">
        <v>2939.65730199275</v>
      </c>
      <c r="L128">
        <v>2629.62059713589</v>
      </c>
      <c r="M128">
        <v>65.595963915787905</v>
      </c>
      <c r="N128">
        <v>0.77470405994353397</v>
      </c>
      <c r="O128">
        <v>13.8788487282463</v>
      </c>
      <c r="P128">
        <v>95.039164490861594</v>
      </c>
      <c r="Q128">
        <v>2.1922887422695998E-2</v>
      </c>
    </row>
    <row r="129" spans="1:17" x14ac:dyDescent="0.3">
      <c r="A129" t="s">
        <v>330</v>
      </c>
      <c r="B129" t="s">
        <v>331</v>
      </c>
      <c r="C129" t="s">
        <v>10390</v>
      </c>
      <c r="D129" t="s">
        <v>332</v>
      </c>
      <c r="E129">
        <v>83014.586162819993</v>
      </c>
      <c r="F129">
        <v>4291.95</v>
      </c>
      <c r="G129">
        <v>-1.9140393599615999</v>
      </c>
      <c r="H129">
        <v>-5.2478212862921803</v>
      </c>
      <c r="I129">
        <v>2.7519387466181402</v>
      </c>
      <c r="J129">
        <v>-1.69954429155868</v>
      </c>
      <c r="K129">
        <v>4050.0965231463802</v>
      </c>
      <c r="L129">
        <v>3803.4229665141802</v>
      </c>
      <c r="M129">
        <v>68.060175079373096</v>
      </c>
      <c r="N129">
        <v>1.4147289241613701</v>
      </c>
      <c r="O129">
        <v>9.0809538787730499</v>
      </c>
      <c r="P129">
        <v>49.0648606407918</v>
      </c>
      <c r="Q129">
        <v>0.121183146179997</v>
      </c>
    </row>
    <row r="130" spans="1:17" x14ac:dyDescent="0.3">
      <c r="A130" t="s">
        <v>333</v>
      </c>
      <c r="B130" t="s">
        <v>334</v>
      </c>
      <c r="C130" t="s">
        <v>10383</v>
      </c>
      <c r="D130" t="s">
        <v>290</v>
      </c>
      <c r="E130">
        <v>81929.379163555001</v>
      </c>
      <c r="F130">
        <v>5355.05</v>
      </c>
      <c r="G130">
        <v>55.489259666653197</v>
      </c>
      <c r="H130">
        <v>2.9697470377242499</v>
      </c>
      <c r="I130">
        <v>15.739798740703799</v>
      </c>
      <c r="J130">
        <v>-3.08447061056432</v>
      </c>
      <c r="K130">
        <v>4920.7067845311403</v>
      </c>
      <c r="L130">
        <v>4147.2543695222703</v>
      </c>
      <c r="M130">
        <v>61.403751014507698</v>
      </c>
      <c r="N130">
        <v>0.71421564355395095</v>
      </c>
      <c r="O130">
        <v>1.5844856724026799</v>
      </c>
      <c r="P130">
        <v>92.047410701477503</v>
      </c>
      <c r="Q130">
        <v>0.13124459488842599</v>
      </c>
    </row>
    <row r="131" spans="1:17" x14ac:dyDescent="0.3">
      <c r="A131" t="s">
        <v>335</v>
      </c>
      <c r="B131" t="s">
        <v>336</v>
      </c>
      <c r="C131" t="s">
        <v>10396</v>
      </c>
      <c r="D131" t="s">
        <v>132</v>
      </c>
      <c r="E131">
        <v>80929.903290479997</v>
      </c>
      <c r="F131">
        <v>1878.9</v>
      </c>
      <c r="G131">
        <v>182.23109815633001</v>
      </c>
      <c r="H131">
        <v>-1.12340629395778</v>
      </c>
      <c r="I131">
        <v>63.1694755954627</v>
      </c>
      <c r="J131">
        <v>0.47346856581157898</v>
      </c>
      <c r="K131">
        <v>1789.3711016183699</v>
      </c>
      <c r="L131">
        <v>1481.43031847426</v>
      </c>
      <c r="M131">
        <v>55.860435619063203</v>
      </c>
      <c r="N131">
        <v>0.94100957899313398</v>
      </c>
      <c r="O131">
        <v>10.426313268401699</v>
      </c>
      <c r="P131">
        <v>217.78435517970399</v>
      </c>
      <c r="Q131">
        <v>0.16354724487424999</v>
      </c>
    </row>
    <row r="132" spans="1:17" x14ac:dyDescent="0.3">
      <c r="A132" t="s">
        <v>337</v>
      </c>
      <c r="B132" t="s">
        <v>338</v>
      </c>
      <c r="C132" t="s">
        <v>10384</v>
      </c>
      <c r="D132" t="s">
        <v>51</v>
      </c>
      <c r="E132">
        <v>79877.263072814996</v>
      </c>
      <c r="F132">
        <v>1989.65</v>
      </c>
      <c r="G132">
        <v>23.450467009811899</v>
      </c>
      <c r="H132">
        <v>5.7157750935043401</v>
      </c>
      <c r="I132">
        <v>30.513583788506701</v>
      </c>
      <c r="J132">
        <v>-0.51265142628980298</v>
      </c>
      <c r="K132">
        <v>1907.43838070741</v>
      </c>
      <c r="L132">
        <v>1671.4358021197199</v>
      </c>
      <c r="M132">
        <v>49.800628337954002</v>
      </c>
      <c r="N132">
        <v>1.1089889749120601</v>
      </c>
      <c r="O132">
        <v>4.4781745533133801</v>
      </c>
      <c r="P132">
        <v>68.279274326552994</v>
      </c>
      <c r="Q132">
        <v>4.931668383383E-3</v>
      </c>
    </row>
    <row r="133" spans="1:17" x14ac:dyDescent="0.3">
      <c r="A133" t="s">
        <v>339</v>
      </c>
      <c r="B133" t="s">
        <v>340</v>
      </c>
      <c r="C133" t="s">
        <v>10393</v>
      </c>
      <c r="D133" t="s">
        <v>83</v>
      </c>
      <c r="E133">
        <v>75331.51871145</v>
      </c>
      <c r="F133">
        <v>730.5</v>
      </c>
      <c r="G133">
        <v>203.73968665520999</v>
      </c>
      <c r="H133">
        <v>22.5617521519445</v>
      </c>
      <c r="I133">
        <v>80.545083726039906</v>
      </c>
      <c r="J133">
        <v>-1.4159801404736201</v>
      </c>
      <c r="K133">
        <v>601.66561662616004</v>
      </c>
      <c r="L133">
        <v>456.44511236192898</v>
      </c>
      <c r="M133">
        <v>76.0325487307543</v>
      </c>
      <c r="N133">
        <v>1.68668585865576</v>
      </c>
      <c r="O133">
        <v>2.5325119780971801</v>
      </c>
      <c r="P133">
        <v>260.207100591715</v>
      </c>
      <c r="Q133">
        <v>0.25446359001263602</v>
      </c>
    </row>
    <row r="134" spans="1:17" x14ac:dyDescent="0.3">
      <c r="A134" t="s">
        <v>341</v>
      </c>
      <c r="B134" t="s">
        <v>342</v>
      </c>
      <c r="C134" t="s">
        <v>10384</v>
      </c>
      <c r="D134" t="s">
        <v>343</v>
      </c>
      <c r="E134">
        <v>74852.816882429994</v>
      </c>
      <c r="F134">
        <v>786.95</v>
      </c>
      <c r="G134">
        <v>-32.583045100213802</v>
      </c>
      <c r="H134">
        <v>8.5578762851477599</v>
      </c>
      <c r="I134">
        <v>-4.4234783916039104</v>
      </c>
      <c r="J134">
        <v>-2.95537197656187</v>
      </c>
      <c r="K134">
        <v>749.63522498005204</v>
      </c>
      <c r="L134">
        <v>742.53614996387398</v>
      </c>
      <c r="M134">
        <v>54.0140764020909</v>
      </c>
      <c r="N134">
        <v>1.81551467464352</v>
      </c>
      <c r="O134">
        <v>4.7080500667132403</v>
      </c>
      <c r="P134">
        <v>21.452272551894399</v>
      </c>
      <c r="Q134">
        <v>-0.103670935468714</v>
      </c>
    </row>
    <row r="135" spans="1:17" x14ac:dyDescent="0.3">
      <c r="A135" t="s">
        <v>344</v>
      </c>
      <c r="B135" t="s">
        <v>345</v>
      </c>
      <c r="C135" t="s">
        <v>10390</v>
      </c>
      <c r="D135" t="s">
        <v>125</v>
      </c>
      <c r="E135">
        <v>74091.446953319901</v>
      </c>
      <c r="F135">
        <v>1591.35</v>
      </c>
      <c r="G135">
        <v>11.452220815783299</v>
      </c>
      <c r="H135">
        <v>-5.5808668718001702</v>
      </c>
      <c r="I135">
        <v>27.539369455256899</v>
      </c>
      <c r="J135">
        <v>-2.1559285864179398</v>
      </c>
      <c r="K135">
        <v>1591.48755375873</v>
      </c>
      <c r="L135">
        <v>1411.9344728328699</v>
      </c>
      <c r="M135">
        <v>51.755920075304402</v>
      </c>
      <c r="N135">
        <v>0.82779992055481599</v>
      </c>
      <c r="O135">
        <v>13.394287868790601</v>
      </c>
      <c r="P135">
        <v>58.769829392397398</v>
      </c>
      <c r="Q135">
        <v>9.7216916722461993E-2</v>
      </c>
    </row>
    <row r="136" spans="1:17" x14ac:dyDescent="0.3">
      <c r="A136" t="s">
        <v>346</v>
      </c>
      <c r="B136" t="s">
        <v>347</v>
      </c>
      <c r="C136" t="s">
        <v>10385</v>
      </c>
      <c r="D136" t="s">
        <v>27</v>
      </c>
      <c r="E136">
        <v>72975.708022079998</v>
      </c>
      <c r="F136">
        <v>10.47</v>
      </c>
      <c r="G136">
        <v>-34.411828496304899</v>
      </c>
      <c r="H136">
        <v>-39.909544028020299</v>
      </c>
      <c r="I136">
        <v>-35.977649908542297</v>
      </c>
      <c r="J136">
        <v>-24.881391067303198</v>
      </c>
      <c r="K136">
        <v>14.6485060606225</v>
      </c>
      <c r="L136">
        <v>14.2258196981038</v>
      </c>
      <c r="M136">
        <v>13.0613162543447</v>
      </c>
      <c r="N136">
        <v>1.1539893562274099</v>
      </c>
      <c r="O136">
        <v>83.190066857688606</v>
      </c>
      <c r="P136">
        <v>6.9458631256384296</v>
      </c>
      <c r="Q136">
        <v>-5.0054254544709999E-3</v>
      </c>
    </row>
    <row r="137" spans="1:17" x14ac:dyDescent="0.3">
      <c r="A137" t="s">
        <v>348</v>
      </c>
      <c r="B137" t="s">
        <v>349</v>
      </c>
      <c r="C137" t="s">
        <v>10388</v>
      </c>
      <c r="D137" t="s">
        <v>54</v>
      </c>
      <c r="E137">
        <v>72776.226374999998</v>
      </c>
      <c r="F137">
        <v>6086.75</v>
      </c>
      <c r="G137">
        <v>35.571538858814598</v>
      </c>
      <c r="H137">
        <v>2.39905030725973</v>
      </c>
      <c r="I137">
        <v>9.13211020005153</v>
      </c>
      <c r="J137">
        <v>-5.28190578889477</v>
      </c>
      <c r="K137">
        <v>5819.7549037379003</v>
      </c>
      <c r="L137">
        <v>5148.1252858749504</v>
      </c>
      <c r="M137">
        <v>40.155601445739997</v>
      </c>
      <c r="N137">
        <v>0.61868116388834604</v>
      </c>
      <c r="O137">
        <v>5.8019468517681796</v>
      </c>
      <c r="P137">
        <v>76.581085001450504</v>
      </c>
      <c r="Q137">
        <v>3.0823935648959001E-2</v>
      </c>
    </row>
    <row r="138" spans="1:17" x14ac:dyDescent="0.3">
      <c r="A138" t="s">
        <v>350</v>
      </c>
      <c r="B138" t="s">
        <v>351</v>
      </c>
      <c r="C138" t="s">
        <v>10393</v>
      </c>
      <c r="D138" t="s">
        <v>92</v>
      </c>
      <c r="E138">
        <v>72611.606911965006</v>
      </c>
      <c r="F138">
        <v>622.85</v>
      </c>
      <c r="G138">
        <v>-9.5416051734169205</v>
      </c>
      <c r="H138">
        <v>6.0072385830509702</v>
      </c>
      <c r="I138">
        <v>-4.58153717148471</v>
      </c>
      <c r="J138">
        <v>-1.31695932354435</v>
      </c>
      <c r="K138">
        <v>572.33177751476603</v>
      </c>
      <c r="L138">
        <v>548.56884515265494</v>
      </c>
      <c r="M138">
        <v>76.410562569253301</v>
      </c>
      <c r="N138">
        <v>0.98505825357100196</v>
      </c>
      <c r="O138">
        <v>9.1354258649755096</v>
      </c>
      <c r="P138">
        <v>41.879271070614998</v>
      </c>
      <c r="Q138">
        <v>-7.2955248026899996E-2</v>
      </c>
    </row>
    <row r="139" spans="1:17" hidden="1" x14ac:dyDescent="0.3">
      <c r="A139" t="s">
        <v>352</v>
      </c>
      <c r="B139" t="s">
        <v>353</v>
      </c>
      <c r="C139" t="s">
        <v>10398</v>
      </c>
      <c r="D139" t="s">
        <v>27</v>
      </c>
      <c r="E139">
        <v>72347.5</v>
      </c>
      <c r="F139">
        <v>1446.95</v>
      </c>
      <c r="G139">
        <v>48.3173332800718</v>
      </c>
      <c r="H139">
        <v>15.3078758908474</v>
      </c>
      <c r="I139">
        <v>59.815682990829103</v>
      </c>
      <c r="J139">
        <v>1.1932020052724399E-2</v>
      </c>
      <c r="K139">
        <v>1198.7784164115999</v>
      </c>
      <c r="M139">
        <v>80.789923350778196</v>
      </c>
      <c r="N139">
        <v>0.88740538061020102</v>
      </c>
      <c r="O139">
        <v>1.59300597809184</v>
      </c>
      <c r="P139">
        <v>91.649006622516495</v>
      </c>
    </row>
    <row r="140" spans="1:17" x14ac:dyDescent="0.3">
      <c r="A140" t="s">
        <v>354</v>
      </c>
      <c r="B140" t="s">
        <v>355</v>
      </c>
      <c r="C140" t="s">
        <v>10384</v>
      </c>
      <c r="D140" t="s">
        <v>24</v>
      </c>
      <c r="E140">
        <v>72097.836098</v>
      </c>
      <c r="F140">
        <v>23</v>
      </c>
      <c r="G140">
        <v>-2.09364667812314</v>
      </c>
      <c r="H140">
        <v>-10.824599735262501</v>
      </c>
      <c r="I140">
        <v>-18.312216707062198</v>
      </c>
      <c r="J140">
        <v>-3.7201991488647801</v>
      </c>
      <c r="K140">
        <v>23.901662483981699</v>
      </c>
      <c r="L140">
        <v>23.148386544287</v>
      </c>
      <c r="M140">
        <v>36.7770738142952</v>
      </c>
      <c r="N140">
        <v>0.58544783905641695</v>
      </c>
      <c r="O140">
        <v>42.826086956521699</v>
      </c>
      <c r="P140">
        <v>46.496815286624198</v>
      </c>
      <c r="Q140">
        <v>5.6280622404958999E-2</v>
      </c>
    </row>
    <row r="141" spans="1:17" x14ac:dyDescent="0.3">
      <c r="A141" t="s">
        <v>356</v>
      </c>
      <c r="B141" t="s">
        <v>357</v>
      </c>
      <c r="C141" t="s">
        <v>10397</v>
      </c>
      <c r="D141" t="s">
        <v>161</v>
      </c>
      <c r="E141">
        <v>71725.91490525</v>
      </c>
      <c r="F141">
        <v>2419.6999999999998</v>
      </c>
      <c r="G141">
        <v>-25.289489081726799</v>
      </c>
      <c r="H141">
        <v>-7.52775452258863</v>
      </c>
      <c r="I141">
        <v>-19.745502226887002</v>
      </c>
      <c r="J141">
        <v>-5.7849343054045299</v>
      </c>
      <c r="K141">
        <v>2481.29586696665</v>
      </c>
      <c r="L141">
        <v>2429.47925342399</v>
      </c>
      <c r="M141">
        <v>34.839010985994499</v>
      </c>
      <c r="N141">
        <v>0.87419264644567896</v>
      </c>
      <c r="O141">
        <v>11.3340496755796</v>
      </c>
      <c r="P141">
        <v>16.2060271341097</v>
      </c>
      <c r="Q141">
        <v>-3.4976727603510997E-2</v>
      </c>
    </row>
    <row r="142" spans="1:17" x14ac:dyDescent="0.3">
      <c r="A142" t="s">
        <v>358</v>
      </c>
      <c r="B142" t="s">
        <v>359</v>
      </c>
      <c r="C142" t="s">
        <v>10397</v>
      </c>
      <c r="D142" t="s">
        <v>161</v>
      </c>
      <c r="E142">
        <v>71542.169906399999</v>
      </c>
      <c r="F142">
        <v>4716</v>
      </c>
      <c r="G142">
        <v>5.0914882640445001</v>
      </c>
      <c r="H142">
        <v>3.51545010485364</v>
      </c>
      <c r="I142">
        <v>11.6326484566706</v>
      </c>
      <c r="J142">
        <v>-1.46535363839202</v>
      </c>
      <c r="K142">
        <v>4382.0316460425101</v>
      </c>
      <c r="L142">
        <v>3924.9736051833402</v>
      </c>
      <c r="M142">
        <v>69.291262163525005</v>
      </c>
      <c r="N142">
        <v>0.84156818157892399</v>
      </c>
      <c r="O142">
        <v>1.8670483460559699</v>
      </c>
      <c r="P142">
        <v>46.4596273291925</v>
      </c>
      <c r="Q142">
        <v>2.8420984084457999E-2</v>
      </c>
    </row>
    <row r="143" spans="1:17" x14ac:dyDescent="0.3">
      <c r="A143" t="s">
        <v>360</v>
      </c>
      <c r="B143" t="s">
        <v>361</v>
      </c>
      <c r="C143" t="s">
        <v>10391</v>
      </c>
      <c r="D143" t="s">
        <v>119</v>
      </c>
      <c r="E143">
        <v>71540</v>
      </c>
      <c r="F143">
        <v>894.25</v>
      </c>
      <c r="G143">
        <v>2.1947255862641599</v>
      </c>
      <c r="H143">
        <v>-10.496280703734699</v>
      </c>
      <c r="I143">
        <v>-18.943506303212398</v>
      </c>
      <c r="J143">
        <v>-7.6980466023386196</v>
      </c>
      <c r="K143">
        <v>945.67573612699698</v>
      </c>
      <c r="L143">
        <v>925.42116174645003</v>
      </c>
      <c r="M143">
        <v>30.920807794984999</v>
      </c>
      <c r="N143">
        <v>0.848909415901276</v>
      </c>
      <c r="O143">
        <v>27.358121330724</v>
      </c>
      <c r="P143">
        <v>40.704901266619402</v>
      </c>
      <c r="Q143">
        <v>8.1014628813799998E-4</v>
      </c>
    </row>
    <row r="144" spans="1:17" x14ac:dyDescent="0.3">
      <c r="A144" t="s">
        <v>362</v>
      </c>
      <c r="B144" t="s">
        <v>363</v>
      </c>
      <c r="C144" t="s">
        <v>10395</v>
      </c>
      <c r="D144" t="s">
        <v>364</v>
      </c>
      <c r="E144">
        <v>70290.318514500002</v>
      </c>
      <c r="F144">
        <v>5533.5</v>
      </c>
      <c r="G144">
        <v>3.1105597586364002</v>
      </c>
      <c r="H144">
        <v>-1.79263109873145</v>
      </c>
      <c r="I144">
        <v>25.8113918914711</v>
      </c>
      <c r="J144">
        <v>-1.4612797807037099</v>
      </c>
      <c r="K144">
        <v>5384.9484783492499</v>
      </c>
      <c r="L144">
        <v>4929.80547031277</v>
      </c>
      <c r="M144">
        <v>70.117954144221201</v>
      </c>
      <c r="N144">
        <v>1.0460606027244801</v>
      </c>
      <c r="O144">
        <v>16.743471582181201</v>
      </c>
      <c r="P144">
        <v>53.665648430991297</v>
      </c>
      <c r="Q144">
        <v>0.10245078376427701</v>
      </c>
    </row>
    <row r="145" spans="1:17" x14ac:dyDescent="0.3">
      <c r="A145" t="s">
        <v>365</v>
      </c>
      <c r="B145" t="s">
        <v>366</v>
      </c>
      <c r="C145" t="s">
        <v>10395</v>
      </c>
      <c r="D145" t="s">
        <v>204</v>
      </c>
      <c r="E145">
        <v>69842.922759659996</v>
      </c>
      <c r="F145">
        <v>237.85</v>
      </c>
      <c r="G145">
        <v>0.91389790349550903</v>
      </c>
      <c r="H145">
        <v>-12.3301727578426</v>
      </c>
      <c r="I145">
        <v>29.134662797412801</v>
      </c>
      <c r="J145">
        <v>-5.7529553431727498</v>
      </c>
      <c r="K145">
        <v>243.628887838526</v>
      </c>
      <c r="L145">
        <v>213.20193016390201</v>
      </c>
      <c r="M145">
        <v>32.571149115151002</v>
      </c>
      <c r="N145">
        <v>0.70372350513134796</v>
      </c>
      <c r="O145">
        <v>11.2676056338028</v>
      </c>
      <c r="P145">
        <v>50.967946683592501</v>
      </c>
      <c r="Q145">
        <v>7.3865718572146993E-2</v>
      </c>
    </row>
    <row r="146" spans="1:17" x14ac:dyDescent="0.3">
      <c r="A146" t="s">
        <v>367</v>
      </c>
      <c r="B146" t="s">
        <v>368</v>
      </c>
      <c r="C146" t="s">
        <v>10397</v>
      </c>
      <c r="D146" t="s">
        <v>278</v>
      </c>
      <c r="E146">
        <v>69674.225243194902</v>
      </c>
      <c r="F146">
        <v>8169.65</v>
      </c>
      <c r="G146">
        <v>8.2267742235680501</v>
      </c>
      <c r="H146">
        <v>3.52366997653735</v>
      </c>
      <c r="I146">
        <v>8.0944436915673901</v>
      </c>
      <c r="J146">
        <v>4.1430656732484197</v>
      </c>
      <c r="K146">
        <v>7814.0529742080598</v>
      </c>
      <c r="L146">
        <v>7246.5975984980396</v>
      </c>
      <c r="M146">
        <v>63.763222619465701</v>
      </c>
      <c r="N146">
        <v>1.3146527335404199</v>
      </c>
      <c r="O146">
        <v>21.609248866230502</v>
      </c>
      <c r="P146">
        <v>53.4206572769953</v>
      </c>
      <c r="Q146">
        <v>0.11947764116462201</v>
      </c>
    </row>
    <row r="147" spans="1:17" x14ac:dyDescent="0.3">
      <c r="A147" t="s">
        <v>369</v>
      </c>
      <c r="B147" t="s">
        <v>370</v>
      </c>
      <c r="C147" t="s">
        <v>10394</v>
      </c>
      <c r="D147" t="s">
        <v>98</v>
      </c>
      <c r="E147">
        <v>69446.166021159996</v>
      </c>
      <c r="F147">
        <v>336.4</v>
      </c>
      <c r="G147">
        <v>84.265221726199698</v>
      </c>
      <c r="H147">
        <v>-0.94657608291466899</v>
      </c>
      <c r="I147">
        <v>25.696111453236799</v>
      </c>
      <c r="J147">
        <v>-2.2927239903840801</v>
      </c>
      <c r="K147">
        <v>320.53954474664698</v>
      </c>
      <c r="L147">
        <v>269.40296478469202</v>
      </c>
      <c r="M147">
        <v>60.951538325001003</v>
      </c>
      <c r="N147">
        <v>1.3012582037323499</v>
      </c>
      <c r="O147">
        <v>7.2978596908442404</v>
      </c>
      <c r="P147">
        <v>136.568213783403</v>
      </c>
    </row>
    <row r="148" spans="1:17" x14ac:dyDescent="0.3">
      <c r="A148" t="s">
        <v>371</v>
      </c>
      <c r="B148" t="s">
        <v>372</v>
      </c>
      <c r="C148" t="s">
        <v>10384</v>
      </c>
      <c r="D148" t="s">
        <v>43</v>
      </c>
      <c r="E148">
        <v>69061.956000000006</v>
      </c>
      <c r="F148">
        <v>393.65</v>
      </c>
      <c r="G148">
        <v>41.856701753932597</v>
      </c>
      <c r="H148">
        <v>-9.2307858158936291</v>
      </c>
      <c r="I148">
        <v>1.5006319404269099</v>
      </c>
      <c r="J148">
        <v>-4.54737547831086</v>
      </c>
      <c r="K148">
        <v>395.11189644557697</v>
      </c>
      <c r="L148">
        <v>353.66223599348399</v>
      </c>
      <c r="M148">
        <v>48.406903981090601</v>
      </c>
      <c r="N148">
        <v>0.624427657576758</v>
      </c>
      <c r="O148">
        <v>18.836529912358699</v>
      </c>
      <c r="P148">
        <v>85.552674994107903</v>
      </c>
      <c r="Q148">
        <v>0.11138500615882201</v>
      </c>
    </row>
    <row r="149" spans="1:17" x14ac:dyDescent="0.3">
      <c r="A149" t="s">
        <v>373</v>
      </c>
      <c r="B149" t="s">
        <v>374</v>
      </c>
      <c r="C149" t="s">
        <v>10384</v>
      </c>
      <c r="D149" t="s">
        <v>37</v>
      </c>
      <c r="E149">
        <v>68627.814831950003</v>
      </c>
      <c r="F149">
        <v>509.5</v>
      </c>
      <c r="G149">
        <v>-6.8669213981038597</v>
      </c>
      <c r="H149">
        <v>-12.274024493036199</v>
      </c>
      <c r="I149">
        <v>-9.6218032479705204</v>
      </c>
      <c r="J149">
        <v>-4.53725595202829</v>
      </c>
      <c r="K149">
        <v>542.07275410827401</v>
      </c>
      <c r="L149">
        <v>510.17586550003801</v>
      </c>
      <c r="M149">
        <v>33.087628714788103</v>
      </c>
      <c r="N149">
        <v>1.2549108642019999</v>
      </c>
      <c r="O149">
        <v>24.1805691854759</v>
      </c>
      <c r="P149">
        <v>30.340240470708601</v>
      </c>
      <c r="Q149">
        <v>0.166467397885392</v>
      </c>
    </row>
    <row r="150" spans="1:17" x14ac:dyDescent="0.3">
      <c r="A150" t="s">
        <v>375</v>
      </c>
      <c r="B150" t="s">
        <v>376</v>
      </c>
      <c r="C150" t="s">
        <v>10396</v>
      </c>
      <c r="D150" t="s">
        <v>132</v>
      </c>
      <c r="E150">
        <v>67515.481377345001</v>
      </c>
      <c r="F150">
        <v>1856.85</v>
      </c>
      <c r="G150">
        <v>32.867528351405603</v>
      </c>
      <c r="H150">
        <v>-0.27361155563100398</v>
      </c>
      <c r="I150">
        <v>16.0895563351344</v>
      </c>
      <c r="J150">
        <v>1.8315555919800599</v>
      </c>
      <c r="K150">
        <v>1766.6630520938299</v>
      </c>
      <c r="L150">
        <v>1591.04189426122</v>
      </c>
      <c r="M150">
        <v>74.214050466281407</v>
      </c>
      <c r="N150">
        <v>0.83344168255588302</v>
      </c>
      <c r="O150">
        <v>5.1808169749845101</v>
      </c>
      <c r="P150">
        <v>76.6577870802017</v>
      </c>
      <c r="Q150">
        <v>8.1293017084281993E-2</v>
      </c>
    </row>
    <row r="151" spans="1:17" x14ac:dyDescent="0.3">
      <c r="A151" t="s">
        <v>377</v>
      </c>
      <c r="B151" t="s">
        <v>378</v>
      </c>
      <c r="C151" t="s">
        <v>10396</v>
      </c>
      <c r="D151" t="s">
        <v>132</v>
      </c>
      <c r="E151">
        <v>65922.914314009904</v>
      </c>
      <c r="F151">
        <v>1844.05</v>
      </c>
      <c r="G151">
        <v>71.996951846063794</v>
      </c>
      <c r="H151">
        <v>-3.62540775589411</v>
      </c>
      <c r="I151">
        <v>25.777218587842899</v>
      </c>
      <c r="J151">
        <v>2.38200966175416</v>
      </c>
      <c r="K151">
        <v>1767.04328901537</v>
      </c>
      <c r="L151">
        <v>1536.4103414900601</v>
      </c>
      <c r="M151">
        <v>63.9603237469642</v>
      </c>
      <c r="N151">
        <v>1.0207281293531201</v>
      </c>
      <c r="O151">
        <v>12.1715788617445</v>
      </c>
      <c r="P151">
        <v>113.42553745551299</v>
      </c>
      <c r="Q151">
        <v>0.180273104371831</v>
      </c>
    </row>
    <row r="152" spans="1:17" x14ac:dyDescent="0.3">
      <c r="A152" t="s">
        <v>379</v>
      </c>
      <c r="B152" t="s">
        <v>380</v>
      </c>
      <c r="C152" t="s">
        <v>10390</v>
      </c>
      <c r="D152" t="s">
        <v>197</v>
      </c>
      <c r="E152">
        <v>64636.494850875002</v>
      </c>
      <c r="F152">
        <v>1125.75</v>
      </c>
      <c r="G152">
        <v>54.427603832706403</v>
      </c>
      <c r="H152">
        <v>-14.274698500565901</v>
      </c>
      <c r="I152">
        <v>58.562215782732103</v>
      </c>
      <c r="J152">
        <v>1.2948101889485599</v>
      </c>
      <c r="K152">
        <v>1061.6284718817401</v>
      </c>
      <c r="L152">
        <v>877.98372453762101</v>
      </c>
      <c r="M152">
        <v>64.265617389343504</v>
      </c>
      <c r="N152">
        <v>0.81749319875299598</v>
      </c>
      <c r="O152">
        <v>11.481234732400599</v>
      </c>
      <c r="P152">
        <v>105.20415603353899</v>
      </c>
      <c r="Q152">
        <v>0.12995039387825599</v>
      </c>
    </row>
    <row r="153" spans="1:17" x14ac:dyDescent="0.3">
      <c r="A153" t="s">
        <v>381</v>
      </c>
      <c r="B153" t="s">
        <v>382</v>
      </c>
      <c r="C153" t="s">
        <v>10392</v>
      </c>
      <c r="D153" t="s">
        <v>125</v>
      </c>
      <c r="E153">
        <v>63956.164449960001</v>
      </c>
      <c r="F153">
        <v>776.7</v>
      </c>
      <c r="G153">
        <v>36.296998345371101</v>
      </c>
      <c r="H153">
        <v>-3.1251116326580402</v>
      </c>
      <c r="I153">
        <v>-1.06071548616343</v>
      </c>
      <c r="J153">
        <v>-4.1316506657582197</v>
      </c>
      <c r="K153">
        <v>741.44821224781299</v>
      </c>
      <c r="L153">
        <v>673.84929058271905</v>
      </c>
      <c r="M153">
        <v>64.722960684474302</v>
      </c>
      <c r="N153">
        <v>0.70836085383888903</v>
      </c>
      <c r="O153">
        <v>9.1798635251705907</v>
      </c>
      <c r="P153">
        <v>81.833079714386002</v>
      </c>
      <c r="Q153">
        <v>0.17995304174968901</v>
      </c>
    </row>
    <row r="154" spans="1:17" x14ac:dyDescent="0.3">
      <c r="A154" t="s">
        <v>383</v>
      </c>
      <c r="B154" t="s">
        <v>384</v>
      </c>
      <c r="C154" t="s">
        <v>10393</v>
      </c>
      <c r="D154" t="s">
        <v>327</v>
      </c>
      <c r="E154">
        <v>63807.8132616</v>
      </c>
      <c r="F154">
        <v>1928.4</v>
      </c>
      <c r="G154">
        <v>91.616562670887404</v>
      </c>
      <c r="H154">
        <v>14.8561899880785</v>
      </c>
      <c r="I154">
        <v>65.938677361020794</v>
      </c>
      <c r="J154">
        <v>1.84004109979983</v>
      </c>
      <c r="K154">
        <v>1688.5956720546201</v>
      </c>
      <c r="L154">
        <v>1365.3586766384699</v>
      </c>
      <c r="M154">
        <v>76.168665992027897</v>
      </c>
      <c r="N154">
        <v>0.85360377263762999</v>
      </c>
      <c r="O154">
        <v>0.85563161169881496</v>
      </c>
      <c r="P154">
        <v>139.04797322424599</v>
      </c>
      <c r="Q154">
        <v>4.2399184964146998E-2</v>
      </c>
    </row>
    <row r="155" spans="1:17" x14ac:dyDescent="0.3">
      <c r="A155" t="s">
        <v>385</v>
      </c>
      <c r="B155" t="s">
        <v>386</v>
      </c>
      <c r="C155" t="s">
        <v>10397</v>
      </c>
      <c r="D155" t="s">
        <v>387</v>
      </c>
      <c r="E155">
        <v>63189.813620969901</v>
      </c>
      <c r="F155">
        <v>976.55</v>
      </c>
      <c r="G155">
        <v>55.184025980344202</v>
      </c>
      <c r="H155">
        <v>-0.16861783424841201</v>
      </c>
      <c r="I155">
        <v>36.348796026466097</v>
      </c>
      <c r="J155">
        <v>-4.3237991255920898</v>
      </c>
      <c r="K155">
        <v>970.45246868142999</v>
      </c>
      <c r="L155">
        <v>825.61605644004101</v>
      </c>
      <c r="M155">
        <v>45.897043115913597</v>
      </c>
      <c r="N155">
        <v>0.27509882039502698</v>
      </c>
      <c r="O155">
        <v>21.550355844554801</v>
      </c>
      <c r="P155">
        <v>92.994071146245005</v>
      </c>
      <c r="Q155">
        <v>0.147275719534088</v>
      </c>
    </row>
    <row r="156" spans="1:17" x14ac:dyDescent="0.3">
      <c r="A156" t="s">
        <v>388</v>
      </c>
      <c r="B156" t="s">
        <v>389</v>
      </c>
      <c r="C156" t="s">
        <v>10386</v>
      </c>
      <c r="D156" t="s">
        <v>390</v>
      </c>
      <c r="E156">
        <v>62645.019285914997</v>
      </c>
      <c r="F156">
        <v>1730.55</v>
      </c>
      <c r="G156">
        <v>3.6024279803336499</v>
      </c>
      <c r="H156">
        <v>-7.6423822079622399</v>
      </c>
      <c r="I156">
        <v>9.8755674857880003</v>
      </c>
      <c r="J156">
        <v>-8.9411006578941201</v>
      </c>
      <c r="K156">
        <v>1790.58104557978</v>
      </c>
      <c r="L156">
        <v>1580.7258014843301</v>
      </c>
      <c r="M156">
        <v>15.852495768455601</v>
      </c>
      <c r="N156">
        <v>1.76701899492547</v>
      </c>
      <c r="O156">
        <v>15.1194706885094</v>
      </c>
      <c r="P156">
        <v>47.916577631522699</v>
      </c>
      <c r="Q156">
        <v>4.9644343499972002E-2</v>
      </c>
    </row>
    <row r="157" spans="1:17" hidden="1" x14ac:dyDescent="0.3">
      <c r="A157" t="s">
        <v>391</v>
      </c>
      <c r="B157" t="s">
        <v>392</v>
      </c>
      <c r="C157" t="s">
        <v>10398</v>
      </c>
      <c r="D157" t="s">
        <v>141</v>
      </c>
      <c r="E157">
        <v>62455.588473321899</v>
      </c>
      <c r="F157">
        <v>232.37</v>
      </c>
      <c r="G157">
        <v>257.68968665520998</v>
      </c>
      <c r="H157">
        <v>-10.654847213298201</v>
      </c>
      <c r="I157">
        <v>66.618534511171404</v>
      </c>
      <c r="J157">
        <v>-2.4384742049180201</v>
      </c>
      <c r="K157">
        <v>234.54028991475701</v>
      </c>
      <c r="L157">
        <v>178.112860995783</v>
      </c>
      <c r="M157">
        <v>49.255324522284504</v>
      </c>
      <c r="N157">
        <v>0.38305673469266799</v>
      </c>
      <c r="O157">
        <v>33.407927012953401</v>
      </c>
      <c r="P157">
        <v>396.517094017094</v>
      </c>
    </row>
    <row r="158" spans="1:17" x14ac:dyDescent="0.3">
      <c r="A158" t="s">
        <v>393</v>
      </c>
      <c r="B158" t="s">
        <v>394</v>
      </c>
      <c r="C158" t="s">
        <v>10392</v>
      </c>
      <c r="D158" t="s">
        <v>395</v>
      </c>
      <c r="E158">
        <v>62287.096735899999</v>
      </c>
      <c r="F158">
        <v>212.54</v>
      </c>
      <c r="G158">
        <v>13.9659615623361</v>
      </c>
      <c r="H158">
        <v>-8.2568456071921599</v>
      </c>
      <c r="I158">
        <v>-14.820272671933401</v>
      </c>
      <c r="J158">
        <v>-3.7249942151395299</v>
      </c>
      <c r="K158">
        <v>224.875098978848</v>
      </c>
      <c r="L158">
        <v>220.068130161292</v>
      </c>
      <c r="M158">
        <v>43.7835674480988</v>
      </c>
      <c r="N158">
        <v>0.90578518264595198</v>
      </c>
      <c r="O158">
        <v>34.7275806906935</v>
      </c>
      <c r="P158">
        <v>51.112691077141797</v>
      </c>
      <c r="Q158">
        <v>8.7559661372729997E-2</v>
      </c>
    </row>
    <row r="159" spans="1:17" x14ac:dyDescent="0.3">
      <c r="A159" t="s">
        <v>396</v>
      </c>
      <c r="B159" t="s">
        <v>397</v>
      </c>
      <c r="C159" t="s">
        <v>10395</v>
      </c>
      <c r="D159" t="s">
        <v>259</v>
      </c>
      <c r="E159">
        <v>60202.4709267449</v>
      </c>
      <c r="F159">
        <v>5345.55</v>
      </c>
      <c r="G159">
        <v>54.174852900748199</v>
      </c>
      <c r="H159">
        <v>15.552302176334599</v>
      </c>
      <c r="I159">
        <v>26.963181771338601</v>
      </c>
      <c r="J159">
        <v>9.6737983942562007</v>
      </c>
      <c r="K159">
        <v>4728.8381867255703</v>
      </c>
      <c r="L159">
        <v>4277.4795246736603</v>
      </c>
      <c r="M159">
        <v>90.087930150906203</v>
      </c>
      <c r="N159">
        <v>1.3848585047220201</v>
      </c>
      <c r="O159">
        <v>9.2488144344361007</v>
      </c>
      <c r="P159">
        <v>113.80061993800599</v>
      </c>
      <c r="Q159">
        <v>0.15149271913964599</v>
      </c>
    </row>
    <row r="160" spans="1:17" x14ac:dyDescent="0.3">
      <c r="A160" t="s">
        <v>398</v>
      </c>
      <c r="B160" t="s">
        <v>399</v>
      </c>
      <c r="C160" t="s">
        <v>10388</v>
      </c>
      <c r="D160" t="s">
        <v>54</v>
      </c>
      <c r="E160">
        <v>59939.818588579998</v>
      </c>
      <c r="F160">
        <v>28207.9</v>
      </c>
      <c r="G160">
        <v>-7.9633079764436401</v>
      </c>
      <c r="H160">
        <v>-5.4071500824596903</v>
      </c>
      <c r="I160">
        <v>-16.220531719323301</v>
      </c>
      <c r="J160">
        <v>-7.5032372560044802</v>
      </c>
      <c r="K160">
        <v>28603.721447113199</v>
      </c>
      <c r="L160">
        <v>26882.400371658001</v>
      </c>
      <c r="M160">
        <v>32.223507464895199</v>
      </c>
      <c r="N160">
        <v>0.84226126907383103</v>
      </c>
      <c r="O160">
        <v>8.2001850545414499</v>
      </c>
      <c r="P160">
        <v>28.217727272727199</v>
      </c>
      <c r="Q160">
        <v>4.2286433362199996E-3</v>
      </c>
    </row>
    <row r="161" spans="1:17" x14ac:dyDescent="0.3">
      <c r="A161" t="s">
        <v>400</v>
      </c>
      <c r="B161" t="s">
        <v>401</v>
      </c>
      <c r="C161" t="s">
        <v>10390</v>
      </c>
      <c r="D161" t="s">
        <v>197</v>
      </c>
      <c r="E161">
        <v>59719.724715249999</v>
      </c>
      <c r="F161">
        <v>3820.75</v>
      </c>
      <c r="G161">
        <v>-9.4272709331277795</v>
      </c>
      <c r="H161">
        <v>-8.4417006119940705</v>
      </c>
      <c r="I161">
        <v>13.6796948414254</v>
      </c>
      <c r="J161">
        <v>-2.8759621578929702</v>
      </c>
      <c r="K161">
        <v>3975.8973606572399</v>
      </c>
      <c r="L161">
        <v>3717.3972124291499</v>
      </c>
      <c r="M161">
        <v>41.1224511400602</v>
      </c>
      <c r="N161">
        <v>0.43761198636114701</v>
      </c>
      <c r="O161">
        <v>29.581888372701702</v>
      </c>
      <c r="P161">
        <v>46.265599877497898</v>
      </c>
      <c r="Q161">
        <v>0.10691236003347999</v>
      </c>
    </row>
    <row r="162" spans="1:17" x14ac:dyDescent="0.3">
      <c r="A162" t="s">
        <v>402</v>
      </c>
      <c r="B162" t="s">
        <v>403</v>
      </c>
      <c r="C162" t="s">
        <v>10390</v>
      </c>
      <c r="D162" t="s">
        <v>404</v>
      </c>
      <c r="E162">
        <v>59501.097910099998</v>
      </c>
      <c r="F162">
        <v>3077.9</v>
      </c>
      <c r="G162">
        <v>-8.9058844540710709</v>
      </c>
      <c r="H162">
        <v>4.9238664650338597</v>
      </c>
      <c r="I162">
        <v>16.876637780923801</v>
      </c>
      <c r="J162">
        <v>-2.4250825665442601</v>
      </c>
      <c r="K162">
        <v>3010.5458226914502</v>
      </c>
      <c r="L162">
        <v>2791.6939684118001</v>
      </c>
      <c r="M162">
        <v>61.0250443167551</v>
      </c>
      <c r="N162">
        <v>0.64159234521255204</v>
      </c>
      <c r="O162">
        <v>9.6526852724259893</v>
      </c>
      <c r="P162">
        <v>40.299936183790599</v>
      </c>
      <c r="Q162">
        <v>-1.3088913020208001E-2</v>
      </c>
    </row>
    <row r="163" spans="1:17" x14ac:dyDescent="0.3">
      <c r="A163" t="s">
        <v>405</v>
      </c>
      <c r="B163" t="s">
        <v>406</v>
      </c>
      <c r="C163" t="s">
        <v>10384</v>
      </c>
      <c r="D163" t="s">
        <v>407</v>
      </c>
      <c r="E163">
        <v>59470.846344316</v>
      </c>
      <c r="F163">
        <v>228.29</v>
      </c>
      <c r="G163">
        <v>-2.87147071364909</v>
      </c>
      <c r="H163">
        <v>2.3908075599094598</v>
      </c>
      <c r="I163">
        <v>16.9475897525394</v>
      </c>
      <c r="J163">
        <v>1.9211082159475299</v>
      </c>
      <c r="K163">
        <v>221.498524508125</v>
      </c>
      <c r="L163">
        <v>207.21476295449699</v>
      </c>
      <c r="M163">
        <v>63.3383703177863</v>
      </c>
      <c r="N163">
        <v>1.32221454788899</v>
      </c>
      <c r="O163">
        <v>8.1519120417013493</v>
      </c>
      <c r="P163">
        <v>47.283870967741898</v>
      </c>
      <c r="Q163">
        <v>8.1477488286683997E-2</v>
      </c>
    </row>
    <row r="164" spans="1:17" x14ac:dyDescent="0.3">
      <c r="A164" t="s">
        <v>408</v>
      </c>
      <c r="B164" t="s">
        <v>409</v>
      </c>
      <c r="C164" t="s">
        <v>10383</v>
      </c>
      <c r="D164" t="s">
        <v>290</v>
      </c>
      <c r="E164">
        <v>57924.352623234998</v>
      </c>
      <c r="F164">
        <v>5472.95</v>
      </c>
      <c r="G164">
        <v>-10.860392168365999</v>
      </c>
      <c r="H164">
        <v>-0.28847006755761101</v>
      </c>
      <c r="I164">
        <v>-12.682057112977301</v>
      </c>
      <c r="J164">
        <v>-5.8510340855586698</v>
      </c>
      <c r="K164">
        <v>5375.1720500302799</v>
      </c>
      <c r="L164">
        <v>5042.5763709776602</v>
      </c>
      <c r="M164">
        <v>35.601396455916102</v>
      </c>
      <c r="N164">
        <v>0.665768479082959</v>
      </c>
      <c r="O164">
        <v>9.6300898053152295</v>
      </c>
      <c r="P164">
        <v>33.129408902943297</v>
      </c>
      <c r="Q164">
        <v>-1.5484712093805E-2</v>
      </c>
    </row>
    <row r="165" spans="1:17" x14ac:dyDescent="0.3">
      <c r="A165" t="s">
        <v>410</v>
      </c>
      <c r="B165" t="s">
        <v>411</v>
      </c>
      <c r="C165" t="s">
        <v>10390</v>
      </c>
      <c r="D165" t="s">
        <v>404</v>
      </c>
      <c r="E165">
        <v>57651.7229019199</v>
      </c>
      <c r="F165">
        <v>135934.39999999999</v>
      </c>
      <c r="G165">
        <v>-5.5703226905643</v>
      </c>
      <c r="H165">
        <v>-4.3125582972874499</v>
      </c>
      <c r="I165">
        <v>-14.733072877135699</v>
      </c>
      <c r="J165">
        <v>-1.6439009952794701</v>
      </c>
      <c r="K165">
        <v>135023.11831356501</v>
      </c>
      <c r="L165">
        <v>129256.392218439</v>
      </c>
      <c r="M165">
        <v>51.3281126946694</v>
      </c>
      <c r="N165">
        <v>0.61818526701869803</v>
      </c>
      <c r="O165">
        <v>11.410356760319599</v>
      </c>
      <c r="P165">
        <v>27.751891358488699</v>
      </c>
      <c r="Q165">
        <v>5.6391086809919E-2</v>
      </c>
    </row>
    <row r="166" spans="1:17" x14ac:dyDescent="0.3">
      <c r="A166" t="s">
        <v>412</v>
      </c>
      <c r="B166" t="s">
        <v>413</v>
      </c>
      <c r="C166" t="s">
        <v>10384</v>
      </c>
      <c r="D166" t="s">
        <v>37</v>
      </c>
      <c r="E166">
        <v>57304.907537567997</v>
      </c>
      <c r="F166">
        <v>47.93</v>
      </c>
      <c r="G166">
        <v>-20.2891996997879</v>
      </c>
      <c r="H166">
        <v>-13.231644162938</v>
      </c>
      <c r="I166">
        <v>-22.996090618159499</v>
      </c>
      <c r="J166">
        <v>-4.37675603101171</v>
      </c>
      <c r="K166">
        <v>51.375389664004601</v>
      </c>
      <c r="L166">
        <v>49.736137450997198</v>
      </c>
      <c r="M166">
        <v>33.588223644498498</v>
      </c>
      <c r="N166">
        <v>0.43770441730537901</v>
      </c>
      <c r="O166">
        <v>47.402461923638597</v>
      </c>
      <c r="P166">
        <v>37.928057553956798</v>
      </c>
      <c r="Q166">
        <v>0.117064610221326</v>
      </c>
    </row>
    <row r="167" spans="1:17" x14ac:dyDescent="0.3">
      <c r="A167" t="s">
        <v>414</v>
      </c>
      <c r="B167" t="s">
        <v>415</v>
      </c>
      <c r="C167" t="s">
        <v>10383</v>
      </c>
      <c r="D167" t="s">
        <v>21</v>
      </c>
      <c r="E167">
        <v>57301.525046805</v>
      </c>
      <c r="F167">
        <v>3028.35</v>
      </c>
      <c r="G167">
        <v>-7.6155583065921402</v>
      </c>
      <c r="H167">
        <v>-5.1665143865900101</v>
      </c>
      <c r="I167">
        <v>8.8981821595500108</v>
      </c>
      <c r="J167">
        <v>-6.1080193240689704</v>
      </c>
      <c r="K167">
        <v>2917.40247147327</v>
      </c>
      <c r="L167">
        <v>2616.0538235333902</v>
      </c>
      <c r="M167">
        <v>45.683639522073499</v>
      </c>
      <c r="N167">
        <v>0.81191728472389402</v>
      </c>
      <c r="O167">
        <v>5.2652434494031501</v>
      </c>
      <c r="P167">
        <v>46.360736552124102</v>
      </c>
      <c r="Q167">
        <v>-5.1582713146841999E-2</v>
      </c>
    </row>
    <row r="168" spans="1:17" x14ac:dyDescent="0.3">
      <c r="A168" t="s">
        <v>416</v>
      </c>
      <c r="B168" t="s">
        <v>417</v>
      </c>
      <c r="C168" t="s">
        <v>10391</v>
      </c>
      <c r="D168" t="s">
        <v>418</v>
      </c>
      <c r="E168">
        <v>56967.274825189001</v>
      </c>
      <c r="F168">
        <v>199.33</v>
      </c>
      <c r="G168">
        <v>7.3088258493494003</v>
      </c>
      <c r="H168">
        <v>0.31791997653735699</v>
      </c>
      <c r="I168">
        <v>12.4844606480943</v>
      </c>
      <c r="J168">
        <v>-5.2579018911933204</v>
      </c>
      <c r="K168">
        <v>198.876124983696</v>
      </c>
      <c r="L168">
        <v>178.70219472455</v>
      </c>
      <c r="M168">
        <v>32.153140465962501</v>
      </c>
      <c r="N168">
        <v>0.68218336512607103</v>
      </c>
      <c r="O168">
        <v>15.286208799478199</v>
      </c>
      <c r="P168">
        <v>46.029304029304001</v>
      </c>
      <c r="Q168">
        <v>-7.5358734407255004E-2</v>
      </c>
    </row>
    <row r="169" spans="1:17" x14ac:dyDescent="0.3">
      <c r="A169" t="s">
        <v>419</v>
      </c>
      <c r="B169" t="s">
        <v>420</v>
      </c>
      <c r="C169" t="s">
        <v>10385</v>
      </c>
      <c r="D169" t="s">
        <v>27</v>
      </c>
      <c r="E169">
        <v>56088</v>
      </c>
      <c r="F169">
        <v>1968</v>
      </c>
      <c r="G169">
        <v>-25.229219674888199</v>
      </c>
      <c r="H169">
        <v>0.73711961762306899</v>
      </c>
      <c r="I169">
        <v>-13.8745693287491</v>
      </c>
      <c r="J169">
        <v>-4.5061823417747897</v>
      </c>
      <c r="K169">
        <v>1929.7311403199801</v>
      </c>
      <c r="L169">
        <v>1831.8689765177301</v>
      </c>
      <c r="M169">
        <v>44.3275010853759</v>
      </c>
      <c r="N169">
        <v>1.22622084242503</v>
      </c>
      <c r="O169">
        <v>5.9273373983739797</v>
      </c>
      <c r="P169">
        <v>27.5106906829078</v>
      </c>
      <c r="Q169">
        <v>1.7936106209037E-2</v>
      </c>
    </row>
    <row r="170" spans="1:17" x14ac:dyDescent="0.3">
      <c r="A170" t="s">
        <v>421</v>
      </c>
      <c r="B170" t="s">
        <v>422</v>
      </c>
      <c r="C170" t="s">
        <v>10384</v>
      </c>
      <c r="D170" t="s">
        <v>51</v>
      </c>
      <c r="E170">
        <v>55682.24953375</v>
      </c>
      <c r="F170">
        <v>5053.3</v>
      </c>
      <c r="G170">
        <v>43.517928807471698</v>
      </c>
      <c r="H170">
        <v>17.243523198112101</v>
      </c>
      <c r="I170">
        <v>9.0541381532842902</v>
      </c>
      <c r="J170">
        <v>1.01376527768106</v>
      </c>
      <c r="K170">
        <v>4597.3594575044299</v>
      </c>
      <c r="L170">
        <v>4166.4917781671202</v>
      </c>
      <c r="M170">
        <v>67.521820988370706</v>
      </c>
      <c r="N170">
        <v>0.95691179094566303</v>
      </c>
      <c r="O170">
        <v>2.2302257930461198</v>
      </c>
      <c r="P170">
        <v>77.807881773399004</v>
      </c>
      <c r="Q170">
        <v>8.7303505165369999E-2</v>
      </c>
    </row>
    <row r="171" spans="1:17" x14ac:dyDescent="0.3">
      <c r="A171" t="s">
        <v>423</v>
      </c>
      <c r="B171" t="s">
        <v>424</v>
      </c>
      <c r="C171" t="s">
        <v>10386</v>
      </c>
      <c r="D171" t="s">
        <v>239</v>
      </c>
      <c r="E171">
        <v>55254.066012274998</v>
      </c>
      <c r="F171">
        <v>2089.75</v>
      </c>
      <c r="G171">
        <v>1.0238919180391099</v>
      </c>
      <c r="H171">
        <v>3.2309982737843499</v>
      </c>
      <c r="I171">
        <v>3.8876000352316602</v>
      </c>
      <c r="J171">
        <v>0.41990203400373199</v>
      </c>
      <c r="K171">
        <v>2030.0545986127499</v>
      </c>
      <c r="L171">
        <v>1896.93323846112</v>
      </c>
      <c r="M171">
        <v>54.611977035548897</v>
      </c>
      <c r="N171">
        <v>0.98255775415124902</v>
      </c>
      <c r="O171">
        <v>4.43593731307572</v>
      </c>
      <c r="P171">
        <v>36.131196664712398</v>
      </c>
      <c r="Q171">
        <v>3.1164001161099999E-4</v>
      </c>
    </row>
    <row r="172" spans="1:17" x14ac:dyDescent="0.3">
      <c r="A172" t="s">
        <v>425</v>
      </c>
      <c r="B172" t="s">
        <v>426</v>
      </c>
      <c r="C172" t="s">
        <v>10384</v>
      </c>
      <c r="D172" t="s">
        <v>24</v>
      </c>
      <c r="E172">
        <v>54496.737090453003</v>
      </c>
      <c r="F172">
        <v>72.83</v>
      </c>
      <c r="G172">
        <v>-51.783817618294002</v>
      </c>
      <c r="H172">
        <v>-2.17789604377659</v>
      </c>
      <c r="I172">
        <v>-22.705644053155002</v>
      </c>
      <c r="J172">
        <v>-0.56236710709720705</v>
      </c>
      <c r="K172">
        <v>74.541432434032004</v>
      </c>
      <c r="L172">
        <v>77.838440355229395</v>
      </c>
      <c r="M172">
        <v>44.922432790777101</v>
      </c>
      <c r="N172">
        <v>1.02498255467338</v>
      </c>
      <c r="O172">
        <v>35.109158313881601</v>
      </c>
      <c r="P172">
        <v>3.4076387902882201</v>
      </c>
      <c r="Q172">
        <v>3.9649880624423997E-2</v>
      </c>
    </row>
    <row r="173" spans="1:17" x14ac:dyDescent="0.3">
      <c r="A173" t="s">
        <v>427</v>
      </c>
      <c r="B173" t="s">
        <v>428</v>
      </c>
      <c r="C173" t="s">
        <v>10394</v>
      </c>
      <c r="D173" t="s">
        <v>429</v>
      </c>
      <c r="E173">
        <v>54409.985276400002</v>
      </c>
      <c r="F173">
        <v>893</v>
      </c>
      <c r="G173">
        <v>-9.2756730860994292</v>
      </c>
      <c r="H173">
        <v>-10.5054895331909</v>
      </c>
      <c r="I173">
        <v>-11.7351254571229</v>
      </c>
      <c r="J173">
        <v>-6.3554226263017801</v>
      </c>
      <c r="K173">
        <v>977.994882551572</v>
      </c>
      <c r="L173">
        <v>946.38554834787601</v>
      </c>
      <c r="M173">
        <v>19.121644275684801</v>
      </c>
      <c r="N173">
        <v>0.90820262404324203</v>
      </c>
      <c r="O173">
        <v>32.138857782754698</v>
      </c>
      <c r="P173">
        <v>32.847366855102599</v>
      </c>
      <c r="Q173">
        <v>5.85565349811E-3</v>
      </c>
    </row>
    <row r="174" spans="1:17" x14ac:dyDescent="0.3">
      <c r="A174" t="s">
        <v>430</v>
      </c>
      <c r="B174" t="s">
        <v>431</v>
      </c>
      <c r="C174" t="s">
        <v>10384</v>
      </c>
      <c r="D174" t="s">
        <v>51</v>
      </c>
      <c r="E174">
        <v>54366.550170540002</v>
      </c>
      <c r="F174">
        <v>731.3</v>
      </c>
      <c r="G174">
        <v>-32.7904168151275</v>
      </c>
      <c r="H174">
        <v>16.695349358478399</v>
      </c>
      <c r="I174">
        <v>12.5173124271688</v>
      </c>
      <c r="J174">
        <v>2.5110093501570598</v>
      </c>
      <c r="K174">
        <v>673.35335978642604</v>
      </c>
      <c r="L174">
        <v>660.39584880146504</v>
      </c>
      <c r="M174">
        <v>63.9997310301585</v>
      </c>
      <c r="N174">
        <v>0.80923939564135094</v>
      </c>
      <c r="O174">
        <v>11.2265827977574</v>
      </c>
      <c r="P174">
        <v>32.075130937330599</v>
      </c>
      <c r="Q174">
        <v>1.5488398741152E-2</v>
      </c>
    </row>
    <row r="175" spans="1:17" x14ac:dyDescent="0.3">
      <c r="A175" t="s">
        <v>432</v>
      </c>
      <c r="B175" t="s">
        <v>433</v>
      </c>
      <c r="C175" t="s">
        <v>10395</v>
      </c>
      <c r="D175" t="s">
        <v>164</v>
      </c>
      <c r="E175">
        <v>54263.801402999998</v>
      </c>
      <c r="F175">
        <v>12803.6</v>
      </c>
      <c r="G175">
        <v>177.956015832986</v>
      </c>
      <c r="H175">
        <v>-1.2115007551699499</v>
      </c>
      <c r="I175">
        <v>74.094677439526905</v>
      </c>
      <c r="J175">
        <v>-1.6731774640858299</v>
      </c>
      <c r="K175">
        <v>11973.661601801599</v>
      </c>
      <c r="L175">
        <v>9448.9890060458893</v>
      </c>
      <c r="M175">
        <v>61.080636193321197</v>
      </c>
      <c r="N175">
        <v>0.81783644368436204</v>
      </c>
      <c r="O175">
        <v>12.327782811084299</v>
      </c>
      <c r="P175">
        <v>228.64293231345701</v>
      </c>
      <c r="Q175">
        <v>0.17249500888625699</v>
      </c>
    </row>
    <row r="176" spans="1:17" x14ac:dyDescent="0.3">
      <c r="A176" t="s">
        <v>434</v>
      </c>
      <c r="B176" t="s">
        <v>435</v>
      </c>
      <c r="C176" t="s">
        <v>10384</v>
      </c>
      <c r="D176" t="s">
        <v>436</v>
      </c>
      <c r="E176">
        <v>53946.802179705002</v>
      </c>
      <c r="F176">
        <v>3984.95</v>
      </c>
      <c r="G176">
        <v>202.070939256125</v>
      </c>
      <c r="H176">
        <v>33.875336829527797</v>
      </c>
      <c r="I176">
        <v>77.9035225983326</v>
      </c>
      <c r="J176">
        <v>26.9244142479712</v>
      </c>
      <c r="K176">
        <v>2854.3725512962401</v>
      </c>
      <c r="L176">
        <v>2439.4911613470299</v>
      </c>
      <c r="M176">
        <v>80.189457361731499</v>
      </c>
      <c r="N176">
        <v>2.7252866269381002</v>
      </c>
      <c r="O176">
        <v>1.6323918744275401</v>
      </c>
      <c r="P176">
        <v>245.07706962244501</v>
      </c>
      <c r="Q176">
        <v>0.20949676357636901</v>
      </c>
    </row>
    <row r="177" spans="1:17" x14ac:dyDescent="0.3">
      <c r="A177" t="s">
        <v>437</v>
      </c>
      <c r="B177" t="s">
        <v>438</v>
      </c>
      <c r="C177" t="s">
        <v>10386</v>
      </c>
      <c r="D177" t="s">
        <v>180</v>
      </c>
      <c r="E177">
        <v>53609.879326080001</v>
      </c>
      <c r="F177">
        <v>16515.3</v>
      </c>
      <c r="G177">
        <v>-35.2051319771575</v>
      </c>
      <c r="H177">
        <v>-6.70420192210773</v>
      </c>
      <c r="I177">
        <v>-17.6803289335847</v>
      </c>
      <c r="J177">
        <v>-1.11040844394681</v>
      </c>
      <c r="K177">
        <v>16657.566230424902</v>
      </c>
      <c r="L177">
        <v>16480.638542533699</v>
      </c>
      <c r="M177">
        <v>45.982693810116899</v>
      </c>
      <c r="N177">
        <v>1.1175078400752401</v>
      </c>
      <c r="O177">
        <v>16.558585069602099</v>
      </c>
      <c r="P177">
        <v>7.62378302292543</v>
      </c>
      <c r="Q177">
        <v>-3.7101300714487001E-2</v>
      </c>
    </row>
    <row r="178" spans="1:17" x14ac:dyDescent="0.3">
      <c r="A178" t="s">
        <v>439</v>
      </c>
      <c r="B178" t="s">
        <v>440</v>
      </c>
      <c r="C178" t="s">
        <v>10392</v>
      </c>
      <c r="D178" t="s">
        <v>125</v>
      </c>
      <c r="E178">
        <v>52160.273349491901</v>
      </c>
      <c r="F178">
        <v>126.28</v>
      </c>
      <c r="G178">
        <v>2.8447382196220099</v>
      </c>
      <c r="H178">
        <v>-8.9846017382726995</v>
      </c>
      <c r="I178">
        <v>-15.968325677434599</v>
      </c>
      <c r="J178">
        <v>-5.4852304990155902</v>
      </c>
      <c r="K178">
        <v>136.043192716146</v>
      </c>
      <c r="L178">
        <v>133.07562868884099</v>
      </c>
      <c r="M178">
        <v>33.161264509817201</v>
      </c>
      <c r="N178">
        <v>0.61130696144042795</v>
      </c>
      <c r="O178">
        <v>38.858093126385697</v>
      </c>
      <c r="P178">
        <v>54.376528117359399</v>
      </c>
      <c r="Q178">
        <v>-1.3014231865260001E-3</v>
      </c>
    </row>
    <row r="179" spans="1:17" x14ac:dyDescent="0.3">
      <c r="A179" t="s">
        <v>441</v>
      </c>
      <c r="B179" t="s">
        <v>442</v>
      </c>
      <c r="C179" t="s">
        <v>10395</v>
      </c>
      <c r="D179" t="s">
        <v>443</v>
      </c>
      <c r="E179">
        <v>51788.60106511</v>
      </c>
      <c r="F179">
        <v>1927.9</v>
      </c>
      <c r="G179">
        <v>-27.7338696400294</v>
      </c>
      <c r="H179">
        <v>-3.97427138879765</v>
      </c>
      <c r="I179">
        <v>-16.885227933058701</v>
      </c>
      <c r="J179">
        <v>-3.1007850274437998</v>
      </c>
      <c r="K179">
        <v>2009.07249446473</v>
      </c>
      <c r="L179">
        <v>2025.0135703400999</v>
      </c>
      <c r="M179">
        <v>52.295394501297103</v>
      </c>
      <c r="N179">
        <v>0.69246587236085499</v>
      </c>
      <c r="O179">
        <v>27.2887597904455</v>
      </c>
      <c r="P179">
        <v>10.798850574712599</v>
      </c>
      <c r="Q179">
        <v>-1.594611480109E-3</v>
      </c>
    </row>
    <row r="180" spans="1:17" x14ac:dyDescent="0.3">
      <c r="A180" t="s">
        <v>444</v>
      </c>
      <c r="B180" t="s">
        <v>445</v>
      </c>
      <c r="C180" t="s">
        <v>10389</v>
      </c>
      <c r="D180" t="s">
        <v>89</v>
      </c>
      <c r="E180">
        <v>51205.231130250002</v>
      </c>
      <c r="F180">
        <v>130.30000000000001</v>
      </c>
      <c r="G180">
        <v>29.794732526769799</v>
      </c>
      <c r="H180">
        <v>-13.1342679222291</v>
      </c>
      <c r="I180">
        <v>-7.5310203445402397</v>
      </c>
      <c r="J180">
        <v>-3.81919070484867</v>
      </c>
      <c r="K180">
        <v>135.03981451738599</v>
      </c>
      <c r="L180">
        <v>121.516212637054</v>
      </c>
      <c r="M180">
        <v>45.557911362279903</v>
      </c>
      <c r="N180">
        <v>0.45026592881747701</v>
      </c>
      <c r="O180">
        <v>30.851880276285399</v>
      </c>
      <c r="P180">
        <v>105.520504731861</v>
      </c>
      <c r="Q180">
        <v>0.18173717789072599</v>
      </c>
    </row>
    <row r="181" spans="1:17" x14ac:dyDescent="0.3">
      <c r="A181" t="s">
        <v>446</v>
      </c>
      <c r="B181" t="s">
        <v>447</v>
      </c>
      <c r="C181" t="s">
        <v>10384</v>
      </c>
      <c r="D181" t="s">
        <v>37</v>
      </c>
      <c r="E181">
        <v>50939.752586975999</v>
      </c>
      <c r="F181">
        <v>58.68</v>
      </c>
      <c r="G181">
        <v>-9.7162207332814692</v>
      </c>
      <c r="H181">
        <v>-7.8390488909698304</v>
      </c>
      <c r="I181">
        <v>-14.694415910097099</v>
      </c>
      <c r="J181">
        <v>-2.9349486502320801</v>
      </c>
      <c r="K181">
        <v>60.625103905471398</v>
      </c>
      <c r="L181">
        <v>57.881652163537701</v>
      </c>
      <c r="M181">
        <v>40.9850216170232</v>
      </c>
      <c r="N181">
        <v>0.65144371971500004</v>
      </c>
      <c r="O181">
        <v>31.0497614178595</v>
      </c>
      <c r="P181">
        <v>43.647490820073401</v>
      </c>
      <c r="Q181">
        <v>0.109972070587969</v>
      </c>
    </row>
    <row r="182" spans="1:17" x14ac:dyDescent="0.3">
      <c r="A182" t="s">
        <v>448</v>
      </c>
      <c r="B182" t="s">
        <v>449</v>
      </c>
      <c r="C182" t="s">
        <v>10384</v>
      </c>
      <c r="D182" t="s">
        <v>141</v>
      </c>
      <c r="E182">
        <v>50257.699500000002</v>
      </c>
      <c r="F182">
        <v>251.05</v>
      </c>
      <c r="G182">
        <v>211.04407381034301</v>
      </c>
      <c r="H182">
        <v>-25.2936166695319</v>
      </c>
      <c r="I182">
        <v>24.830976872656802</v>
      </c>
      <c r="J182">
        <v>-10.570623213489601</v>
      </c>
      <c r="K182">
        <v>272.52385871466703</v>
      </c>
      <c r="L182">
        <v>225.71777218865</v>
      </c>
      <c r="M182">
        <v>48.000344388106399</v>
      </c>
      <c r="N182">
        <v>0.57832798526033402</v>
      </c>
      <c r="O182">
        <v>40.888269269069902</v>
      </c>
      <c r="P182">
        <v>256.09929078014102</v>
      </c>
      <c r="Q182">
        <v>0.16883968836100599</v>
      </c>
    </row>
    <row r="183" spans="1:17" x14ac:dyDescent="0.3">
      <c r="A183" t="s">
        <v>450</v>
      </c>
      <c r="B183" t="s">
        <v>451</v>
      </c>
      <c r="C183" t="s">
        <v>10384</v>
      </c>
      <c r="D183" t="s">
        <v>37</v>
      </c>
      <c r="E183">
        <v>50215.926561979999</v>
      </c>
      <c r="F183">
        <v>110.3</v>
      </c>
      <c r="G183">
        <v>-25.635116989150401</v>
      </c>
      <c r="H183">
        <v>-11.2644817849802</v>
      </c>
      <c r="I183">
        <v>-34.185064939979</v>
      </c>
      <c r="J183">
        <v>-3.0143992339936898</v>
      </c>
      <c r="K183">
        <v>117.58508117482801</v>
      </c>
      <c r="L183">
        <v>119.785249522624</v>
      </c>
      <c r="M183">
        <v>28.965162121054298</v>
      </c>
      <c r="N183">
        <v>0.66072752498251497</v>
      </c>
      <c r="O183">
        <v>43.200362647325399</v>
      </c>
      <c r="P183">
        <v>27.662037037036999</v>
      </c>
      <c r="Q183">
        <v>7.6609878706432002E-2</v>
      </c>
    </row>
    <row r="184" spans="1:17" hidden="1" x14ac:dyDescent="0.3">
      <c r="A184" t="s">
        <v>452</v>
      </c>
      <c r="B184" t="s">
        <v>453</v>
      </c>
      <c r="C184" t="s">
        <v>10398</v>
      </c>
      <c r="D184" t="s">
        <v>89</v>
      </c>
      <c r="E184">
        <v>49999.89289856</v>
      </c>
      <c r="F184">
        <v>1109.2</v>
      </c>
      <c r="G184">
        <v>2.4696941957904199</v>
      </c>
      <c r="H184">
        <v>6.5985386634060301</v>
      </c>
      <c r="I184">
        <v>13.968043906547599</v>
      </c>
      <c r="J184">
        <v>-5.5373085782047298</v>
      </c>
      <c r="O184">
        <v>14.3121168409664</v>
      </c>
      <c r="P184">
        <v>38.286996633836097</v>
      </c>
    </row>
    <row r="185" spans="1:17" hidden="1" x14ac:dyDescent="0.3">
      <c r="A185" t="s">
        <v>454</v>
      </c>
      <c r="B185" t="s">
        <v>455</v>
      </c>
      <c r="C185" t="s">
        <v>10398</v>
      </c>
      <c r="D185" t="s">
        <v>86</v>
      </c>
      <c r="E185">
        <v>48955.800893615</v>
      </c>
      <c r="F185">
        <v>110.99</v>
      </c>
      <c r="G185">
        <v>-7.8940852746143797</v>
      </c>
      <c r="H185">
        <v>-32.700404525710503</v>
      </c>
      <c r="I185">
        <v>3.60426443614287</v>
      </c>
      <c r="J185">
        <v>-2.7940654057706098</v>
      </c>
      <c r="M185">
        <v>43.340211348388799</v>
      </c>
      <c r="O185">
        <v>41.814577889899901</v>
      </c>
      <c r="P185">
        <v>46.039473684210499</v>
      </c>
    </row>
    <row r="186" spans="1:17" x14ac:dyDescent="0.3">
      <c r="A186" t="s">
        <v>456</v>
      </c>
      <c r="B186" t="s">
        <v>457</v>
      </c>
      <c r="C186" t="s">
        <v>10383</v>
      </c>
      <c r="D186" t="s">
        <v>290</v>
      </c>
      <c r="E186">
        <v>48948.040613099998</v>
      </c>
      <c r="F186">
        <v>7859.4</v>
      </c>
      <c r="G186">
        <v>-21.9586475683024</v>
      </c>
      <c r="H186">
        <v>3.8266567629179802</v>
      </c>
      <c r="I186">
        <v>-14.0868274378217</v>
      </c>
      <c r="J186">
        <v>-5.2719995639478103</v>
      </c>
      <c r="K186">
        <v>7442.3984520337099</v>
      </c>
      <c r="L186">
        <v>7424.01900385926</v>
      </c>
      <c r="M186">
        <v>58.705508363064702</v>
      </c>
      <c r="N186">
        <v>0.73730527540874802</v>
      </c>
      <c r="O186">
        <v>17.057281726340399</v>
      </c>
      <c r="P186">
        <v>22.588594958822</v>
      </c>
      <c r="Q186">
        <v>1.3082325736047E-2</v>
      </c>
    </row>
    <row r="187" spans="1:17" x14ac:dyDescent="0.3">
      <c r="A187" t="s">
        <v>458</v>
      </c>
      <c r="B187" t="s">
        <v>459</v>
      </c>
      <c r="C187" t="s">
        <v>10397</v>
      </c>
      <c r="D187" t="s">
        <v>387</v>
      </c>
      <c r="E187">
        <v>48867.196974884901</v>
      </c>
      <c r="F187">
        <v>1659.15</v>
      </c>
      <c r="G187">
        <v>22.468492447529801</v>
      </c>
      <c r="H187">
        <v>-7.3606234170823202</v>
      </c>
      <c r="I187">
        <v>39.2969147672069</v>
      </c>
      <c r="J187">
        <v>-2.8966421900799202</v>
      </c>
      <c r="K187">
        <v>1661.9741132244101</v>
      </c>
      <c r="L187">
        <v>1404.1027102575099</v>
      </c>
      <c r="M187">
        <v>30.890181716245799</v>
      </c>
      <c r="N187">
        <v>0.74037649981417797</v>
      </c>
      <c r="O187">
        <v>7.8262965976554097</v>
      </c>
      <c r="P187">
        <v>62.813404641577897</v>
      </c>
      <c r="Q187">
        <v>0.102150506014281</v>
      </c>
    </row>
    <row r="188" spans="1:17" x14ac:dyDescent="0.3">
      <c r="A188" t="s">
        <v>460</v>
      </c>
      <c r="B188" t="s">
        <v>461</v>
      </c>
      <c r="C188" t="s">
        <v>10382</v>
      </c>
      <c r="D188" t="s">
        <v>462</v>
      </c>
      <c r="E188">
        <v>48750.002860000001</v>
      </c>
      <c r="F188">
        <v>325</v>
      </c>
      <c r="G188">
        <v>6.0490912183710197</v>
      </c>
      <c r="H188">
        <v>-19.180739264386698</v>
      </c>
      <c r="I188">
        <v>6.0689819247066996</v>
      </c>
      <c r="J188">
        <v>-7.1330246244435402</v>
      </c>
      <c r="K188">
        <v>347.65288933222803</v>
      </c>
      <c r="L188">
        <v>306.69637126197898</v>
      </c>
      <c r="M188">
        <v>24.756522529246599</v>
      </c>
      <c r="N188">
        <v>0.78978545860977101</v>
      </c>
      <c r="O188">
        <v>18.2153846153846</v>
      </c>
      <c r="P188">
        <v>69.535732916014595</v>
      </c>
      <c r="Q188">
        <v>2.3680770175707001E-2</v>
      </c>
    </row>
    <row r="189" spans="1:17" x14ac:dyDescent="0.3">
      <c r="A189" t="s">
        <v>463</v>
      </c>
      <c r="B189" t="s">
        <v>464</v>
      </c>
      <c r="C189" t="s">
        <v>10395</v>
      </c>
      <c r="D189" t="s">
        <v>316</v>
      </c>
      <c r="E189">
        <v>48566.027391900003</v>
      </c>
      <c r="F189">
        <v>1846.05</v>
      </c>
      <c r="G189">
        <v>216.70846840887199</v>
      </c>
      <c r="H189">
        <v>-26.367154264195602</v>
      </c>
      <c r="I189">
        <v>92.101116354581094</v>
      </c>
      <c r="J189">
        <v>-9.1457998135773</v>
      </c>
      <c r="K189">
        <v>2029.0729687221501</v>
      </c>
      <c r="L189">
        <v>1583.3635549528201</v>
      </c>
      <c r="M189">
        <v>52.226232447553798</v>
      </c>
      <c r="N189">
        <v>0.54036196252145996</v>
      </c>
      <c r="O189">
        <v>61.395953522385597</v>
      </c>
      <c r="P189">
        <v>323.79476584022001</v>
      </c>
      <c r="Q189">
        <v>0.21211015361682101</v>
      </c>
    </row>
    <row r="190" spans="1:17" x14ac:dyDescent="0.3">
      <c r="A190" t="s">
        <v>465</v>
      </c>
      <c r="B190" t="s">
        <v>466</v>
      </c>
      <c r="C190" t="s">
        <v>605</v>
      </c>
      <c r="D190" t="s">
        <v>467</v>
      </c>
      <c r="E190">
        <v>48020.773732200003</v>
      </c>
      <c r="F190">
        <v>43053</v>
      </c>
      <c r="G190">
        <v>-21.628343631481801</v>
      </c>
      <c r="H190">
        <v>0.23819065780255999</v>
      </c>
      <c r="I190">
        <v>11.4503319621743</v>
      </c>
      <c r="J190">
        <v>-1.9788456942330701</v>
      </c>
      <c r="K190">
        <v>41263.754476537099</v>
      </c>
      <c r="L190">
        <v>39033.088732721197</v>
      </c>
      <c r="M190">
        <v>62.8824357578278</v>
      </c>
      <c r="N190">
        <v>1.3287246947639899</v>
      </c>
      <c r="O190">
        <v>2.43188627970176</v>
      </c>
      <c r="P190">
        <v>30.1872842647652</v>
      </c>
      <c r="Q190">
        <v>-3.3116489405930001E-3</v>
      </c>
    </row>
    <row r="191" spans="1:17" x14ac:dyDescent="0.3">
      <c r="A191" t="s">
        <v>468</v>
      </c>
      <c r="B191" t="s">
        <v>469</v>
      </c>
      <c r="C191" t="s">
        <v>10384</v>
      </c>
      <c r="D191" t="s">
        <v>407</v>
      </c>
      <c r="E191">
        <v>47335.253746080001</v>
      </c>
      <c r="F191">
        <v>790.8</v>
      </c>
      <c r="G191">
        <v>234.097069044785</v>
      </c>
      <c r="H191">
        <v>15.3939328301082</v>
      </c>
      <c r="I191">
        <v>81.980604360907293</v>
      </c>
      <c r="J191">
        <v>0.85519449176482798</v>
      </c>
      <c r="K191">
        <v>689.24552797878698</v>
      </c>
      <c r="L191">
        <v>536.29312925430497</v>
      </c>
      <c r="M191">
        <v>70.043597528981707</v>
      </c>
      <c r="N191">
        <v>1.32588698984645</v>
      </c>
      <c r="O191">
        <v>4.81158320687911</v>
      </c>
      <c r="P191">
        <v>275.98953999762199</v>
      </c>
      <c r="Q191">
        <v>0.140500599341531</v>
      </c>
    </row>
    <row r="192" spans="1:17" x14ac:dyDescent="0.3">
      <c r="A192" t="s">
        <v>470</v>
      </c>
      <c r="B192" t="s">
        <v>471</v>
      </c>
      <c r="C192" t="s">
        <v>10397</v>
      </c>
      <c r="D192" t="s">
        <v>472</v>
      </c>
      <c r="E192">
        <v>46581.343249999998</v>
      </c>
      <c r="F192">
        <v>4240.45</v>
      </c>
      <c r="G192">
        <v>10.4707629007373</v>
      </c>
      <c r="H192">
        <v>18.827102130060499</v>
      </c>
      <c r="I192">
        <v>21.1938780617864</v>
      </c>
      <c r="J192">
        <v>-3.5641944842237101</v>
      </c>
      <c r="K192">
        <v>3603.9263179547102</v>
      </c>
      <c r="L192">
        <v>3358.9073526249699</v>
      </c>
      <c r="M192">
        <v>64.379320571860305</v>
      </c>
      <c r="N192">
        <v>2.6376766191121699</v>
      </c>
      <c r="O192">
        <v>6.3684278791165996</v>
      </c>
      <c r="P192">
        <v>71.262116316639705</v>
      </c>
      <c r="Q192">
        <v>9.1181297215252005E-2</v>
      </c>
    </row>
    <row r="193" spans="1:17" x14ac:dyDescent="0.3">
      <c r="A193" t="s">
        <v>473</v>
      </c>
      <c r="B193" t="s">
        <v>474</v>
      </c>
      <c r="C193" t="s">
        <v>10390</v>
      </c>
      <c r="D193" t="s">
        <v>197</v>
      </c>
      <c r="E193">
        <v>46491.624660150002</v>
      </c>
      <c r="F193">
        <v>748.35</v>
      </c>
      <c r="G193">
        <v>-5.5303177656562896</v>
      </c>
      <c r="H193">
        <v>0.54951819939999202</v>
      </c>
      <c r="I193">
        <v>-0.77147475211151195</v>
      </c>
      <c r="J193">
        <v>-2.1643102617133301</v>
      </c>
      <c r="K193">
        <v>699.19325447000097</v>
      </c>
      <c r="L193">
        <v>650.24427421313396</v>
      </c>
      <c r="M193">
        <v>63.922745136747402</v>
      </c>
      <c r="N193">
        <v>1.21537083199975</v>
      </c>
      <c r="O193">
        <v>2.1580811117792398</v>
      </c>
      <c r="P193">
        <v>53.318992009833998</v>
      </c>
      <c r="Q193">
        <v>1.7465274972792998E-2</v>
      </c>
    </row>
    <row r="194" spans="1:17" x14ac:dyDescent="0.3">
      <c r="A194" t="s">
        <v>475</v>
      </c>
      <c r="B194" t="s">
        <v>476</v>
      </c>
      <c r="C194" t="s">
        <v>10383</v>
      </c>
      <c r="D194" t="s">
        <v>21</v>
      </c>
      <c r="E194">
        <v>46321.163103229999</v>
      </c>
      <c r="F194">
        <v>6945.35</v>
      </c>
      <c r="G194">
        <v>-1.40335505759895</v>
      </c>
      <c r="H194">
        <v>8.5432658318546206</v>
      </c>
      <c r="I194">
        <v>7.50441368863122</v>
      </c>
      <c r="J194">
        <v>-1.4291446433258399</v>
      </c>
      <c r="K194">
        <v>6297.3614158457804</v>
      </c>
      <c r="L194">
        <v>5765.5157550656804</v>
      </c>
      <c r="M194">
        <v>68.537719480764395</v>
      </c>
      <c r="N194">
        <v>1.0618375660593899</v>
      </c>
      <c r="O194">
        <v>2.05533198470919</v>
      </c>
      <c r="P194">
        <v>62.0001166248761</v>
      </c>
      <c r="Q194">
        <v>5.155508528138E-3</v>
      </c>
    </row>
    <row r="195" spans="1:17" x14ac:dyDescent="0.3">
      <c r="A195" t="s">
        <v>477</v>
      </c>
      <c r="B195" t="s">
        <v>478</v>
      </c>
      <c r="C195" t="s">
        <v>10391</v>
      </c>
      <c r="D195" t="s">
        <v>479</v>
      </c>
      <c r="E195">
        <v>46248.592485360001</v>
      </c>
      <c r="F195">
        <v>703.4</v>
      </c>
      <c r="G195">
        <v>2.1785526474669701</v>
      </c>
      <c r="H195">
        <v>4.8141805134624196</v>
      </c>
      <c r="I195">
        <v>40.4709789568901</v>
      </c>
      <c r="J195">
        <v>2.0851400815416898</v>
      </c>
      <c r="K195">
        <v>629.96314065440697</v>
      </c>
      <c r="L195">
        <v>554.71693265058298</v>
      </c>
      <c r="M195">
        <v>77.133047534519505</v>
      </c>
      <c r="N195">
        <v>0.84615079876937804</v>
      </c>
      <c r="O195">
        <v>0.51890816036395104</v>
      </c>
      <c r="P195">
        <v>67.058544115900702</v>
      </c>
      <c r="Q195">
        <v>-6.1976242091364001E-2</v>
      </c>
    </row>
    <row r="196" spans="1:17" x14ac:dyDescent="0.3">
      <c r="A196" t="s">
        <v>480</v>
      </c>
      <c r="B196" t="s">
        <v>481</v>
      </c>
      <c r="C196" t="s">
        <v>10388</v>
      </c>
      <c r="D196" t="s">
        <v>54</v>
      </c>
      <c r="E196">
        <v>46187.146433299997</v>
      </c>
      <c r="F196">
        <v>1636.75</v>
      </c>
      <c r="G196">
        <v>61.481534269810503</v>
      </c>
      <c r="H196">
        <v>-3.1603468000980999</v>
      </c>
      <c r="I196">
        <v>55.786568537786501</v>
      </c>
      <c r="J196">
        <v>-7.2582676187425701</v>
      </c>
      <c r="K196">
        <v>1569.5596896688701</v>
      </c>
      <c r="L196">
        <v>1211.51972612386</v>
      </c>
      <c r="M196">
        <v>30.220492781963699</v>
      </c>
      <c r="N196">
        <v>1.1396425527359</v>
      </c>
      <c r="O196">
        <v>8.1166946693141906</v>
      </c>
      <c r="P196">
        <v>126.665281816922</v>
      </c>
      <c r="Q196">
        <v>0.15716387259794901</v>
      </c>
    </row>
    <row r="197" spans="1:17" x14ac:dyDescent="0.3">
      <c r="A197" t="s">
        <v>482</v>
      </c>
      <c r="B197" t="s">
        <v>483</v>
      </c>
      <c r="C197" t="s">
        <v>10388</v>
      </c>
      <c r="D197" t="s">
        <v>54</v>
      </c>
      <c r="E197">
        <v>46020.843196440001</v>
      </c>
      <c r="F197">
        <v>2716.6</v>
      </c>
      <c r="G197">
        <v>43.565036433710297</v>
      </c>
      <c r="H197">
        <v>-12.4925261453148</v>
      </c>
      <c r="I197">
        <v>17.802652007121299</v>
      </c>
      <c r="J197">
        <v>-7.53012130784645</v>
      </c>
      <c r="K197">
        <v>2760.1861558017299</v>
      </c>
      <c r="L197">
        <v>2353.5035914029199</v>
      </c>
      <c r="M197">
        <v>33.084574521699203</v>
      </c>
      <c r="N197">
        <v>0.491997857896466</v>
      </c>
      <c r="O197">
        <v>13.6715011411322</v>
      </c>
      <c r="P197">
        <v>96.137323562326202</v>
      </c>
      <c r="Q197">
        <v>6.5365647154213002E-2</v>
      </c>
    </row>
    <row r="198" spans="1:17" x14ac:dyDescent="0.3">
      <c r="A198" t="s">
        <v>484</v>
      </c>
      <c r="B198" t="s">
        <v>485</v>
      </c>
      <c r="C198" t="s">
        <v>5658</v>
      </c>
      <c r="D198" t="s">
        <v>80</v>
      </c>
      <c r="E198">
        <v>45880.184096159901</v>
      </c>
      <c r="F198">
        <v>2443.1999999999998</v>
      </c>
      <c r="G198">
        <v>-6.1872419907809899</v>
      </c>
      <c r="H198">
        <v>-0.95491198026060997</v>
      </c>
      <c r="I198">
        <v>-16.197645050945901</v>
      </c>
      <c r="J198">
        <v>-2.73241114127454</v>
      </c>
      <c r="K198">
        <v>2452.37655366632</v>
      </c>
      <c r="L198">
        <v>2413.8048290607799</v>
      </c>
      <c r="M198">
        <v>49.1226179886973</v>
      </c>
      <c r="N198">
        <v>0.87613077691404995</v>
      </c>
      <c r="O198">
        <v>16.404715127701301</v>
      </c>
      <c r="P198">
        <v>35.507487520798598</v>
      </c>
      <c r="Q198">
        <v>-2.7574542834638002E-2</v>
      </c>
    </row>
    <row r="199" spans="1:17" x14ac:dyDescent="0.3">
      <c r="A199" t="s">
        <v>486</v>
      </c>
      <c r="B199" t="s">
        <v>487</v>
      </c>
      <c r="C199" t="s">
        <v>10388</v>
      </c>
      <c r="D199" t="s">
        <v>266</v>
      </c>
      <c r="E199">
        <v>45735.364605839997</v>
      </c>
      <c r="F199">
        <v>605.79999999999995</v>
      </c>
      <c r="G199">
        <v>50.302418652240597</v>
      </c>
      <c r="H199">
        <v>7.7553883149365497</v>
      </c>
      <c r="I199">
        <v>33.3168499958932</v>
      </c>
      <c r="J199">
        <v>0.63518968619197202</v>
      </c>
      <c r="K199">
        <v>536.30936948813996</v>
      </c>
      <c r="L199">
        <v>461.74552936963897</v>
      </c>
      <c r="M199">
        <v>72.413625243094799</v>
      </c>
      <c r="N199">
        <v>0.67337776581728404</v>
      </c>
      <c r="O199">
        <v>2.8144602178937101</v>
      </c>
      <c r="P199">
        <v>93.052899936265106</v>
      </c>
      <c r="Q199">
        <v>0.10002392296566399</v>
      </c>
    </row>
    <row r="200" spans="1:17" x14ac:dyDescent="0.3">
      <c r="A200" t="s">
        <v>488</v>
      </c>
      <c r="B200" t="s">
        <v>489</v>
      </c>
      <c r="C200" t="s">
        <v>10384</v>
      </c>
      <c r="D200" t="s">
        <v>24</v>
      </c>
      <c r="E200">
        <v>45366.440637239997</v>
      </c>
      <c r="F200">
        <v>185.04</v>
      </c>
      <c r="G200">
        <v>-3.2864794426282602</v>
      </c>
      <c r="H200">
        <v>-12.6930067727278</v>
      </c>
      <c r="I200">
        <v>7.3980906216473397</v>
      </c>
      <c r="J200">
        <v>-0.75365366862523098</v>
      </c>
      <c r="K200">
        <v>189.26927213982</v>
      </c>
      <c r="L200">
        <v>170.90205960548801</v>
      </c>
      <c r="M200">
        <v>38.934891995820401</v>
      </c>
      <c r="N200">
        <v>0.59704853535751801</v>
      </c>
      <c r="O200">
        <v>11.646130566364</v>
      </c>
      <c r="P200">
        <v>34.819672131147499</v>
      </c>
      <c r="Q200">
        <v>0.112995964566161</v>
      </c>
    </row>
    <row r="201" spans="1:17" x14ac:dyDescent="0.3">
      <c r="A201" t="s">
        <v>490</v>
      </c>
      <c r="B201" t="s">
        <v>491</v>
      </c>
      <c r="C201" t="s">
        <v>10383</v>
      </c>
      <c r="D201" t="s">
        <v>21</v>
      </c>
      <c r="E201">
        <v>45219.871039099999</v>
      </c>
      <c r="F201">
        <v>1114.7</v>
      </c>
      <c r="G201">
        <v>-44.696464652228201</v>
      </c>
      <c r="H201">
        <v>1.4310459536520801</v>
      </c>
      <c r="I201">
        <v>-10.1915168986373</v>
      </c>
      <c r="J201">
        <v>-4.4726835107685501</v>
      </c>
      <c r="K201">
        <v>1049.0867837782801</v>
      </c>
      <c r="L201">
        <v>1081.40244974134</v>
      </c>
      <c r="M201">
        <v>65.225018112569401</v>
      </c>
      <c r="N201">
        <v>1.5124671658040301</v>
      </c>
      <c r="O201">
        <v>25.594330313088701</v>
      </c>
      <c r="P201">
        <v>14.905679826821901</v>
      </c>
    </row>
    <row r="202" spans="1:17" x14ac:dyDescent="0.3">
      <c r="A202" t="s">
        <v>492</v>
      </c>
      <c r="B202" t="s">
        <v>493</v>
      </c>
      <c r="C202" t="s">
        <v>10384</v>
      </c>
      <c r="D202" t="s">
        <v>51</v>
      </c>
      <c r="E202">
        <v>45195.015912711999</v>
      </c>
      <c r="F202">
        <v>181.31</v>
      </c>
      <c r="G202">
        <v>14.934053600872399</v>
      </c>
      <c r="H202">
        <v>2.97546467506114</v>
      </c>
      <c r="I202">
        <v>3.58926679102338</v>
      </c>
      <c r="J202">
        <v>-0.20789292859014</v>
      </c>
      <c r="K202">
        <v>172.33176787139101</v>
      </c>
      <c r="L202">
        <v>162.84990420722801</v>
      </c>
      <c r="M202">
        <v>69.996911506793694</v>
      </c>
      <c r="N202">
        <v>1.05414758902673</v>
      </c>
      <c r="O202">
        <v>7.1369477690143901</v>
      </c>
      <c r="P202">
        <v>48.310838445807697</v>
      </c>
      <c r="Q202">
        <v>9.5561178282236994E-2</v>
      </c>
    </row>
    <row r="203" spans="1:17" x14ac:dyDescent="0.3">
      <c r="A203" t="s">
        <v>494</v>
      </c>
      <c r="B203" t="s">
        <v>495</v>
      </c>
      <c r="C203" t="s">
        <v>10383</v>
      </c>
      <c r="D203" t="s">
        <v>21</v>
      </c>
      <c r="E203">
        <v>45099.009703800002</v>
      </c>
      <c r="F203">
        <v>1662</v>
      </c>
      <c r="G203">
        <v>17.642356156745699</v>
      </c>
      <c r="H203">
        <v>-13.802744437876999</v>
      </c>
      <c r="I203">
        <v>5.2396442222003703</v>
      </c>
      <c r="J203">
        <v>-11.233835848640799</v>
      </c>
      <c r="K203">
        <v>1748.90796285023</v>
      </c>
      <c r="L203">
        <v>1568.57875274501</v>
      </c>
      <c r="M203">
        <v>25.4729769159112</v>
      </c>
      <c r="N203">
        <v>0.66133018787985498</v>
      </c>
      <c r="O203">
        <v>16.0469314079422</v>
      </c>
      <c r="P203">
        <v>60.1156069364161</v>
      </c>
      <c r="Q203">
        <v>0.16867848312838599</v>
      </c>
    </row>
    <row r="204" spans="1:17" x14ac:dyDescent="0.3">
      <c r="A204" t="s">
        <v>496</v>
      </c>
      <c r="B204" t="s">
        <v>497</v>
      </c>
      <c r="C204" t="s">
        <v>10386</v>
      </c>
      <c r="D204" t="s">
        <v>114</v>
      </c>
      <c r="E204">
        <v>44994.873305100002</v>
      </c>
      <c r="F204">
        <v>346.2</v>
      </c>
      <c r="G204">
        <v>-30.4669466065411</v>
      </c>
      <c r="H204">
        <v>-9.3188905605482102</v>
      </c>
      <c r="I204">
        <v>-13.4873501476045</v>
      </c>
      <c r="J204">
        <v>-6.5449521409460898</v>
      </c>
      <c r="K204">
        <v>357.87382665731701</v>
      </c>
      <c r="L204">
        <v>357.94696509218699</v>
      </c>
      <c r="M204">
        <v>31.861192927836001</v>
      </c>
      <c r="N204">
        <v>0.44991602971313499</v>
      </c>
      <c r="O204">
        <v>18.5730791450029</v>
      </c>
      <c r="P204">
        <v>21.133659902029301</v>
      </c>
      <c r="Q204">
        <v>-1.1662259333315E-2</v>
      </c>
    </row>
    <row r="205" spans="1:17" x14ac:dyDescent="0.3">
      <c r="A205" t="s">
        <v>498</v>
      </c>
      <c r="B205" t="s">
        <v>499</v>
      </c>
      <c r="C205" t="s">
        <v>10395</v>
      </c>
      <c r="D205" t="s">
        <v>500</v>
      </c>
      <c r="E205">
        <v>44297.085248324998</v>
      </c>
      <c r="F205">
        <v>4079.25</v>
      </c>
      <c r="G205">
        <v>0.45544950576439103</v>
      </c>
      <c r="H205">
        <v>-2.06711314829223</v>
      </c>
      <c r="I205">
        <v>30.777006963147599</v>
      </c>
      <c r="J205">
        <v>-1.32541367257044</v>
      </c>
      <c r="K205">
        <v>3844.3180874725099</v>
      </c>
      <c r="L205">
        <v>3511.49508307203</v>
      </c>
      <c r="M205">
        <v>77.560160122910204</v>
      </c>
      <c r="N205">
        <v>1.27509719917972</v>
      </c>
      <c r="O205">
        <v>8.0970766685052507</v>
      </c>
      <c r="P205">
        <v>54.026959673765298</v>
      </c>
      <c r="Q205">
        <v>0.12531629866025501</v>
      </c>
    </row>
    <row r="206" spans="1:17" x14ac:dyDescent="0.3">
      <c r="A206" t="s">
        <v>501</v>
      </c>
      <c r="B206" t="s">
        <v>502</v>
      </c>
      <c r="C206" t="s">
        <v>10397</v>
      </c>
      <c r="D206" t="s">
        <v>387</v>
      </c>
      <c r="E206">
        <v>44068.174603109997</v>
      </c>
      <c r="F206">
        <v>587.1</v>
      </c>
      <c r="G206">
        <v>-35.2803936660749</v>
      </c>
      <c r="H206">
        <v>1.29236845694258</v>
      </c>
      <c r="I206">
        <v>10.810181131217901</v>
      </c>
      <c r="J206">
        <v>-5.1784327061469</v>
      </c>
      <c r="K206">
        <v>579.02579458450305</v>
      </c>
      <c r="L206">
        <v>559.10037655951101</v>
      </c>
      <c r="M206">
        <v>33.705368506554798</v>
      </c>
      <c r="N206">
        <v>0.83923549283730803</v>
      </c>
      <c r="O206">
        <v>8.1587463805143905</v>
      </c>
      <c r="P206">
        <v>31.107637338097302</v>
      </c>
      <c r="Q206">
        <v>-9.1748737232489996E-2</v>
      </c>
    </row>
    <row r="207" spans="1:17" x14ac:dyDescent="0.3">
      <c r="A207" t="s">
        <v>503</v>
      </c>
      <c r="B207" t="s">
        <v>504</v>
      </c>
      <c r="C207" t="s">
        <v>10395</v>
      </c>
      <c r="D207" t="s">
        <v>144</v>
      </c>
      <c r="E207">
        <v>43818.543780385</v>
      </c>
      <c r="F207">
        <v>49559.95</v>
      </c>
      <c r="G207">
        <v>-7.6177883730625799</v>
      </c>
      <c r="H207">
        <v>-9.3626595253783407</v>
      </c>
      <c r="I207">
        <v>14.081840845308299</v>
      </c>
      <c r="J207">
        <v>-4.9652564443196701</v>
      </c>
      <c r="K207">
        <v>51438.804612828601</v>
      </c>
      <c r="L207">
        <v>47482.900371643897</v>
      </c>
      <c r="M207">
        <v>38.5420191051846</v>
      </c>
      <c r="N207">
        <v>1.0480135687284</v>
      </c>
      <c r="O207">
        <v>21.0533908932515</v>
      </c>
      <c r="P207">
        <v>41.690133999662599</v>
      </c>
      <c r="Q207">
        <v>-2.7310489473488998E-2</v>
      </c>
    </row>
    <row r="208" spans="1:17" x14ac:dyDescent="0.3">
      <c r="A208" t="s">
        <v>505</v>
      </c>
      <c r="B208" t="s">
        <v>506</v>
      </c>
      <c r="C208" t="s">
        <v>10388</v>
      </c>
      <c r="D208" t="s">
        <v>507</v>
      </c>
      <c r="E208">
        <v>43741.661372050003</v>
      </c>
      <c r="F208">
        <v>365.35</v>
      </c>
      <c r="G208">
        <v>4.13622155028097</v>
      </c>
      <c r="H208">
        <v>-0.13780355584399701</v>
      </c>
      <c r="I208">
        <v>29.9095642844064</v>
      </c>
      <c r="J208">
        <v>-6.0657949509292299</v>
      </c>
      <c r="K208">
        <v>358.03356279855001</v>
      </c>
      <c r="L208">
        <v>316.30735767079102</v>
      </c>
      <c r="M208">
        <v>43.859936439228399</v>
      </c>
      <c r="N208">
        <v>1.4382084119949501</v>
      </c>
      <c r="O208">
        <v>8.3344737922540002</v>
      </c>
      <c r="P208">
        <v>67.977011494252807</v>
      </c>
      <c r="Q208">
        <v>-2.7497555522646999E-2</v>
      </c>
    </row>
    <row r="209" spans="1:17" x14ac:dyDescent="0.3">
      <c r="A209" t="s">
        <v>508</v>
      </c>
      <c r="B209" t="s">
        <v>509</v>
      </c>
      <c r="C209" t="s">
        <v>10392</v>
      </c>
      <c r="D209" t="s">
        <v>125</v>
      </c>
      <c r="E209">
        <v>42899.882688004996</v>
      </c>
      <c r="F209">
        <v>843.05</v>
      </c>
      <c r="G209">
        <v>22.815283991676999</v>
      </c>
      <c r="H209">
        <v>2.4815452705505798</v>
      </c>
      <c r="I209">
        <v>28.0012284637059</v>
      </c>
      <c r="J209">
        <v>4.0144619690427499</v>
      </c>
      <c r="K209">
        <v>761.368492456642</v>
      </c>
      <c r="L209">
        <v>673.25414308235702</v>
      </c>
      <c r="M209">
        <v>76.027211725536006</v>
      </c>
      <c r="N209">
        <v>0.82464491969345199</v>
      </c>
      <c r="O209">
        <v>0.82438764011625298</v>
      </c>
      <c r="P209">
        <v>71.351626016260099</v>
      </c>
    </row>
    <row r="210" spans="1:17" x14ac:dyDescent="0.3">
      <c r="A210" t="s">
        <v>510</v>
      </c>
      <c r="B210" t="s">
        <v>511</v>
      </c>
      <c r="C210" t="s">
        <v>10382</v>
      </c>
      <c r="D210" t="s">
        <v>192</v>
      </c>
      <c r="E210">
        <v>42280.9214775</v>
      </c>
      <c r="F210">
        <v>614.20000000000005</v>
      </c>
      <c r="G210">
        <v>8.04220766361356</v>
      </c>
      <c r="H210">
        <v>-0.172609928104344</v>
      </c>
      <c r="I210">
        <v>0.79746338880910905</v>
      </c>
      <c r="J210">
        <v>-5.4803576724070098</v>
      </c>
      <c r="K210">
        <v>626.41612206969296</v>
      </c>
      <c r="L210">
        <v>576.46247743734602</v>
      </c>
      <c r="M210">
        <v>33.187952365280303</v>
      </c>
      <c r="N210">
        <v>0.52940412026482697</v>
      </c>
      <c r="O210">
        <v>12.3331162487789</v>
      </c>
      <c r="P210">
        <v>54.690844981740298</v>
      </c>
      <c r="Q210">
        <v>-3.5920195828077997E-2</v>
      </c>
    </row>
    <row r="211" spans="1:17" x14ac:dyDescent="0.3">
      <c r="A211" t="s">
        <v>512</v>
      </c>
      <c r="B211" t="s">
        <v>513</v>
      </c>
      <c r="C211" t="s">
        <v>10384</v>
      </c>
      <c r="D211" t="s">
        <v>514</v>
      </c>
      <c r="E211">
        <v>42279.219565550004</v>
      </c>
      <c r="F211">
        <v>664.1</v>
      </c>
      <c r="G211">
        <v>-51.770947902708599</v>
      </c>
      <c r="H211">
        <v>10.1175917577345</v>
      </c>
      <c r="I211">
        <v>39.929688160534099</v>
      </c>
      <c r="J211">
        <v>-3.8790010156755299</v>
      </c>
      <c r="K211">
        <v>564.25273941577404</v>
      </c>
      <c r="L211">
        <v>536.71438011010196</v>
      </c>
      <c r="M211">
        <v>60.6370964294426</v>
      </c>
      <c r="N211">
        <v>1.62374410809267</v>
      </c>
      <c r="O211">
        <v>50.323746423731301</v>
      </c>
      <c r="P211">
        <v>114.225806451612</v>
      </c>
      <c r="Q211">
        <v>-5.8972183166128997E-2</v>
      </c>
    </row>
    <row r="212" spans="1:17" x14ac:dyDescent="0.3">
      <c r="A212" t="s">
        <v>515</v>
      </c>
      <c r="B212" t="s">
        <v>516</v>
      </c>
      <c r="C212" t="s">
        <v>10395</v>
      </c>
      <c r="D212" t="s">
        <v>106</v>
      </c>
      <c r="E212">
        <v>42132.693749999999</v>
      </c>
      <c r="F212">
        <v>1149.4000000000001</v>
      </c>
      <c r="G212">
        <v>91.126468540311805</v>
      </c>
      <c r="H212">
        <v>-20.6206095845154</v>
      </c>
      <c r="I212">
        <v>23.844489147381299</v>
      </c>
      <c r="J212">
        <v>-11.4315638384717</v>
      </c>
      <c r="K212">
        <v>1316.70338085905</v>
      </c>
      <c r="L212">
        <v>1138.2560711886999</v>
      </c>
      <c r="M212">
        <v>25.5237851777058</v>
      </c>
      <c r="N212">
        <v>0.45573882426792101</v>
      </c>
      <c r="O212">
        <v>56.142335131372803</v>
      </c>
      <c r="P212">
        <v>155.42222222222199</v>
      </c>
      <c r="Q212">
        <v>0.17791799660219201</v>
      </c>
    </row>
    <row r="213" spans="1:17" x14ac:dyDescent="0.3">
      <c r="A213" t="s">
        <v>517</v>
      </c>
      <c r="B213" t="s">
        <v>518</v>
      </c>
      <c r="C213" t="s">
        <v>10384</v>
      </c>
      <c r="D213" t="s">
        <v>218</v>
      </c>
      <c r="E213">
        <v>42124.959568650003</v>
      </c>
      <c r="F213">
        <v>665.25</v>
      </c>
      <c r="G213">
        <v>73.443130370556801</v>
      </c>
      <c r="H213">
        <v>-13.419989249653099</v>
      </c>
      <c r="I213">
        <v>32.686661328191597</v>
      </c>
      <c r="J213">
        <v>-4.9544858265947003</v>
      </c>
      <c r="K213">
        <v>664.36227267873403</v>
      </c>
      <c r="L213">
        <v>570.29015078437305</v>
      </c>
      <c r="M213">
        <v>45.341185288956297</v>
      </c>
      <c r="N213">
        <v>0.65771420313172702</v>
      </c>
      <c r="O213">
        <v>11.1537016159338</v>
      </c>
      <c r="P213">
        <v>109.198113207547</v>
      </c>
      <c r="Q213">
        <v>3.4474453328526E-2</v>
      </c>
    </row>
    <row r="214" spans="1:17" x14ac:dyDescent="0.3">
      <c r="A214" t="s">
        <v>519</v>
      </c>
      <c r="B214" t="s">
        <v>520</v>
      </c>
      <c r="C214" t="s">
        <v>10384</v>
      </c>
      <c r="D214" t="s">
        <v>37</v>
      </c>
      <c r="E214">
        <v>41369.384799038002</v>
      </c>
      <c r="F214">
        <v>58.42</v>
      </c>
      <c r="G214">
        <v>-3.4165408465896498</v>
      </c>
      <c r="H214">
        <v>-12.2975583448628</v>
      </c>
      <c r="I214">
        <v>-18.402464202860699</v>
      </c>
      <c r="J214">
        <v>-3.7272445177162101</v>
      </c>
      <c r="K214">
        <v>62.0264850765086</v>
      </c>
      <c r="L214">
        <v>58.741149373261997</v>
      </c>
      <c r="M214">
        <v>36.366779273434503</v>
      </c>
      <c r="N214">
        <v>0.53299946254381503</v>
      </c>
      <c r="O214">
        <v>25.813077713111898</v>
      </c>
      <c r="P214">
        <v>51.151358344113802</v>
      </c>
      <c r="Q214">
        <v>0.14113857979350999</v>
      </c>
    </row>
    <row r="215" spans="1:17" x14ac:dyDescent="0.3">
      <c r="A215" t="s">
        <v>521</v>
      </c>
      <c r="B215" t="s">
        <v>522</v>
      </c>
      <c r="C215" t="s">
        <v>10399</v>
      </c>
      <c r="D215" t="s">
        <v>161</v>
      </c>
      <c r="E215">
        <v>40536.532713375003</v>
      </c>
      <c r="F215">
        <v>1203.75</v>
      </c>
      <c r="G215">
        <v>85.8233182467158</v>
      </c>
      <c r="H215">
        <v>26.306597512769201</v>
      </c>
      <c r="I215">
        <v>44.8488654691823</v>
      </c>
      <c r="J215">
        <v>-1.8420781970053599</v>
      </c>
      <c r="K215">
        <v>1039.8581408646201</v>
      </c>
      <c r="L215">
        <v>861.76202185894999</v>
      </c>
      <c r="M215">
        <v>68.366991943895698</v>
      </c>
      <c r="N215">
        <v>1.1950142245606701</v>
      </c>
      <c r="O215">
        <v>9.1588785046728898</v>
      </c>
      <c r="P215">
        <v>119.66240875912401</v>
      </c>
      <c r="Q215">
        <v>7.9513647081338998E-2</v>
      </c>
    </row>
    <row r="216" spans="1:17" x14ac:dyDescent="0.3">
      <c r="A216" t="s">
        <v>523</v>
      </c>
      <c r="B216" t="s">
        <v>524</v>
      </c>
      <c r="C216" t="s">
        <v>10395</v>
      </c>
      <c r="D216" t="s">
        <v>259</v>
      </c>
      <c r="E216">
        <v>40508.712507600001</v>
      </c>
      <c r="F216">
        <v>4294.8</v>
      </c>
      <c r="G216">
        <v>-8.8514481962563902</v>
      </c>
      <c r="H216">
        <v>-9.8152899827420192</v>
      </c>
      <c r="I216">
        <v>-0.200213380113964</v>
      </c>
      <c r="J216">
        <v>-3.9974501791463202</v>
      </c>
      <c r="K216">
        <v>4331.62724768936</v>
      </c>
      <c r="L216">
        <v>4000.3004754738799</v>
      </c>
      <c r="M216">
        <v>44.998078300308499</v>
      </c>
      <c r="N216">
        <v>0.76352055111579797</v>
      </c>
      <c r="O216">
        <v>15.2544938064636</v>
      </c>
      <c r="P216">
        <v>28.584901423631301</v>
      </c>
      <c r="Q216">
        <v>9.2822403877715995E-2</v>
      </c>
    </row>
    <row r="217" spans="1:17" hidden="1" x14ac:dyDescent="0.3">
      <c r="A217" t="s">
        <v>525</v>
      </c>
      <c r="B217" t="s">
        <v>526</v>
      </c>
      <c r="C217" t="s">
        <v>10398</v>
      </c>
      <c r="D217" t="s">
        <v>164</v>
      </c>
      <c r="E217">
        <v>40273.559490150001</v>
      </c>
      <c r="F217">
        <v>1572.9</v>
      </c>
      <c r="G217">
        <v>253.75999699723599</v>
      </c>
      <c r="H217">
        <v>-15.201785511154601</v>
      </c>
      <c r="I217">
        <v>69.668819064626405</v>
      </c>
      <c r="J217">
        <v>-9.8933673811448806</v>
      </c>
      <c r="K217">
        <v>1631.6152453019799</v>
      </c>
      <c r="L217">
        <v>1214.5590930606199</v>
      </c>
      <c r="M217">
        <v>31.260301174793</v>
      </c>
      <c r="N217">
        <v>2.3850556220905301</v>
      </c>
      <c r="O217">
        <v>20.153855934897301</v>
      </c>
      <c r="P217">
        <v>350.687679083094</v>
      </c>
      <c r="Q217">
        <v>0.22946464542915601</v>
      </c>
    </row>
    <row r="218" spans="1:17" x14ac:dyDescent="0.3">
      <c r="A218" t="s">
        <v>527</v>
      </c>
      <c r="B218" t="s">
        <v>528</v>
      </c>
      <c r="C218" t="s">
        <v>10384</v>
      </c>
      <c r="D218" t="s">
        <v>43</v>
      </c>
      <c r="E218">
        <v>40002.253106609998</v>
      </c>
      <c r="F218">
        <v>1159.0999999999999</v>
      </c>
      <c r="G218">
        <v>-5.5660398085067397</v>
      </c>
      <c r="H218">
        <v>11.0456567412187</v>
      </c>
      <c r="I218">
        <v>4.6582111078260597</v>
      </c>
      <c r="J218">
        <v>-1.51374925929103</v>
      </c>
      <c r="K218">
        <v>1085.5850815738499</v>
      </c>
      <c r="L218">
        <v>1001.57181269202</v>
      </c>
      <c r="M218">
        <v>67.893859340418402</v>
      </c>
      <c r="N218">
        <v>0.63746841510444097</v>
      </c>
      <c r="O218">
        <v>1.59606591320853</v>
      </c>
      <c r="P218">
        <v>35.686274509803901</v>
      </c>
      <c r="Q218">
        <v>-2.2274646447096001E-2</v>
      </c>
    </row>
    <row r="219" spans="1:17" x14ac:dyDescent="0.3">
      <c r="A219" t="s">
        <v>529</v>
      </c>
      <c r="B219" t="s">
        <v>530</v>
      </c>
      <c r="C219" t="s">
        <v>10395</v>
      </c>
      <c r="D219" t="s">
        <v>443</v>
      </c>
      <c r="E219">
        <v>39953.8238562599</v>
      </c>
      <c r="F219">
        <v>1439.65</v>
      </c>
      <c r="G219">
        <v>-39.593021521833997</v>
      </c>
      <c r="H219">
        <v>-2.58979441434945E-2</v>
      </c>
      <c r="I219">
        <v>-22.252809782757598</v>
      </c>
      <c r="J219">
        <v>-2.0351469621318898</v>
      </c>
      <c r="K219">
        <v>1458.1163139805501</v>
      </c>
      <c r="L219">
        <v>1499.02172591715</v>
      </c>
      <c r="M219">
        <v>51.958513750140398</v>
      </c>
      <c r="N219">
        <v>0.59626821347804404</v>
      </c>
      <c r="O219">
        <v>24.221164866460501</v>
      </c>
      <c r="P219">
        <v>10.3180076628352</v>
      </c>
      <c r="Q219">
        <v>4.4388625225773998E-2</v>
      </c>
    </row>
    <row r="220" spans="1:17" x14ac:dyDescent="0.3">
      <c r="A220" t="s">
        <v>531</v>
      </c>
      <c r="B220" t="s">
        <v>532</v>
      </c>
      <c r="C220" t="s">
        <v>10384</v>
      </c>
      <c r="D220" t="s">
        <v>533</v>
      </c>
      <c r="E220">
        <v>39725.697775400004</v>
      </c>
      <c r="F220">
        <v>1089.25</v>
      </c>
      <c r="G220">
        <v>80.321558563734598</v>
      </c>
      <c r="H220">
        <v>-6.6601954668877204</v>
      </c>
      <c r="I220">
        <v>43.574461845249999</v>
      </c>
      <c r="J220">
        <v>-5.5487612986613399</v>
      </c>
      <c r="K220">
        <v>1042.4072322059701</v>
      </c>
      <c r="L220">
        <v>845.72461259457896</v>
      </c>
      <c r="M220">
        <v>51.409108153830303</v>
      </c>
      <c r="N220">
        <v>0.62754939173769397</v>
      </c>
      <c r="O220">
        <v>11.5446408078953</v>
      </c>
      <c r="P220">
        <v>123.412983283765</v>
      </c>
      <c r="Q220">
        <v>0.13162061984366999</v>
      </c>
    </row>
    <row r="221" spans="1:17" x14ac:dyDescent="0.3">
      <c r="A221" t="s">
        <v>534</v>
      </c>
      <c r="B221" t="s">
        <v>535</v>
      </c>
      <c r="C221" t="s">
        <v>10393</v>
      </c>
      <c r="D221" t="s">
        <v>327</v>
      </c>
      <c r="E221">
        <v>39685.710231879901</v>
      </c>
      <c r="F221">
        <v>1930.1</v>
      </c>
      <c r="G221">
        <v>83.136431576037495</v>
      </c>
      <c r="H221">
        <v>2.8601550862627301</v>
      </c>
      <c r="I221">
        <v>38.619545513959203</v>
      </c>
      <c r="J221">
        <v>0.25593230201912298</v>
      </c>
      <c r="K221">
        <v>1735.6219917338999</v>
      </c>
      <c r="L221">
        <v>1454.5163239872099</v>
      </c>
      <c r="M221">
        <v>71.911565706880197</v>
      </c>
      <c r="N221">
        <v>1.14679106609698</v>
      </c>
      <c r="O221">
        <v>3.0205688824413301</v>
      </c>
      <c r="P221">
        <v>140.60084766891001</v>
      </c>
      <c r="Q221">
        <v>0.18548917735314399</v>
      </c>
    </row>
    <row r="222" spans="1:17" x14ac:dyDescent="0.3">
      <c r="A222" t="s">
        <v>536</v>
      </c>
      <c r="B222" t="s">
        <v>537</v>
      </c>
      <c r="C222" t="s">
        <v>10390</v>
      </c>
      <c r="D222" t="s">
        <v>538</v>
      </c>
      <c r="E222">
        <v>39635.5</v>
      </c>
      <c r="F222">
        <v>466.3</v>
      </c>
      <c r="G222">
        <v>48.485406214754398</v>
      </c>
      <c r="H222">
        <v>-12.015837138815</v>
      </c>
      <c r="I222">
        <v>36.590388884350801</v>
      </c>
      <c r="J222">
        <v>-5.65029302859684</v>
      </c>
      <c r="K222">
        <v>496.16237377798899</v>
      </c>
      <c r="L222">
        <v>433.73219256587203</v>
      </c>
      <c r="M222">
        <v>36.881607173716503</v>
      </c>
      <c r="N222">
        <v>0.603778975014859</v>
      </c>
      <c r="O222">
        <v>33.036671670598302</v>
      </c>
      <c r="P222">
        <v>92.925113777410004</v>
      </c>
      <c r="Q222">
        <v>0.13097710363127099</v>
      </c>
    </row>
    <row r="223" spans="1:17" x14ac:dyDescent="0.3">
      <c r="A223" t="s">
        <v>539</v>
      </c>
      <c r="B223" t="s">
        <v>540</v>
      </c>
      <c r="C223" t="s">
        <v>10384</v>
      </c>
      <c r="D223" t="s">
        <v>51</v>
      </c>
      <c r="E223">
        <v>39594.016752900003</v>
      </c>
      <c r="F223">
        <v>320.75</v>
      </c>
      <c r="G223">
        <v>-25.9587516862006</v>
      </c>
      <c r="H223">
        <v>4.0401328898528197</v>
      </c>
      <c r="I223">
        <v>4.6798226498589903</v>
      </c>
      <c r="J223">
        <v>-4.0077070037863898</v>
      </c>
      <c r="K223">
        <v>311.77943256649399</v>
      </c>
      <c r="L223">
        <v>292.12738961746902</v>
      </c>
      <c r="M223">
        <v>41.680037957603702</v>
      </c>
      <c r="N223">
        <v>1.08299640242227</v>
      </c>
      <c r="O223">
        <v>5.0194855806703096</v>
      </c>
      <c r="P223">
        <v>35.1379818832947</v>
      </c>
      <c r="Q223">
        <v>6.0869762231153E-2</v>
      </c>
    </row>
    <row r="224" spans="1:17" x14ac:dyDescent="0.3">
      <c r="A224" t="s">
        <v>541</v>
      </c>
      <c r="B224" t="s">
        <v>542</v>
      </c>
      <c r="C224" t="s">
        <v>10386</v>
      </c>
      <c r="D224" t="s">
        <v>40</v>
      </c>
      <c r="E224">
        <v>39345.059452300004</v>
      </c>
      <c r="F224">
        <v>7598.15</v>
      </c>
      <c r="G224">
        <v>241.863209836176</v>
      </c>
      <c r="H224">
        <v>39.874255010550897</v>
      </c>
      <c r="I224">
        <v>136.98317554627201</v>
      </c>
      <c r="J224">
        <v>15.5040278548332</v>
      </c>
      <c r="K224">
        <v>5805.4759635235196</v>
      </c>
      <c r="L224">
        <v>4035.5255039482199</v>
      </c>
      <c r="M224">
        <v>61.551262343349499</v>
      </c>
      <c r="N224">
        <v>1.4387475245213901</v>
      </c>
      <c r="O224">
        <v>11.606114646328299</v>
      </c>
      <c r="P224">
        <v>281.41408563827099</v>
      </c>
      <c r="Q224">
        <v>0.200064689648147</v>
      </c>
    </row>
    <row r="225" spans="1:17" x14ac:dyDescent="0.3">
      <c r="A225" t="s">
        <v>543</v>
      </c>
      <c r="B225" t="s">
        <v>544</v>
      </c>
      <c r="C225" t="s">
        <v>10399</v>
      </c>
      <c r="D225" t="s">
        <v>545</v>
      </c>
      <c r="E225">
        <v>39246.208396950002</v>
      </c>
      <c r="F225">
        <v>34838.85</v>
      </c>
      <c r="G225">
        <v>-13.679939363240999</v>
      </c>
      <c r="H225">
        <v>-5.9704106996656501</v>
      </c>
      <c r="I225">
        <v>-2.1163762660763901</v>
      </c>
      <c r="J225">
        <v>-2.42467606235041</v>
      </c>
      <c r="K225">
        <v>35920.598760382898</v>
      </c>
      <c r="L225">
        <v>33718.618501404097</v>
      </c>
      <c r="M225">
        <v>35.605614409278097</v>
      </c>
      <c r="N225">
        <v>0.64114024730500196</v>
      </c>
      <c r="O225">
        <v>17.2728146882001</v>
      </c>
      <c r="P225">
        <v>22.246082750417099</v>
      </c>
      <c r="Q225">
        <v>2.6081205544579999E-2</v>
      </c>
    </row>
    <row r="226" spans="1:17" x14ac:dyDescent="0.3">
      <c r="A226" t="s">
        <v>546</v>
      </c>
      <c r="B226" t="s">
        <v>547</v>
      </c>
      <c r="C226" t="s">
        <v>10388</v>
      </c>
      <c r="D226" t="s">
        <v>54</v>
      </c>
      <c r="E226">
        <v>39116.223801849999</v>
      </c>
      <c r="F226">
        <v>3131.5</v>
      </c>
      <c r="G226">
        <v>54.4552527899775</v>
      </c>
      <c r="H226">
        <v>2.7379453272029401</v>
      </c>
      <c r="I226">
        <v>32.305740446783297</v>
      </c>
      <c r="J226">
        <v>-7.9157134222005903</v>
      </c>
      <c r="K226">
        <v>2963.13661929926</v>
      </c>
      <c r="L226">
        <v>2429.5295856623202</v>
      </c>
      <c r="M226">
        <v>40.678545527826799</v>
      </c>
      <c r="N226">
        <v>0.86819558966270904</v>
      </c>
      <c r="O226">
        <v>11.2885198786524</v>
      </c>
      <c r="P226">
        <v>89.782127814308595</v>
      </c>
      <c r="Q226">
        <v>8.6428129087502997E-2</v>
      </c>
    </row>
    <row r="227" spans="1:17" x14ac:dyDescent="0.3">
      <c r="A227" t="s">
        <v>548</v>
      </c>
      <c r="B227" t="s">
        <v>549</v>
      </c>
      <c r="C227" t="s">
        <v>10397</v>
      </c>
      <c r="D227" t="s">
        <v>278</v>
      </c>
      <c r="E227">
        <v>38791.544790809901</v>
      </c>
      <c r="F227">
        <v>2844.1</v>
      </c>
      <c r="G227">
        <v>-1.1164365773868099</v>
      </c>
      <c r="H227">
        <v>-6.8249529782476097</v>
      </c>
      <c r="I227">
        <v>17.334811839567202</v>
      </c>
      <c r="J227">
        <v>-5.3174629442847996</v>
      </c>
      <c r="K227">
        <v>2858.0424491436502</v>
      </c>
      <c r="L227">
        <v>2544.9978229560102</v>
      </c>
      <c r="M227">
        <v>34.188788901479498</v>
      </c>
      <c r="N227">
        <v>0.37237691449065802</v>
      </c>
      <c r="O227">
        <v>11.423648957490901</v>
      </c>
      <c r="P227">
        <v>47.987616099071197</v>
      </c>
      <c r="Q227">
        <v>-7.2589872323010002E-3</v>
      </c>
    </row>
    <row r="228" spans="1:17" x14ac:dyDescent="0.3">
      <c r="A228" t="s">
        <v>550</v>
      </c>
      <c r="B228" t="s">
        <v>551</v>
      </c>
      <c r="C228" t="s">
        <v>10395</v>
      </c>
      <c r="D228" t="s">
        <v>552</v>
      </c>
      <c r="E228">
        <v>38667.102561430002</v>
      </c>
      <c r="F228">
        <v>4284.8500000000004</v>
      </c>
      <c r="G228">
        <v>35.341493242581997</v>
      </c>
      <c r="H228">
        <v>-7.1915748612207402</v>
      </c>
      <c r="I228">
        <v>7.1890514434992996</v>
      </c>
      <c r="J228">
        <v>-2.5079497739213901</v>
      </c>
      <c r="K228">
        <v>4395.9086334400799</v>
      </c>
      <c r="L228">
        <v>3851.5943369609299</v>
      </c>
      <c r="M228">
        <v>32.028101746918701</v>
      </c>
      <c r="N228">
        <v>1.0511494132255499</v>
      </c>
      <c r="O228">
        <v>17.616719371739901</v>
      </c>
      <c r="P228">
        <v>84.604282452285503</v>
      </c>
      <c r="Q228">
        <v>0.19645380793343101</v>
      </c>
    </row>
    <row r="229" spans="1:17" x14ac:dyDescent="0.3">
      <c r="A229" t="s">
        <v>553</v>
      </c>
      <c r="B229" t="s">
        <v>554</v>
      </c>
      <c r="C229" t="s">
        <v>10384</v>
      </c>
      <c r="D229" t="s">
        <v>43</v>
      </c>
      <c r="E229">
        <v>38398.400000000001</v>
      </c>
      <c r="F229">
        <v>233</v>
      </c>
      <c r="G229">
        <v>31.0406173687572</v>
      </c>
      <c r="H229">
        <v>-11.883461332584799</v>
      </c>
      <c r="I229">
        <v>-14.100652914698999</v>
      </c>
      <c r="J229">
        <v>-6.4528975139334301</v>
      </c>
      <c r="K229">
        <v>253.317961818806</v>
      </c>
      <c r="L229">
        <v>233.07361577621401</v>
      </c>
      <c r="M229">
        <v>28.165664571134801</v>
      </c>
      <c r="N229">
        <v>0.354766809314561</v>
      </c>
      <c r="O229">
        <v>39.356223175965603</v>
      </c>
      <c r="P229">
        <v>79.093005380476498</v>
      </c>
      <c r="Q229">
        <v>3.2722916206330999E-2</v>
      </c>
    </row>
    <row r="230" spans="1:17" x14ac:dyDescent="0.3">
      <c r="A230" t="s">
        <v>555</v>
      </c>
      <c r="B230" t="s">
        <v>556</v>
      </c>
      <c r="C230" t="s">
        <v>10387</v>
      </c>
      <c r="D230" t="s">
        <v>46</v>
      </c>
      <c r="E230">
        <v>38094.012000000002</v>
      </c>
      <c r="F230">
        <v>63.08</v>
      </c>
      <c r="G230">
        <v>77.906353321876793</v>
      </c>
      <c r="H230">
        <v>-13.398988669151301</v>
      </c>
      <c r="I230">
        <v>-1.1722200442889701</v>
      </c>
      <c r="J230">
        <v>-4.1761772985002503</v>
      </c>
      <c r="K230">
        <v>63.540869274783901</v>
      </c>
      <c r="L230">
        <v>58.939803113162696</v>
      </c>
      <c r="M230">
        <v>59.053534270338702</v>
      </c>
      <c r="N230">
        <v>0.84524348565228602</v>
      </c>
      <c r="O230">
        <v>23.8902980342422</v>
      </c>
      <c r="P230">
        <v>119.40869565217299</v>
      </c>
      <c r="Q230">
        <v>0.12511560533842001</v>
      </c>
    </row>
    <row r="231" spans="1:17" x14ac:dyDescent="0.3">
      <c r="A231" t="s">
        <v>557</v>
      </c>
      <c r="B231" t="s">
        <v>558</v>
      </c>
      <c r="C231" t="s">
        <v>10384</v>
      </c>
      <c r="D231" t="s">
        <v>407</v>
      </c>
      <c r="E231">
        <v>38034.324928100003</v>
      </c>
      <c r="F231">
        <v>2025.5</v>
      </c>
      <c r="G231">
        <v>44.023119275676102</v>
      </c>
      <c r="H231">
        <v>17.025251770043901</v>
      </c>
      <c r="I231">
        <v>84.363596530560002</v>
      </c>
      <c r="J231">
        <v>2.9167119453890402</v>
      </c>
      <c r="K231">
        <v>1660.7637708347199</v>
      </c>
      <c r="L231">
        <v>1322.9421125070501</v>
      </c>
      <c r="M231">
        <v>79.754663812163201</v>
      </c>
      <c r="N231">
        <v>0.69121429490022002</v>
      </c>
      <c r="O231">
        <v>2.4438410269069299</v>
      </c>
      <c r="P231">
        <v>110.74810113411699</v>
      </c>
      <c r="Q231">
        <v>0.13505508699428401</v>
      </c>
    </row>
    <row r="232" spans="1:17" x14ac:dyDescent="0.3">
      <c r="A232" t="s">
        <v>559</v>
      </c>
      <c r="B232" t="s">
        <v>560</v>
      </c>
      <c r="C232" t="s">
        <v>10395</v>
      </c>
      <c r="D232" t="s">
        <v>215</v>
      </c>
      <c r="E232">
        <v>37829.916542275001</v>
      </c>
      <c r="F232">
        <v>9417.85</v>
      </c>
      <c r="G232">
        <v>43.176069525945699</v>
      </c>
      <c r="H232">
        <v>11.5121513243111</v>
      </c>
      <c r="I232">
        <v>35.049190930319298</v>
      </c>
      <c r="J232">
        <v>-7.3917923035560502</v>
      </c>
      <c r="K232">
        <v>8988.9344575238392</v>
      </c>
      <c r="L232">
        <v>7477.8153991804002</v>
      </c>
      <c r="M232">
        <v>43.392877885633197</v>
      </c>
      <c r="N232">
        <v>1.25411654454943</v>
      </c>
      <c r="O232">
        <v>12.8155576909804</v>
      </c>
      <c r="P232">
        <v>107.18379109698201</v>
      </c>
      <c r="Q232">
        <v>0.28178983010485997</v>
      </c>
    </row>
    <row r="233" spans="1:17" x14ac:dyDescent="0.3">
      <c r="A233" t="s">
        <v>561</v>
      </c>
      <c r="B233" t="s">
        <v>562</v>
      </c>
      <c r="C233" t="s">
        <v>10382</v>
      </c>
      <c r="D233" t="s">
        <v>192</v>
      </c>
      <c r="E233">
        <v>37723.043111999999</v>
      </c>
      <c r="F233">
        <v>538.9</v>
      </c>
      <c r="G233">
        <v>-13.3511962898574</v>
      </c>
      <c r="H233">
        <v>-5.7671179022505097</v>
      </c>
      <c r="I233">
        <v>15.543884681735101</v>
      </c>
      <c r="J233">
        <v>1.89556903283258</v>
      </c>
      <c r="K233">
        <v>530.95100163843995</v>
      </c>
      <c r="L233">
        <v>485.36593365887097</v>
      </c>
      <c r="M233">
        <v>51.096598589058097</v>
      </c>
      <c r="N233">
        <v>1.31443835066661</v>
      </c>
      <c r="O233">
        <v>5.8359621451104102</v>
      </c>
      <c r="P233">
        <v>43.438914027149302</v>
      </c>
      <c r="Q233">
        <v>-3.2360035271214997E-2</v>
      </c>
    </row>
    <row r="234" spans="1:17" x14ac:dyDescent="0.3">
      <c r="A234" t="s">
        <v>563</v>
      </c>
      <c r="B234" t="s">
        <v>564</v>
      </c>
      <c r="C234" t="s">
        <v>10389</v>
      </c>
      <c r="D234" t="s">
        <v>158</v>
      </c>
      <c r="E234">
        <v>37307.457965144997</v>
      </c>
      <c r="F234">
        <v>269.05</v>
      </c>
      <c r="G234">
        <v>72.547600504446294</v>
      </c>
      <c r="H234">
        <v>-3.8686503895953601</v>
      </c>
      <c r="I234">
        <v>14.018623975428101</v>
      </c>
      <c r="J234">
        <v>-3.22625494184715</v>
      </c>
      <c r="K234">
        <v>266.98310611422198</v>
      </c>
      <c r="L234">
        <v>233.54472542771401</v>
      </c>
      <c r="M234">
        <v>49.769939264709301</v>
      </c>
      <c r="N234">
        <v>0.53245874801081705</v>
      </c>
      <c r="O234">
        <v>15.8892399182308</v>
      </c>
      <c r="P234">
        <v>130.35102739726</v>
      </c>
      <c r="Q234">
        <v>0.168330167250026</v>
      </c>
    </row>
    <row r="235" spans="1:17" hidden="1" x14ac:dyDescent="0.3">
      <c r="A235" t="s">
        <v>565</v>
      </c>
      <c r="B235" t="s">
        <v>566</v>
      </c>
      <c r="C235" t="s">
        <v>10398</v>
      </c>
      <c r="D235" t="s">
        <v>37</v>
      </c>
      <c r="E235">
        <v>36816.935980103997</v>
      </c>
      <c r="F235">
        <v>54.32</v>
      </c>
      <c r="G235">
        <v>-15.356002093475301</v>
      </c>
      <c r="H235">
        <v>-16.1978825706273</v>
      </c>
      <c r="I235">
        <v>-20.221423093492</v>
      </c>
      <c r="J235">
        <v>-3.8660446604502199</v>
      </c>
      <c r="K235">
        <v>58.851459501053199</v>
      </c>
      <c r="L235">
        <v>56.000448651271697</v>
      </c>
      <c r="M235">
        <v>29.974838916776701</v>
      </c>
      <c r="N235">
        <v>0.441174845582263</v>
      </c>
      <c r="O235">
        <v>42.673048600883597</v>
      </c>
      <c r="P235">
        <v>48.618331053351497</v>
      </c>
      <c r="Q235">
        <v>0.111973304778744</v>
      </c>
    </row>
    <row r="236" spans="1:17" x14ac:dyDescent="0.3">
      <c r="A236" t="s">
        <v>567</v>
      </c>
      <c r="B236" t="s">
        <v>568</v>
      </c>
      <c r="C236" t="s">
        <v>10384</v>
      </c>
      <c r="D236" t="s">
        <v>569</v>
      </c>
      <c r="E236">
        <v>36733.207139999999</v>
      </c>
      <c r="F236">
        <v>667.8</v>
      </c>
      <c r="G236">
        <v>16.6132498736009</v>
      </c>
      <c r="H236">
        <v>-5.5096728955097403</v>
      </c>
      <c r="I236">
        <v>-0.94767833742114105</v>
      </c>
      <c r="J236">
        <v>-8.3270309286014292</v>
      </c>
      <c r="K236">
        <v>694.94812417813</v>
      </c>
      <c r="L236">
        <v>643.35152563524002</v>
      </c>
      <c r="M236">
        <v>40.879666413778402</v>
      </c>
      <c r="N236">
        <v>1.2642937002346899</v>
      </c>
      <c r="O236">
        <v>23.802036537885499</v>
      </c>
      <c r="P236">
        <v>54.5833333333333</v>
      </c>
      <c r="Q236">
        <v>4.2038361529847003E-2</v>
      </c>
    </row>
    <row r="237" spans="1:17" x14ac:dyDescent="0.3">
      <c r="A237" t="s">
        <v>570</v>
      </c>
      <c r="B237" t="s">
        <v>571</v>
      </c>
      <c r="C237" t="s">
        <v>10388</v>
      </c>
      <c r="D237" t="s">
        <v>183</v>
      </c>
      <c r="E237">
        <v>36467.554093699997</v>
      </c>
      <c r="F237">
        <v>909.85</v>
      </c>
      <c r="G237">
        <v>-15.4271368594394</v>
      </c>
      <c r="H237">
        <v>4.2061890124014401</v>
      </c>
      <c r="I237">
        <v>16.487943917184001</v>
      </c>
      <c r="J237">
        <v>-3.1716665782610498</v>
      </c>
      <c r="K237">
        <v>842.77574102113601</v>
      </c>
      <c r="L237">
        <v>761.27167903582995</v>
      </c>
      <c r="M237">
        <v>55.8664535947213</v>
      </c>
      <c r="N237">
        <v>0.78004682096978994</v>
      </c>
      <c r="O237">
        <v>3.8907512227290102</v>
      </c>
      <c r="P237">
        <v>49.732576318604401</v>
      </c>
      <c r="Q237">
        <v>1.8252853704108001E-2</v>
      </c>
    </row>
    <row r="238" spans="1:17" x14ac:dyDescent="0.3">
      <c r="A238" t="s">
        <v>572</v>
      </c>
      <c r="B238" t="s">
        <v>573</v>
      </c>
      <c r="C238" t="s">
        <v>10388</v>
      </c>
      <c r="D238" t="s">
        <v>54</v>
      </c>
      <c r="E238">
        <v>36397.675635369997</v>
      </c>
      <c r="F238">
        <v>1434.65</v>
      </c>
      <c r="G238">
        <v>27.499153759873</v>
      </c>
      <c r="H238">
        <v>2.55910092287594</v>
      </c>
      <c r="I238">
        <v>5.4802230808704699</v>
      </c>
      <c r="J238">
        <v>-2.37591305922964</v>
      </c>
      <c r="K238">
        <v>1364.9016189531901</v>
      </c>
      <c r="L238">
        <v>1226.08071103008</v>
      </c>
      <c r="M238">
        <v>49.545642805865803</v>
      </c>
      <c r="N238">
        <v>0.58919890232042804</v>
      </c>
      <c r="O238">
        <v>3.15407939218623</v>
      </c>
      <c r="P238">
        <v>63.399772209567203</v>
      </c>
      <c r="Q238">
        <v>-1.3186218438241E-2</v>
      </c>
    </row>
    <row r="239" spans="1:17" x14ac:dyDescent="0.3">
      <c r="A239" t="s">
        <v>574</v>
      </c>
      <c r="B239" t="s">
        <v>575</v>
      </c>
      <c r="C239" t="s">
        <v>10384</v>
      </c>
      <c r="D239" t="s">
        <v>43</v>
      </c>
      <c r="E239">
        <v>36219.761494500002</v>
      </c>
      <c r="F239">
        <v>618.6</v>
      </c>
      <c r="G239">
        <v>-30.649308866222899</v>
      </c>
      <c r="H239">
        <v>-1.7949899116171899</v>
      </c>
      <c r="I239">
        <v>-3.1245693398219601</v>
      </c>
      <c r="J239">
        <v>-3.56897065478557</v>
      </c>
      <c r="K239">
        <v>600.32447517665503</v>
      </c>
      <c r="L239">
        <v>576.58778805020097</v>
      </c>
      <c r="M239">
        <v>54.662925453888597</v>
      </c>
      <c r="N239">
        <v>0.72635771731633403</v>
      </c>
      <c r="O239">
        <v>4.5910119624959602</v>
      </c>
      <c r="P239">
        <v>36.0158311345646</v>
      </c>
      <c r="Q239">
        <v>-8.4798955436998003E-2</v>
      </c>
    </row>
    <row r="240" spans="1:17" x14ac:dyDescent="0.3">
      <c r="A240" t="s">
        <v>576</v>
      </c>
      <c r="B240" t="s">
        <v>577</v>
      </c>
      <c r="C240" t="s">
        <v>5658</v>
      </c>
      <c r="D240" t="s">
        <v>80</v>
      </c>
      <c r="E240">
        <v>35796.062640769997</v>
      </c>
      <c r="F240">
        <v>4632.7</v>
      </c>
      <c r="G240">
        <v>14.3416046733961</v>
      </c>
      <c r="H240">
        <v>2.5051738035937201</v>
      </c>
      <c r="I240">
        <v>-2.9971603214031499</v>
      </c>
      <c r="J240">
        <v>-2.6289613928387698</v>
      </c>
      <c r="K240">
        <v>4480.3667880013199</v>
      </c>
      <c r="L240">
        <v>4138.2526246631596</v>
      </c>
      <c r="M240">
        <v>47.733632322680798</v>
      </c>
      <c r="N240">
        <v>1.0081479518963199</v>
      </c>
      <c r="O240">
        <v>5.6727178535195399</v>
      </c>
      <c r="P240">
        <v>51.759946276186199</v>
      </c>
      <c r="Q240">
        <v>3.2478428388555997E-2</v>
      </c>
    </row>
    <row r="241" spans="1:17" x14ac:dyDescent="0.3">
      <c r="A241" t="s">
        <v>578</v>
      </c>
      <c r="B241" t="s">
        <v>579</v>
      </c>
      <c r="C241" t="s">
        <v>10395</v>
      </c>
      <c r="D241" t="s">
        <v>215</v>
      </c>
      <c r="E241">
        <v>35073.741259950002</v>
      </c>
      <c r="F241">
        <v>5479.35</v>
      </c>
      <c r="G241">
        <v>137.37266187994101</v>
      </c>
      <c r="H241">
        <v>-1.59252905105624</v>
      </c>
      <c r="I241">
        <v>93.507553058701404</v>
      </c>
      <c r="J241">
        <v>1.39703036987134</v>
      </c>
      <c r="K241">
        <v>4688.7767872866498</v>
      </c>
      <c r="L241">
        <v>3545.4278925960498</v>
      </c>
      <c r="M241">
        <v>71.671519273563405</v>
      </c>
      <c r="N241">
        <v>2.11280719150695</v>
      </c>
      <c r="O241">
        <v>4.7934517780393504</v>
      </c>
      <c r="P241">
        <v>175.88490005538401</v>
      </c>
    </row>
    <row r="242" spans="1:17" x14ac:dyDescent="0.3">
      <c r="A242" t="s">
        <v>580</v>
      </c>
      <c r="B242" t="s">
        <v>581</v>
      </c>
      <c r="C242" t="s">
        <v>10391</v>
      </c>
      <c r="D242" t="s">
        <v>111</v>
      </c>
      <c r="E242">
        <v>34947.47193105</v>
      </c>
      <c r="F242">
        <v>327.75</v>
      </c>
      <c r="G242">
        <v>17.842250757774199</v>
      </c>
      <c r="H242">
        <v>0.45524533750132701</v>
      </c>
      <c r="I242">
        <v>44.036783171145103</v>
      </c>
      <c r="J242">
        <v>1.08137910633222</v>
      </c>
      <c r="K242">
        <v>319.24449008408197</v>
      </c>
      <c r="L242">
        <v>283.11800756480397</v>
      </c>
      <c r="M242">
        <v>54.025068694778597</v>
      </c>
      <c r="N242">
        <v>0.95747593207998505</v>
      </c>
      <c r="O242">
        <v>6.4530892448512596</v>
      </c>
      <c r="P242">
        <v>64.905660377358501</v>
      </c>
      <c r="Q242">
        <v>3.0037160014988001E-2</v>
      </c>
    </row>
    <row r="243" spans="1:17" x14ac:dyDescent="0.3">
      <c r="A243" t="s">
        <v>582</v>
      </c>
      <c r="B243" t="s">
        <v>583</v>
      </c>
      <c r="C243" t="s">
        <v>10390</v>
      </c>
      <c r="D243" t="s">
        <v>197</v>
      </c>
      <c r="E243">
        <v>34581.257866559899</v>
      </c>
      <c r="F243">
        <v>2458.4499999999998</v>
      </c>
      <c r="G243">
        <v>22.764434630751399</v>
      </c>
      <c r="H243">
        <v>-3.6328815864191002</v>
      </c>
      <c r="I243">
        <v>22.1391448785071</v>
      </c>
      <c r="J243">
        <v>0.66811492466415501</v>
      </c>
      <c r="K243">
        <v>2493.87801242265</v>
      </c>
      <c r="L243">
        <v>2210.0214494390002</v>
      </c>
      <c r="M243">
        <v>46.337921987075497</v>
      </c>
      <c r="N243">
        <v>1.21576401612931</v>
      </c>
      <c r="O243">
        <v>24.5215481299192</v>
      </c>
      <c r="P243">
        <v>59.634427453654098</v>
      </c>
      <c r="Q243">
        <v>3.9051902678411E-2</v>
      </c>
    </row>
    <row r="244" spans="1:17" x14ac:dyDescent="0.3">
      <c r="A244" t="s">
        <v>584</v>
      </c>
      <c r="B244" t="s">
        <v>585</v>
      </c>
      <c r="C244" t="s">
        <v>5658</v>
      </c>
      <c r="D244" t="s">
        <v>80</v>
      </c>
      <c r="E244">
        <v>34431.8692081099</v>
      </c>
      <c r="F244">
        <v>1835.9</v>
      </c>
      <c r="G244">
        <v>-50.277119341376697</v>
      </c>
      <c r="H244">
        <v>-1.58008087471459</v>
      </c>
      <c r="I244">
        <v>-21.216586643100001</v>
      </c>
      <c r="J244">
        <v>-5.2367684823731597</v>
      </c>
      <c r="K244">
        <v>1840.36061696415</v>
      </c>
      <c r="L244">
        <v>1917.1755301888099</v>
      </c>
      <c r="M244">
        <v>42.241243546852303</v>
      </c>
      <c r="N244">
        <v>0.45974805177258499</v>
      </c>
      <c r="O244">
        <v>32.398278773353603</v>
      </c>
      <c r="P244">
        <v>11.172338621775401</v>
      </c>
      <c r="Q244">
        <v>-5.1606675459592001E-2</v>
      </c>
    </row>
    <row r="245" spans="1:17" x14ac:dyDescent="0.3">
      <c r="A245" t="s">
        <v>586</v>
      </c>
      <c r="B245" t="s">
        <v>587</v>
      </c>
      <c r="C245" t="s">
        <v>10384</v>
      </c>
      <c r="D245" t="s">
        <v>218</v>
      </c>
      <c r="E245">
        <v>34076.690785439998</v>
      </c>
      <c r="F245">
        <v>6735.15</v>
      </c>
      <c r="G245">
        <v>116.646116410499</v>
      </c>
      <c r="H245">
        <v>4.0087862455412999</v>
      </c>
      <c r="I245">
        <v>-14.045397384483101</v>
      </c>
      <c r="J245">
        <v>-6.2790816668591596</v>
      </c>
      <c r="K245">
        <v>6677.8450886479004</v>
      </c>
      <c r="L245">
        <v>5947.6801885031</v>
      </c>
      <c r="M245">
        <v>38.779790420889398</v>
      </c>
      <c r="N245">
        <v>0.55532471775905301</v>
      </c>
      <c r="O245">
        <v>44.864628107762996</v>
      </c>
      <c r="P245">
        <v>157.06188813190499</v>
      </c>
      <c r="Q245">
        <v>0.14856738714912501</v>
      </c>
    </row>
    <row r="246" spans="1:17" x14ac:dyDescent="0.3">
      <c r="A246" t="s">
        <v>588</v>
      </c>
      <c r="B246" t="s">
        <v>589</v>
      </c>
      <c r="C246" t="s">
        <v>10393</v>
      </c>
      <c r="D246" t="s">
        <v>590</v>
      </c>
      <c r="E246">
        <v>33899.295249149996</v>
      </c>
      <c r="F246">
        <v>1246.55</v>
      </c>
      <c r="G246">
        <v>-16.038647816815899</v>
      </c>
      <c r="H246">
        <v>-10.5433363605982</v>
      </c>
      <c r="I246">
        <v>-12.0194768592945</v>
      </c>
      <c r="J246">
        <v>-4.2746365709313698</v>
      </c>
      <c r="K246">
        <v>1274.5340972660599</v>
      </c>
      <c r="L246">
        <v>1199.9361481974399</v>
      </c>
      <c r="M246">
        <v>42.4141621927008</v>
      </c>
      <c r="N246">
        <v>0.761769477252907</v>
      </c>
      <c r="O246">
        <v>15.615097669568</v>
      </c>
      <c r="P246">
        <v>25.907782435230502</v>
      </c>
      <c r="Q246">
        <v>0.10808983584880601</v>
      </c>
    </row>
    <row r="247" spans="1:17" x14ac:dyDescent="0.3">
      <c r="A247" t="s">
        <v>591</v>
      </c>
      <c r="B247" t="s">
        <v>592</v>
      </c>
      <c r="C247" t="s">
        <v>10384</v>
      </c>
      <c r="D247" t="s">
        <v>436</v>
      </c>
      <c r="E247">
        <v>33888.27981</v>
      </c>
      <c r="F247">
        <v>4634</v>
      </c>
      <c r="G247">
        <v>-8.7481979409502593</v>
      </c>
      <c r="H247">
        <v>-4.0826583472951903</v>
      </c>
      <c r="I247">
        <v>-25.313236701072899</v>
      </c>
      <c r="J247">
        <v>-2.5266011057980302</v>
      </c>
      <c r="K247">
        <v>4509.9536418218004</v>
      </c>
      <c r="L247">
        <v>4355.3142052142302</v>
      </c>
      <c r="M247">
        <v>49.342231743920898</v>
      </c>
      <c r="N247">
        <v>0.59390895874124805</v>
      </c>
      <c r="O247">
        <v>13.692274492878701</v>
      </c>
      <c r="P247">
        <v>26.5878110743846</v>
      </c>
      <c r="Q247">
        <v>4.4200785508026003E-2</v>
      </c>
    </row>
    <row r="248" spans="1:17" hidden="1" x14ac:dyDescent="0.3">
      <c r="A248" t="s">
        <v>593</v>
      </c>
      <c r="B248" t="s">
        <v>594</v>
      </c>
      <c r="C248" t="s">
        <v>10398</v>
      </c>
      <c r="D248" t="s">
        <v>111</v>
      </c>
      <c r="E248">
        <v>33874.171106404901</v>
      </c>
      <c r="F248">
        <v>652.45000000000005</v>
      </c>
      <c r="G248">
        <v>-33.517958266990703</v>
      </c>
      <c r="H248">
        <v>-8.9741724100810103</v>
      </c>
      <c r="I248">
        <v>-22.0196085562335</v>
      </c>
      <c r="J248">
        <v>-1.7598034155075299</v>
      </c>
      <c r="M248">
        <v>62.146614340637001</v>
      </c>
      <c r="O248">
        <v>8.4680818453521205</v>
      </c>
      <c r="P248">
        <v>11.0364193328795</v>
      </c>
    </row>
    <row r="249" spans="1:17" x14ac:dyDescent="0.3">
      <c r="A249" t="s">
        <v>595</v>
      </c>
      <c r="B249" t="s">
        <v>596</v>
      </c>
      <c r="C249" t="s">
        <v>10384</v>
      </c>
      <c r="D249" t="s">
        <v>24</v>
      </c>
      <c r="E249">
        <v>33836.837509500001</v>
      </c>
      <c r="F249">
        <v>210.04</v>
      </c>
      <c r="G249">
        <v>-43.845534818559898</v>
      </c>
      <c r="H249">
        <v>4.84831906487707</v>
      </c>
      <c r="I249">
        <v>4.2251017935228596E-3</v>
      </c>
      <c r="J249">
        <v>4.3381153826666496</v>
      </c>
      <c r="K249">
        <v>201.03257752817299</v>
      </c>
      <c r="L249">
        <v>204.829047311507</v>
      </c>
      <c r="M249">
        <v>62.178357016834902</v>
      </c>
      <c r="N249">
        <v>0.88964853563221502</v>
      </c>
      <c r="O249">
        <v>25.261854884783801</v>
      </c>
      <c r="P249">
        <v>24.173810227608602</v>
      </c>
      <c r="Q249">
        <v>-6.4177770349247001E-2</v>
      </c>
    </row>
    <row r="250" spans="1:17" x14ac:dyDescent="0.3">
      <c r="A250" t="s">
        <v>597</v>
      </c>
      <c r="B250" t="s">
        <v>598</v>
      </c>
      <c r="C250" t="s">
        <v>10392</v>
      </c>
      <c r="D250" t="s">
        <v>171</v>
      </c>
      <c r="E250">
        <v>33799.534776160901</v>
      </c>
      <c r="F250">
        <v>184.03</v>
      </c>
      <c r="G250">
        <v>64.020240749546502</v>
      </c>
      <c r="H250">
        <v>0.61696226294343604</v>
      </c>
      <c r="I250">
        <v>15.453324222764699</v>
      </c>
      <c r="J250">
        <v>-1.03925974494198</v>
      </c>
      <c r="K250">
        <v>181.049663446745</v>
      </c>
      <c r="L250">
        <v>163.85944158407901</v>
      </c>
      <c r="M250">
        <v>56.752960086712903</v>
      </c>
      <c r="N250">
        <v>0.79134183045530704</v>
      </c>
      <c r="O250">
        <v>13.5684399282725</v>
      </c>
      <c r="P250">
        <v>107.70880361173801</v>
      </c>
      <c r="Q250">
        <v>8.1068541787259002E-2</v>
      </c>
    </row>
    <row r="251" spans="1:17" x14ac:dyDescent="0.3">
      <c r="A251" t="s">
        <v>599</v>
      </c>
      <c r="B251" t="s">
        <v>600</v>
      </c>
      <c r="C251" t="s">
        <v>10395</v>
      </c>
      <c r="D251" t="s">
        <v>164</v>
      </c>
      <c r="E251">
        <v>33160.696189055998</v>
      </c>
      <c r="F251">
        <v>254.34</v>
      </c>
      <c r="G251">
        <v>382.28559860489497</v>
      </c>
      <c r="H251">
        <v>8.6435927053704802</v>
      </c>
      <c r="I251">
        <v>109.848779031917</v>
      </c>
      <c r="J251">
        <v>-4.6860906366785597</v>
      </c>
      <c r="K251">
        <v>209.155775824275</v>
      </c>
      <c r="L251">
        <v>152.943160779522</v>
      </c>
      <c r="M251">
        <v>68.250522781664102</v>
      </c>
      <c r="N251">
        <v>1.0572556049309401</v>
      </c>
      <c r="O251">
        <v>2.2253676181489301</v>
      </c>
      <c r="P251">
        <v>440.57385759829901</v>
      </c>
      <c r="Q251">
        <v>0.21105691220248701</v>
      </c>
    </row>
    <row r="252" spans="1:17" hidden="1" x14ac:dyDescent="0.3">
      <c r="A252" t="s">
        <v>601</v>
      </c>
      <c r="B252" t="s">
        <v>602</v>
      </c>
      <c r="C252" t="s">
        <v>10398</v>
      </c>
      <c r="D252" t="s">
        <v>43</v>
      </c>
      <c r="E252">
        <v>32921.469571540001</v>
      </c>
      <c r="F252">
        <v>358.7</v>
      </c>
      <c r="G252">
        <v>-12.3714244559009</v>
      </c>
      <c r="H252">
        <v>-4.1461812631320596</v>
      </c>
      <c r="I252">
        <v>-0.87307474514366401</v>
      </c>
      <c r="J252">
        <v>-9.6105574197651897</v>
      </c>
      <c r="K252">
        <v>358.17226932493799</v>
      </c>
      <c r="M252">
        <v>39.926979553996901</v>
      </c>
      <c r="N252">
        <v>0.58545387294717199</v>
      </c>
      <c r="O252">
        <v>13.5768051296347</v>
      </c>
      <c r="P252">
        <v>28.774008257045399</v>
      </c>
    </row>
    <row r="253" spans="1:17" x14ac:dyDescent="0.3">
      <c r="A253" t="s">
        <v>603</v>
      </c>
      <c r="B253" t="s">
        <v>604</v>
      </c>
      <c r="C253" t="s">
        <v>605</v>
      </c>
      <c r="D253" t="s">
        <v>605</v>
      </c>
      <c r="E253">
        <v>32846.616329999997</v>
      </c>
      <c r="F253">
        <v>960.95</v>
      </c>
      <c r="G253">
        <v>2.16968802638804</v>
      </c>
      <c r="H253">
        <v>3.6213250294061399</v>
      </c>
      <c r="I253">
        <v>3.5131565886958702</v>
      </c>
      <c r="J253">
        <v>8.0096698210614292</v>
      </c>
      <c r="K253">
        <v>866.16981953124605</v>
      </c>
      <c r="L253">
        <v>822.95174942666404</v>
      </c>
      <c r="M253">
        <v>83.075341962260595</v>
      </c>
      <c r="N253">
        <v>1.34526428649688</v>
      </c>
      <c r="O253">
        <v>5.0262760809615301</v>
      </c>
      <c r="P253">
        <v>35.345070422535201</v>
      </c>
      <c r="Q253">
        <v>7.6558318482942006E-2</v>
      </c>
    </row>
    <row r="254" spans="1:17" x14ac:dyDescent="0.3">
      <c r="A254" t="s">
        <v>606</v>
      </c>
      <c r="B254" t="s">
        <v>607</v>
      </c>
      <c r="C254" t="s">
        <v>10390</v>
      </c>
      <c r="D254" t="s">
        <v>404</v>
      </c>
      <c r="E254">
        <v>32745.804775759902</v>
      </c>
      <c r="F254">
        <v>515.6</v>
      </c>
      <c r="G254">
        <v>6.4665195707223599</v>
      </c>
      <c r="H254">
        <v>2.4752438596988799</v>
      </c>
      <c r="I254">
        <v>-4.0371175624327904</v>
      </c>
      <c r="J254">
        <v>-2.1359161183003401</v>
      </c>
      <c r="K254">
        <v>511.93556928071598</v>
      </c>
      <c r="L254">
        <v>485.71069427331702</v>
      </c>
      <c r="M254">
        <v>50.830455749193199</v>
      </c>
      <c r="N254">
        <v>0.60011152299565296</v>
      </c>
      <c r="O254">
        <v>10.172614429790499</v>
      </c>
      <c r="P254">
        <v>41.260273972602697</v>
      </c>
      <c r="Q254">
        <v>0.1093562063297</v>
      </c>
    </row>
    <row r="255" spans="1:17" x14ac:dyDescent="0.3">
      <c r="A255" t="s">
        <v>608</v>
      </c>
      <c r="B255" t="s">
        <v>609</v>
      </c>
      <c r="C255" t="s">
        <v>10386</v>
      </c>
      <c r="D255" t="s">
        <v>180</v>
      </c>
      <c r="E255">
        <v>32630.557499999999</v>
      </c>
      <c r="F255">
        <v>747.55</v>
      </c>
      <c r="G255">
        <v>8.1654982587606604</v>
      </c>
      <c r="H255">
        <v>-12.8586463847966</v>
      </c>
      <c r="I255">
        <v>58.234458900071303</v>
      </c>
      <c r="J255">
        <v>-9.2495633964895099</v>
      </c>
      <c r="K255">
        <v>776.46899563054899</v>
      </c>
      <c r="L255">
        <v>641.04183871810699</v>
      </c>
      <c r="M255">
        <v>19.2130296487314</v>
      </c>
      <c r="N255">
        <v>0.72873087596932795</v>
      </c>
      <c r="O255">
        <v>15.042472075446399</v>
      </c>
      <c r="P255">
        <v>79.225605370414698</v>
      </c>
      <c r="Q255">
        <v>4.1688523066769996E-3</v>
      </c>
    </row>
    <row r="256" spans="1:17" x14ac:dyDescent="0.3">
      <c r="A256" t="s">
        <v>610</v>
      </c>
      <c r="B256" t="s">
        <v>611</v>
      </c>
      <c r="C256" t="s">
        <v>10396</v>
      </c>
      <c r="D256" t="s">
        <v>132</v>
      </c>
      <c r="E256">
        <v>32536.833391125001</v>
      </c>
      <c r="F256">
        <v>1332.45</v>
      </c>
      <c r="G256">
        <v>97.903365444123693</v>
      </c>
      <c r="H256">
        <v>11.2793037948987</v>
      </c>
      <c r="I256">
        <v>34.149904129526199</v>
      </c>
      <c r="J256">
        <v>-3.0837391269761798</v>
      </c>
      <c r="K256">
        <v>1256.0053874205701</v>
      </c>
      <c r="L256">
        <v>1091.7451629672801</v>
      </c>
      <c r="M256">
        <v>62.477723535702999</v>
      </c>
      <c r="N256">
        <v>1.0116458144979099</v>
      </c>
      <c r="O256">
        <v>9.0547487710608205</v>
      </c>
      <c r="P256">
        <v>135.83185840707901</v>
      </c>
      <c r="Q256">
        <v>0.152454088393293</v>
      </c>
    </row>
    <row r="257" spans="1:17" hidden="1" x14ac:dyDescent="0.3">
      <c r="A257" t="s">
        <v>612</v>
      </c>
      <c r="B257" t="s">
        <v>613</v>
      </c>
      <c r="C257" t="s">
        <v>10398</v>
      </c>
      <c r="D257" t="s">
        <v>132</v>
      </c>
      <c r="E257">
        <v>32216.064643341</v>
      </c>
      <c r="F257">
        <v>385.18</v>
      </c>
      <c r="G257">
        <v>-2.83549352052284</v>
      </c>
      <c r="H257">
        <v>-4.0426508519616302</v>
      </c>
      <c r="I257">
        <v>-14.057266553839099</v>
      </c>
      <c r="J257">
        <v>-2.8108168273393601</v>
      </c>
      <c r="K257">
        <v>377.96706047823102</v>
      </c>
      <c r="L257">
        <v>359.076136637822</v>
      </c>
      <c r="M257">
        <v>56.330526885428</v>
      </c>
      <c r="N257">
        <v>1.2877771299126299</v>
      </c>
      <c r="O257">
        <v>3.58793291448153</v>
      </c>
      <c r="P257">
        <v>35.626760563380202</v>
      </c>
      <c r="Q257">
        <v>-0.123824141917355</v>
      </c>
    </row>
    <row r="258" spans="1:17" x14ac:dyDescent="0.3">
      <c r="A258" t="s">
        <v>614</v>
      </c>
      <c r="B258" t="s">
        <v>615</v>
      </c>
      <c r="C258" t="s">
        <v>10384</v>
      </c>
      <c r="D258" t="s">
        <v>436</v>
      </c>
      <c r="E258">
        <v>32157.785</v>
      </c>
      <c r="F258">
        <v>1538.65</v>
      </c>
      <c r="G258">
        <v>105.907998688066</v>
      </c>
      <c r="H258">
        <v>-0.20787025334770301</v>
      </c>
      <c r="I258">
        <v>67.552627743058807</v>
      </c>
      <c r="J258">
        <v>7.2340010399077403</v>
      </c>
      <c r="K258">
        <v>1342.4258517583301</v>
      </c>
      <c r="L258">
        <v>1090.3989562271299</v>
      </c>
      <c r="M258">
        <v>80.072834391747193</v>
      </c>
      <c r="N258">
        <v>0.89778753288086099</v>
      </c>
      <c r="O258">
        <v>8.1727488382672995</v>
      </c>
      <c r="P258">
        <v>143.84310618066499</v>
      </c>
      <c r="Q258">
        <v>0.10469502967451499</v>
      </c>
    </row>
    <row r="259" spans="1:17" x14ac:dyDescent="0.3">
      <c r="A259" t="s">
        <v>616</v>
      </c>
      <c r="B259" t="s">
        <v>617</v>
      </c>
      <c r="C259" t="s">
        <v>10394</v>
      </c>
      <c r="D259" t="s">
        <v>429</v>
      </c>
      <c r="E259">
        <v>31958.554028684899</v>
      </c>
      <c r="F259">
        <v>431.85</v>
      </c>
      <c r="G259">
        <v>-29.384805745300199</v>
      </c>
      <c r="H259">
        <v>-6.5661587696400101</v>
      </c>
      <c r="I259">
        <v>-24.9237759317671</v>
      </c>
      <c r="J259">
        <v>0.60078129991027296</v>
      </c>
      <c r="K259">
        <v>414.76380053920298</v>
      </c>
      <c r="L259">
        <v>416.36205005750799</v>
      </c>
      <c r="M259">
        <v>68.470821144952595</v>
      </c>
      <c r="N259">
        <v>0.62484815303605801</v>
      </c>
      <c r="O259">
        <v>13.0021998379066</v>
      </c>
      <c r="P259">
        <v>21.9226425748165</v>
      </c>
      <c r="Q259">
        <v>-6.6247627689595995E-2</v>
      </c>
    </row>
    <row r="260" spans="1:17" x14ac:dyDescent="0.3">
      <c r="A260" t="s">
        <v>618</v>
      </c>
      <c r="B260" t="s">
        <v>619</v>
      </c>
      <c r="C260" t="s">
        <v>10392</v>
      </c>
      <c r="D260" t="s">
        <v>620</v>
      </c>
      <c r="E260">
        <v>31892.452179600001</v>
      </c>
      <c r="F260">
        <v>329.8</v>
      </c>
      <c r="G260">
        <v>77.697365264051598</v>
      </c>
      <c r="H260">
        <v>-5.2023154308813702</v>
      </c>
      <c r="I260">
        <v>10.783171184255799</v>
      </c>
      <c r="J260">
        <v>0.55864271667779397</v>
      </c>
      <c r="K260">
        <v>319.69660963841801</v>
      </c>
      <c r="L260">
        <v>292.28534191497499</v>
      </c>
      <c r="M260">
        <v>67.404458048405999</v>
      </c>
      <c r="N260">
        <v>0.70187340322424496</v>
      </c>
      <c r="O260">
        <v>26.0764099454214</v>
      </c>
      <c r="P260">
        <v>143.125691116844</v>
      </c>
      <c r="Q260">
        <v>0.11736380365054</v>
      </c>
    </row>
    <row r="261" spans="1:17" x14ac:dyDescent="0.3">
      <c r="A261" t="s">
        <v>621</v>
      </c>
      <c r="B261" t="s">
        <v>622</v>
      </c>
      <c r="C261" t="s">
        <v>10382</v>
      </c>
      <c r="D261" t="s">
        <v>18</v>
      </c>
      <c r="E261">
        <v>31853.482771974999</v>
      </c>
      <c r="F261">
        <v>181.75</v>
      </c>
      <c r="G261">
        <v>60.521416083383102</v>
      </c>
      <c r="H261">
        <v>-18.304181493936099</v>
      </c>
      <c r="I261">
        <v>-35.028569362246998</v>
      </c>
      <c r="J261">
        <v>-4.7131564996602702</v>
      </c>
      <c r="K261">
        <v>203.60941782216599</v>
      </c>
      <c r="L261">
        <v>191.60558501983499</v>
      </c>
      <c r="M261">
        <v>27.434445688967902</v>
      </c>
      <c r="N261">
        <v>0.348061570026026</v>
      </c>
      <c r="O261">
        <v>59.1471801925722</v>
      </c>
      <c r="P261">
        <v>100.828729281767</v>
      </c>
      <c r="Q261">
        <v>0.122199117083061</v>
      </c>
    </row>
    <row r="262" spans="1:17" x14ac:dyDescent="0.3">
      <c r="A262" t="s">
        <v>623</v>
      </c>
      <c r="B262" t="s">
        <v>624</v>
      </c>
      <c r="C262" t="s">
        <v>10400</v>
      </c>
      <c r="D262" t="s">
        <v>625</v>
      </c>
      <c r="E262">
        <v>31810.510526400001</v>
      </c>
      <c r="F262">
        <v>807.2</v>
      </c>
      <c r="G262">
        <v>6.3672763469736999</v>
      </c>
      <c r="H262">
        <v>-4.9806314157640204</v>
      </c>
      <c r="I262">
        <v>22.1531610293329</v>
      </c>
      <c r="J262">
        <v>-1.78126861571277</v>
      </c>
      <c r="K262">
        <v>806.59157326204104</v>
      </c>
      <c r="L262">
        <v>719.065048520304</v>
      </c>
      <c r="M262">
        <v>43.625992425750702</v>
      </c>
      <c r="N262">
        <v>0.54196667396524301</v>
      </c>
      <c r="O262">
        <v>14.0981169474727</v>
      </c>
      <c r="P262">
        <v>42.2128259337561</v>
      </c>
      <c r="Q262">
        <v>4.1065983368146E-2</v>
      </c>
    </row>
    <row r="263" spans="1:17" x14ac:dyDescent="0.3">
      <c r="A263" t="s">
        <v>626</v>
      </c>
      <c r="B263" t="s">
        <v>627</v>
      </c>
      <c r="C263" t="s">
        <v>10397</v>
      </c>
      <c r="D263" t="s">
        <v>278</v>
      </c>
      <c r="E263">
        <v>31643.363958400001</v>
      </c>
      <c r="F263">
        <v>641</v>
      </c>
      <c r="G263">
        <v>140.81344043429999</v>
      </c>
      <c r="H263">
        <v>29.960336235954902</v>
      </c>
      <c r="I263">
        <v>82.876642208053397</v>
      </c>
      <c r="J263">
        <v>15.1022800212801</v>
      </c>
      <c r="K263">
        <v>510.11880409095602</v>
      </c>
      <c r="L263">
        <v>390.44956732365</v>
      </c>
      <c r="M263">
        <v>76.337347584936296</v>
      </c>
      <c r="N263">
        <v>1.8348282439811201</v>
      </c>
      <c r="O263">
        <v>7.4414976599063998</v>
      </c>
      <c r="P263">
        <v>186.16071428571399</v>
      </c>
      <c r="Q263">
        <v>0.241938621578911</v>
      </c>
    </row>
    <row r="264" spans="1:17" x14ac:dyDescent="0.3">
      <c r="A264" t="s">
        <v>628</v>
      </c>
      <c r="B264" t="s">
        <v>629</v>
      </c>
      <c r="C264" t="s">
        <v>10384</v>
      </c>
      <c r="D264" t="s">
        <v>51</v>
      </c>
      <c r="E264">
        <v>31490.082674055</v>
      </c>
      <c r="F264">
        <v>405.15</v>
      </c>
      <c r="G264">
        <v>-21.869637106200699</v>
      </c>
      <c r="H264">
        <v>2.1770490895559398</v>
      </c>
      <c r="I264">
        <v>-31.0598512101156</v>
      </c>
      <c r="J264">
        <v>-1.78880112517304</v>
      </c>
      <c r="K264">
        <v>395.19076821490597</v>
      </c>
      <c r="L264">
        <v>414.79397396884599</v>
      </c>
      <c r="M264">
        <v>65.756096582495303</v>
      </c>
      <c r="N264">
        <v>0.65548114992467099</v>
      </c>
      <c r="O264">
        <v>28.273478958410401</v>
      </c>
      <c r="P264">
        <v>20.472792149866098</v>
      </c>
      <c r="Q264">
        <v>9.4897344686008994E-2</v>
      </c>
    </row>
    <row r="265" spans="1:17" x14ac:dyDescent="0.3">
      <c r="A265" t="s">
        <v>630</v>
      </c>
      <c r="B265" t="s">
        <v>631</v>
      </c>
      <c r="C265" t="s">
        <v>10391</v>
      </c>
      <c r="D265" t="s">
        <v>605</v>
      </c>
      <c r="E265">
        <v>31391.048138179998</v>
      </c>
      <c r="F265">
        <v>1292.3</v>
      </c>
      <c r="G265">
        <v>-31.6141933250771</v>
      </c>
      <c r="H265">
        <v>6.4847478443830902</v>
      </c>
      <c r="I265">
        <v>27.1559113050854</v>
      </c>
      <c r="J265">
        <v>-1.0484319074275299</v>
      </c>
      <c r="K265">
        <v>1189.7527935927001</v>
      </c>
      <c r="L265">
        <v>1129.27162090926</v>
      </c>
      <c r="M265">
        <v>64.742814993134004</v>
      </c>
      <c r="N265">
        <v>1.24506796831593</v>
      </c>
      <c r="O265">
        <v>15.135804379787899</v>
      </c>
      <c r="P265">
        <v>45.849557022741301</v>
      </c>
      <c r="Q265">
        <v>1.7040295454441998E-2</v>
      </c>
    </row>
    <row r="266" spans="1:17" x14ac:dyDescent="0.3">
      <c r="A266" t="s">
        <v>632</v>
      </c>
      <c r="B266" t="s">
        <v>633</v>
      </c>
      <c r="C266" t="s">
        <v>10387</v>
      </c>
      <c r="D266" t="s">
        <v>46</v>
      </c>
      <c r="E266">
        <v>31332.6</v>
      </c>
      <c r="F266">
        <v>174.07</v>
      </c>
      <c r="G266">
        <v>164.19538285774101</v>
      </c>
      <c r="H266">
        <v>-11.794910390237099</v>
      </c>
      <c r="I266">
        <v>41.090802712560901</v>
      </c>
      <c r="J266">
        <v>-6.7141971648479304</v>
      </c>
      <c r="K266">
        <v>176.282869802384</v>
      </c>
      <c r="L266">
        <v>142.023387217021</v>
      </c>
      <c r="M266">
        <v>41.574295976041903</v>
      </c>
      <c r="N266">
        <v>0.362048872986661</v>
      </c>
      <c r="O266">
        <v>20.497501005342599</v>
      </c>
      <c r="P266">
        <v>207.00176366842999</v>
      </c>
      <c r="Q266">
        <v>0.13342061372611</v>
      </c>
    </row>
    <row r="267" spans="1:17" x14ac:dyDescent="0.3">
      <c r="A267" t="s">
        <v>634</v>
      </c>
      <c r="B267" t="s">
        <v>635</v>
      </c>
      <c r="C267" t="s">
        <v>10388</v>
      </c>
      <c r="D267" t="s">
        <v>54</v>
      </c>
      <c r="E267">
        <v>30937.279102680001</v>
      </c>
      <c r="F267">
        <v>1215.3</v>
      </c>
      <c r="G267">
        <v>94.074338966488895</v>
      </c>
      <c r="H267">
        <v>16.515484187549301</v>
      </c>
      <c r="I267">
        <v>77.905025587266806</v>
      </c>
      <c r="J267">
        <v>-3.1382973882486298</v>
      </c>
      <c r="K267">
        <v>1035.4741109320601</v>
      </c>
      <c r="L267">
        <v>802.368986013361</v>
      </c>
      <c r="M267">
        <v>68.905450981259904</v>
      </c>
      <c r="N267">
        <v>1.09687299334845</v>
      </c>
      <c r="O267">
        <v>3.4312515428289201</v>
      </c>
      <c r="P267">
        <v>134.61389961389901</v>
      </c>
      <c r="Q267">
        <v>9.5626915256965997E-2</v>
      </c>
    </row>
    <row r="268" spans="1:17" x14ac:dyDescent="0.3">
      <c r="A268" t="s">
        <v>636</v>
      </c>
      <c r="B268" t="s">
        <v>637</v>
      </c>
      <c r="C268" t="s">
        <v>10384</v>
      </c>
      <c r="D268" t="s">
        <v>197</v>
      </c>
      <c r="E268">
        <v>30804.387531820001</v>
      </c>
      <c r="F268">
        <v>13955.3</v>
      </c>
      <c r="G268">
        <v>122.320716915573</v>
      </c>
      <c r="H268">
        <v>0.50389181864392196</v>
      </c>
      <c r="I268">
        <v>57.540274921478201</v>
      </c>
      <c r="J268">
        <v>-4.0087354398985404</v>
      </c>
      <c r="K268">
        <v>13589.1941826723</v>
      </c>
      <c r="L268">
        <v>10764.868835245699</v>
      </c>
      <c r="M268">
        <v>42.991272333851597</v>
      </c>
      <c r="N268">
        <v>0.92650824922201902</v>
      </c>
      <c r="O268">
        <v>7.4143873653737398</v>
      </c>
      <c r="P268">
        <v>170.31272699098301</v>
      </c>
      <c r="Q268">
        <v>0.21540918578974599</v>
      </c>
    </row>
    <row r="269" spans="1:17" x14ac:dyDescent="0.3">
      <c r="A269" t="s">
        <v>638</v>
      </c>
      <c r="B269" t="s">
        <v>639</v>
      </c>
      <c r="C269" t="s">
        <v>10390</v>
      </c>
      <c r="D269" t="s">
        <v>197</v>
      </c>
      <c r="E269">
        <v>30745.600122719999</v>
      </c>
      <c r="F269">
        <v>16209.55</v>
      </c>
      <c r="G269">
        <v>-18.863527067627398</v>
      </c>
      <c r="H269">
        <v>5.4958308801752197E-2</v>
      </c>
      <c r="I269">
        <v>-12.894153416712401</v>
      </c>
      <c r="J269">
        <v>-4.9157560000781899</v>
      </c>
      <c r="K269">
        <v>15949.5705742058</v>
      </c>
      <c r="L269">
        <v>15211.6611661037</v>
      </c>
      <c r="M269">
        <v>46.084647859343498</v>
      </c>
      <c r="N269">
        <v>0.76824069022875197</v>
      </c>
      <c r="O269">
        <v>12.587949696320999</v>
      </c>
      <c r="P269">
        <v>24.929094412331398</v>
      </c>
      <c r="Q269">
        <v>8.7108680005340999E-2</v>
      </c>
    </row>
    <row r="270" spans="1:17" x14ac:dyDescent="0.3">
      <c r="A270" t="s">
        <v>640</v>
      </c>
      <c r="B270" t="s">
        <v>641</v>
      </c>
      <c r="C270" t="s">
        <v>10401</v>
      </c>
      <c r="D270" t="s">
        <v>642</v>
      </c>
      <c r="E270">
        <v>30661.241183999999</v>
      </c>
      <c r="F270">
        <v>2776.2</v>
      </c>
      <c r="G270">
        <v>140.767165514504</v>
      </c>
      <c r="H270">
        <v>25.923260862629</v>
      </c>
      <c r="I270">
        <v>76.8146619612682</v>
      </c>
      <c r="J270">
        <v>-0.69257137745264197</v>
      </c>
      <c r="K270">
        <v>2409.8866284311098</v>
      </c>
      <c r="L270">
        <v>1936.00256289756</v>
      </c>
      <c r="M270">
        <v>64.433404456331601</v>
      </c>
      <c r="N270">
        <v>1.96051970200473</v>
      </c>
      <c r="O270">
        <v>5.7722786542756301</v>
      </c>
      <c r="P270">
        <v>175.594381297463</v>
      </c>
      <c r="Q270">
        <v>0.125942639312664</v>
      </c>
    </row>
    <row r="271" spans="1:17" x14ac:dyDescent="0.3">
      <c r="A271" t="s">
        <v>643</v>
      </c>
      <c r="B271" t="s">
        <v>644</v>
      </c>
      <c r="C271" t="s">
        <v>10390</v>
      </c>
      <c r="D271" t="s">
        <v>552</v>
      </c>
      <c r="E271">
        <v>30585.224673576002</v>
      </c>
      <c r="F271">
        <v>69.180000000000007</v>
      </c>
      <c r="G271">
        <v>-22.998885507090701</v>
      </c>
      <c r="H271">
        <v>-8.0668470019796299</v>
      </c>
      <c r="I271">
        <v>-5.6074920893170903</v>
      </c>
      <c r="J271">
        <v>-1.4248503586405401</v>
      </c>
      <c r="K271">
        <v>70.805047641197604</v>
      </c>
      <c r="L271">
        <v>68.396953839497499</v>
      </c>
      <c r="M271">
        <v>38.332933731374901</v>
      </c>
      <c r="N271">
        <v>0.58646046656097495</v>
      </c>
      <c r="O271">
        <v>15.6403584851112</v>
      </c>
      <c r="P271">
        <v>19.585133967156398</v>
      </c>
      <c r="Q271">
        <v>2.9908965916621E-2</v>
      </c>
    </row>
    <row r="272" spans="1:17" x14ac:dyDescent="0.3">
      <c r="A272" t="s">
        <v>645</v>
      </c>
      <c r="B272" t="s">
        <v>646</v>
      </c>
      <c r="C272" t="s">
        <v>10390</v>
      </c>
      <c r="D272" t="s">
        <v>197</v>
      </c>
      <c r="E272">
        <v>29880.254214000001</v>
      </c>
      <c r="F272">
        <v>1422</v>
      </c>
      <c r="G272">
        <v>-12.7585468506644</v>
      </c>
      <c r="H272">
        <v>-0.23212063230355101</v>
      </c>
      <c r="I272">
        <v>21.8859994838818</v>
      </c>
      <c r="J272">
        <v>0.63948862406760398</v>
      </c>
      <c r="K272">
        <v>1361.0102374002099</v>
      </c>
      <c r="L272">
        <v>1263.4635816104801</v>
      </c>
      <c r="M272">
        <v>71.281570601148104</v>
      </c>
      <c r="N272">
        <v>0.58131534506545102</v>
      </c>
      <c r="O272">
        <v>5.9036568213783402</v>
      </c>
      <c r="P272">
        <v>41.767608793180798</v>
      </c>
      <c r="Q272">
        <v>3.8482035562861998E-2</v>
      </c>
    </row>
    <row r="273" spans="1:17" x14ac:dyDescent="0.3">
      <c r="A273" t="s">
        <v>647</v>
      </c>
      <c r="B273" t="s">
        <v>648</v>
      </c>
      <c r="C273" t="s">
        <v>10388</v>
      </c>
      <c r="D273" t="s">
        <v>266</v>
      </c>
      <c r="E273">
        <v>29866.49708913</v>
      </c>
      <c r="F273">
        <v>1112.1500000000001</v>
      </c>
      <c r="G273">
        <v>31.751195915812701</v>
      </c>
      <c r="H273">
        <v>-5.2167482863225301</v>
      </c>
      <c r="I273">
        <v>-26.075604761507801</v>
      </c>
      <c r="J273">
        <v>-3.6513864934070899</v>
      </c>
      <c r="K273">
        <v>1150.84523013332</v>
      </c>
      <c r="L273">
        <v>1135.2979260827999</v>
      </c>
      <c r="M273">
        <v>46.657141516077203</v>
      </c>
      <c r="N273">
        <v>0.98813788179463202</v>
      </c>
      <c r="O273">
        <v>36.1237243177628</v>
      </c>
      <c r="P273">
        <v>64.519230769230703</v>
      </c>
    </row>
    <row r="274" spans="1:17" x14ac:dyDescent="0.3">
      <c r="A274" t="s">
        <v>649</v>
      </c>
      <c r="B274" t="s">
        <v>650</v>
      </c>
      <c r="C274" t="s">
        <v>10388</v>
      </c>
      <c r="D274" t="s">
        <v>54</v>
      </c>
      <c r="E274">
        <v>29662.723967534999</v>
      </c>
      <c r="F274">
        <v>1800.45</v>
      </c>
      <c r="G274">
        <v>-22.481385389527698</v>
      </c>
      <c r="H274">
        <v>-13.3728706002567</v>
      </c>
      <c r="I274">
        <v>-12.2331773142716</v>
      </c>
      <c r="J274">
        <v>-5.3033431461452798</v>
      </c>
      <c r="K274">
        <v>1903.48460757198</v>
      </c>
      <c r="L274">
        <v>1838.9886282083401</v>
      </c>
      <c r="M274">
        <v>21.988721035883501</v>
      </c>
      <c r="N274">
        <v>0.56934100138171595</v>
      </c>
      <c r="O274">
        <v>23.3552722930378</v>
      </c>
      <c r="P274">
        <v>22.0602691434188</v>
      </c>
      <c r="Q274">
        <v>-0.11220998006194199</v>
      </c>
    </row>
    <row r="275" spans="1:17" x14ac:dyDescent="0.3">
      <c r="A275" t="s">
        <v>651</v>
      </c>
      <c r="B275" t="s">
        <v>652</v>
      </c>
      <c r="C275" t="s">
        <v>10384</v>
      </c>
      <c r="D275" t="s">
        <v>436</v>
      </c>
      <c r="E275">
        <v>29544.75910947</v>
      </c>
      <c r="F275">
        <v>5804.15</v>
      </c>
      <c r="G275">
        <v>207.94524431079799</v>
      </c>
      <c r="H275">
        <v>14.926010855689499</v>
      </c>
      <c r="I275">
        <v>62.992951632543601</v>
      </c>
      <c r="J275">
        <v>6.0828277591828597</v>
      </c>
      <c r="K275">
        <v>4844.9034723746399</v>
      </c>
      <c r="L275">
        <v>3862.82007422181</v>
      </c>
      <c r="M275">
        <v>79.500644477376795</v>
      </c>
      <c r="N275">
        <v>1.02909634160318</v>
      </c>
      <c r="O275">
        <v>2.7979979842009701</v>
      </c>
      <c r="P275">
        <v>241.01938895417101</v>
      </c>
      <c r="Q275">
        <v>0.144687407128611</v>
      </c>
    </row>
    <row r="276" spans="1:17" x14ac:dyDescent="0.3">
      <c r="A276" t="s">
        <v>653</v>
      </c>
      <c r="B276" t="s">
        <v>654</v>
      </c>
      <c r="C276" t="s">
        <v>10388</v>
      </c>
      <c r="D276" t="s">
        <v>54</v>
      </c>
      <c r="E276">
        <v>29467.026057800002</v>
      </c>
      <c r="F276">
        <v>1897.25</v>
      </c>
      <c r="G276">
        <v>-1.2840399422491999</v>
      </c>
      <c r="H276">
        <v>-7.52900798956433</v>
      </c>
      <c r="I276">
        <v>1.44663485797594</v>
      </c>
      <c r="J276">
        <v>-2.1566625418393701</v>
      </c>
      <c r="K276">
        <v>1890.1488386050301</v>
      </c>
      <c r="L276">
        <v>1731.2708468690801</v>
      </c>
      <c r="M276">
        <v>48.580034307178799</v>
      </c>
      <c r="N276">
        <v>0.83985227501858495</v>
      </c>
      <c r="O276">
        <v>6.9969692976676798</v>
      </c>
      <c r="P276">
        <v>52.4569086745148</v>
      </c>
      <c r="Q276">
        <v>7.9489956963166006E-2</v>
      </c>
    </row>
    <row r="277" spans="1:17" x14ac:dyDescent="0.3">
      <c r="A277" t="s">
        <v>655</v>
      </c>
      <c r="B277" t="s">
        <v>656</v>
      </c>
      <c r="C277" t="s">
        <v>10386</v>
      </c>
      <c r="D277" t="s">
        <v>180</v>
      </c>
      <c r="E277">
        <v>29216.231414369999</v>
      </c>
      <c r="F277">
        <v>8966.1</v>
      </c>
      <c r="G277">
        <v>13.382409963109099</v>
      </c>
      <c r="H277">
        <v>8.5358603666563493</v>
      </c>
      <c r="I277">
        <v>18.115869003010101</v>
      </c>
      <c r="J277">
        <v>-0.79944435252731105</v>
      </c>
      <c r="K277">
        <v>8391.3819970181594</v>
      </c>
      <c r="L277">
        <v>7288.3764994110097</v>
      </c>
      <c r="M277">
        <v>58.189777113502501</v>
      </c>
      <c r="N277">
        <v>1.9270653822061301</v>
      </c>
      <c r="O277">
        <v>6.6238386812549299</v>
      </c>
      <c r="P277">
        <v>50.665434380776297</v>
      </c>
      <c r="Q277">
        <v>2.6841640110092001E-2</v>
      </c>
    </row>
    <row r="278" spans="1:17" x14ac:dyDescent="0.3">
      <c r="A278" t="s">
        <v>657</v>
      </c>
      <c r="B278" t="s">
        <v>658</v>
      </c>
      <c r="C278" t="s">
        <v>10397</v>
      </c>
      <c r="D278" t="s">
        <v>161</v>
      </c>
      <c r="E278">
        <v>29115.220033199999</v>
      </c>
      <c r="F278">
        <v>6726.3</v>
      </c>
      <c r="G278">
        <v>121.941449241999</v>
      </c>
      <c r="H278">
        <v>2.7071268901562</v>
      </c>
      <c r="I278">
        <v>94.580581237965006</v>
      </c>
      <c r="J278">
        <v>1.5110302092165699</v>
      </c>
      <c r="K278">
        <v>6370.8230976864297</v>
      </c>
      <c r="L278">
        <v>4806.95001988277</v>
      </c>
      <c r="M278">
        <v>46.300041555999897</v>
      </c>
      <c r="N278">
        <v>0.35590543765994498</v>
      </c>
      <c r="O278">
        <v>18.1912790092621</v>
      </c>
      <c r="P278">
        <v>176.802469135802</v>
      </c>
      <c r="Q278">
        <v>6.9596687001442004E-2</v>
      </c>
    </row>
    <row r="279" spans="1:17" x14ac:dyDescent="0.3">
      <c r="A279" t="s">
        <v>659</v>
      </c>
      <c r="B279" t="s">
        <v>660</v>
      </c>
      <c r="C279" t="s">
        <v>10395</v>
      </c>
      <c r="D279" t="s">
        <v>259</v>
      </c>
      <c r="E279">
        <v>29111.530526350001</v>
      </c>
      <c r="F279">
        <v>3870.25</v>
      </c>
      <c r="G279">
        <v>-6.3294260271262601</v>
      </c>
      <c r="H279">
        <v>0.46838612093904802</v>
      </c>
      <c r="I279">
        <v>20.007077740479001</v>
      </c>
      <c r="J279">
        <v>-2.5733310080609502</v>
      </c>
      <c r="K279">
        <v>3860.8109334525998</v>
      </c>
      <c r="L279">
        <v>3616.1655965650698</v>
      </c>
      <c r="M279">
        <v>63.6705067526932</v>
      </c>
      <c r="N279">
        <v>0.51842125002363204</v>
      </c>
      <c r="O279">
        <v>24.485498352819501</v>
      </c>
      <c r="P279">
        <v>53.307585660526797</v>
      </c>
      <c r="Q279">
        <v>8.3571839201069004E-2</v>
      </c>
    </row>
    <row r="280" spans="1:17" x14ac:dyDescent="0.3">
      <c r="A280" t="s">
        <v>661</v>
      </c>
      <c r="B280" t="s">
        <v>662</v>
      </c>
      <c r="C280" t="s">
        <v>10384</v>
      </c>
      <c r="D280" t="s">
        <v>533</v>
      </c>
      <c r="E280">
        <v>28970.488165725001</v>
      </c>
      <c r="F280">
        <v>894.15</v>
      </c>
      <c r="G280">
        <v>11.528512412785901</v>
      </c>
      <c r="H280">
        <v>5.1982596341368197</v>
      </c>
      <c r="I280">
        <v>5.3975557361766899</v>
      </c>
      <c r="J280">
        <v>2.8665591504346901</v>
      </c>
      <c r="K280">
        <v>811.36922345790197</v>
      </c>
      <c r="L280">
        <v>750.30405588251597</v>
      </c>
      <c r="M280">
        <v>86.681340191425406</v>
      </c>
      <c r="N280">
        <v>0.74021743308798305</v>
      </c>
      <c r="O280">
        <v>3.1650170553039199</v>
      </c>
      <c r="P280">
        <v>47.100435962819702</v>
      </c>
      <c r="Q280">
        <v>-1.0041209651056E-2</v>
      </c>
    </row>
    <row r="281" spans="1:17" x14ac:dyDescent="0.3">
      <c r="A281" t="s">
        <v>663</v>
      </c>
      <c r="B281" t="s">
        <v>664</v>
      </c>
      <c r="C281" t="s">
        <v>10388</v>
      </c>
      <c r="D281" t="s">
        <v>54</v>
      </c>
      <c r="E281">
        <v>28879.547008384001</v>
      </c>
      <c r="F281">
        <v>218.87</v>
      </c>
      <c r="G281">
        <v>89.8248996877916</v>
      </c>
      <c r="H281">
        <v>16.936823117969499</v>
      </c>
      <c r="I281">
        <v>62.863777030153699</v>
      </c>
      <c r="J281">
        <v>-4.9423809542407504</v>
      </c>
      <c r="K281">
        <v>194.54533761491001</v>
      </c>
      <c r="L281">
        <v>156.92518243036901</v>
      </c>
      <c r="M281">
        <v>47.995406617015398</v>
      </c>
      <c r="N281">
        <v>1.84906699734164</v>
      </c>
      <c r="O281">
        <v>11.477132544432701</v>
      </c>
      <c r="P281">
        <v>150.13714285714201</v>
      </c>
    </row>
    <row r="282" spans="1:17" x14ac:dyDescent="0.3">
      <c r="A282" t="s">
        <v>665</v>
      </c>
      <c r="B282" t="s">
        <v>666</v>
      </c>
      <c r="C282" t="s">
        <v>10393</v>
      </c>
      <c r="D282" t="s">
        <v>327</v>
      </c>
      <c r="E282">
        <v>28757.559658440001</v>
      </c>
      <c r="F282">
        <v>446.8</v>
      </c>
      <c r="G282">
        <v>16.514921013178299</v>
      </c>
      <c r="H282">
        <v>-5.5422961847458696</v>
      </c>
      <c r="I282">
        <v>50.572124701188301</v>
      </c>
      <c r="J282">
        <v>-3.86600925981414</v>
      </c>
      <c r="K282">
        <v>444.29869365578998</v>
      </c>
      <c r="L282">
        <v>379.969027718132</v>
      </c>
      <c r="M282">
        <v>35.630939005257503</v>
      </c>
      <c r="N282">
        <v>0.64363989073024297</v>
      </c>
      <c r="O282">
        <v>8.3258728737690202</v>
      </c>
      <c r="P282">
        <v>71.023923444976006</v>
      </c>
      <c r="Q282">
        <v>-4.8180551775844002E-2</v>
      </c>
    </row>
    <row r="283" spans="1:17" hidden="1" x14ac:dyDescent="0.3">
      <c r="A283" t="s">
        <v>667</v>
      </c>
      <c r="B283" t="s">
        <v>668</v>
      </c>
      <c r="C283" t="s">
        <v>10398</v>
      </c>
      <c r="D283" t="s">
        <v>141</v>
      </c>
      <c r="E283">
        <v>28707.218801999999</v>
      </c>
      <c r="F283">
        <v>1690.2</v>
      </c>
      <c r="G283">
        <v>247.683139036162</v>
      </c>
      <c r="H283">
        <v>13.143877038946499</v>
      </c>
      <c r="I283">
        <v>119.576080379185</v>
      </c>
      <c r="J283">
        <v>-0.37412289975575702</v>
      </c>
      <c r="K283">
        <v>1448.1856306238201</v>
      </c>
      <c r="L283">
        <v>1050.0369225688501</v>
      </c>
      <c r="M283">
        <v>62.215215503703703</v>
      </c>
      <c r="N283">
        <v>0.51038204418215904</v>
      </c>
      <c r="O283">
        <v>8.2712105076322207</v>
      </c>
      <c r="P283">
        <v>339.01298701298703</v>
      </c>
    </row>
    <row r="284" spans="1:17" x14ac:dyDescent="0.3">
      <c r="A284" t="s">
        <v>669</v>
      </c>
      <c r="B284" t="s">
        <v>670</v>
      </c>
      <c r="C284" t="s">
        <v>10395</v>
      </c>
      <c r="D284" t="s">
        <v>259</v>
      </c>
      <c r="E284">
        <v>28549.079822520001</v>
      </c>
      <c r="F284">
        <v>1500.15</v>
      </c>
      <c r="G284">
        <v>-0.42070139892219399</v>
      </c>
      <c r="H284">
        <v>-9.0049433465540094</v>
      </c>
      <c r="I284">
        <v>15.763005879069301</v>
      </c>
      <c r="J284">
        <v>-3.9017593887566799</v>
      </c>
      <c r="K284">
        <v>1559.9056825447899</v>
      </c>
      <c r="L284">
        <v>1436.4963348199401</v>
      </c>
      <c r="M284">
        <v>45.543686636844598</v>
      </c>
      <c r="N284">
        <v>0.67763567412664905</v>
      </c>
      <c r="O284">
        <v>22.7310602273105</v>
      </c>
      <c r="P284">
        <v>46.270475819032697</v>
      </c>
      <c r="Q284">
        <v>5.1937748839677E-2</v>
      </c>
    </row>
    <row r="285" spans="1:17" x14ac:dyDescent="0.3">
      <c r="A285" t="s">
        <v>671</v>
      </c>
      <c r="B285" t="s">
        <v>672</v>
      </c>
      <c r="C285" t="s">
        <v>10386</v>
      </c>
      <c r="D285" t="s">
        <v>239</v>
      </c>
      <c r="E285">
        <v>28488.8237198799</v>
      </c>
      <c r="F285">
        <v>2129.8000000000002</v>
      </c>
      <c r="G285">
        <v>46.648647169367401</v>
      </c>
      <c r="H285">
        <v>20.045983702027499</v>
      </c>
      <c r="I285">
        <v>11.395507106201499</v>
      </c>
      <c r="J285">
        <v>2.3156395018442901</v>
      </c>
      <c r="K285">
        <v>1885.09194943273</v>
      </c>
      <c r="L285">
        <v>1688.1164608282199</v>
      </c>
      <c r="M285">
        <v>61.324099515010701</v>
      </c>
      <c r="N285">
        <v>1.54083360509328</v>
      </c>
      <c r="O285">
        <v>9.5267161235796696</v>
      </c>
      <c r="P285">
        <v>86.619934282584893</v>
      </c>
      <c r="Q285">
        <v>0.10759044380714</v>
      </c>
    </row>
    <row r="286" spans="1:17" x14ac:dyDescent="0.3">
      <c r="A286" t="s">
        <v>673</v>
      </c>
      <c r="B286" t="s">
        <v>674</v>
      </c>
      <c r="C286" t="s">
        <v>10397</v>
      </c>
      <c r="D286" t="s">
        <v>387</v>
      </c>
      <c r="E286">
        <v>28071.280084120001</v>
      </c>
      <c r="F286">
        <v>6246.1</v>
      </c>
      <c r="G286">
        <v>-10.849884618105801</v>
      </c>
      <c r="H286">
        <v>-1.4587659440015199</v>
      </c>
      <c r="I286">
        <v>6.1977800628611703</v>
      </c>
      <c r="J286">
        <v>-4.2247168220516</v>
      </c>
      <c r="K286">
        <v>6393.5096531505596</v>
      </c>
      <c r="L286">
        <v>5913.0719489698804</v>
      </c>
      <c r="M286">
        <v>30.893852003570998</v>
      </c>
      <c r="N286">
        <v>0.49560539928236302</v>
      </c>
      <c r="O286">
        <v>15.221498214885999</v>
      </c>
      <c r="P286">
        <v>29.7783041409545</v>
      </c>
      <c r="Q286">
        <v>-2.1620765705919E-2</v>
      </c>
    </row>
    <row r="287" spans="1:17" x14ac:dyDescent="0.3">
      <c r="A287" t="s">
        <v>675</v>
      </c>
      <c r="B287" t="s">
        <v>676</v>
      </c>
      <c r="C287" t="s">
        <v>10397</v>
      </c>
      <c r="D287" t="s">
        <v>278</v>
      </c>
      <c r="E287">
        <v>27897.255185040001</v>
      </c>
      <c r="F287">
        <v>558.9</v>
      </c>
      <c r="G287">
        <v>0.92947335924257501</v>
      </c>
      <c r="H287">
        <v>5.7088408212154897</v>
      </c>
      <c r="I287">
        <v>42.947780399007797</v>
      </c>
      <c r="J287">
        <v>-2.82616454857027</v>
      </c>
      <c r="K287">
        <v>534.10415578046104</v>
      </c>
      <c r="L287">
        <v>466.38949553682801</v>
      </c>
      <c r="M287">
        <v>44.072698018131099</v>
      </c>
      <c r="N287">
        <v>2.0263489835564199</v>
      </c>
      <c r="O287">
        <v>12.4172481660404</v>
      </c>
      <c r="P287">
        <v>66.289794703957099</v>
      </c>
      <c r="Q287">
        <v>1.9639517577228999E-2</v>
      </c>
    </row>
    <row r="288" spans="1:17" x14ac:dyDescent="0.3">
      <c r="A288" t="s">
        <v>677</v>
      </c>
      <c r="B288" t="s">
        <v>678</v>
      </c>
      <c r="C288" t="s">
        <v>10388</v>
      </c>
      <c r="D288" t="s">
        <v>266</v>
      </c>
      <c r="E288">
        <v>27398.072212499999</v>
      </c>
      <c r="F288">
        <v>3291.9</v>
      </c>
      <c r="G288">
        <v>6.69433874872127</v>
      </c>
      <c r="H288">
        <v>-5.7489303318023603</v>
      </c>
      <c r="I288">
        <v>42.846328142636999</v>
      </c>
      <c r="J288">
        <v>-6.2214445958179896</v>
      </c>
      <c r="K288">
        <v>3204.38571073003</v>
      </c>
      <c r="L288">
        <v>2780.1553573278902</v>
      </c>
      <c r="M288">
        <v>41.142449973418003</v>
      </c>
      <c r="N288">
        <v>0.53512506354928002</v>
      </c>
      <c r="O288">
        <v>5.0882469090798503</v>
      </c>
      <c r="P288">
        <v>69.362555949992199</v>
      </c>
      <c r="Q288">
        <v>-4.5722182352850999E-2</v>
      </c>
    </row>
    <row r="289" spans="1:17" hidden="1" x14ac:dyDescent="0.3">
      <c r="A289" t="s">
        <v>679</v>
      </c>
      <c r="B289" t="s">
        <v>680</v>
      </c>
      <c r="C289" t="s">
        <v>10398</v>
      </c>
      <c r="D289" t="s">
        <v>54</v>
      </c>
      <c r="E289">
        <v>27390.895562950001</v>
      </c>
      <c r="F289">
        <v>1448.5</v>
      </c>
      <c r="G289">
        <v>-23.019685010904599</v>
      </c>
      <c r="H289">
        <v>5.0577373922676898</v>
      </c>
      <c r="I289">
        <v>-11.521335300147401</v>
      </c>
      <c r="J289">
        <v>-0.56803866142169601</v>
      </c>
      <c r="K289">
        <v>1358.73776470588</v>
      </c>
      <c r="M289">
        <v>53.327604076715602</v>
      </c>
      <c r="O289">
        <v>9.0783569209527109</v>
      </c>
      <c r="P289">
        <v>18.2448979591836</v>
      </c>
    </row>
    <row r="290" spans="1:17" x14ac:dyDescent="0.3">
      <c r="A290" t="s">
        <v>681</v>
      </c>
      <c r="B290" t="s">
        <v>682</v>
      </c>
      <c r="C290" t="s">
        <v>10388</v>
      </c>
      <c r="D290" t="s">
        <v>54</v>
      </c>
      <c r="E290">
        <v>27211.720822439998</v>
      </c>
      <c r="F290">
        <v>2601.1</v>
      </c>
      <c r="G290">
        <v>133.27648975441801</v>
      </c>
      <c r="H290">
        <v>32.635673508707498</v>
      </c>
      <c r="I290">
        <v>60.502615693990798</v>
      </c>
      <c r="J290">
        <v>11.2887414760553</v>
      </c>
      <c r="K290">
        <v>1798.69900686095</v>
      </c>
      <c r="L290">
        <v>1535.5288163114401</v>
      </c>
      <c r="M290">
        <v>96.406745930166693</v>
      </c>
      <c r="N290">
        <v>2.7109164490815898</v>
      </c>
      <c r="O290">
        <v>2.4182076813655802</v>
      </c>
      <c r="P290">
        <v>171.31532283300299</v>
      </c>
    </row>
    <row r="291" spans="1:17" x14ac:dyDescent="0.3">
      <c r="A291" t="s">
        <v>683</v>
      </c>
      <c r="B291" t="s">
        <v>684</v>
      </c>
      <c r="C291" t="s">
        <v>10385</v>
      </c>
      <c r="D291" t="s">
        <v>685</v>
      </c>
      <c r="E291">
        <v>26900.029829309999</v>
      </c>
      <c r="F291">
        <v>279.95</v>
      </c>
      <c r="G291">
        <v>24.309596862283598</v>
      </c>
      <c r="H291">
        <v>-6.9928933776437896</v>
      </c>
      <c r="I291">
        <v>-5.4620239840627303</v>
      </c>
      <c r="J291">
        <v>-5.8501195178970198</v>
      </c>
      <c r="K291">
        <v>294.83471995211102</v>
      </c>
      <c r="L291">
        <v>279.82491631795398</v>
      </c>
      <c r="M291">
        <v>31.1426072043819</v>
      </c>
      <c r="N291">
        <v>0.50594512186761098</v>
      </c>
      <c r="O291">
        <v>37.274513305947501</v>
      </c>
      <c r="P291">
        <v>62.242828165749003</v>
      </c>
      <c r="Q291">
        <v>7.8438295819851997E-2</v>
      </c>
    </row>
    <row r="292" spans="1:17" hidden="1" x14ac:dyDescent="0.3">
      <c r="A292" t="s">
        <v>686</v>
      </c>
      <c r="B292" t="s">
        <v>687</v>
      </c>
      <c r="C292" t="s">
        <v>10398</v>
      </c>
      <c r="D292" t="s">
        <v>114</v>
      </c>
      <c r="E292">
        <v>26886.629733629899</v>
      </c>
      <c r="F292">
        <v>1206.3</v>
      </c>
      <c r="G292">
        <v>-26.899227063769899</v>
      </c>
      <c r="H292">
        <v>-12.758822830319</v>
      </c>
      <c r="I292">
        <v>-8.1618238971025008</v>
      </c>
      <c r="J292">
        <v>-3.5289411516366802</v>
      </c>
      <c r="K292">
        <v>1226.62804251738</v>
      </c>
      <c r="L292">
        <v>1137.9385389526799</v>
      </c>
      <c r="M292">
        <v>32.5504155581243</v>
      </c>
      <c r="N292">
        <v>0.190933725091011</v>
      </c>
      <c r="O292">
        <v>16.0573654978032</v>
      </c>
      <c r="P292">
        <v>25.662794937236299</v>
      </c>
      <c r="Q292">
        <v>-6.0941235319496002E-2</v>
      </c>
    </row>
    <row r="293" spans="1:17" x14ac:dyDescent="0.3">
      <c r="A293" t="s">
        <v>688</v>
      </c>
      <c r="B293" t="s">
        <v>689</v>
      </c>
      <c r="C293" t="s">
        <v>10395</v>
      </c>
      <c r="D293" t="s">
        <v>259</v>
      </c>
      <c r="E293">
        <v>26621.6015060549</v>
      </c>
      <c r="F293">
        <v>5384.85</v>
      </c>
      <c r="G293">
        <v>-25.1439866096519</v>
      </c>
      <c r="H293">
        <v>0.894742893204023</v>
      </c>
      <c r="I293">
        <v>7.6249589160857498</v>
      </c>
      <c r="J293">
        <v>-2.7067023057726098</v>
      </c>
      <c r="K293">
        <v>5456.27446810939</v>
      </c>
      <c r="L293">
        <v>5268.5994961794204</v>
      </c>
      <c r="M293">
        <v>52.864080462984099</v>
      </c>
      <c r="N293">
        <v>1.0067375673159999</v>
      </c>
      <c r="O293">
        <v>36.494052759129701</v>
      </c>
      <c r="P293">
        <v>33.801714498695397</v>
      </c>
      <c r="Q293">
        <v>5.9673365999185997E-2</v>
      </c>
    </row>
    <row r="294" spans="1:17" hidden="1" x14ac:dyDescent="0.3">
      <c r="A294" t="s">
        <v>690</v>
      </c>
      <c r="B294" t="s">
        <v>691</v>
      </c>
      <c r="C294" t="s">
        <v>10395</v>
      </c>
      <c r="D294" t="s">
        <v>692</v>
      </c>
      <c r="E294">
        <v>26610.776462959999</v>
      </c>
      <c r="F294">
        <v>1170.0999999999999</v>
      </c>
      <c r="G294">
        <v>139.89046202754199</v>
      </c>
      <c r="H294">
        <v>-1.11665441225214</v>
      </c>
      <c r="I294">
        <v>70.889601684010998</v>
      </c>
      <c r="J294">
        <v>-2.9996921674696502</v>
      </c>
      <c r="K294">
        <v>1160.43509962399</v>
      </c>
      <c r="M294">
        <v>48.4790857286172</v>
      </c>
      <c r="N294">
        <v>0.42509603068241902</v>
      </c>
      <c r="O294">
        <v>23.916759251346001</v>
      </c>
      <c r="P294">
        <v>217.96195652173901</v>
      </c>
    </row>
    <row r="295" spans="1:17" x14ac:dyDescent="0.3">
      <c r="A295" t="s">
        <v>693</v>
      </c>
      <c r="B295" t="s">
        <v>694</v>
      </c>
      <c r="C295" t="s">
        <v>10388</v>
      </c>
      <c r="D295" t="s">
        <v>54</v>
      </c>
      <c r="E295">
        <v>26527.9628457</v>
      </c>
      <c r="F295">
        <v>1481.1</v>
      </c>
      <c r="G295">
        <v>40.863252850015797</v>
      </c>
      <c r="H295">
        <v>-1.43060254988934</v>
      </c>
      <c r="I295">
        <v>37.801761082210398</v>
      </c>
      <c r="J295">
        <v>-7.0257013707076998</v>
      </c>
      <c r="K295">
        <v>1441.92207222402</v>
      </c>
      <c r="L295">
        <v>1150.4646504243599</v>
      </c>
      <c r="M295">
        <v>26.184777566382301</v>
      </c>
      <c r="N295">
        <v>0.83027683019478504</v>
      </c>
      <c r="O295">
        <v>10.6609952062656</v>
      </c>
      <c r="P295">
        <v>104.515327257663</v>
      </c>
      <c r="Q295">
        <v>4.6944555451904998E-2</v>
      </c>
    </row>
    <row r="296" spans="1:17" x14ac:dyDescent="0.3">
      <c r="A296" t="s">
        <v>695</v>
      </c>
      <c r="B296" t="s">
        <v>696</v>
      </c>
      <c r="C296" t="s">
        <v>10395</v>
      </c>
      <c r="D296" t="s">
        <v>259</v>
      </c>
      <c r="E296">
        <v>26315.376</v>
      </c>
      <c r="F296">
        <v>2376.75</v>
      </c>
      <c r="G296">
        <v>-14.8330180115047</v>
      </c>
      <c r="H296">
        <v>-7.1923264457905498</v>
      </c>
      <c r="I296">
        <v>6.1727151627188199</v>
      </c>
      <c r="J296">
        <v>-4.6182433504518299</v>
      </c>
      <c r="K296">
        <v>2476.2751864849502</v>
      </c>
      <c r="L296">
        <v>2366.92312674714</v>
      </c>
      <c r="M296">
        <v>34.193490726426099</v>
      </c>
      <c r="N296">
        <v>0.674706820885833</v>
      </c>
      <c r="O296">
        <v>24.539812769538202</v>
      </c>
      <c r="P296">
        <v>26.7464803754266</v>
      </c>
      <c r="Q296">
        <v>4.7693031838441001E-2</v>
      </c>
    </row>
    <row r="297" spans="1:17" x14ac:dyDescent="0.3">
      <c r="A297" t="s">
        <v>697</v>
      </c>
      <c r="B297" t="s">
        <v>698</v>
      </c>
      <c r="C297" t="s">
        <v>10384</v>
      </c>
      <c r="D297" t="s">
        <v>569</v>
      </c>
      <c r="E297">
        <v>26202.083092569999</v>
      </c>
      <c r="F297">
        <v>1008.7</v>
      </c>
      <c r="G297">
        <v>19.9541665168361</v>
      </c>
      <c r="H297">
        <v>18.4960121879982</v>
      </c>
      <c r="I297">
        <v>46.389007965369501</v>
      </c>
      <c r="J297">
        <v>-10.736664872184299</v>
      </c>
      <c r="K297">
        <v>928.208758188503</v>
      </c>
      <c r="L297">
        <v>799.98653980547897</v>
      </c>
      <c r="M297">
        <v>43.679101810713597</v>
      </c>
      <c r="N297">
        <v>1.3915579164796901</v>
      </c>
      <c r="O297">
        <v>19.183106969366499</v>
      </c>
      <c r="P297">
        <v>67.003311258278103</v>
      </c>
      <c r="Q297">
        <v>6.2213484325385003E-2</v>
      </c>
    </row>
    <row r="298" spans="1:17" x14ac:dyDescent="0.3">
      <c r="A298" t="s">
        <v>699</v>
      </c>
      <c r="B298" t="s">
        <v>700</v>
      </c>
      <c r="C298" t="s">
        <v>10382</v>
      </c>
      <c r="D298" t="s">
        <v>462</v>
      </c>
      <c r="E298">
        <v>26177.58</v>
      </c>
      <c r="F298">
        <v>745.8</v>
      </c>
      <c r="G298">
        <v>95.011081525460597</v>
      </c>
      <c r="H298">
        <v>-6.4076595375725498</v>
      </c>
      <c r="I298">
        <v>69.550947843302097</v>
      </c>
      <c r="J298">
        <v>-9.0659546254288692</v>
      </c>
      <c r="K298">
        <v>793.12725607075902</v>
      </c>
      <c r="L298">
        <v>641.203720712993</v>
      </c>
      <c r="M298">
        <v>25.6979483079445</v>
      </c>
      <c r="N298">
        <v>0.485847109713684</v>
      </c>
      <c r="O298">
        <v>30.061678734245099</v>
      </c>
      <c r="P298">
        <v>166.35714285714201</v>
      </c>
      <c r="Q298">
        <v>0.110633391527991</v>
      </c>
    </row>
    <row r="299" spans="1:17" x14ac:dyDescent="0.3">
      <c r="A299" t="s">
        <v>701</v>
      </c>
      <c r="B299" t="s">
        <v>702</v>
      </c>
      <c r="C299" t="s">
        <v>10393</v>
      </c>
      <c r="D299" t="s">
        <v>327</v>
      </c>
      <c r="E299">
        <v>26164.7775009</v>
      </c>
      <c r="F299">
        <v>2062.3000000000002</v>
      </c>
      <c r="G299">
        <v>-6.1280527243229299</v>
      </c>
      <c r="H299">
        <v>-8.1019448460261501</v>
      </c>
      <c r="I299">
        <v>45.410609636931298</v>
      </c>
      <c r="J299">
        <v>-6.1524654092607403</v>
      </c>
      <c r="K299">
        <v>2045.8930101085</v>
      </c>
      <c r="L299">
        <v>1745.9554054543601</v>
      </c>
      <c r="M299">
        <v>41.360358332507602</v>
      </c>
      <c r="N299">
        <v>0.436827205930439</v>
      </c>
      <c r="O299">
        <v>10.556175144256301</v>
      </c>
      <c r="P299">
        <v>73.872354776157195</v>
      </c>
      <c r="Q299">
        <v>-6.2501977337442005E-2</v>
      </c>
    </row>
    <row r="300" spans="1:17" x14ac:dyDescent="0.3">
      <c r="A300" t="s">
        <v>703</v>
      </c>
      <c r="B300" t="s">
        <v>704</v>
      </c>
      <c r="C300" t="s">
        <v>10397</v>
      </c>
      <c r="D300" t="s">
        <v>161</v>
      </c>
      <c r="E300">
        <v>26130.351434460001</v>
      </c>
      <c r="F300">
        <v>1025.7</v>
      </c>
      <c r="G300">
        <v>-31.702827819562302</v>
      </c>
      <c r="H300">
        <v>-7.2212260736551404</v>
      </c>
      <c r="I300">
        <v>-18.638300942930599</v>
      </c>
      <c r="J300">
        <v>-3.8664774289917601</v>
      </c>
      <c r="K300">
        <v>1060.83886209867</v>
      </c>
      <c r="L300">
        <v>1058.5439622077499</v>
      </c>
      <c r="M300">
        <v>37.5970829291348</v>
      </c>
      <c r="N300">
        <v>0.71180381581096197</v>
      </c>
      <c r="O300">
        <v>31.519937603587699</v>
      </c>
      <c r="P300">
        <v>9.9356913183279794</v>
      </c>
      <c r="Q300">
        <v>-6.8366109170399998E-4</v>
      </c>
    </row>
    <row r="301" spans="1:17" x14ac:dyDescent="0.3">
      <c r="A301" t="s">
        <v>705</v>
      </c>
      <c r="B301" t="s">
        <v>706</v>
      </c>
      <c r="C301" t="s">
        <v>10395</v>
      </c>
      <c r="D301" t="s">
        <v>443</v>
      </c>
      <c r="E301">
        <v>25785.795419999999</v>
      </c>
      <c r="F301">
        <v>3678.85</v>
      </c>
      <c r="G301">
        <v>8.7792117274586303</v>
      </c>
      <c r="H301">
        <v>0.93588650075388902</v>
      </c>
      <c r="I301">
        <v>16.8019400749676</v>
      </c>
      <c r="J301">
        <v>-6.53771431204179</v>
      </c>
      <c r="K301">
        <v>3638.4483541024501</v>
      </c>
      <c r="L301">
        <v>3314.98611598962</v>
      </c>
      <c r="M301">
        <v>35.953406800401801</v>
      </c>
      <c r="N301">
        <v>1.3382687200202501</v>
      </c>
      <c r="O301">
        <v>8.1452084211098601</v>
      </c>
      <c r="P301">
        <v>46.558970579447397</v>
      </c>
      <c r="Q301">
        <v>0.11029668637036701</v>
      </c>
    </row>
    <row r="302" spans="1:17" x14ac:dyDescent="0.3">
      <c r="A302" t="s">
        <v>707</v>
      </c>
      <c r="B302" t="s">
        <v>708</v>
      </c>
      <c r="C302" t="s">
        <v>10395</v>
      </c>
      <c r="D302" t="s">
        <v>125</v>
      </c>
      <c r="E302">
        <v>25583.718742505</v>
      </c>
      <c r="F302">
        <v>920.15</v>
      </c>
      <c r="G302">
        <v>81.983727430867404</v>
      </c>
      <c r="H302">
        <v>16.027852549151401</v>
      </c>
      <c r="I302">
        <v>42.6717162238632</v>
      </c>
      <c r="J302">
        <v>0.49907393340911599</v>
      </c>
      <c r="K302">
        <v>782.16368145718195</v>
      </c>
      <c r="L302">
        <v>657.526046849718</v>
      </c>
      <c r="M302">
        <v>74.7919087578953</v>
      </c>
      <c r="N302">
        <v>0.95393046950288496</v>
      </c>
      <c r="O302">
        <v>1.36934195511602</v>
      </c>
      <c r="P302">
        <v>118.979057591623</v>
      </c>
      <c r="Q302">
        <v>0.10587468869257299</v>
      </c>
    </row>
    <row r="303" spans="1:17" x14ac:dyDescent="0.3">
      <c r="A303" t="s">
        <v>709</v>
      </c>
      <c r="B303" t="s">
        <v>710</v>
      </c>
      <c r="C303" t="s">
        <v>10391</v>
      </c>
      <c r="D303" t="s">
        <v>479</v>
      </c>
      <c r="E303">
        <v>25316.646511464001</v>
      </c>
      <c r="F303">
        <v>209.88</v>
      </c>
      <c r="G303">
        <v>-29.340482121161099</v>
      </c>
      <c r="H303">
        <v>10.3265802029229</v>
      </c>
      <c r="I303">
        <v>15.628818993131</v>
      </c>
      <c r="J303">
        <v>2.8983219703363101</v>
      </c>
      <c r="K303">
        <v>180.297566169183</v>
      </c>
      <c r="L303">
        <v>173.84414667516299</v>
      </c>
      <c r="M303">
        <v>83.8405754617322</v>
      </c>
      <c r="N303">
        <v>1.62800154280868</v>
      </c>
      <c r="O303">
        <v>6.2511911568515304</v>
      </c>
      <c r="P303">
        <v>47.543057996484997</v>
      </c>
      <c r="Q303">
        <v>5.6856023316338003E-2</v>
      </c>
    </row>
    <row r="304" spans="1:17" x14ac:dyDescent="0.3">
      <c r="A304" t="s">
        <v>711</v>
      </c>
      <c r="B304" t="s">
        <v>712</v>
      </c>
      <c r="C304" t="s">
        <v>10388</v>
      </c>
      <c r="D304" t="s">
        <v>266</v>
      </c>
      <c r="E304">
        <v>25283.898459150001</v>
      </c>
      <c r="F304">
        <v>1244.9000000000001</v>
      </c>
      <c r="G304">
        <v>-13.7243242656138</v>
      </c>
      <c r="H304">
        <v>0.21947495665872799</v>
      </c>
      <c r="I304">
        <v>-14.1457311691026</v>
      </c>
      <c r="J304">
        <v>-8.0759483645549803</v>
      </c>
      <c r="K304">
        <v>1267.06206422368</v>
      </c>
      <c r="L304">
        <v>1218.24399513919</v>
      </c>
      <c r="M304">
        <v>33.626966089323901</v>
      </c>
      <c r="N304">
        <v>1.2447306883115501</v>
      </c>
      <c r="O304">
        <v>16.0655474335287</v>
      </c>
      <c r="P304">
        <v>27.037093729271898</v>
      </c>
      <c r="Q304">
        <v>0.10625487683109</v>
      </c>
    </row>
    <row r="305" spans="1:17" x14ac:dyDescent="0.3">
      <c r="A305" t="s">
        <v>713</v>
      </c>
      <c r="B305" t="s">
        <v>714</v>
      </c>
      <c r="C305" t="s">
        <v>10390</v>
      </c>
      <c r="D305" t="s">
        <v>538</v>
      </c>
      <c r="E305">
        <v>25277.6330220399</v>
      </c>
      <c r="F305">
        <v>1381.1</v>
      </c>
      <c r="G305">
        <v>85.096233626555801</v>
      </c>
      <c r="H305">
        <v>-16.5746632288696</v>
      </c>
      <c r="I305">
        <v>66.457385600951</v>
      </c>
      <c r="J305">
        <v>-4.30911206199593</v>
      </c>
      <c r="K305">
        <v>1468.5494151806399</v>
      </c>
      <c r="L305">
        <v>1202.78304838279</v>
      </c>
      <c r="M305">
        <v>26.715225310939299</v>
      </c>
      <c r="N305">
        <v>0.28851575404888602</v>
      </c>
      <c r="O305">
        <v>28.589530084715001</v>
      </c>
      <c r="P305">
        <v>130.56761268781301</v>
      </c>
      <c r="Q305">
        <v>6.8569485371282005E-2</v>
      </c>
    </row>
    <row r="306" spans="1:17" x14ac:dyDescent="0.3">
      <c r="A306" t="s">
        <v>715</v>
      </c>
      <c r="B306" t="s">
        <v>716</v>
      </c>
      <c r="C306" t="s">
        <v>10388</v>
      </c>
      <c r="D306" t="s">
        <v>54</v>
      </c>
      <c r="E306">
        <v>25197.610539789999</v>
      </c>
      <c r="F306">
        <v>467.35</v>
      </c>
      <c r="G306">
        <v>-11.307136933754601</v>
      </c>
      <c r="H306">
        <v>2.45099369193741</v>
      </c>
      <c r="I306">
        <v>5.1997828374092103</v>
      </c>
      <c r="J306">
        <v>-9.3422333605263201</v>
      </c>
      <c r="K306">
        <v>463.75740025360398</v>
      </c>
      <c r="L306">
        <v>432.93497591469998</v>
      </c>
      <c r="M306">
        <v>31.9755832434303</v>
      </c>
      <c r="N306">
        <v>1.0788716944063801</v>
      </c>
      <c r="O306">
        <v>10.837701936450101</v>
      </c>
      <c r="P306">
        <v>33.7578706353749</v>
      </c>
      <c r="Q306">
        <v>-6.9258445094936005E-2</v>
      </c>
    </row>
    <row r="307" spans="1:17" hidden="1" x14ac:dyDescent="0.3">
      <c r="A307" t="s">
        <v>717</v>
      </c>
      <c r="B307" t="s">
        <v>718</v>
      </c>
      <c r="C307" t="s">
        <v>10398</v>
      </c>
      <c r="D307" t="s">
        <v>54</v>
      </c>
      <c r="E307">
        <v>24964.079875079999</v>
      </c>
      <c r="F307">
        <v>5456.9</v>
      </c>
      <c r="G307">
        <v>10.681149923550301</v>
      </c>
      <c r="H307">
        <v>-8.1217168822545496</v>
      </c>
      <c r="I307">
        <v>6.8923918517914498</v>
      </c>
      <c r="J307">
        <v>-9.6392505846411201</v>
      </c>
      <c r="K307">
        <v>5681.2477946535</v>
      </c>
      <c r="L307">
        <v>4902.3337569655296</v>
      </c>
      <c r="M307">
        <v>12.482714307484001</v>
      </c>
      <c r="N307">
        <v>0.904636592056003</v>
      </c>
      <c r="O307">
        <v>18.2200516776924</v>
      </c>
      <c r="P307">
        <v>43.527091004734302</v>
      </c>
      <c r="Q307">
        <v>-7.4024636901360005E-2</v>
      </c>
    </row>
    <row r="308" spans="1:17" x14ac:dyDescent="0.3">
      <c r="A308" t="s">
        <v>719</v>
      </c>
      <c r="B308" t="s">
        <v>720</v>
      </c>
      <c r="C308" t="s">
        <v>10384</v>
      </c>
      <c r="D308" t="s">
        <v>407</v>
      </c>
      <c r="E308">
        <v>24798.081004079999</v>
      </c>
      <c r="F308">
        <v>6947.7</v>
      </c>
      <c r="G308">
        <v>136.347023178336</v>
      </c>
      <c r="H308">
        <v>-4.0995775842862301</v>
      </c>
      <c r="I308">
        <v>49.814799099337002</v>
      </c>
      <c r="J308">
        <v>-6.3265749283146899</v>
      </c>
      <c r="K308">
        <v>6210.9602207465596</v>
      </c>
      <c r="L308">
        <v>4834.12779061741</v>
      </c>
      <c r="M308">
        <v>64.256386018004903</v>
      </c>
      <c r="N308">
        <v>0.71240828141133605</v>
      </c>
      <c r="O308">
        <v>1.50121622983145</v>
      </c>
      <c r="P308">
        <v>230.84285714285701</v>
      </c>
    </row>
    <row r="309" spans="1:17" x14ac:dyDescent="0.3">
      <c r="A309" t="s">
        <v>721</v>
      </c>
      <c r="B309" t="s">
        <v>722</v>
      </c>
      <c r="C309" t="s">
        <v>10382</v>
      </c>
      <c r="D309" t="s">
        <v>278</v>
      </c>
      <c r="E309">
        <v>24733.005211920001</v>
      </c>
      <c r="F309">
        <v>250.05</v>
      </c>
      <c r="G309">
        <v>44.414704052565803</v>
      </c>
      <c r="H309">
        <v>-7.2748707554579104</v>
      </c>
      <c r="I309">
        <v>9.6768031859299803</v>
      </c>
      <c r="J309">
        <v>-7.4958101292364798</v>
      </c>
      <c r="K309">
        <v>252.76295331986901</v>
      </c>
      <c r="L309">
        <v>214.30405423738799</v>
      </c>
      <c r="M309">
        <v>36.459961804976103</v>
      </c>
      <c r="N309">
        <v>0.314828376842546</v>
      </c>
      <c r="O309">
        <v>13.73725254949</v>
      </c>
      <c r="P309">
        <v>88.859516616314195</v>
      </c>
      <c r="Q309">
        <v>5.6461895752965001E-2</v>
      </c>
    </row>
    <row r="310" spans="1:17" x14ac:dyDescent="0.3">
      <c r="A310" t="s">
        <v>723</v>
      </c>
      <c r="B310" t="s">
        <v>724</v>
      </c>
      <c r="C310" t="s">
        <v>10396</v>
      </c>
      <c r="D310" t="s">
        <v>132</v>
      </c>
      <c r="E310">
        <v>24713.5730806049</v>
      </c>
      <c r="F310">
        <v>722.85</v>
      </c>
      <c r="G310">
        <v>200.24892690161599</v>
      </c>
      <c r="H310">
        <v>7.9005331367534799</v>
      </c>
      <c r="I310">
        <v>131.50760358511999</v>
      </c>
      <c r="J310">
        <v>4.4208828337492303</v>
      </c>
      <c r="K310">
        <v>575.63785992568705</v>
      </c>
      <c r="L310">
        <v>427.97127893248302</v>
      </c>
      <c r="M310">
        <v>92.502116634246505</v>
      </c>
      <c r="N310">
        <v>1.27567366747885</v>
      </c>
      <c r="O310">
        <v>3.6176246800857701</v>
      </c>
      <c r="P310">
        <v>244.132349440609</v>
      </c>
      <c r="Q310">
        <v>0.248007747345661</v>
      </c>
    </row>
    <row r="311" spans="1:17" x14ac:dyDescent="0.3">
      <c r="A311" t="s">
        <v>725</v>
      </c>
      <c r="B311" t="s">
        <v>726</v>
      </c>
      <c r="C311" t="s">
        <v>10389</v>
      </c>
      <c r="D311" t="s">
        <v>57</v>
      </c>
      <c r="E311">
        <v>24703.330533479999</v>
      </c>
      <c r="F311">
        <v>186.36</v>
      </c>
      <c r="G311">
        <v>76.670880161943302</v>
      </c>
      <c r="H311">
        <v>2.7794697876799499</v>
      </c>
      <c r="I311">
        <v>46.026235397231197</v>
      </c>
      <c r="J311">
        <v>-5.1776530954305802</v>
      </c>
      <c r="K311">
        <v>183.03142193172999</v>
      </c>
      <c r="L311">
        <v>150.521274988214</v>
      </c>
      <c r="M311">
        <v>35.724752094960898</v>
      </c>
      <c r="N311">
        <v>0.53956775112342703</v>
      </c>
      <c r="O311">
        <v>12.685125563425601</v>
      </c>
      <c r="P311">
        <v>126.43985419198</v>
      </c>
      <c r="Q311">
        <v>9.6064366687093006E-2</v>
      </c>
    </row>
    <row r="312" spans="1:17" x14ac:dyDescent="0.3">
      <c r="A312" t="s">
        <v>727</v>
      </c>
      <c r="B312" t="s">
        <v>728</v>
      </c>
      <c r="C312" t="s">
        <v>10393</v>
      </c>
      <c r="D312" t="s">
        <v>92</v>
      </c>
      <c r="E312">
        <v>24425.245360674999</v>
      </c>
      <c r="F312">
        <v>302.14999999999998</v>
      </c>
      <c r="G312">
        <v>-37.008998294485899</v>
      </c>
      <c r="H312">
        <v>-2.4802407626537</v>
      </c>
      <c r="I312">
        <v>-4.6756272976962103</v>
      </c>
      <c r="J312">
        <v>-5.4281950763709199</v>
      </c>
      <c r="K312">
        <v>297.09687267646598</v>
      </c>
      <c r="L312">
        <v>294.15907653047202</v>
      </c>
      <c r="M312">
        <v>39.169560182009697</v>
      </c>
      <c r="N312">
        <v>0.83495293454410402</v>
      </c>
      <c r="O312">
        <v>18.252523581002801</v>
      </c>
      <c r="P312">
        <v>19.972205677982899</v>
      </c>
      <c r="Q312">
        <v>-0.102056079664286</v>
      </c>
    </row>
    <row r="313" spans="1:17" x14ac:dyDescent="0.3">
      <c r="A313" t="s">
        <v>729</v>
      </c>
      <c r="B313" t="s">
        <v>730</v>
      </c>
      <c r="C313" t="s">
        <v>10387</v>
      </c>
      <c r="D313" t="s">
        <v>46</v>
      </c>
      <c r="E313">
        <v>24198.442826250001</v>
      </c>
      <c r="F313">
        <v>941.25</v>
      </c>
      <c r="G313">
        <v>12.6321012819856</v>
      </c>
      <c r="H313">
        <v>13.963690784860599</v>
      </c>
      <c r="I313">
        <v>25.738749487401801</v>
      </c>
      <c r="J313">
        <v>-2.0368120670497598</v>
      </c>
      <c r="K313">
        <v>907.44262583833699</v>
      </c>
      <c r="L313">
        <v>786.06743272072902</v>
      </c>
      <c r="M313">
        <v>42.508390752560402</v>
      </c>
      <c r="N313">
        <v>1.0200209800991999</v>
      </c>
      <c r="O313">
        <v>10.491367861885699</v>
      </c>
      <c r="P313">
        <v>71.120807199345506</v>
      </c>
      <c r="Q313">
        <v>7.5378511957486002E-2</v>
      </c>
    </row>
    <row r="314" spans="1:17" x14ac:dyDescent="0.3">
      <c r="A314" t="s">
        <v>731</v>
      </c>
      <c r="B314" t="s">
        <v>732</v>
      </c>
      <c r="C314" t="s">
        <v>10393</v>
      </c>
      <c r="D314" t="s">
        <v>733</v>
      </c>
      <c r="E314">
        <v>23941.300239</v>
      </c>
      <c r="F314">
        <v>1503.3</v>
      </c>
      <c r="G314">
        <v>-19.602792461916799</v>
      </c>
      <c r="H314">
        <v>3.3095505160363898</v>
      </c>
      <c r="I314">
        <v>8.1793775391439798</v>
      </c>
      <c r="J314">
        <v>0.62019473278786097</v>
      </c>
      <c r="K314">
        <v>1412.28716103393</v>
      </c>
      <c r="L314">
        <v>1338.8200881297</v>
      </c>
      <c r="M314">
        <v>78.532083227794004</v>
      </c>
      <c r="N314">
        <v>0.79758896362201603</v>
      </c>
      <c r="O314">
        <v>2.7738974256635398</v>
      </c>
      <c r="P314">
        <v>35.389741973251603</v>
      </c>
      <c r="Q314">
        <v>-4.061741427965E-3</v>
      </c>
    </row>
    <row r="315" spans="1:17" x14ac:dyDescent="0.3">
      <c r="A315" t="s">
        <v>734</v>
      </c>
      <c r="B315" t="s">
        <v>735</v>
      </c>
      <c r="C315" t="s">
        <v>10386</v>
      </c>
      <c r="D315" t="s">
        <v>114</v>
      </c>
      <c r="E315">
        <v>23867.681308499999</v>
      </c>
      <c r="F315">
        <v>953.25</v>
      </c>
      <c r="G315">
        <v>66.145573034402503</v>
      </c>
      <c r="H315">
        <v>1.3149728883148499</v>
      </c>
      <c r="I315">
        <v>76.306660817889494</v>
      </c>
      <c r="J315">
        <v>4.7778406572200396</v>
      </c>
      <c r="K315">
        <v>814.76590922826199</v>
      </c>
      <c r="L315">
        <v>657.32518090303802</v>
      </c>
      <c r="M315">
        <v>75.513815630450296</v>
      </c>
      <c r="N315">
        <v>1.4353379006081699</v>
      </c>
      <c r="O315">
        <v>1.33228429058485</v>
      </c>
      <c r="P315">
        <v>111.73922701021699</v>
      </c>
    </row>
    <row r="316" spans="1:17" x14ac:dyDescent="0.3">
      <c r="A316" t="s">
        <v>736</v>
      </c>
      <c r="B316" t="s">
        <v>737</v>
      </c>
      <c r="C316" t="s">
        <v>10388</v>
      </c>
      <c r="D316" t="s">
        <v>738</v>
      </c>
      <c r="E316">
        <v>23718.1987004</v>
      </c>
      <c r="F316">
        <v>2341.6</v>
      </c>
      <c r="G316">
        <v>34.257728313130102</v>
      </c>
      <c r="H316">
        <v>12.0914043685218</v>
      </c>
      <c r="I316">
        <v>38.355561588122796</v>
      </c>
      <c r="J316">
        <v>-4.3091793131875402</v>
      </c>
      <c r="K316">
        <v>2234.6491887040402</v>
      </c>
      <c r="L316">
        <v>1836.74028360035</v>
      </c>
      <c r="M316">
        <v>35.967976846626598</v>
      </c>
      <c r="N316">
        <v>0.71777138057143397</v>
      </c>
      <c r="O316">
        <v>14.733515544926499</v>
      </c>
      <c r="P316">
        <v>87.313014958803294</v>
      </c>
      <c r="Q316">
        <v>9.3427090298937004E-2</v>
      </c>
    </row>
    <row r="317" spans="1:17" x14ac:dyDescent="0.3">
      <c r="A317" t="s">
        <v>739</v>
      </c>
      <c r="B317" t="s">
        <v>740</v>
      </c>
      <c r="C317" t="s">
        <v>10384</v>
      </c>
      <c r="D317" t="s">
        <v>51</v>
      </c>
      <c r="E317">
        <v>23583.832498125001</v>
      </c>
      <c r="F317">
        <v>806.35</v>
      </c>
      <c r="G317">
        <v>-14.3349274099699</v>
      </c>
      <c r="H317">
        <v>3.3755394404068202</v>
      </c>
      <c r="I317">
        <v>0.65148162036698998</v>
      </c>
      <c r="J317">
        <v>1.0944224014348101</v>
      </c>
      <c r="K317">
        <v>752.99432080119402</v>
      </c>
      <c r="L317">
        <v>736.37672888233999</v>
      </c>
      <c r="M317">
        <v>84.788483229395993</v>
      </c>
      <c r="N317">
        <v>2.5359572073991998</v>
      </c>
      <c r="O317">
        <v>6.9944813046443697</v>
      </c>
      <c r="P317">
        <v>34.380468294308798</v>
      </c>
    </row>
    <row r="318" spans="1:17" x14ac:dyDescent="0.3">
      <c r="A318" t="s">
        <v>741</v>
      </c>
      <c r="B318" t="s">
        <v>742</v>
      </c>
      <c r="C318" t="s">
        <v>10384</v>
      </c>
      <c r="D318" t="s">
        <v>407</v>
      </c>
      <c r="E318">
        <v>23481.446745509998</v>
      </c>
      <c r="F318">
        <v>1046.55</v>
      </c>
      <c r="G318">
        <v>-31.5974858091686</v>
      </c>
      <c r="H318">
        <v>2.88681468201914</v>
      </c>
      <c r="I318">
        <v>10.9013750405226</v>
      </c>
      <c r="J318">
        <v>-3.6273769978761199</v>
      </c>
      <c r="K318">
        <v>1016.79857001709</v>
      </c>
      <c r="L318">
        <v>948.85015008066898</v>
      </c>
      <c r="M318">
        <v>41.539577684642502</v>
      </c>
      <c r="N318">
        <v>0.70134564531614396</v>
      </c>
      <c r="O318">
        <v>9.2924370550857507</v>
      </c>
      <c r="P318">
        <v>42.078468639695799</v>
      </c>
      <c r="Q318">
        <v>-7.7690830654324999E-2</v>
      </c>
    </row>
    <row r="319" spans="1:17" x14ac:dyDescent="0.3">
      <c r="A319" t="s">
        <v>743</v>
      </c>
      <c r="B319" t="s">
        <v>744</v>
      </c>
      <c r="C319" t="s">
        <v>10384</v>
      </c>
      <c r="D319" t="s">
        <v>533</v>
      </c>
      <c r="E319">
        <v>23352.153260039999</v>
      </c>
      <c r="F319">
        <v>2590.8000000000002</v>
      </c>
      <c r="G319">
        <v>11.429133171099799</v>
      </c>
      <c r="H319">
        <v>1.6076959056523199</v>
      </c>
      <c r="I319">
        <v>-18.1280946059359</v>
      </c>
      <c r="J319">
        <v>2.3877481057723902</v>
      </c>
      <c r="K319">
        <v>2450.2625026871001</v>
      </c>
      <c r="L319">
        <v>2502.3704202179501</v>
      </c>
      <c r="M319">
        <v>59.414987218829197</v>
      </c>
      <c r="N319">
        <v>0.80239693357834097</v>
      </c>
      <c r="O319">
        <v>50.378261540836803</v>
      </c>
      <c r="P319">
        <v>43.538602177345602</v>
      </c>
      <c r="Q319">
        <v>7.4284204091139006E-2</v>
      </c>
    </row>
    <row r="320" spans="1:17" x14ac:dyDescent="0.3">
      <c r="A320" t="s">
        <v>745</v>
      </c>
      <c r="B320" t="s">
        <v>746</v>
      </c>
      <c r="C320" t="s">
        <v>10385</v>
      </c>
      <c r="D320" t="s">
        <v>685</v>
      </c>
      <c r="E320">
        <v>23329.531369672</v>
      </c>
      <c r="F320">
        <v>161.81</v>
      </c>
      <c r="G320">
        <v>89.364404742715806</v>
      </c>
      <c r="H320">
        <v>7.4464208263240002</v>
      </c>
      <c r="I320">
        <v>66.936149573514598</v>
      </c>
      <c r="J320">
        <v>0.73050307385214097</v>
      </c>
      <c r="K320">
        <v>140.466608403793</v>
      </c>
      <c r="L320">
        <v>112.47551676809999</v>
      </c>
      <c r="M320">
        <v>69.915379434688305</v>
      </c>
      <c r="N320">
        <v>0.83021837543120902</v>
      </c>
      <c r="O320">
        <v>0.98263395340214499</v>
      </c>
      <c r="P320">
        <v>163.10569105690999</v>
      </c>
      <c r="Q320">
        <v>8.5600370438446996E-2</v>
      </c>
    </row>
    <row r="321" spans="1:17" x14ac:dyDescent="0.3">
      <c r="A321" t="s">
        <v>747</v>
      </c>
      <c r="B321" t="s">
        <v>748</v>
      </c>
      <c r="C321" t="s">
        <v>10395</v>
      </c>
      <c r="D321" t="s">
        <v>164</v>
      </c>
      <c r="E321">
        <v>23273.358185295001</v>
      </c>
      <c r="F321">
        <v>732.15</v>
      </c>
      <c r="G321">
        <v>38.716698149462999</v>
      </c>
      <c r="H321">
        <v>-10.6063819742549</v>
      </c>
      <c r="I321">
        <v>33.614193293719801</v>
      </c>
      <c r="J321">
        <v>-4.8442909709219899</v>
      </c>
      <c r="K321">
        <v>705.81980333225999</v>
      </c>
      <c r="L321">
        <v>576.88229521297103</v>
      </c>
      <c r="M321">
        <v>41.0585151333688</v>
      </c>
      <c r="N321">
        <v>0.46474452943127398</v>
      </c>
      <c r="O321">
        <v>15.2700949259031</v>
      </c>
      <c r="P321">
        <v>134.66346153846101</v>
      </c>
      <c r="Q321">
        <v>0.17153553330763799</v>
      </c>
    </row>
    <row r="322" spans="1:17" hidden="1" x14ac:dyDescent="0.3">
      <c r="A322" t="s">
        <v>749</v>
      </c>
      <c r="B322" t="s">
        <v>750</v>
      </c>
      <c r="C322" t="s">
        <v>10398</v>
      </c>
      <c r="D322" t="s">
        <v>125</v>
      </c>
      <c r="E322">
        <v>23252.55693296</v>
      </c>
      <c r="F322">
        <v>382.6</v>
      </c>
      <c r="G322">
        <v>-4.6222274391879496</v>
      </c>
      <c r="H322">
        <v>-13.7198252092667</v>
      </c>
      <c r="I322">
        <v>-19.3852866474484</v>
      </c>
      <c r="J322">
        <v>-7.2336956168778102</v>
      </c>
      <c r="K322">
        <v>415.701768850002</v>
      </c>
      <c r="L322">
        <v>403.71973963256301</v>
      </c>
      <c r="M322">
        <v>32.329039422171903</v>
      </c>
      <c r="N322">
        <v>0.26936977888569902</v>
      </c>
      <c r="O322">
        <v>50.901725039205402</v>
      </c>
      <c r="P322">
        <v>28.6482851378614</v>
      </c>
      <c r="Q322">
        <v>4.2194558989971001E-2</v>
      </c>
    </row>
    <row r="323" spans="1:17" hidden="1" x14ac:dyDescent="0.3">
      <c r="A323" t="s">
        <v>751</v>
      </c>
      <c r="B323" t="s">
        <v>752</v>
      </c>
      <c r="C323" t="s">
        <v>10398</v>
      </c>
      <c r="D323" t="s">
        <v>753</v>
      </c>
      <c r="E323">
        <v>23025.673136879999</v>
      </c>
      <c r="F323">
        <v>98.17</v>
      </c>
      <c r="G323">
        <v>55.214335249587698</v>
      </c>
      <c r="H323">
        <v>-10.339397155786999</v>
      </c>
      <c r="I323">
        <v>10.804387906583701</v>
      </c>
      <c r="J323">
        <v>-3.23651929016193</v>
      </c>
      <c r="K323">
        <v>99.168904490403605</v>
      </c>
      <c r="L323">
        <v>86.103883910598796</v>
      </c>
      <c r="M323">
        <v>50.681017208567297</v>
      </c>
      <c r="N323">
        <v>0.95451537418247701</v>
      </c>
      <c r="O323">
        <v>8.5871447489049597</v>
      </c>
      <c r="P323">
        <v>94.011857707509805</v>
      </c>
      <c r="Q323">
        <v>2.0612820630179999E-2</v>
      </c>
    </row>
    <row r="324" spans="1:17" x14ac:dyDescent="0.3">
      <c r="A324" t="s">
        <v>754</v>
      </c>
      <c r="B324" t="s">
        <v>755</v>
      </c>
      <c r="C324" t="s">
        <v>10391</v>
      </c>
      <c r="D324" t="s">
        <v>281</v>
      </c>
      <c r="E324">
        <v>22947.7386584899</v>
      </c>
      <c r="F324">
        <v>366.95</v>
      </c>
      <c r="G324">
        <v>30.926913251885601</v>
      </c>
      <c r="H324">
        <v>-3.38532419125087</v>
      </c>
      <c r="I324">
        <v>-29.9391408112097</v>
      </c>
      <c r="J324">
        <v>-4.1311497807288999</v>
      </c>
      <c r="K324">
        <v>393.22379614308898</v>
      </c>
      <c r="L324">
        <v>378.37047685983202</v>
      </c>
      <c r="M324">
        <v>34.400285873167903</v>
      </c>
      <c r="N324">
        <v>0.92324538912926501</v>
      </c>
      <c r="O324">
        <v>36.857882545305898</v>
      </c>
      <c r="P324">
        <v>78.521041109219098</v>
      </c>
      <c r="Q324">
        <v>0.123637395137464</v>
      </c>
    </row>
    <row r="325" spans="1:17" x14ac:dyDescent="0.3">
      <c r="A325" t="s">
        <v>756</v>
      </c>
      <c r="B325" t="s">
        <v>757</v>
      </c>
      <c r="C325" t="s">
        <v>10395</v>
      </c>
      <c r="D325" t="s">
        <v>259</v>
      </c>
      <c r="E325">
        <v>22886.820751160001</v>
      </c>
      <c r="F325">
        <v>723.85</v>
      </c>
      <c r="G325">
        <v>13.247991210382001</v>
      </c>
      <c r="H325">
        <v>10.3360115691818</v>
      </c>
      <c r="I325">
        <v>3.0714254966448298</v>
      </c>
      <c r="J325">
        <v>-0.69827821790756806</v>
      </c>
      <c r="K325">
        <v>694.09718720838305</v>
      </c>
      <c r="L325">
        <v>638.45707288289702</v>
      </c>
      <c r="M325">
        <v>54.340856990540701</v>
      </c>
      <c r="N325">
        <v>0.84150554000721101</v>
      </c>
      <c r="O325">
        <v>10.3750777094701</v>
      </c>
      <c r="P325">
        <v>55.066409597257902</v>
      </c>
      <c r="Q325">
        <v>0.117204762775781</v>
      </c>
    </row>
    <row r="326" spans="1:17" x14ac:dyDescent="0.3">
      <c r="A326" t="s">
        <v>758</v>
      </c>
      <c r="B326" t="s">
        <v>759</v>
      </c>
      <c r="C326" t="s">
        <v>10382</v>
      </c>
      <c r="D326" t="s">
        <v>192</v>
      </c>
      <c r="E326">
        <v>22655.907803279999</v>
      </c>
      <c r="F326">
        <v>401.55</v>
      </c>
      <c r="G326">
        <v>9.9788246461730097</v>
      </c>
      <c r="H326">
        <v>20.214446894055602</v>
      </c>
      <c r="I326">
        <v>-1.36564580457518</v>
      </c>
      <c r="J326">
        <v>-8.0004788027306208</v>
      </c>
      <c r="K326">
        <v>377.585778637462</v>
      </c>
      <c r="L326">
        <v>335.46223113092998</v>
      </c>
      <c r="M326">
        <v>36.235416145381301</v>
      </c>
      <c r="N326">
        <v>0.58760600033522603</v>
      </c>
      <c r="O326">
        <v>16.971734528701202</v>
      </c>
      <c r="P326">
        <v>57.779960707269097</v>
      </c>
      <c r="Q326">
        <v>7.8033891712539997E-3</v>
      </c>
    </row>
    <row r="327" spans="1:17" x14ac:dyDescent="0.3">
      <c r="A327" t="s">
        <v>760</v>
      </c>
      <c r="B327" t="s">
        <v>761</v>
      </c>
      <c r="C327" t="s">
        <v>10383</v>
      </c>
      <c r="D327" t="s">
        <v>290</v>
      </c>
      <c r="E327">
        <v>22615.76607655</v>
      </c>
      <c r="F327">
        <v>2055.6999999999998</v>
      </c>
      <c r="G327">
        <v>-2.2544699196754601</v>
      </c>
      <c r="H327">
        <v>7.7023684995766502</v>
      </c>
      <c r="I327">
        <v>-15.2974472361494</v>
      </c>
      <c r="J327">
        <v>-5.9869315663871898</v>
      </c>
      <c r="K327">
        <v>1944.0164619984</v>
      </c>
      <c r="L327">
        <v>1863.95289817605</v>
      </c>
      <c r="M327">
        <v>51.249544353241603</v>
      </c>
      <c r="N327">
        <v>0.70509486104486296</v>
      </c>
      <c r="O327">
        <v>19.616189132655499</v>
      </c>
      <c r="P327">
        <v>33.305233123662497</v>
      </c>
      <c r="Q327">
        <v>6.9468956869843002E-2</v>
      </c>
    </row>
    <row r="328" spans="1:17" x14ac:dyDescent="0.3">
      <c r="A328" t="s">
        <v>762</v>
      </c>
      <c r="B328" t="s">
        <v>763</v>
      </c>
      <c r="C328" t="s">
        <v>10395</v>
      </c>
      <c r="D328" t="s">
        <v>443</v>
      </c>
      <c r="E328">
        <v>22605.497429474999</v>
      </c>
      <c r="F328">
        <v>710.25</v>
      </c>
      <c r="G328">
        <v>70.8154955340664</v>
      </c>
      <c r="H328">
        <v>2.1126877882421802</v>
      </c>
      <c r="I328">
        <v>57.3400494572358</v>
      </c>
      <c r="J328">
        <v>-3.8040086046610901</v>
      </c>
      <c r="K328">
        <v>655.39571344494505</v>
      </c>
      <c r="L328">
        <v>541.36698129947797</v>
      </c>
      <c r="M328">
        <v>55.374958177771099</v>
      </c>
      <c r="N328">
        <v>0.68855764755083004</v>
      </c>
      <c r="O328">
        <v>3.0763815557902099</v>
      </c>
      <c r="P328">
        <v>116.17714198752</v>
      </c>
      <c r="Q328">
        <v>0.18252516543522199</v>
      </c>
    </row>
    <row r="329" spans="1:17" x14ac:dyDescent="0.3">
      <c r="A329" t="s">
        <v>764</v>
      </c>
      <c r="B329" t="s">
        <v>765</v>
      </c>
      <c r="C329" t="s">
        <v>10396</v>
      </c>
      <c r="D329" t="s">
        <v>132</v>
      </c>
      <c r="E329">
        <v>22602.66470601</v>
      </c>
      <c r="F329">
        <v>1987.65</v>
      </c>
      <c r="G329">
        <v>175.51660857668</v>
      </c>
      <c r="H329">
        <v>4.0479018605953199</v>
      </c>
      <c r="I329">
        <v>45.064094085718303</v>
      </c>
      <c r="J329">
        <v>5.3442781631263196</v>
      </c>
      <c r="K329">
        <v>1785.09913616276</v>
      </c>
      <c r="L329">
        <v>1560.5661395500899</v>
      </c>
      <c r="M329">
        <v>85.318009414642603</v>
      </c>
      <c r="N329">
        <v>1.2920516038404399</v>
      </c>
      <c r="O329">
        <v>8.7114639635749107</v>
      </c>
      <c r="P329">
        <v>218.03503168048599</v>
      </c>
      <c r="Q329">
        <v>9.6673394060462006E-2</v>
      </c>
    </row>
    <row r="330" spans="1:17" x14ac:dyDescent="0.3">
      <c r="A330" t="s">
        <v>766</v>
      </c>
      <c r="B330" t="s">
        <v>767</v>
      </c>
      <c r="C330" t="s">
        <v>10397</v>
      </c>
      <c r="D330" t="s">
        <v>161</v>
      </c>
      <c r="E330">
        <v>22582.562128875001</v>
      </c>
      <c r="F330">
        <v>7670.25</v>
      </c>
      <c r="G330">
        <v>-22.301666737012901</v>
      </c>
      <c r="H330">
        <v>-6.9559273161868296</v>
      </c>
      <c r="I330">
        <v>12.384417245443499</v>
      </c>
      <c r="J330">
        <v>-5.7096173811448701</v>
      </c>
      <c r="K330">
        <v>7598.9198514773998</v>
      </c>
      <c r="L330">
        <v>6932.4172088311498</v>
      </c>
      <c r="M330">
        <v>31.738695450834999</v>
      </c>
      <c r="N330">
        <v>1.00644587953408</v>
      </c>
      <c r="O330">
        <v>6.0643394934975996</v>
      </c>
      <c r="P330">
        <v>48.221687585147301</v>
      </c>
      <c r="Q330">
        <v>-9.1429277348789001E-2</v>
      </c>
    </row>
    <row r="331" spans="1:17" x14ac:dyDescent="0.3">
      <c r="A331" t="s">
        <v>768</v>
      </c>
      <c r="B331" t="s">
        <v>769</v>
      </c>
      <c r="C331" t="s">
        <v>10384</v>
      </c>
      <c r="D331" t="s">
        <v>533</v>
      </c>
      <c r="E331">
        <v>22499.685978595</v>
      </c>
      <c r="F331">
        <v>530.35</v>
      </c>
      <c r="G331">
        <v>-37.300120039606497</v>
      </c>
      <c r="H331">
        <v>3.7226890200029699</v>
      </c>
      <c r="I331">
        <v>44.135898162792202</v>
      </c>
      <c r="J331">
        <v>1.05289867770302</v>
      </c>
      <c r="K331">
        <v>469.65608692981499</v>
      </c>
      <c r="L331">
        <v>476.184812420225</v>
      </c>
      <c r="M331">
        <v>66.152643678274899</v>
      </c>
      <c r="N331">
        <v>2.75837685088384</v>
      </c>
      <c r="O331">
        <v>29.1642445168983</v>
      </c>
      <c r="P331">
        <v>74.296700407519396</v>
      </c>
      <c r="Q331">
        <v>6.9803098836120001E-2</v>
      </c>
    </row>
    <row r="332" spans="1:17" x14ac:dyDescent="0.3">
      <c r="A332" t="s">
        <v>770</v>
      </c>
      <c r="B332" t="s">
        <v>771</v>
      </c>
      <c r="C332" t="s">
        <v>10395</v>
      </c>
      <c r="D332" t="s">
        <v>772</v>
      </c>
      <c r="E332">
        <v>22464.436753079899</v>
      </c>
      <c r="F332">
        <v>529.20000000000005</v>
      </c>
      <c r="G332">
        <v>36.195827006087399</v>
      </c>
      <c r="H332">
        <v>-7.8548194347883298</v>
      </c>
      <c r="I332">
        <v>40.609156473929602</v>
      </c>
      <c r="J332">
        <v>-3.7110950842314199</v>
      </c>
      <c r="K332">
        <v>562.67152958517102</v>
      </c>
      <c r="L332">
        <v>485.04716416216797</v>
      </c>
      <c r="M332">
        <v>45.611590137578901</v>
      </c>
      <c r="N332">
        <v>0.85328066489255405</v>
      </c>
      <c r="O332">
        <v>41.3643235071806</v>
      </c>
      <c r="P332">
        <v>98.3508245877061</v>
      </c>
      <c r="Q332">
        <v>0.243785882573294</v>
      </c>
    </row>
    <row r="333" spans="1:17" x14ac:dyDescent="0.3">
      <c r="A333" t="s">
        <v>773</v>
      </c>
      <c r="B333" t="s">
        <v>774</v>
      </c>
      <c r="C333" t="s">
        <v>10390</v>
      </c>
      <c r="D333" t="s">
        <v>197</v>
      </c>
      <c r="E333">
        <v>22397.189272119998</v>
      </c>
      <c r="F333">
        <v>1894.1</v>
      </c>
      <c r="G333">
        <v>-0.47540815601946501</v>
      </c>
      <c r="H333">
        <v>-4.2857659208985304</v>
      </c>
      <c r="I333">
        <v>-16.047993481562301</v>
      </c>
      <c r="J333">
        <v>-5.8542608519352504</v>
      </c>
      <c r="K333">
        <v>1957.9828540998101</v>
      </c>
      <c r="L333">
        <v>1827.8459231684401</v>
      </c>
      <c r="M333">
        <v>35.942043712299203</v>
      </c>
      <c r="N333">
        <v>1.2258305319840801</v>
      </c>
      <c r="O333">
        <v>28.206008130510501</v>
      </c>
      <c r="P333">
        <v>70.126195715633003</v>
      </c>
      <c r="Q333">
        <v>0.21164859599632499</v>
      </c>
    </row>
    <row r="334" spans="1:17" x14ac:dyDescent="0.3">
      <c r="A334" t="s">
        <v>775</v>
      </c>
      <c r="B334" t="s">
        <v>776</v>
      </c>
      <c r="C334" t="s">
        <v>10390</v>
      </c>
      <c r="D334" t="s">
        <v>197</v>
      </c>
      <c r="E334">
        <v>22295.126896289999</v>
      </c>
      <c r="F334">
        <v>587.70000000000005</v>
      </c>
      <c r="G334">
        <v>-9.9722340992507501</v>
      </c>
      <c r="H334">
        <v>3.79764310993317</v>
      </c>
      <c r="I334">
        <v>17.335052151196098</v>
      </c>
      <c r="J334">
        <v>1.1094287007785399</v>
      </c>
      <c r="K334">
        <v>567.460503122668</v>
      </c>
      <c r="L334">
        <v>526.58694908368295</v>
      </c>
      <c r="M334">
        <v>74.629973454419996</v>
      </c>
      <c r="N334">
        <v>0.70293259158825605</v>
      </c>
      <c r="O334">
        <v>5.9043729794112396</v>
      </c>
      <c r="P334">
        <v>44.469026548672502</v>
      </c>
      <c r="Q334">
        <v>0.10557196570409701</v>
      </c>
    </row>
    <row r="335" spans="1:17" x14ac:dyDescent="0.3">
      <c r="A335" t="s">
        <v>777</v>
      </c>
      <c r="B335" t="s">
        <v>778</v>
      </c>
      <c r="C335" t="s">
        <v>10384</v>
      </c>
      <c r="D335" t="s">
        <v>407</v>
      </c>
      <c r="E335">
        <v>21978.22571988</v>
      </c>
      <c r="F335">
        <v>4459.6000000000004</v>
      </c>
      <c r="G335">
        <v>45.646544295804603</v>
      </c>
      <c r="H335">
        <v>-8.5825990799778697</v>
      </c>
      <c r="I335">
        <v>39.384795551658797</v>
      </c>
      <c r="J335">
        <v>-1.6081637612353801</v>
      </c>
      <c r="K335">
        <v>4240.5246655190504</v>
      </c>
      <c r="L335">
        <v>3547.1917799247299</v>
      </c>
      <c r="M335">
        <v>55.192657826236697</v>
      </c>
      <c r="N335">
        <v>0.527602335057198</v>
      </c>
      <c r="O335">
        <v>10.0995604986994</v>
      </c>
      <c r="P335">
        <v>99.982062780269004</v>
      </c>
      <c r="Q335">
        <v>9.949089810895E-3</v>
      </c>
    </row>
    <row r="336" spans="1:17" hidden="1" x14ac:dyDescent="0.3">
      <c r="A336" t="s">
        <v>779</v>
      </c>
      <c r="B336" t="s">
        <v>780</v>
      </c>
      <c r="C336" t="s">
        <v>10398</v>
      </c>
      <c r="D336" t="s">
        <v>218</v>
      </c>
      <c r="E336">
        <v>21945.14008456</v>
      </c>
      <c r="F336">
        <v>761.2</v>
      </c>
      <c r="G336">
        <v>52.489836158857997</v>
      </c>
      <c r="H336">
        <v>-3.6672051949303999</v>
      </c>
      <c r="I336">
        <v>48.944422146085898</v>
      </c>
      <c r="J336">
        <v>-4.4994172785705802</v>
      </c>
      <c r="K336">
        <v>711.06493745719195</v>
      </c>
      <c r="L336">
        <v>594.95083652459903</v>
      </c>
      <c r="M336">
        <v>60.393354166226302</v>
      </c>
      <c r="N336">
        <v>1.0854499686602801</v>
      </c>
      <c r="O336">
        <v>1.8129269574356199</v>
      </c>
      <c r="P336">
        <v>84.622847441183595</v>
      </c>
      <c r="Q336">
        <v>-2.3779439235211999E-2</v>
      </c>
    </row>
    <row r="337" spans="1:17" x14ac:dyDescent="0.3">
      <c r="A337" t="s">
        <v>781</v>
      </c>
      <c r="B337" t="s">
        <v>782</v>
      </c>
      <c r="C337" t="s">
        <v>10388</v>
      </c>
      <c r="D337" t="s">
        <v>54</v>
      </c>
      <c r="E337">
        <v>21915.80551038</v>
      </c>
      <c r="F337">
        <v>1114.95</v>
      </c>
      <c r="G337">
        <v>14.020702520047699</v>
      </c>
      <c r="H337">
        <v>2.1361711625286999</v>
      </c>
      <c r="I337">
        <v>-0.16732615981392401</v>
      </c>
      <c r="J337">
        <v>-7.9925132536802597</v>
      </c>
      <c r="K337">
        <v>1114.0166537734799</v>
      </c>
      <c r="L337">
        <v>982.69435397641496</v>
      </c>
      <c r="M337">
        <v>36.981674329820599</v>
      </c>
      <c r="N337">
        <v>1.17798961151597</v>
      </c>
      <c r="O337">
        <v>15.247320507646</v>
      </c>
      <c r="P337">
        <v>57.668104362582199</v>
      </c>
      <c r="Q337">
        <v>1.8552446245268001E-2</v>
      </c>
    </row>
    <row r="338" spans="1:17" x14ac:dyDescent="0.3">
      <c r="A338" t="s">
        <v>783</v>
      </c>
      <c r="B338" t="s">
        <v>784</v>
      </c>
      <c r="C338" t="s">
        <v>10388</v>
      </c>
      <c r="D338" t="s">
        <v>266</v>
      </c>
      <c r="E338">
        <v>21883.598355149999</v>
      </c>
      <c r="F338">
        <v>546.9</v>
      </c>
      <c r="G338">
        <v>10.0748672529747</v>
      </c>
      <c r="H338">
        <v>10.918650779329599</v>
      </c>
      <c r="I338">
        <v>18.616031899747298</v>
      </c>
      <c r="J338">
        <v>-4.7929978254915504</v>
      </c>
      <c r="K338">
        <v>489.14383913661197</v>
      </c>
      <c r="L338">
        <v>428.76902214331801</v>
      </c>
      <c r="M338">
        <v>57.389991380583801</v>
      </c>
      <c r="N338">
        <v>1.2371173325590401</v>
      </c>
      <c r="O338">
        <v>6.0522947522398898</v>
      </c>
      <c r="P338">
        <v>56.257142857142803</v>
      </c>
      <c r="Q338">
        <v>9.6631087785557998E-2</v>
      </c>
    </row>
    <row r="339" spans="1:17" x14ac:dyDescent="0.3">
      <c r="A339" t="s">
        <v>785</v>
      </c>
      <c r="B339" t="s">
        <v>786</v>
      </c>
      <c r="C339" t="s">
        <v>10387</v>
      </c>
      <c r="D339" t="s">
        <v>46</v>
      </c>
      <c r="E339">
        <v>21876.3954146</v>
      </c>
      <c r="F339">
        <v>232.6</v>
      </c>
      <c r="G339">
        <v>37.084963139146602</v>
      </c>
      <c r="H339">
        <v>-21.863523821912199</v>
      </c>
      <c r="I339">
        <v>-7.49139777573488</v>
      </c>
      <c r="J339">
        <v>-8.7002669444636407</v>
      </c>
      <c r="K339">
        <v>258.89835615715202</v>
      </c>
      <c r="L339">
        <v>234.34363231927199</v>
      </c>
      <c r="M339">
        <v>38.273484679318898</v>
      </c>
      <c r="N339">
        <v>0.37582719154865502</v>
      </c>
      <c r="O339">
        <v>51.1607910576096</v>
      </c>
      <c r="P339">
        <v>82.789783889980299</v>
      </c>
      <c r="Q339">
        <v>0.160573933017846</v>
      </c>
    </row>
    <row r="340" spans="1:17" x14ac:dyDescent="0.3">
      <c r="A340" t="s">
        <v>787</v>
      </c>
      <c r="B340" t="s">
        <v>788</v>
      </c>
      <c r="C340" t="s">
        <v>10383</v>
      </c>
      <c r="D340" t="s">
        <v>789</v>
      </c>
      <c r="E340">
        <v>21786.969439925</v>
      </c>
      <c r="F340">
        <v>1553.35</v>
      </c>
      <c r="G340">
        <v>12.3814927058454</v>
      </c>
      <c r="H340">
        <v>-7.6464489512768097</v>
      </c>
      <c r="I340">
        <v>33.3550028425107</v>
      </c>
      <c r="J340">
        <v>-4.3248323492977399</v>
      </c>
      <c r="K340">
        <v>1520.0831381046</v>
      </c>
      <c r="L340">
        <v>1308.46753571723</v>
      </c>
      <c r="M340">
        <v>42.067959298798698</v>
      </c>
      <c r="N340">
        <v>0.31938368658452199</v>
      </c>
      <c r="O340">
        <v>10.406540702352901</v>
      </c>
      <c r="P340">
        <v>57.197793857207898</v>
      </c>
      <c r="Q340">
        <v>3.0286352074273E-2</v>
      </c>
    </row>
    <row r="341" spans="1:17" x14ac:dyDescent="0.3">
      <c r="A341" t="s">
        <v>790</v>
      </c>
      <c r="B341" t="s">
        <v>791</v>
      </c>
      <c r="C341" t="s">
        <v>10387</v>
      </c>
      <c r="D341" t="s">
        <v>223</v>
      </c>
      <c r="E341">
        <v>21687.373522760001</v>
      </c>
      <c r="F341">
        <v>1335.05</v>
      </c>
      <c r="G341">
        <v>78.374263595262605</v>
      </c>
      <c r="H341">
        <v>6.9523793515795598</v>
      </c>
      <c r="I341">
        <v>5.3204645302074898</v>
      </c>
      <c r="J341">
        <v>-3.3206700480501898</v>
      </c>
      <c r="K341">
        <v>1318.3441772000001</v>
      </c>
      <c r="L341">
        <v>1111.8808236156201</v>
      </c>
      <c r="M341">
        <v>35.998174306475804</v>
      </c>
      <c r="N341">
        <v>0.43454633936864301</v>
      </c>
      <c r="O341">
        <v>8.5352608516535007</v>
      </c>
      <c r="P341">
        <v>122.04573804573801</v>
      </c>
      <c r="Q341">
        <v>0.16583513544669301</v>
      </c>
    </row>
    <row r="342" spans="1:17" x14ac:dyDescent="0.3">
      <c r="A342" t="s">
        <v>792</v>
      </c>
      <c r="B342" t="s">
        <v>793</v>
      </c>
      <c r="C342" t="s">
        <v>10394</v>
      </c>
      <c r="D342" t="s">
        <v>794</v>
      </c>
      <c r="E342">
        <v>21483.82646828</v>
      </c>
      <c r="F342">
        <v>311.3</v>
      </c>
      <c r="G342">
        <v>60.513223550884497</v>
      </c>
      <c r="H342">
        <v>-14.112777395736099</v>
      </c>
      <c r="I342">
        <v>48.419814024878001</v>
      </c>
      <c r="J342">
        <v>-5.4280544421718799</v>
      </c>
      <c r="K342">
        <v>290.34582359650102</v>
      </c>
      <c r="L342">
        <v>230.54630519497701</v>
      </c>
      <c r="M342">
        <v>50.466278747517002</v>
      </c>
      <c r="N342">
        <v>0.63153035377139899</v>
      </c>
      <c r="O342">
        <v>10.4722132990684</v>
      </c>
      <c r="P342">
        <v>109.91233985165201</v>
      </c>
      <c r="Q342">
        <v>4.1574593541801E-2</v>
      </c>
    </row>
    <row r="343" spans="1:17" x14ac:dyDescent="0.3">
      <c r="A343" t="s">
        <v>795</v>
      </c>
      <c r="B343" t="s">
        <v>796</v>
      </c>
      <c r="C343" t="s">
        <v>10396</v>
      </c>
      <c r="D343" t="s">
        <v>132</v>
      </c>
      <c r="E343">
        <v>21461.60294334</v>
      </c>
      <c r="F343">
        <v>1527.4</v>
      </c>
      <c r="G343">
        <v>203.499800056147</v>
      </c>
      <c r="H343">
        <v>-9.4136325183764402</v>
      </c>
      <c r="I343">
        <v>3.2858767919220799</v>
      </c>
      <c r="J343">
        <v>-1.80457435341121</v>
      </c>
      <c r="K343">
        <v>1460.9648905911599</v>
      </c>
      <c r="L343">
        <v>1228.0219139237599</v>
      </c>
      <c r="M343">
        <v>71.676688608753096</v>
      </c>
      <c r="N343">
        <v>1.0593687810555299</v>
      </c>
      <c r="O343">
        <v>3.11640696608614</v>
      </c>
      <c r="P343">
        <v>244.00900900900899</v>
      </c>
    </row>
    <row r="344" spans="1:17" x14ac:dyDescent="0.3">
      <c r="A344" t="s">
        <v>797</v>
      </c>
      <c r="B344" t="s">
        <v>798</v>
      </c>
      <c r="C344" t="s">
        <v>10395</v>
      </c>
      <c r="D344" t="s">
        <v>316</v>
      </c>
      <c r="E344">
        <v>21256.269120000001</v>
      </c>
      <c r="F344">
        <v>1855.6</v>
      </c>
      <c r="G344">
        <v>90.368420652365202</v>
      </c>
      <c r="H344">
        <v>-15.2476352040265</v>
      </c>
      <c r="I344">
        <v>128.90636692614399</v>
      </c>
      <c r="J344">
        <v>-5.0739718922521897</v>
      </c>
      <c r="K344">
        <v>1885.1593253933499</v>
      </c>
      <c r="L344">
        <v>1462.39327391604</v>
      </c>
      <c r="M344">
        <v>61.436332276520197</v>
      </c>
      <c r="N344">
        <v>0.40083509305205201</v>
      </c>
      <c r="O344">
        <v>52.716102608320703</v>
      </c>
      <c r="P344">
        <v>186.22551287983899</v>
      </c>
      <c r="Q344">
        <v>0.19826415680673301</v>
      </c>
    </row>
    <row r="345" spans="1:17" x14ac:dyDescent="0.3">
      <c r="A345" t="s">
        <v>799</v>
      </c>
      <c r="B345" t="s">
        <v>800</v>
      </c>
      <c r="C345" t="s">
        <v>10395</v>
      </c>
      <c r="D345" t="s">
        <v>552</v>
      </c>
      <c r="E345">
        <v>21215.745938399999</v>
      </c>
      <c r="F345">
        <v>1387.2</v>
      </c>
      <c r="G345">
        <v>-2.4267584716786001</v>
      </c>
      <c r="H345">
        <v>-9.4759742868706507</v>
      </c>
      <c r="I345">
        <v>38.632756359941702</v>
      </c>
      <c r="J345">
        <v>-3.2343334762756801</v>
      </c>
      <c r="K345">
        <v>1445.7261385372601</v>
      </c>
      <c r="L345">
        <v>1269.1797240712301</v>
      </c>
      <c r="M345">
        <v>34.700176772752798</v>
      </c>
      <c r="N345">
        <v>0.62398722197017398</v>
      </c>
      <c r="O345">
        <v>22.5490196078431</v>
      </c>
      <c r="P345">
        <v>66.881203007518806</v>
      </c>
      <c r="Q345">
        <v>0.118598456652</v>
      </c>
    </row>
    <row r="346" spans="1:17" x14ac:dyDescent="0.3">
      <c r="A346" t="s">
        <v>801</v>
      </c>
      <c r="B346" t="s">
        <v>802</v>
      </c>
      <c r="C346" t="s">
        <v>10388</v>
      </c>
      <c r="D346" t="s">
        <v>266</v>
      </c>
      <c r="E346">
        <v>20975.667400499999</v>
      </c>
      <c r="F346">
        <v>421.25</v>
      </c>
      <c r="G346">
        <v>-0.53421040361332905</v>
      </c>
      <c r="H346">
        <v>0.46772829730156001</v>
      </c>
      <c r="I346">
        <v>-21.897534921236598</v>
      </c>
      <c r="J346">
        <v>-2.1191437267708402</v>
      </c>
      <c r="K346">
        <v>392.98899365771501</v>
      </c>
      <c r="L346">
        <v>378.31357350175898</v>
      </c>
      <c r="M346">
        <v>65.920456078362506</v>
      </c>
      <c r="N346">
        <v>0.56955174310768897</v>
      </c>
      <c r="O346">
        <v>32.462908011869402</v>
      </c>
      <c r="P346">
        <v>35.406621665059397</v>
      </c>
      <c r="Q346">
        <v>0.10322551535645801</v>
      </c>
    </row>
    <row r="347" spans="1:17" x14ac:dyDescent="0.3">
      <c r="A347" t="s">
        <v>803</v>
      </c>
      <c r="B347" t="s">
        <v>804</v>
      </c>
      <c r="C347" t="s">
        <v>10385</v>
      </c>
      <c r="D347" t="s">
        <v>685</v>
      </c>
      <c r="E347">
        <v>20888.656042589999</v>
      </c>
      <c r="F347">
        <v>1220.0999999999999</v>
      </c>
      <c r="G347">
        <v>15.1137007689503</v>
      </c>
      <c r="H347">
        <v>-2.9679369030695102</v>
      </c>
      <c r="I347">
        <v>60.112546456281201</v>
      </c>
      <c r="J347">
        <v>-3.58289643410165</v>
      </c>
      <c r="K347">
        <v>1274.1684485222499</v>
      </c>
      <c r="L347">
        <v>1097.60902462539</v>
      </c>
      <c r="M347">
        <v>29.845250311258098</v>
      </c>
      <c r="N347">
        <v>0.450193126342946</v>
      </c>
      <c r="O347">
        <v>22.5309400868781</v>
      </c>
      <c r="P347">
        <v>87.347408829174597</v>
      </c>
      <c r="Q347">
        <v>9.9991283332007005E-2</v>
      </c>
    </row>
    <row r="348" spans="1:17" hidden="1" x14ac:dyDescent="0.3">
      <c r="A348" t="s">
        <v>805</v>
      </c>
      <c r="B348" t="s">
        <v>806</v>
      </c>
      <c r="C348" t="s">
        <v>10398</v>
      </c>
      <c r="D348" t="s">
        <v>590</v>
      </c>
      <c r="E348">
        <v>20849.851270429899</v>
      </c>
      <c r="F348">
        <v>837.55</v>
      </c>
      <c r="G348">
        <v>-36.553211219336198</v>
      </c>
      <c r="H348">
        <v>-1.51941986664619</v>
      </c>
      <c r="I348">
        <v>-17.675657857000701</v>
      </c>
      <c r="J348">
        <v>-3.2944420363992801</v>
      </c>
      <c r="K348">
        <v>823.42652282940696</v>
      </c>
      <c r="L348">
        <v>842.02225001260001</v>
      </c>
      <c r="M348">
        <v>63.490426704207103</v>
      </c>
      <c r="N348">
        <v>0.72077831598078901</v>
      </c>
      <c r="O348">
        <v>14.500626828249001</v>
      </c>
      <c r="P348">
        <v>10.4582921200131</v>
      </c>
      <c r="Q348">
        <v>-0.13525674358970499</v>
      </c>
    </row>
    <row r="349" spans="1:17" x14ac:dyDescent="0.3">
      <c r="A349" t="s">
        <v>807</v>
      </c>
      <c r="B349" t="s">
        <v>808</v>
      </c>
      <c r="C349" t="s">
        <v>10397</v>
      </c>
      <c r="D349" t="s">
        <v>472</v>
      </c>
      <c r="E349">
        <v>20801.2376819399</v>
      </c>
      <c r="F349">
        <v>573.79999999999995</v>
      </c>
      <c r="G349">
        <v>-16.563015337632599</v>
      </c>
      <c r="H349">
        <v>-12.950861321419101</v>
      </c>
      <c r="I349">
        <v>-27.747320270782598</v>
      </c>
      <c r="J349">
        <v>-2.45832794205635</v>
      </c>
      <c r="K349">
        <v>632.26273749569395</v>
      </c>
      <c r="L349">
        <v>640.921944147722</v>
      </c>
      <c r="M349">
        <v>38.395037031383602</v>
      </c>
      <c r="N349">
        <v>0.95211757640966599</v>
      </c>
      <c r="O349">
        <v>34.062391077030298</v>
      </c>
      <c r="P349">
        <v>31.004566210045599</v>
      </c>
      <c r="Q349">
        <v>-8.0364945007175004E-2</v>
      </c>
    </row>
    <row r="350" spans="1:17" hidden="1" x14ac:dyDescent="0.3">
      <c r="A350" t="s">
        <v>809</v>
      </c>
      <c r="B350" t="s">
        <v>810</v>
      </c>
      <c r="C350" t="s">
        <v>10398</v>
      </c>
      <c r="D350" t="s">
        <v>125</v>
      </c>
      <c r="E350">
        <v>20584.709796539999</v>
      </c>
      <c r="F350">
        <v>13749.55</v>
      </c>
      <c r="G350">
        <v>109.757906981899</v>
      </c>
      <c r="H350">
        <v>-3.07688614715389</v>
      </c>
      <c r="I350">
        <v>62.495484064071</v>
      </c>
      <c r="J350">
        <v>-5.6988345091725501</v>
      </c>
      <c r="K350">
        <v>13761.8129636054</v>
      </c>
      <c r="L350">
        <v>10495.410502221799</v>
      </c>
      <c r="M350">
        <v>33.283463105044802</v>
      </c>
      <c r="N350">
        <v>2.0702350119602699</v>
      </c>
      <c r="O350">
        <v>14.200828390747301</v>
      </c>
      <c r="P350">
        <v>207.640932126595</v>
      </c>
    </row>
    <row r="351" spans="1:17" x14ac:dyDescent="0.3">
      <c r="A351" t="s">
        <v>811</v>
      </c>
      <c r="B351" t="s">
        <v>812</v>
      </c>
      <c r="C351" t="s">
        <v>10384</v>
      </c>
      <c r="D351" t="s">
        <v>813</v>
      </c>
      <c r="E351">
        <v>20572.276477374999</v>
      </c>
      <c r="F351">
        <v>231.35</v>
      </c>
      <c r="G351">
        <v>44.353721742929402</v>
      </c>
      <c r="H351">
        <v>10.0635822117956</v>
      </c>
      <c r="I351">
        <v>54.876665649456498</v>
      </c>
      <c r="J351">
        <v>2.13349523748591</v>
      </c>
      <c r="K351">
        <v>199.78548461516999</v>
      </c>
      <c r="L351">
        <v>170.85736056748601</v>
      </c>
      <c r="M351">
        <v>81.214750579485894</v>
      </c>
      <c r="N351">
        <v>1.02082109327969</v>
      </c>
      <c r="O351">
        <v>0.82991138966934597</v>
      </c>
      <c r="P351">
        <v>90.646889163576404</v>
      </c>
      <c r="Q351">
        <v>3.6425242630640001E-3</v>
      </c>
    </row>
    <row r="352" spans="1:17" x14ac:dyDescent="0.3">
      <c r="A352" t="s">
        <v>814</v>
      </c>
      <c r="B352" t="s">
        <v>815</v>
      </c>
      <c r="C352" t="s">
        <v>10392</v>
      </c>
      <c r="D352" t="s">
        <v>125</v>
      </c>
      <c r="E352">
        <v>20360.53966617</v>
      </c>
      <c r="F352">
        <v>1115.95</v>
      </c>
      <c r="G352">
        <v>154.724824659456</v>
      </c>
      <c r="H352">
        <v>13.580078045032501</v>
      </c>
      <c r="I352">
        <v>4.8202223629568399</v>
      </c>
      <c r="J352">
        <v>0.56965148677965505</v>
      </c>
      <c r="K352">
        <v>987.98157257460696</v>
      </c>
      <c r="L352">
        <v>867.458204630522</v>
      </c>
      <c r="M352">
        <v>61.743264701968897</v>
      </c>
      <c r="N352">
        <v>1.60339488164073</v>
      </c>
      <c r="O352">
        <v>17.7472108965455</v>
      </c>
      <c r="P352">
        <v>209.986111111111</v>
      </c>
      <c r="Q352">
        <v>0.24495076858238299</v>
      </c>
    </row>
    <row r="353" spans="1:17" x14ac:dyDescent="0.3">
      <c r="A353" t="s">
        <v>816</v>
      </c>
      <c r="B353" t="s">
        <v>817</v>
      </c>
      <c r="C353" t="s">
        <v>10384</v>
      </c>
      <c r="D353" t="s">
        <v>51</v>
      </c>
      <c r="E353">
        <v>20318.3005638</v>
      </c>
      <c r="F353">
        <v>1274.25</v>
      </c>
      <c r="G353">
        <v>-35.099764586910602</v>
      </c>
      <c r="H353">
        <v>-1.13957453297948</v>
      </c>
      <c r="I353">
        <v>-25.968629577711798</v>
      </c>
      <c r="J353">
        <v>-1.6029877540703199</v>
      </c>
      <c r="K353">
        <v>1260.9184113174299</v>
      </c>
      <c r="L353">
        <v>1357.1938034166301</v>
      </c>
      <c r="M353">
        <v>68.412114706544997</v>
      </c>
      <c r="N353">
        <v>0.94967426226592999</v>
      </c>
      <c r="O353">
        <v>40.945654306454699</v>
      </c>
      <c r="P353">
        <v>10.516045099739801</v>
      </c>
      <c r="Q353">
        <v>6.5374024817086998E-2</v>
      </c>
    </row>
    <row r="354" spans="1:17" hidden="1" x14ac:dyDescent="0.3">
      <c r="A354" t="s">
        <v>818</v>
      </c>
      <c r="B354" t="s">
        <v>819</v>
      </c>
      <c r="C354" t="s">
        <v>10398</v>
      </c>
      <c r="D354" t="s">
        <v>472</v>
      </c>
      <c r="E354">
        <v>20314.317246719998</v>
      </c>
      <c r="F354">
        <v>1959.6</v>
      </c>
      <c r="G354">
        <v>-25.671085962315701</v>
      </c>
      <c r="H354">
        <v>-7.9230604538014804</v>
      </c>
      <c r="I354">
        <v>3.6454541275926302</v>
      </c>
      <c r="J354">
        <v>-1.3920306202194199</v>
      </c>
      <c r="K354">
        <v>1966.5215098963799</v>
      </c>
      <c r="L354">
        <v>1849.1898486299201</v>
      </c>
      <c r="M354">
        <v>53.063801484494903</v>
      </c>
      <c r="N354">
        <v>1.0542794190014699</v>
      </c>
      <c r="O354">
        <v>18.901816697285099</v>
      </c>
      <c r="P354">
        <v>34.017234304472701</v>
      </c>
      <c r="Q354">
        <v>-2.9653164943787998E-2</v>
      </c>
    </row>
    <row r="355" spans="1:17" hidden="1" x14ac:dyDescent="0.3">
      <c r="A355" t="s">
        <v>820</v>
      </c>
      <c r="B355" t="s">
        <v>821</v>
      </c>
      <c r="C355" t="s">
        <v>10398</v>
      </c>
      <c r="D355" t="s">
        <v>132</v>
      </c>
      <c r="E355">
        <v>20173.740000000002</v>
      </c>
      <c r="F355">
        <v>139.35</v>
      </c>
      <c r="G355">
        <v>-13.7389742471287</v>
      </c>
      <c r="H355">
        <v>-2.7634815386141498</v>
      </c>
      <c r="I355">
        <v>-7.1831670724279704</v>
      </c>
      <c r="J355">
        <v>-2.2258228971591101</v>
      </c>
      <c r="K355">
        <v>140.405474503882</v>
      </c>
      <c r="L355">
        <v>134.11000418664301</v>
      </c>
      <c r="M355">
        <v>53.328059728626101</v>
      </c>
      <c r="N355">
        <v>0.197233652397414</v>
      </c>
      <c r="O355">
        <v>11.1230714029422</v>
      </c>
      <c r="P355">
        <v>16.406315261882799</v>
      </c>
    </row>
    <row r="356" spans="1:17" hidden="1" x14ac:dyDescent="0.3">
      <c r="A356" t="s">
        <v>822</v>
      </c>
      <c r="B356" t="s">
        <v>823</v>
      </c>
      <c r="C356" t="s">
        <v>10398</v>
      </c>
      <c r="D356" t="s">
        <v>132</v>
      </c>
      <c r="E356">
        <v>20155.501969815999</v>
      </c>
      <c r="F356">
        <v>348.8</v>
      </c>
      <c r="G356">
        <v>-17.8596555835272</v>
      </c>
      <c r="H356">
        <v>-0.21113704100650499</v>
      </c>
      <c r="I356">
        <v>-16.4072995328887</v>
      </c>
      <c r="J356">
        <v>1.0103680274154301</v>
      </c>
      <c r="K356">
        <v>343.25608560055298</v>
      </c>
      <c r="L356">
        <v>337.70137139784401</v>
      </c>
      <c r="M356">
        <v>42.778347382377802</v>
      </c>
      <c r="N356">
        <v>0.82425106108518398</v>
      </c>
      <c r="O356">
        <v>4.6444954128440399</v>
      </c>
      <c r="P356">
        <v>14.548440065681399</v>
      </c>
      <c r="Q356">
        <v>-0.10379904096142301</v>
      </c>
    </row>
    <row r="357" spans="1:17" hidden="1" x14ac:dyDescent="0.3">
      <c r="A357" t="s">
        <v>824</v>
      </c>
      <c r="B357" t="s">
        <v>825</v>
      </c>
      <c r="C357" t="s">
        <v>10398</v>
      </c>
      <c r="D357" t="s">
        <v>51</v>
      </c>
      <c r="E357">
        <v>19950.615294225001</v>
      </c>
      <c r="F357">
        <v>464.25</v>
      </c>
      <c r="G357">
        <v>11.323032635884999</v>
      </c>
      <c r="H357">
        <v>11.5324292147767</v>
      </c>
      <c r="I357">
        <v>22.821382346642299</v>
      </c>
      <c r="J357">
        <v>-1.4844346437634199</v>
      </c>
      <c r="K357">
        <v>421.45697266964498</v>
      </c>
      <c r="M357">
        <v>70.562937696996201</v>
      </c>
      <c r="N357">
        <v>0.99757399668232205</v>
      </c>
      <c r="O357">
        <v>4.8896068928379002</v>
      </c>
      <c r="P357">
        <v>58.989726027397197</v>
      </c>
    </row>
    <row r="358" spans="1:17" x14ac:dyDescent="0.3">
      <c r="A358" t="s">
        <v>826</v>
      </c>
      <c r="B358" t="s">
        <v>827</v>
      </c>
      <c r="C358" t="s">
        <v>10393</v>
      </c>
      <c r="D358" t="s">
        <v>828</v>
      </c>
      <c r="E358">
        <v>19897.8129844</v>
      </c>
      <c r="F358">
        <v>895.6</v>
      </c>
      <c r="G358">
        <v>5.5198782521023899</v>
      </c>
      <c r="H358">
        <v>16.063511845360299</v>
      </c>
      <c r="I358">
        <v>24.063433191364201</v>
      </c>
      <c r="J358">
        <v>6.6469011419779402</v>
      </c>
      <c r="K358">
        <v>771.74724007199495</v>
      </c>
      <c r="L358">
        <v>710.550548200251</v>
      </c>
      <c r="M358">
        <v>79.488404555845605</v>
      </c>
      <c r="N358">
        <v>2.2847234242017902</v>
      </c>
      <c r="O358">
        <v>1.3845466726217099</v>
      </c>
      <c r="P358">
        <v>50.774410774410697</v>
      </c>
      <c r="Q358">
        <v>8.4498098637265998E-2</v>
      </c>
    </row>
    <row r="359" spans="1:17" x14ac:dyDescent="0.3">
      <c r="A359" t="s">
        <v>829</v>
      </c>
      <c r="B359" t="s">
        <v>830</v>
      </c>
      <c r="C359" t="s">
        <v>10387</v>
      </c>
      <c r="D359" t="s">
        <v>46</v>
      </c>
      <c r="E359">
        <v>19774.028289059999</v>
      </c>
      <c r="F359">
        <v>314.95</v>
      </c>
      <c r="G359">
        <v>76.728004157120793</v>
      </c>
      <c r="H359">
        <v>-11.0801850428069</v>
      </c>
      <c r="I359">
        <v>26.344051805851201</v>
      </c>
      <c r="J359">
        <v>-5.7183932960184398</v>
      </c>
      <c r="K359">
        <v>317.55295164919602</v>
      </c>
      <c r="L359">
        <v>269.027471789998</v>
      </c>
      <c r="M359">
        <v>49.882997238870402</v>
      </c>
      <c r="N359">
        <v>0.437499169265749</v>
      </c>
      <c r="O359">
        <v>15.732655977139199</v>
      </c>
      <c r="P359">
        <v>130.64811424386599</v>
      </c>
      <c r="Q359">
        <v>0.16039152983538801</v>
      </c>
    </row>
    <row r="360" spans="1:17" x14ac:dyDescent="0.3">
      <c r="A360" t="s">
        <v>831</v>
      </c>
      <c r="B360" t="s">
        <v>832</v>
      </c>
      <c r="C360" t="s">
        <v>5658</v>
      </c>
      <c r="D360" t="s">
        <v>80</v>
      </c>
      <c r="E360">
        <v>19738.683963300002</v>
      </c>
      <c r="F360">
        <v>835.35</v>
      </c>
      <c r="G360">
        <v>-34.070490588929303</v>
      </c>
      <c r="H360">
        <v>-3.7842953830191099</v>
      </c>
      <c r="I360">
        <v>-13.6112444345328</v>
      </c>
      <c r="J360">
        <v>-3.5488816211827698</v>
      </c>
      <c r="K360">
        <v>825.43184116976704</v>
      </c>
      <c r="L360">
        <v>841.31844581004202</v>
      </c>
      <c r="M360">
        <v>47.521645549030801</v>
      </c>
      <c r="N360">
        <v>0.46535788999600303</v>
      </c>
      <c r="O360">
        <v>26.677440593762999</v>
      </c>
      <c r="P360">
        <v>19.3357142857142</v>
      </c>
      <c r="Q360">
        <v>-7.2973851821528005E-2</v>
      </c>
    </row>
    <row r="361" spans="1:17" x14ac:dyDescent="0.3">
      <c r="A361" t="s">
        <v>833</v>
      </c>
      <c r="B361" t="s">
        <v>834</v>
      </c>
      <c r="C361" t="s">
        <v>10386</v>
      </c>
      <c r="D361" t="s">
        <v>34</v>
      </c>
      <c r="E361">
        <v>19700.743750599999</v>
      </c>
      <c r="F361">
        <v>536.5</v>
      </c>
      <c r="G361">
        <v>22.045697584171901</v>
      </c>
      <c r="H361">
        <v>-7.3323776425102496</v>
      </c>
      <c r="I361">
        <v>9.7493354644225096</v>
      </c>
      <c r="J361">
        <v>-6.6526103219613804</v>
      </c>
      <c r="K361">
        <v>532.35537129999204</v>
      </c>
      <c r="L361">
        <v>465.99711052843099</v>
      </c>
      <c r="M361">
        <v>36.211026574161302</v>
      </c>
      <c r="N361">
        <v>0.74301053612948698</v>
      </c>
      <c r="O361">
        <v>11.0624417520969</v>
      </c>
      <c r="P361">
        <v>61.1111111111111</v>
      </c>
      <c r="Q361">
        <v>0.139748299532896</v>
      </c>
    </row>
    <row r="362" spans="1:17" x14ac:dyDescent="0.3">
      <c r="A362" t="s">
        <v>835</v>
      </c>
      <c r="B362" t="s">
        <v>836</v>
      </c>
      <c r="C362" t="s">
        <v>10394</v>
      </c>
      <c r="D362" t="s">
        <v>429</v>
      </c>
      <c r="E362">
        <v>19592.511022809998</v>
      </c>
      <c r="F362">
        <v>8257.15</v>
      </c>
      <c r="G362">
        <v>-8.1962121943505792</v>
      </c>
      <c r="H362">
        <v>-0.45748026459452801</v>
      </c>
      <c r="I362">
        <v>28.9075515282723</v>
      </c>
      <c r="J362">
        <v>-1.1164452797839499</v>
      </c>
      <c r="K362">
        <v>8110.6160486429799</v>
      </c>
      <c r="L362">
        <v>7414.3217056960602</v>
      </c>
      <c r="M362">
        <v>47.874936861454202</v>
      </c>
      <c r="N362">
        <v>3.6209919566989099</v>
      </c>
      <c r="O362">
        <v>14.9149524957158</v>
      </c>
      <c r="P362">
        <v>50.496664601027902</v>
      </c>
      <c r="Q362">
        <v>1.148610815233E-3</v>
      </c>
    </row>
    <row r="363" spans="1:17" x14ac:dyDescent="0.3">
      <c r="A363" t="s">
        <v>837</v>
      </c>
      <c r="B363" t="s">
        <v>838</v>
      </c>
      <c r="C363" t="s">
        <v>10393</v>
      </c>
      <c r="D363" t="s">
        <v>215</v>
      </c>
      <c r="E363">
        <v>19568.344925739999</v>
      </c>
      <c r="F363">
        <v>449.8</v>
      </c>
      <c r="G363">
        <v>20.7477057275985</v>
      </c>
      <c r="H363">
        <v>-8.6664091896979301</v>
      </c>
      <c r="I363">
        <v>23.1957349157815</v>
      </c>
      <c r="J363">
        <v>-2.6664622622757301</v>
      </c>
      <c r="K363">
        <v>458.48626012446601</v>
      </c>
      <c r="L363">
        <v>390.93252367247698</v>
      </c>
      <c r="M363">
        <v>31.894565758967399</v>
      </c>
      <c r="N363">
        <v>0.44236072427446199</v>
      </c>
      <c r="O363">
        <v>28.379279679857699</v>
      </c>
      <c r="P363">
        <v>60.071174377224203</v>
      </c>
      <c r="Q363">
        <v>5.8593761362312001E-2</v>
      </c>
    </row>
    <row r="364" spans="1:17" x14ac:dyDescent="0.3">
      <c r="A364" t="s">
        <v>839</v>
      </c>
      <c r="B364" t="s">
        <v>840</v>
      </c>
      <c r="C364" t="s">
        <v>10397</v>
      </c>
      <c r="D364" t="s">
        <v>278</v>
      </c>
      <c r="E364">
        <v>19561.999452299999</v>
      </c>
      <c r="F364">
        <v>518.25</v>
      </c>
      <c r="G364">
        <v>186.027546988137</v>
      </c>
      <c r="H364">
        <v>17.5800007344913</v>
      </c>
      <c r="I364">
        <v>93.219687742114203</v>
      </c>
      <c r="J364">
        <v>3.7856561567315801</v>
      </c>
      <c r="K364">
        <v>424.857403713314</v>
      </c>
      <c r="L364">
        <v>313.669742769067</v>
      </c>
      <c r="M364">
        <v>63.808323146028897</v>
      </c>
      <c r="N364">
        <v>0.61239876988697395</v>
      </c>
      <c r="O364">
        <v>4.5730824891461603</v>
      </c>
      <c r="P364">
        <v>222.79663656181799</v>
      </c>
      <c r="Q364">
        <v>0.147873576657784</v>
      </c>
    </row>
    <row r="365" spans="1:17" x14ac:dyDescent="0.3">
      <c r="A365" t="s">
        <v>841</v>
      </c>
      <c r="B365" t="s">
        <v>842</v>
      </c>
      <c r="C365" t="s">
        <v>10391</v>
      </c>
      <c r="D365" t="s">
        <v>281</v>
      </c>
      <c r="E365">
        <v>19359.505486765</v>
      </c>
      <c r="F365">
        <v>887.05</v>
      </c>
      <c r="G365">
        <v>31.702834820194798</v>
      </c>
      <c r="H365">
        <v>9.2935808209990096</v>
      </c>
      <c r="I365">
        <v>-6.4324067357445296</v>
      </c>
      <c r="J365">
        <v>-3.7583798846180598</v>
      </c>
      <c r="K365">
        <v>841.16857126600496</v>
      </c>
      <c r="L365">
        <v>771.96158036034899</v>
      </c>
      <c r="M365">
        <v>58.659119936032198</v>
      </c>
      <c r="N365">
        <v>0.89886669735194902</v>
      </c>
      <c r="O365">
        <v>7.9984217349642099</v>
      </c>
      <c r="P365">
        <v>65.7727527564941</v>
      </c>
      <c r="Q365">
        <v>0.181951956990164</v>
      </c>
    </row>
    <row r="366" spans="1:17" x14ac:dyDescent="0.3">
      <c r="A366" t="s">
        <v>843</v>
      </c>
      <c r="B366" t="s">
        <v>844</v>
      </c>
      <c r="C366" t="s">
        <v>10393</v>
      </c>
      <c r="D366" t="s">
        <v>34</v>
      </c>
      <c r="E366">
        <v>19341.798002209998</v>
      </c>
      <c r="F366">
        <v>875.65</v>
      </c>
      <c r="G366">
        <v>-18.989882626083201</v>
      </c>
      <c r="H366">
        <v>-4.1451396547643604</v>
      </c>
      <c r="I366">
        <v>-6.5119901817653698</v>
      </c>
      <c r="J366">
        <v>-5.1427152072318201</v>
      </c>
      <c r="K366">
        <v>906.44418963817998</v>
      </c>
      <c r="L366">
        <v>865.21789829601801</v>
      </c>
      <c r="M366">
        <v>35.444632701463597</v>
      </c>
      <c r="N366">
        <v>0.47612747325987997</v>
      </c>
      <c r="O366">
        <v>17.0559013304402</v>
      </c>
      <c r="P366">
        <v>23.122890888638899</v>
      </c>
    </row>
    <row r="367" spans="1:17" x14ac:dyDescent="0.3">
      <c r="A367" t="s">
        <v>845</v>
      </c>
      <c r="B367" t="s">
        <v>846</v>
      </c>
      <c r="C367" t="s">
        <v>10395</v>
      </c>
      <c r="D367" t="s">
        <v>552</v>
      </c>
      <c r="E367">
        <v>19304.979220735</v>
      </c>
      <c r="F367">
        <v>1707.55</v>
      </c>
      <c r="G367">
        <v>12.9337937458992</v>
      </c>
      <c r="H367">
        <v>-4.1884655572265004</v>
      </c>
      <c r="I367">
        <v>1.58160238783456</v>
      </c>
      <c r="J367">
        <v>-0.868127495447782</v>
      </c>
      <c r="K367">
        <v>1662.16048563097</v>
      </c>
      <c r="L367">
        <v>1604.85730862427</v>
      </c>
      <c r="M367">
        <v>68.478711466880995</v>
      </c>
      <c r="N367">
        <v>2.28430014009923</v>
      </c>
      <c r="O367">
        <v>11.384732511493</v>
      </c>
      <c r="P367">
        <v>50.206720619282102</v>
      </c>
    </row>
    <row r="368" spans="1:17" x14ac:dyDescent="0.3">
      <c r="A368" t="s">
        <v>847</v>
      </c>
      <c r="B368" t="s">
        <v>848</v>
      </c>
      <c r="C368" t="s">
        <v>10397</v>
      </c>
      <c r="D368" t="s">
        <v>387</v>
      </c>
      <c r="E368">
        <v>19271.375485699999</v>
      </c>
      <c r="F368">
        <v>481</v>
      </c>
      <c r="G368">
        <v>40.822650930379901</v>
      </c>
      <c r="H368">
        <v>-8.7090909002698798</v>
      </c>
      <c r="I368">
        <v>24.359908126666401</v>
      </c>
      <c r="J368">
        <v>-7.4515563575228203</v>
      </c>
      <c r="K368">
        <v>500.82535604258999</v>
      </c>
      <c r="L368">
        <v>430.68693550338202</v>
      </c>
      <c r="M368">
        <v>30.732242698291</v>
      </c>
      <c r="N368">
        <v>0.49699217665342199</v>
      </c>
      <c r="O368">
        <v>19.4074844074844</v>
      </c>
      <c r="P368">
        <v>82.577339153539498</v>
      </c>
      <c r="Q368">
        <v>2.7284304025846001E-2</v>
      </c>
    </row>
    <row r="369" spans="1:17" x14ac:dyDescent="0.3">
      <c r="A369" t="s">
        <v>849</v>
      </c>
      <c r="B369" t="s">
        <v>850</v>
      </c>
      <c r="C369" t="s">
        <v>10388</v>
      </c>
      <c r="D369" t="s">
        <v>54</v>
      </c>
      <c r="E369">
        <v>19098.68238957</v>
      </c>
      <c r="F369">
        <v>1206.0999999999999</v>
      </c>
      <c r="G369">
        <v>145.960385764188</v>
      </c>
      <c r="H369">
        <v>22.739766762380601</v>
      </c>
      <c r="I369">
        <v>93.260174863002902</v>
      </c>
      <c r="J369">
        <v>10.248857172895001</v>
      </c>
      <c r="K369">
        <v>936.88460346197701</v>
      </c>
      <c r="L369">
        <v>721.18506713950399</v>
      </c>
      <c r="M369">
        <v>77.515954948644307</v>
      </c>
      <c r="N369">
        <v>2.5080695882005499</v>
      </c>
      <c r="O369">
        <v>3.4035320454356999</v>
      </c>
      <c r="P369">
        <v>278.38431372549002</v>
      </c>
      <c r="Q369">
        <v>6.7691762604137007E-2</v>
      </c>
    </row>
    <row r="370" spans="1:17" hidden="1" x14ac:dyDescent="0.3">
      <c r="A370" t="s">
        <v>851</v>
      </c>
      <c r="B370" t="s">
        <v>852</v>
      </c>
      <c r="C370" t="s">
        <v>10398</v>
      </c>
      <c r="D370" t="s">
        <v>853</v>
      </c>
      <c r="E370">
        <v>19030.552610685001</v>
      </c>
      <c r="F370">
        <v>1752.55</v>
      </c>
      <c r="G370">
        <v>-4.9722998815647896</v>
      </c>
      <c r="H370">
        <v>3.42587027549102</v>
      </c>
      <c r="I370">
        <v>6.52604982919246</v>
      </c>
      <c r="J370">
        <v>-3.7195358540234</v>
      </c>
      <c r="K370">
        <v>1723.63839922223</v>
      </c>
      <c r="M370">
        <v>46.564491532646301</v>
      </c>
      <c r="N370">
        <v>0.46044447902818703</v>
      </c>
      <c r="O370">
        <v>14.1764856922769</v>
      </c>
      <c r="P370">
        <v>42.292859172654502</v>
      </c>
    </row>
    <row r="371" spans="1:17" x14ac:dyDescent="0.3">
      <c r="A371" t="s">
        <v>854</v>
      </c>
      <c r="B371" t="s">
        <v>855</v>
      </c>
      <c r="C371" t="s">
        <v>10390</v>
      </c>
      <c r="D371" t="s">
        <v>197</v>
      </c>
      <c r="E371">
        <v>18901.4575849049</v>
      </c>
      <c r="F371">
        <v>777.55</v>
      </c>
      <c r="G371">
        <v>-5.2254445028192498</v>
      </c>
      <c r="H371">
        <v>5.5007571241970501</v>
      </c>
      <c r="I371">
        <v>34.007598181303898</v>
      </c>
      <c r="J371">
        <v>2.7931970088831601</v>
      </c>
      <c r="K371">
        <v>665.224046304578</v>
      </c>
      <c r="L371">
        <v>614.68999464795297</v>
      </c>
      <c r="M371">
        <v>82.090246611443405</v>
      </c>
      <c r="N371">
        <v>2.6091247029483702</v>
      </c>
      <c r="O371">
        <v>2.5593209439907598</v>
      </c>
      <c r="P371">
        <v>55.029408832618799</v>
      </c>
      <c r="Q371">
        <v>8.3761095739264005E-2</v>
      </c>
    </row>
    <row r="372" spans="1:17" x14ac:dyDescent="0.3">
      <c r="A372" t="s">
        <v>856</v>
      </c>
      <c r="B372" t="s">
        <v>857</v>
      </c>
      <c r="C372" t="s">
        <v>10382</v>
      </c>
      <c r="D372" t="s">
        <v>192</v>
      </c>
      <c r="E372">
        <v>18813.70948677</v>
      </c>
      <c r="F372">
        <v>1904.65</v>
      </c>
      <c r="G372">
        <v>53.713220171402803</v>
      </c>
      <c r="H372">
        <v>-0.89183822638704502</v>
      </c>
      <c r="I372">
        <v>30.149566046332701</v>
      </c>
      <c r="J372">
        <v>2.7168398162378899</v>
      </c>
      <c r="K372">
        <v>1779.9161169398899</v>
      </c>
      <c r="L372">
        <v>1513.8818682844701</v>
      </c>
      <c r="M372">
        <v>62.053194828807698</v>
      </c>
      <c r="N372">
        <v>1.1344697355973701</v>
      </c>
      <c r="O372">
        <v>2.0134932927309501</v>
      </c>
      <c r="P372">
        <v>94.600255427841603</v>
      </c>
      <c r="Q372">
        <v>5.8306328706724003E-2</v>
      </c>
    </row>
    <row r="373" spans="1:17" hidden="1" x14ac:dyDescent="0.3">
      <c r="A373" t="s">
        <v>858</v>
      </c>
      <c r="B373" t="s">
        <v>859</v>
      </c>
      <c r="C373" t="s">
        <v>10398</v>
      </c>
      <c r="D373" t="s">
        <v>46</v>
      </c>
      <c r="E373">
        <v>18802.96297</v>
      </c>
      <c r="F373">
        <v>1805</v>
      </c>
      <c r="G373">
        <v>605.19161690828003</v>
      </c>
      <c r="H373">
        <v>9.1744510950641995</v>
      </c>
      <c r="I373">
        <v>1.2514367009758101</v>
      </c>
      <c r="J373">
        <v>17.511933447651401</v>
      </c>
      <c r="K373">
        <v>1623.24389307356</v>
      </c>
      <c r="L373">
        <v>1461.4478275599199</v>
      </c>
      <c r="M373">
        <v>87.507320574391201</v>
      </c>
      <c r="N373">
        <v>1.3506866651570599</v>
      </c>
      <c r="O373">
        <v>68.296398891966703</v>
      </c>
      <c r="P373">
        <v>664.86291792024997</v>
      </c>
      <c r="Q373">
        <v>0.30161350118789099</v>
      </c>
    </row>
    <row r="374" spans="1:17" x14ac:dyDescent="0.3">
      <c r="A374" t="s">
        <v>860</v>
      </c>
      <c r="B374" t="s">
        <v>861</v>
      </c>
      <c r="C374" t="s">
        <v>10395</v>
      </c>
      <c r="D374" t="s">
        <v>164</v>
      </c>
      <c r="E374">
        <v>18709.89073875</v>
      </c>
      <c r="F374">
        <v>782.5</v>
      </c>
      <c r="G374">
        <v>99.609633931132805</v>
      </c>
      <c r="H374">
        <v>-12.2287886639212</v>
      </c>
      <c r="I374">
        <v>14.565549010425</v>
      </c>
      <c r="J374">
        <v>-10.195074698218001</v>
      </c>
      <c r="K374">
        <v>804.09637112395103</v>
      </c>
      <c r="L374">
        <v>691.26476613481896</v>
      </c>
      <c r="M374">
        <v>45.512803970926299</v>
      </c>
      <c r="N374">
        <v>1.3403306662980301</v>
      </c>
      <c r="O374">
        <v>25.239616613418502</v>
      </c>
      <c r="P374">
        <v>160.833333333333</v>
      </c>
      <c r="Q374">
        <v>0.18512657318923201</v>
      </c>
    </row>
    <row r="375" spans="1:17" x14ac:dyDescent="0.3">
      <c r="A375" t="s">
        <v>862</v>
      </c>
      <c r="B375" t="s">
        <v>863</v>
      </c>
      <c r="C375" t="s">
        <v>10399</v>
      </c>
      <c r="D375" t="s">
        <v>605</v>
      </c>
      <c r="E375">
        <v>18683.597690029899</v>
      </c>
      <c r="F375">
        <v>596.04999999999995</v>
      </c>
      <c r="G375">
        <v>75.199344216911996</v>
      </c>
      <c r="H375">
        <v>-20.8065030069417</v>
      </c>
      <c r="I375">
        <v>-17.189591871716601</v>
      </c>
      <c r="J375">
        <v>-8.56624169098572</v>
      </c>
      <c r="K375">
        <v>649.30697829892097</v>
      </c>
      <c r="L375">
        <v>594.786344381856</v>
      </c>
      <c r="M375">
        <v>37.264944384865103</v>
      </c>
      <c r="N375">
        <v>0.70246692855835002</v>
      </c>
      <c r="O375">
        <v>31.238990017615901</v>
      </c>
      <c r="P375">
        <v>111.178033658104</v>
      </c>
      <c r="Q375">
        <v>0.13993917658982299</v>
      </c>
    </row>
    <row r="376" spans="1:17" x14ac:dyDescent="0.3">
      <c r="A376" t="s">
        <v>864</v>
      </c>
      <c r="B376" t="s">
        <v>865</v>
      </c>
      <c r="C376" t="s">
        <v>10388</v>
      </c>
      <c r="D376" t="s">
        <v>54</v>
      </c>
      <c r="E376">
        <v>18598.253411539899</v>
      </c>
      <c r="F376">
        <v>1366.7</v>
      </c>
      <c r="G376">
        <v>36.257939997442598</v>
      </c>
      <c r="H376">
        <v>12.941211992002399</v>
      </c>
      <c r="I376">
        <v>44.568354544178902</v>
      </c>
      <c r="J376">
        <v>-3.8525533792001498</v>
      </c>
      <c r="K376">
        <v>1264.7434503596601</v>
      </c>
      <c r="L376">
        <v>1032.97436825969</v>
      </c>
      <c r="M376">
        <v>38.531023231614199</v>
      </c>
      <c r="N376">
        <v>1.65994416675457</v>
      </c>
      <c r="O376">
        <v>11.3667959318065</v>
      </c>
      <c r="P376">
        <v>69.9875621890547</v>
      </c>
      <c r="Q376">
        <v>6.8935379723255003E-2</v>
      </c>
    </row>
    <row r="377" spans="1:17" x14ac:dyDescent="0.3">
      <c r="A377" t="s">
        <v>866</v>
      </c>
      <c r="B377" t="s">
        <v>867</v>
      </c>
      <c r="C377" t="s">
        <v>10384</v>
      </c>
      <c r="D377" t="s">
        <v>141</v>
      </c>
      <c r="E377">
        <v>18582.632372610002</v>
      </c>
      <c r="F377">
        <v>71.099999999999994</v>
      </c>
      <c r="G377">
        <v>207.373177966426</v>
      </c>
      <c r="H377">
        <v>-8.0920234675993008</v>
      </c>
      <c r="I377">
        <v>69.999941127872205</v>
      </c>
      <c r="J377">
        <v>-2.3562245240020201</v>
      </c>
      <c r="K377">
        <v>70.921673022376496</v>
      </c>
      <c r="L377">
        <v>55.325378120772299</v>
      </c>
      <c r="M377">
        <v>48.291115916434599</v>
      </c>
      <c r="N377">
        <v>0.476374946505006</v>
      </c>
      <c r="O377">
        <v>28.551336146272799</v>
      </c>
      <c r="P377">
        <v>286.41304347826002</v>
      </c>
      <c r="Q377">
        <v>0.15374691007497701</v>
      </c>
    </row>
    <row r="378" spans="1:17" x14ac:dyDescent="0.3">
      <c r="A378" t="s">
        <v>868</v>
      </c>
      <c r="B378" t="s">
        <v>869</v>
      </c>
      <c r="C378" t="s">
        <v>10383</v>
      </c>
      <c r="D378" t="s">
        <v>290</v>
      </c>
      <c r="E378">
        <v>18505.796580894999</v>
      </c>
      <c r="F378">
        <v>1323.05</v>
      </c>
      <c r="G378">
        <v>179.33169334872801</v>
      </c>
      <c r="H378">
        <v>13.5238583421883</v>
      </c>
      <c r="I378">
        <v>65.0891959367531</v>
      </c>
      <c r="J378">
        <v>14.902326232768401</v>
      </c>
      <c r="K378">
        <v>1079.55434960711</v>
      </c>
      <c r="L378">
        <v>889.25495948515595</v>
      </c>
      <c r="M378">
        <v>81.116953151192206</v>
      </c>
      <c r="N378">
        <v>1.53131719361508</v>
      </c>
      <c r="O378">
        <v>2.0407392010884</v>
      </c>
      <c r="P378">
        <v>214.282320802898</v>
      </c>
      <c r="Q378">
        <v>0.162109839611116</v>
      </c>
    </row>
    <row r="379" spans="1:17" x14ac:dyDescent="0.3">
      <c r="A379" t="s">
        <v>870</v>
      </c>
      <c r="B379" t="s">
        <v>871</v>
      </c>
      <c r="C379" t="s">
        <v>10386</v>
      </c>
      <c r="D379" t="s">
        <v>226</v>
      </c>
      <c r="E379">
        <v>18342.334791000001</v>
      </c>
      <c r="F379">
        <v>2628.9</v>
      </c>
      <c r="G379">
        <v>94.180612770293607</v>
      </c>
      <c r="H379">
        <v>4.0093631569230901</v>
      </c>
      <c r="I379">
        <v>52.529398797683598</v>
      </c>
      <c r="J379">
        <v>-5.9245774776556299</v>
      </c>
      <c r="K379">
        <v>2419.99765515433</v>
      </c>
      <c r="L379">
        <v>1900.26069204808</v>
      </c>
      <c r="M379">
        <v>48.265315131427897</v>
      </c>
      <c r="N379">
        <v>0.34661525249837899</v>
      </c>
      <c r="O379">
        <v>8.7127695994522405</v>
      </c>
      <c r="P379">
        <v>125.33750482149701</v>
      </c>
      <c r="Q379">
        <v>8.5926799127771E-2</v>
      </c>
    </row>
    <row r="380" spans="1:17" x14ac:dyDescent="0.3">
      <c r="A380" t="s">
        <v>872</v>
      </c>
      <c r="B380" t="s">
        <v>873</v>
      </c>
      <c r="C380" t="s">
        <v>10393</v>
      </c>
      <c r="D380" t="s">
        <v>590</v>
      </c>
      <c r="E380">
        <v>18329.3124794</v>
      </c>
      <c r="F380">
        <v>1426.1</v>
      </c>
      <c r="G380">
        <v>-44.0960447596579</v>
      </c>
      <c r="H380">
        <v>-4.7396450466415301</v>
      </c>
      <c r="I380">
        <v>-14.3864757907241</v>
      </c>
      <c r="J380">
        <v>-2.1426867528726299</v>
      </c>
      <c r="K380">
        <v>1455.4909363315201</v>
      </c>
      <c r="L380">
        <v>1476.4991517549599</v>
      </c>
      <c r="M380">
        <v>41.687008130746797</v>
      </c>
      <c r="N380">
        <v>0.53043852818140402</v>
      </c>
      <c r="O380">
        <v>20.906668536568201</v>
      </c>
      <c r="P380">
        <v>12.379826635145699</v>
      </c>
      <c r="Q380">
        <v>-0.104294535553037</v>
      </c>
    </row>
    <row r="381" spans="1:17" x14ac:dyDescent="0.3">
      <c r="A381" t="s">
        <v>874</v>
      </c>
      <c r="B381" t="s">
        <v>875</v>
      </c>
      <c r="C381" t="s">
        <v>10395</v>
      </c>
      <c r="D381" t="s">
        <v>443</v>
      </c>
      <c r="E381">
        <v>18308.27472705</v>
      </c>
      <c r="F381">
        <v>296.10000000000002</v>
      </c>
      <c r="G381">
        <v>0.90437006934271102</v>
      </c>
      <c r="H381">
        <v>-0.172467487488387</v>
      </c>
      <c r="I381">
        <v>18.419225854210801</v>
      </c>
      <c r="J381">
        <v>-2.1981766894835899</v>
      </c>
      <c r="K381">
        <v>304.73734918230201</v>
      </c>
      <c r="L381">
        <v>275.62309812361701</v>
      </c>
      <c r="M381">
        <v>34.680573842591997</v>
      </c>
      <c r="N381">
        <v>0.60761311055474698</v>
      </c>
      <c r="O381">
        <v>20.195879770347801</v>
      </c>
      <c r="P381">
        <v>59.364908503767502</v>
      </c>
      <c r="Q381">
        <v>4.2121173276249001E-2</v>
      </c>
    </row>
    <row r="382" spans="1:17" x14ac:dyDescent="0.3">
      <c r="A382" t="s">
        <v>876</v>
      </c>
      <c r="B382" t="s">
        <v>877</v>
      </c>
      <c r="C382" t="s">
        <v>10391</v>
      </c>
      <c r="D382" t="s">
        <v>119</v>
      </c>
      <c r="E382">
        <v>18306.40727412</v>
      </c>
      <c r="F382">
        <v>3055.1</v>
      </c>
      <c r="G382">
        <v>-28.428045168139299</v>
      </c>
      <c r="H382">
        <v>-0.56775031331770498</v>
      </c>
      <c r="I382">
        <v>7.6675337589040896E-2</v>
      </c>
      <c r="J382">
        <v>-6.7179806610277799</v>
      </c>
      <c r="K382">
        <v>2926.1527994509902</v>
      </c>
      <c r="L382">
        <v>2767.1346741949701</v>
      </c>
      <c r="M382">
        <v>53.442381198918902</v>
      </c>
      <c r="N382">
        <v>0.69357821438559797</v>
      </c>
      <c r="O382">
        <v>4.6905174953356603</v>
      </c>
      <c r="P382">
        <v>36.999999999999901</v>
      </c>
      <c r="Q382">
        <v>-8.1227007654953998E-2</v>
      </c>
    </row>
    <row r="383" spans="1:17" x14ac:dyDescent="0.3">
      <c r="A383" t="s">
        <v>878</v>
      </c>
      <c r="B383" t="s">
        <v>879</v>
      </c>
      <c r="C383" t="s">
        <v>10390</v>
      </c>
      <c r="D383" t="s">
        <v>772</v>
      </c>
      <c r="E383">
        <v>18246.588394479899</v>
      </c>
      <c r="F383">
        <v>1010.2</v>
      </c>
      <c r="G383">
        <v>24.930253895490601</v>
      </c>
      <c r="H383">
        <v>-0.50974625835037601</v>
      </c>
      <c r="I383">
        <v>33.985997725897199</v>
      </c>
      <c r="J383">
        <v>-0.629698026306167</v>
      </c>
      <c r="K383">
        <v>936.53304205445295</v>
      </c>
      <c r="L383">
        <v>798.338655324961</v>
      </c>
      <c r="M383">
        <v>61.7770844119649</v>
      </c>
      <c r="N383">
        <v>0.58106089168397501</v>
      </c>
      <c r="O383">
        <v>2.82122352009503</v>
      </c>
      <c r="P383">
        <v>73.127677806340998</v>
      </c>
      <c r="Q383">
        <v>0.18444623847848801</v>
      </c>
    </row>
    <row r="384" spans="1:17" x14ac:dyDescent="0.3">
      <c r="A384" t="s">
        <v>880</v>
      </c>
      <c r="B384" t="s">
        <v>881</v>
      </c>
      <c r="C384" t="s">
        <v>605</v>
      </c>
      <c r="D384" t="s">
        <v>605</v>
      </c>
      <c r="E384">
        <v>18161.097307470001</v>
      </c>
      <c r="F384">
        <v>36.090000000000003</v>
      </c>
      <c r="G384">
        <v>-34.9933845549252</v>
      </c>
      <c r="H384">
        <v>-8.6741372803049401</v>
      </c>
      <c r="I384">
        <v>-18.810565192950399</v>
      </c>
      <c r="J384">
        <v>-3.8991597308716601</v>
      </c>
      <c r="K384">
        <v>37.260369554503498</v>
      </c>
      <c r="L384">
        <v>38.083529116373697</v>
      </c>
      <c r="M384">
        <v>37.153567600200397</v>
      </c>
      <c r="N384">
        <v>0.40315302789472701</v>
      </c>
      <c r="O384">
        <v>46.577999445829803</v>
      </c>
      <c r="P384">
        <v>11.3888888888889</v>
      </c>
      <c r="Q384">
        <v>3.7424364984424002E-2</v>
      </c>
    </row>
    <row r="385" spans="1:17" x14ac:dyDescent="0.3">
      <c r="A385" t="s">
        <v>882</v>
      </c>
      <c r="B385" t="s">
        <v>883</v>
      </c>
      <c r="C385" t="s">
        <v>10395</v>
      </c>
      <c r="D385" t="s">
        <v>259</v>
      </c>
      <c r="E385">
        <v>18084.690644459999</v>
      </c>
      <c r="F385">
        <v>1246.3</v>
      </c>
      <c r="G385">
        <v>125.299491679582</v>
      </c>
      <c r="H385">
        <v>-7.3326222609055502</v>
      </c>
      <c r="I385">
        <v>32.007075669030598</v>
      </c>
      <c r="J385">
        <v>-5.7558305528053202</v>
      </c>
      <c r="K385">
        <v>1277.5577002139601</v>
      </c>
      <c r="L385">
        <v>1054.7744709640899</v>
      </c>
      <c r="M385">
        <v>32.0431591380014</v>
      </c>
      <c r="N385">
        <v>1.2349018912121901</v>
      </c>
      <c r="O385">
        <v>16.3443793629142</v>
      </c>
      <c r="P385">
        <v>162.65542676501499</v>
      </c>
      <c r="Q385">
        <v>0.18554765176632801</v>
      </c>
    </row>
    <row r="386" spans="1:17" x14ac:dyDescent="0.3">
      <c r="A386" t="s">
        <v>884</v>
      </c>
      <c r="B386" t="s">
        <v>885</v>
      </c>
      <c r="C386" t="s">
        <v>10384</v>
      </c>
      <c r="D386" t="s">
        <v>514</v>
      </c>
      <c r="E386">
        <v>18074.031993109998</v>
      </c>
      <c r="F386">
        <v>1054.45</v>
      </c>
      <c r="G386">
        <v>103.898381665543</v>
      </c>
      <c r="H386">
        <v>-5.8753218933813303</v>
      </c>
      <c r="I386">
        <v>62.337625688349299</v>
      </c>
      <c r="J386">
        <v>-1.1158173363286199</v>
      </c>
      <c r="K386">
        <v>944.52695602153699</v>
      </c>
      <c r="L386">
        <v>740.68247210131301</v>
      </c>
      <c r="M386">
        <v>62.320176650362598</v>
      </c>
      <c r="N386">
        <v>0.65209942857414605</v>
      </c>
      <c r="O386">
        <v>12.7602067428517</v>
      </c>
      <c r="P386">
        <v>147.78521912818701</v>
      </c>
    </row>
    <row r="387" spans="1:17" x14ac:dyDescent="0.3">
      <c r="A387" t="s">
        <v>886</v>
      </c>
      <c r="B387" t="s">
        <v>887</v>
      </c>
      <c r="C387" t="s">
        <v>10384</v>
      </c>
      <c r="D387" t="s">
        <v>569</v>
      </c>
      <c r="E387">
        <v>18040.974693</v>
      </c>
      <c r="F387">
        <v>361.2</v>
      </c>
      <c r="G387">
        <v>1.77569320185503</v>
      </c>
      <c r="H387">
        <v>9.0587288000667705</v>
      </c>
      <c r="I387">
        <v>-1.1642513215257999</v>
      </c>
      <c r="J387">
        <v>4.1393989654486196</v>
      </c>
      <c r="K387">
        <v>324.12875717754298</v>
      </c>
      <c r="L387">
        <v>319.47086072526901</v>
      </c>
      <c r="M387">
        <v>83.794064706642303</v>
      </c>
      <c r="N387">
        <v>1.6397860030853799</v>
      </c>
      <c r="O387">
        <v>8.5271317829457303</v>
      </c>
      <c r="P387">
        <v>32.647814910025701</v>
      </c>
      <c r="Q387">
        <v>-1.7239556378503999E-2</v>
      </c>
    </row>
    <row r="388" spans="1:17" x14ac:dyDescent="0.3">
      <c r="A388" t="s">
        <v>888</v>
      </c>
      <c r="B388" t="s">
        <v>889</v>
      </c>
      <c r="C388" t="s">
        <v>10383</v>
      </c>
      <c r="D388" t="s">
        <v>21</v>
      </c>
      <c r="E388">
        <v>17954.586885299999</v>
      </c>
      <c r="F388">
        <v>646.75</v>
      </c>
      <c r="G388">
        <v>-9.7696540889614898</v>
      </c>
      <c r="H388">
        <v>-2.8622398709331698</v>
      </c>
      <c r="I388">
        <v>-29.335261284939399</v>
      </c>
      <c r="J388">
        <v>-7.3136602069135401</v>
      </c>
      <c r="K388">
        <v>650.546763964501</v>
      </c>
      <c r="L388">
        <v>639.58080633239604</v>
      </c>
      <c r="M388">
        <v>38.135148141973502</v>
      </c>
      <c r="N388">
        <v>0.55216333398806094</v>
      </c>
      <c r="O388">
        <v>34.518747584074198</v>
      </c>
      <c r="P388">
        <v>37.723594548551901</v>
      </c>
      <c r="Q388">
        <v>6.4268309439242E-2</v>
      </c>
    </row>
    <row r="389" spans="1:17" x14ac:dyDescent="0.3">
      <c r="A389" t="s">
        <v>890</v>
      </c>
      <c r="B389" t="s">
        <v>891</v>
      </c>
      <c r="C389" t="s">
        <v>10387</v>
      </c>
      <c r="D389" t="s">
        <v>514</v>
      </c>
      <c r="E389">
        <v>17936.13284568</v>
      </c>
      <c r="F389">
        <v>373.2</v>
      </c>
      <c r="G389">
        <v>18.135200427270199</v>
      </c>
      <c r="H389">
        <v>-2.5965739646624799</v>
      </c>
      <c r="I389">
        <v>0.62587370226986005</v>
      </c>
      <c r="J389">
        <v>-1.91779170763972</v>
      </c>
      <c r="K389">
        <v>342.704181961595</v>
      </c>
      <c r="L389">
        <v>323.39952489774601</v>
      </c>
      <c r="M389">
        <v>76.713663044773995</v>
      </c>
      <c r="N389">
        <v>0.78198990131733803</v>
      </c>
      <c r="O389">
        <v>10.6578242229367</v>
      </c>
      <c r="P389">
        <v>72.657876474670303</v>
      </c>
      <c r="Q389">
        <v>0.10788716780282601</v>
      </c>
    </row>
    <row r="390" spans="1:17" hidden="1" x14ac:dyDescent="0.3">
      <c r="A390" t="s">
        <v>892</v>
      </c>
      <c r="B390" t="s">
        <v>893</v>
      </c>
      <c r="C390" t="s">
        <v>10398</v>
      </c>
      <c r="D390" t="s">
        <v>605</v>
      </c>
      <c r="E390">
        <v>17799.728138999999</v>
      </c>
      <c r="F390">
        <v>209.7</v>
      </c>
      <c r="G390">
        <v>758.213296590293</v>
      </c>
      <c r="H390">
        <v>187.226752470332</v>
      </c>
      <c r="I390">
        <v>769.71164630105</v>
      </c>
      <c r="J390">
        <v>20.308624066625399</v>
      </c>
      <c r="M390">
        <v>100</v>
      </c>
      <c r="O390">
        <v>0</v>
      </c>
      <c r="P390">
        <v>832</v>
      </c>
    </row>
    <row r="391" spans="1:17" x14ac:dyDescent="0.3">
      <c r="A391" t="s">
        <v>894</v>
      </c>
      <c r="B391" t="s">
        <v>895</v>
      </c>
      <c r="C391" t="s">
        <v>10395</v>
      </c>
      <c r="D391" t="s">
        <v>772</v>
      </c>
      <c r="E391">
        <v>17781.65095788</v>
      </c>
      <c r="F391">
        <v>1320.35</v>
      </c>
      <c r="G391">
        <v>42.270980721811704</v>
      </c>
      <c r="H391">
        <v>-19.1865813672743</v>
      </c>
      <c r="I391">
        <v>42.170528122152803</v>
      </c>
      <c r="J391">
        <v>-9.5488588467128501</v>
      </c>
      <c r="K391">
        <v>1420.50398962176</v>
      </c>
      <c r="L391">
        <v>1222.6209676278199</v>
      </c>
      <c r="M391">
        <v>43.7673930068744</v>
      </c>
      <c r="N391">
        <v>0.426605308165597</v>
      </c>
      <c r="O391">
        <v>43.670238951793003</v>
      </c>
      <c r="P391">
        <v>88.003702121600398</v>
      </c>
      <c r="Q391">
        <v>0.23762861418874601</v>
      </c>
    </row>
    <row r="392" spans="1:17" x14ac:dyDescent="0.3">
      <c r="A392" t="s">
        <v>896</v>
      </c>
      <c r="B392" t="s">
        <v>897</v>
      </c>
      <c r="C392" t="s">
        <v>10387</v>
      </c>
      <c r="D392" t="s">
        <v>46</v>
      </c>
      <c r="E392">
        <v>17660.0903119</v>
      </c>
      <c r="F392">
        <v>1518.5</v>
      </c>
      <c r="G392">
        <v>164.09168356073101</v>
      </c>
      <c r="H392">
        <v>-18.346606923387299</v>
      </c>
      <c r="I392">
        <v>119.895456108411</v>
      </c>
      <c r="J392">
        <v>-6.68813530837682</v>
      </c>
      <c r="K392">
        <v>1574.2293513786899</v>
      </c>
      <c r="L392">
        <v>1197.0423211085999</v>
      </c>
      <c r="M392">
        <v>26.518630296614401</v>
      </c>
      <c r="N392">
        <v>1.4265470955355299</v>
      </c>
      <c r="O392">
        <v>18.320711228185701</v>
      </c>
      <c r="P392">
        <v>216.354166666666</v>
      </c>
      <c r="Q392">
        <v>0.188924109333862</v>
      </c>
    </row>
    <row r="393" spans="1:17" x14ac:dyDescent="0.3">
      <c r="A393" t="s">
        <v>898</v>
      </c>
      <c r="B393" t="s">
        <v>899</v>
      </c>
      <c r="C393" t="s">
        <v>10384</v>
      </c>
      <c r="D393" t="s">
        <v>407</v>
      </c>
      <c r="E393">
        <v>17547.029309612</v>
      </c>
      <c r="F393">
        <v>109.67</v>
      </c>
      <c r="G393">
        <v>-43.476646285504302</v>
      </c>
      <c r="H393">
        <v>-2.2642559493885601</v>
      </c>
      <c r="I393">
        <v>-16.360603089814798</v>
      </c>
      <c r="J393">
        <v>-1.32210259497563</v>
      </c>
      <c r="K393">
        <v>111.849587433125</v>
      </c>
      <c r="L393">
        <v>113.877158126029</v>
      </c>
      <c r="M393">
        <v>41.692599206101903</v>
      </c>
      <c r="N393">
        <v>1.3752797353828501</v>
      </c>
      <c r="O393">
        <v>24.920215191027602</v>
      </c>
      <c r="P393">
        <v>4.9473684210526301</v>
      </c>
      <c r="Q393">
        <v>0.100593982432368</v>
      </c>
    </row>
    <row r="394" spans="1:17" x14ac:dyDescent="0.3">
      <c r="A394" t="s">
        <v>900</v>
      </c>
      <c r="B394" t="s">
        <v>901</v>
      </c>
      <c r="C394" t="s">
        <v>10394</v>
      </c>
      <c r="D394" t="s">
        <v>462</v>
      </c>
      <c r="E394">
        <v>17470.417491569999</v>
      </c>
      <c r="F394">
        <v>1223.7</v>
      </c>
      <c r="G394">
        <v>20.176869202177901</v>
      </c>
      <c r="H394">
        <v>-17.909118553928501</v>
      </c>
      <c r="I394">
        <v>7.0146099951123899</v>
      </c>
      <c r="J394">
        <v>-7.3508043411511403</v>
      </c>
      <c r="K394">
        <v>1284.5844063383399</v>
      </c>
      <c r="L394">
        <v>1118.67598966788</v>
      </c>
      <c r="M394">
        <v>30.078351380099502</v>
      </c>
      <c r="N394">
        <v>0.34775878097948798</v>
      </c>
      <c r="O394">
        <v>26.150200212470299</v>
      </c>
      <c r="P394">
        <v>68.206185567010294</v>
      </c>
      <c r="Q394">
        <v>0.14855187555830399</v>
      </c>
    </row>
    <row r="395" spans="1:17" x14ac:dyDescent="0.3">
      <c r="A395" t="s">
        <v>902</v>
      </c>
      <c r="B395" t="s">
        <v>903</v>
      </c>
      <c r="C395" t="s">
        <v>10383</v>
      </c>
      <c r="D395" t="s">
        <v>21</v>
      </c>
      <c r="E395">
        <v>17441.728385939899</v>
      </c>
      <c r="F395">
        <v>631.35</v>
      </c>
      <c r="G395">
        <v>0.58161105383562595</v>
      </c>
      <c r="H395">
        <v>-4.3416377486013502</v>
      </c>
      <c r="I395">
        <v>-30.151293624281799</v>
      </c>
      <c r="J395">
        <v>-4.4660889985632304</v>
      </c>
      <c r="K395">
        <v>646.61653405073798</v>
      </c>
      <c r="L395">
        <v>646.41279486891096</v>
      </c>
      <c r="M395">
        <v>45.575433235259403</v>
      </c>
      <c r="N395">
        <v>0.86360862229957103</v>
      </c>
      <c r="O395">
        <v>36.509067870436297</v>
      </c>
      <c r="P395">
        <v>33.647332768839902</v>
      </c>
      <c r="Q395">
        <v>2.9150482941419999E-2</v>
      </c>
    </row>
    <row r="396" spans="1:17" x14ac:dyDescent="0.3">
      <c r="A396" t="s">
        <v>904</v>
      </c>
      <c r="B396" t="s">
        <v>905</v>
      </c>
      <c r="C396" t="s">
        <v>10384</v>
      </c>
      <c r="D396" t="s">
        <v>51</v>
      </c>
      <c r="E396">
        <v>17392.540811491999</v>
      </c>
      <c r="F396">
        <v>205.48</v>
      </c>
      <c r="G396">
        <v>17.492967495105201</v>
      </c>
      <c r="H396">
        <v>-2.1318512895358199</v>
      </c>
      <c r="I396">
        <v>5.3161144440455201</v>
      </c>
      <c r="J396">
        <v>-3.6850248056673598</v>
      </c>
      <c r="K396">
        <v>207.083945990807</v>
      </c>
      <c r="L396">
        <v>187.53880875703399</v>
      </c>
      <c r="M396">
        <v>40.1942871866733</v>
      </c>
      <c r="N396">
        <v>0.61353039918348995</v>
      </c>
      <c r="O396">
        <v>12.127700992797299</v>
      </c>
      <c r="P396">
        <v>63.925009972078101</v>
      </c>
      <c r="Q396">
        <v>3.9892008608719996E-3</v>
      </c>
    </row>
    <row r="397" spans="1:17" x14ac:dyDescent="0.3">
      <c r="A397" t="s">
        <v>906</v>
      </c>
      <c r="B397" t="s">
        <v>907</v>
      </c>
      <c r="C397" t="s">
        <v>10389</v>
      </c>
      <c r="D397" t="s">
        <v>125</v>
      </c>
      <c r="E397">
        <v>17392.48797387</v>
      </c>
      <c r="F397">
        <v>1198.6500000000001</v>
      </c>
      <c r="G397">
        <v>160.91774449977299</v>
      </c>
      <c r="H397">
        <v>23.678162894981</v>
      </c>
      <c r="I397">
        <v>137.78046351934501</v>
      </c>
      <c r="J397">
        <v>15.325308778177799</v>
      </c>
      <c r="K397">
        <v>951.90047421574195</v>
      </c>
      <c r="L397">
        <v>682.41072542907204</v>
      </c>
      <c r="M397">
        <v>65.820272886694795</v>
      </c>
      <c r="N397">
        <v>2.22364906627435</v>
      </c>
      <c r="O397">
        <v>12.443165227547601</v>
      </c>
      <c r="P397">
        <v>220.40898155573299</v>
      </c>
      <c r="Q397">
        <v>0.21442717605616701</v>
      </c>
    </row>
    <row r="398" spans="1:17" x14ac:dyDescent="0.3">
      <c r="A398" t="s">
        <v>908</v>
      </c>
      <c r="B398" t="s">
        <v>909</v>
      </c>
      <c r="C398" t="s">
        <v>10395</v>
      </c>
      <c r="D398" t="s">
        <v>125</v>
      </c>
      <c r="E398">
        <v>17250.327645450001</v>
      </c>
      <c r="F398">
        <v>657.75</v>
      </c>
      <c r="G398">
        <v>37.0939553819195</v>
      </c>
      <c r="H398">
        <v>-12.575040986917699</v>
      </c>
      <c r="I398">
        <v>11.856298409498599</v>
      </c>
      <c r="J398">
        <v>-5.1340369590196904</v>
      </c>
      <c r="K398">
        <v>667.430982892207</v>
      </c>
      <c r="L398">
        <v>576.81065589259697</v>
      </c>
      <c r="M398">
        <v>25.168238282410002</v>
      </c>
      <c r="N398">
        <v>0.348528892755195</v>
      </c>
      <c r="O398">
        <v>14.0250855188141</v>
      </c>
      <c r="P398">
        <v>74.863751163099806</v>
      </c>
      <c r="Q398">
        <v>0.161828336364644</v>
      </c>
    </row>
    <row r="399" spans="1:17" x14ac:dyDescent="0.3">
      <c r="A399" t="s">
        <v>910</v>
      </c>
      <c r="B399" t="s">
        <v>911</v>
      </c>
      <c r="C399" t="s">
        <v>10384</v>
      </c>
      <c r="D399" t="s">
        <v>51</v>
      </c>
      <c r="E399">
        <v>17226.396495304001</v>
      </c>
      <c r="F399">
        <v>208.82</v>
      </c>
      <c r="G399">
        <v>-21.249396078213898</v>
      </c>
      <c r="H399">
        <v>-1.6926089716906301</v>
      </c>
      <c r="I399">
        <v>-17.8456570249751</v>
      </c>
      <c r="J399">
        <v>-3.7367318671261902</v>
      </c>
      <c r="K399">
        <v>212.20301865913299</v>
      </c>
      <c r="L399">
        <v>212.01437965468699</v>
      </c>
      <c r="M399">
        <v>36.064449733045898</v>
      </c>
      <c r="N399">
        <v>0.29387460935168502</v>
      </c>
      <c r="O399">
        <v>38.5164256297289</v>
      </c>
      <c r="P399">
        <v>14.0937030460319</v>
      </c>
      <c r="Q399">
        <v>4.6627180327499997E-2</v>
      </c>
    </row>
    <row r="400" spans="1:17" x14ac:dyDescent="0.3">
      <c r="A400" t="s">
        <v>912</v>
      </c>
      <c r="B400" t="s">
        <v>913</v>
      </c>
      <c r="C400" t="s">
        <v>10388</v>
      </c>
      <c r="D400" t="s">
        <v>54</v>
      </c>
      <c r="E400">
        <v>17182.375</v>
      </c>
      <c r="F400">
        <v>6872.95</v>
      </c>
      <c r="G400">
        <v>22.9690614239856</v>
      </c>
      <c r="H400">
        <v>-3.2733199833019899</v>
      </c>
      <c r="I400">
        <v>18.442075766679299</v>
      </c>
      <c r="J400">
        <v>-4.5868516435039597</v>
      </c>
      <c r="K400">
        <v>6699.3046681124997</v>
      </c>
      <c r="L400">
        <v>5954.9231642120303</v>
      </c>
      <c r="M400">
        <v>60.068581422684098</v>
      </c>
      <c r="N400">
        <v>0.51330490780802296</v>
      </c>
      <c r="O400">
        <v>10.173942775664001</v>
      </c>
      <c r="P400">
        <v>59.4282069125492</v>
      </c>
      <c r="Q400">
        <v>9.4244361093494003E-2</v>
      </c>
    </row>
    <row r="401" spans="1:17" x14ac:dyDescent="0.3">
      <c r="A401" t="s">
        <v>914</v>
      </c>
      <c r="B401" t="s">
        <v>915</v>
      </c>
      <c r="C401" t="s">
        <v>10390</v>
      </c>
      <c r="D401" t="s">
        <v>538</v>
      </c>
      <c r="E401">
        <v>17061.348926300001</v>
      </c>
      <c r="F401">
        <v>615.5</v>
      </c>
      <c r="G401">
        <v>111.306549016593</v>
      </c>
      <c r="H401">
        <v>-11.8604937484329</v>
      </c>
      <c r="I401">
        <v>20.3904719605225</v>
      </c>
      <c r="J401">
        <v>-1.9989884028520699</v>
      </c>
      <c r="K401">
        <v>609.17447985650301</v>
      </c>
      <c r="L401">
        <v>507.96890680143201</v>
      </c>
      <c r="M401">
        <v>45.149139178256</v>
      </c>
      <c r="N401">
        <v>0.487332787965787</v>
      </c>
      <c r="O401">
        <v>17.627944760357401</v>
      </c>
      <c r="P401">
        <v>152.46103363412601</v>
      </c>
      <c r="Q401">
        <v>0.240569987391069</v>
      </c>
    </row>
    <row r="402" spans="1:17" x14ac:dyDescent="0.3">
      <c r="A402" t="s">
        <v>916</v>
      </c>
      <c r="B402" t="s">
        <v>917</v>
      </c>
      <c r="C402" t="s">
        <v>10385</v>
      </c>
      <c r="D402" t="s">
        <v>27</v>
      </c>
      <c r="E402">
        <v>17003.961369445999</v>
      </c>
      <c r="F402">
        <v>86.98</v>
      </c>
      <c r="G402">
        <v>-44.527632008196399</v>
      </c>
      <c r="H402">
        <v>-11.4448248468162</v>
      </c>
      <c r="I402">
        <v>-6.7252585550739301</v>
      </c>
      <c r="J402">
        <v>-8.2376725641044199</v>
      </c>
      <c r="K402">
        <v>90.566776408672794</v>
      </c>
      <c r="L402">
        <v>86.568833423694201</v>
      </c>
      <c r="M402">
        <v>27.847984991168602</v>
      </c>
      <c r="N402">
        <v>0.225829302423772</v>
      </c>
      <c r="O402">
        <v>28.075419636698001</v>
      </c>
      <c r="P402">
        <v>33.712528823981501</v>
      </c>
      <c r="Q402">
        <v>8.5558353988704997E-2</v>
      </c>
    </row>
    <row r="403" spans="1:17" x14ac:dyDescent="0.3">
      <c r="A403" t="s">
        <v>918</v>
      </c>
      <c r="B403" t="s">
        <v>919</v>
      </c>
      <c r="C403" t="s">
        <v>10384</v>
      </c>
      <c r="D403" t="s">
        <v>24</v>
      </c>
      <c r="E403">
        <v>16914.894819539</v>
      </c>
      <c r="F403">
        <v>210.19</v>
      </c>
      <c r="G403">
        <v>27.4990289571533</v>
      </c>
      <c r="H403">
        <v>-9.3752376829475992</v>
      </c>
      <c r="I403">
        <v>2.4956382018825298</v>
      </c>
      <c r="J403">
        <v>-6.01127062159145</v>
      </c>
      <c r="K403">
        <v>215.379731103333</v>
      </c>
      <c r="L403">
        <v>192.14657737683501</v>
      </c>
      <c r="M403">
        <v>25.963055433563799</v>
      </c>
      <c r="N403">
        <v>0.622014911148139</v>
      </c>
      <c r="O403">
        <v>10.733146201056099</v>
      </c>
      <c r="P403">
        <v>64.854901960784304</v>
      </c>
      <c r="Q403">
        <v>0.182570798081685</v>
      </c>
    </row>
    <row r="404" spans="1:17" hidden="1" x14ac:dyDescent="0.3">
      <c r="A404" t="s">
        <v>920</v>
      </c>
      <c r="B404" t="s">
        <v>921</v>
      </c>
      <c r="C404" t="s">
        <v>10398</v>
      </c>
      <c r="D404" t="s">
        <v>472</v>
      </c>
      <c r="E404">
        <v>16882.022101369999</v>
      </c>
      <c r="F404">
        <v>3707.05</v>
      </c>
      <c r="G404">
        <v>17.447327499815</v>
      </c>
      <c r="H404">
        <v>10.6166848168433</v>
      </c>
      <c r="I404">
        <v>36.522959169106699</v>
      </c>
      <c r="J404">
        <v>-2.9795590052078</v>
      </c>
      <c r="K404">
        <v>3356.71005085567</v>
      </c>
      <c r="L404">
        <v>2882.6812056614699</v>
      </c>
      <c r="M404">
        <v>56.935976983120199</v>
      </c>
      <c r="N404">
        <v>1.0886052619453499</v>
      </c>
      <c r="O404">
        <v>7.1269607909253798</v>
      </c>
      <c r="P404">
        <v>63.522276135862299</v>
      </c>
      <c r="Q404">
        <v>4.7013784698711002E-2</v>
      </c>
    </row>
    <row r="405" spans="1:17" x14ac:dyDescent="0.3">
      <c r="A405" t="s">
        <v>922</v>
      </c>
      <c r="B405" t="s">
        <v>923</v>
      </c>
      <c r="C405" t="s">
        <v>10392</v>
      </c>
      <c r="D405" t="s">
        <v>924</v>
      </c>
      <c r="E405">
        <v>16853.33148737</v>
      </c>
      <c r="F405">
        <v>2477.0500000000002</v>
      </c>
      <c r="G405">
        <v>172.577747039473</v>
      </c>
      <c r="H405">
        <v>1.3525872326280799</v>
      </c>
      <c r="I405">
        <v>195.83284446853801</v>
      </c>
      <c r="J405">
        <v>4.0297194491089101</v>
      </c>
      <c r="K405">
        <v>2040.745468978</v>
      </c>
      <c r="L405">
        <v>1410.9470569520799</v>
      </c>
      <c r="M405">
        <v>56.8535488818044</v>
      </c>
      <c r="N405">
        <v>0.64406919382029804</v>
      </c>
      <c r="O405">
        <v>9.0006257443329698</v>
      </c>
      <c r="P405">
        <v>239.32191780821901</v>
      </c>
      <c r="Q405">
        <v>0.25712982700086301</v>
      </c>
    </row>
    <row r="406" spans="1:17" x14ac:dyDescent="0.3">
      <c r="A406" t="s">
        <v>925</v>
      </c>
      <c r="B406" t="s">
        <v>926</v>
      </c>
      <c r="C406" t="s">
        <v>10387</v>
      </c>
      <c r="D406" t="s">
        <v>244</v>
      </c>
      <c r="E406">
        <v>16818.48304476</v>
      </c>
      <c r="F406">
        <v>720.6</v>
      </c>
      <c r="G406">
        <v>68.128949014015703</v>
      </c>
      <c r="H406">
        <v>-3.5200360294246198</v>
      </c>
      <c r="I406">
        <v>35.731151959947603</v>
      </c>
      <c r="J406">
        <v>-6.8150564538784097</v>
      </c>
      <c r="K406">
        <v>693.44555669233296</v>
      </c>
      <c r="L406">
        <v>610.23525291350097</v>
      </c>
      <c r="M406">
        <v>54.487487991295502</v>
      </c>
      <c r="N406">
        <v>1.2955533606215901</v>
      </c>
      <c r="O406">
        <v>14.904246461282201</v>
      </c>
      <c r="P406">
        <v>184.82213438735101</v>
      </c>
      <c r="Q406">
        <v>6.8735882085207006E-2</v>
      </c>
    </row>
    <row r="407" spans="1:17" x14ac:dyDescent="0.3">
      <c r="A407" t="s">
        <v>927</v>
      </c>
      <c r="B407" t="s">
        <v>928</v>
      </c>
      <c r="C407" t="s">
        <v>10397</v>
      </c>
      <c r="D407" t="s">
        <v>472</v>
      </c>
      <c r="E407">
        <v>16696.19075618</v>
      </c>
      <c r="F407">
        <v>887.9</v>
      </c>
      <c r="G407">
        <v>55.636352278797602</v>
      </c>
      <c r="H407">
        <v>-5.4164657935030602</v>
      </c>
      <c r="I407">
        <v>30.581863113009099</v>
      </c>
      <c r="J407">
        <v>1.31675940726968</v>
      </c>
      <c r="K407">
        <v>849.77975409868998</v>
      </c>
      <c r="L407">
        <v>725.15644348388196</v>
      </c>
      <c r="M407">
        <v>67.472501148354993</v>
      </c>
      <c r="N407">
        <v>0.63880083836090196</v>
      </c>
      <c r="O407">
        <v>4.3585989413222199</v>
      </c>
      <c r="P407">
        <v>94.843098529734405</v>
      </c>
      <c r="Q407">
        <v>0.129623910196209</v>
      </c>
    </row>
    <row r="408" spans="1:17" x14ac:dyDescent="0.3">
      <c r="A408" t="s">
        <v>929</v>
      </c>
      <c r="B408" t="s">
        <v>930</v>
      </c>
      <c r="C408" t="s">
        <v>10399</v>
      </c>
      <c r="D408" t="s">
        <v>161</v>
      </c>
      <c r="E408">
        <v>16695.179501195002</v>
      </c>
      <c r="F408">
        <v>1080.05</v>
      </c>
      <c r="G408">
        <v>-26.6876393416456</v>
      </c>
      <c r="H408">
        <v>-10.287995710245699</v>
      </c>
      <c r="I408">
        <v>4.6097700628545102</v>
      </c>
      <c r="J408">
        <v>-3.05002347539045</v>
      </c>
      <c r="K408">
        <v>1087.83177493943</v>
      </c>
      <c r="L408">
        <v>1016.85572009533</v>
      </c>
      <c r="M408">
        <v>31.220827168536299</v>
      </c>
      <c r="N408">
        <v>0.56520503378367004</v>
      </c>
      <c r="O408">
        <v>12.0318503772973</v>
      </c>
      <c r="P408">
        <v>29.751321480057602</v>
      </c>
      <c r="Q408">
        <v>-1.6488615701664999E-2</v>
      </c>
    </row>
    <row r="409" spans="1:17" hidden="1" x14ac:dyDescent="0.3">
      <c r="A409" t="s">
        <v>931</v>
      </c>
      <c r="B409" t="s">
        <v>932</v>
      </c>
      <c r="C409" t="s">
        <v>10398</v>
      </c>
      <c r="D409" t="s">
        <v>259</v>
      </c>
      <c r="E409">
        <v>16666.441470000002</v>
      </c>
      <c r="F409">
        <v>15600.9</v>
      </c>
      <c r="G409">
        <v>-25.1426855838615</v>
      </c>
      <c r="H409">
        <v>0.50315290115075195</v>
      </c>
      <c r="I409">
        <v>-7.0351250475951099</v>
      </c>
      <c r="J409">
        <v>-4.1702791752439801</v>
      </c>
      <c r="K409">
        <v>15730.598565749</v>
      </c>
      <c r="L409">
        <v>15223.01762282</v>
      </c>
      <c r="M409">
        <v>38.331628290905002</v>
      </c>
      <c r="N409">
        <v>0.94997791581720403</v>
      </c>
      <c r="O409">
        <v>14.0584838054214</v>
      </c>
      <c r="P409">
        <v>22.6264118909316</v>
      </c>
      <c r="Q409">
        <v>7.9603467112858997E-2</v>
      </c>
    </row>
    <row r="410" spans="1:17" x14ac:dyDescent="0.3">
      <c r="A410" t="s">
        <v>933</v>
      </c>
      <c r="B410" t="s">
        <v>934</v>
      </c>
      <c r="C410" t="s">
        <v>10395</v>
      </c>
      <c r="D410" t="s">
        <v>935</v>
      </c>
      <c r="E410">
        <v>16643.159543360001</v>
      </c>
      <c r="F410">
        <v>1398.4</v>
      </c>
      <c r="G410">
        <v>72.472678009399402</v>
      </c>
      <c r="H410">
        <v>-4.9167871377412</v>
      </c>
      <c r="I410">
        <v>-8.5328728673932801</v>
      </c>
      <c r="J410">
        <v>4.0685929027693097</v>
      </c>
      <c r="K410">
        <v>1328.6294911705099</v>
      </c>
      <c r="L410">
        <v>1231.56784458385</v>
      </c>
      <c r="M410">
        <v>71.758105115111704</v>
      </c>
      <c r="N410">
        <v>1.2670083598547499</v>
      </c>
      <c r="O410">
        <v>21.209954233409601</v>
      </c>
      <c r="P410">
        <v>113.904397705544</v>
      </c>
      <c r="Q410">
        <v>0.18323928081074101</v>
      </c>
    </row>
    <row r="411" spans="1:17" x14ac:dyDescent="0.3">
      <c r="A411" t="s">
        <v>936</v>
      </c>
      <c r="B411" t="s">
        <v>937</v>
      </c>
      <c r="C411" t="s">
        <v>10388</v>
      </c>
      <c r="D411" t="s">
        <v>54</v>
      </c>
      <c r="E411">
        <v>16605.308768219998</v>
      </c>
      <c r="F411">
        <v>7210.1</v>
      </c>
      <c r="G411">
        <v>32.135753931695596</v>
      </c>
      <c r="H411">
        <v>2.1888082362229602</v>
      </c>
      <c r="I411">
        <v>31.451605674107601</v>
      </c>
      <c r="J411">
        <v>-2.1634367292724699</v>
      </c>
      <c r="K411">
        <v>6836.3884844867998</v>
      </c>
      <c r="L411">
        <v>5935.0084062736396</v>
      </c>
      <c r="M411">
        <v>57.196221634625402</v>
      </c>
      <c r="N411">
        <v>0.98488731522440598</v>
      </c>
      <c r="O411">
        <v>5.4076919876284704</v>
      </c>
      <c r="P411">
        <v>63.5605592603102</v>
      </c>
      <c r="Q411">
        <v>3.5937897257633002E-2</v>
      </c>
    </row>
    <row r="412" spans="1:17" x14ac:dyDescent="0.3">
      <c r="A412" t="s">
        <v>938</v>
      </c>
      <c r="B412" t="s">
        <v>939</v>
      </c>
      <c r="C412" t="s">
        <v>10397</v>
      </c>
      <c r="D412" t="s">
        <v>472</v>
      </c>
      <c r="E412">
        <v>16448.87273924</v>
      </c>
      <c r="F412">
        <v>1548.1</v>
      </c>
      <c r="G412">
        <v>-21.9970383934414</v>
      </c>
      <c r="H412">
        <v>-4.7624445816794196</v>
      </c>
      <c r="I412">
        <v>0.916080646410254</v>
      </c>
      <c r="J412">
        <v>-3.11603913687006</v>
      </c>
      <c r="K412">
        <v>1526.01725451828</v>
      </c>
      <c r="L412">
        <v>1453.57279440809</v>
      </c>
      <c r="M412">
        <v>47.601077330711497</v>
      </c>
      <c r="N412">
        <v>0.63807607428961399</v>
      </c>
      <c r="O412">
        <v>9.1660745429881896</v>
      </c>
      <c r="P412">
        <v>24.545454545454501</v>
      </c>
      <c r="Q412">
        <v>-8.0014099777820993E-2</v>
      </c>
    </row>
    <row r="413" spans="1:17" x14ac:dyDescent="0.3">
      <c r="A413" t="s">
        <v>940</v>
      </c>
      <c r="B413" t="s">
        <v>941</v>
      </c>
      <c r="C413" t="s">
        <v>10383</v>
      </c>
      <c r="D413" t="s">
        <v>21</v>
      </c>
      <c r="E413">
        <v>16423.343670760001</v>
      </c>
      <c r="F413">
        <v>724.1</v>
      </c>
      <c r="G413">
        <v>8.5569729596270996</v>
      </c>
      <c r="H413">
        <v>-12.385590703423601</v>
      </c>
      <c r="I413">
        <v>7.5728738066709003</v>
      </c>
      <c r="J413">
        <v>-8.6429159008288892</v>
      </c>
      <c r="K413">
        <v>757.57804440059294</v>
      </c>
      <c r="L413">
        <v>654.69834338134297</v>
      </c>
      <c r="M413">
        <v>28.956063743262298</v>
      </c>
      <c r="N413">
        <v>0.556864827312197</v>
      </c>
      <c r="O413">
        <v>15.937025272752299</v>
      </c>
      <c r="P413">
        <v>58.689458689458696</v>
      </c>
      <c r="Q413">
        <v>2.6290416163576E-2</v>
      </c>
    </row>
    <row r="414" spans="1:17" x14ac:dyDescent="0.3">
      <c r="A414" t="s">
        <v>942</v>
      </c>
      <c r="B414" t="s">
        <v>943</v>
      </c>
      <c r="C414" t="s">
        <v>10397</v>
      </c>
      <c r="D414" t="s">
        <v>472</v>
      </c>
      <c r="E414">
        <v>16387.8486744</v>
      </c>
      <c r="F414">
        <v>3304.7</v>
      </c>
      <c r="G414">
        <v>-56.405521726568999</v>
      </c>
      <c r="H414">
        <v>-6.0777741480320699</v>
      </c>
      <c r="I414">
        <v>-6.6965340946686496</v>
      </c>
      <c r="J414">
        <v>-3.6443768548767999</v>
      </c>
      <c r="K414">
        <v>3374.6992823600399</v>
      </c>
      <c r="L414">
        <v>3495.1766743541898</v>
      </c>
      <c r="M414">
        <v>53.872667302479798</v>
      </c>
      <c r="N414">
        <v>0.76970710269088805</v>
      </c>
      <c r="O414">
        <v>36.920144037280203</v>
      </c>
      <c r="P414">
        <v>14.908117317755799</v>
      </c>
      <c r="Q414">
        <v>-6.7197640524912006E-2</v>
      </c>
    </row>
    <row r="415" spans="1:17" x14ac:dyDescent="0.3">
      <c r="A415" t="s">
        <v>944</v>
      </c>
      <c r="B415" t="s">
        <v>945</v>
      </c>
      <c r="C415" t="s">
        <v>10388</v>
      </c>
      <c r="D415" t="s">
        <v>54</v>
      </c>
      <c r="E415">
        <v>16385.179540789999</v>
      </c>
      <c r="F415">
        <v>12771.1</v>
      </c>
      <c r="G415">
        <v>218.87698007840501</v>
      </c>
      <c r="H415">
        <v>4.5553476888306603</v>
      </c>
      <c r="I415">
        <v>97.044017745750196</v>
      </c>
      <c r="J415">
        <v>-3.4941330791260699</v>
      </c>
      <c r="K415">
        <v>11170.1836647156</v>
      </c>
      <c r="L415">
        <v>7983.4000478491298</v>
      </c>
      <c r="M415">
        <v>58.599408431277404</v>
      </c>
      <c r="N415">
        <v>0.45892125120354899</v>
      </c>
      <c r="O415">
        <v>3.5282786917336799</v>
      </c>
      <c r="P415">
        <v>262.60931289040298</v>
      </c>
      <c r="Q415">
        <v>0.18536461626978001</v>
      </c>
    </row>
    <row r="416" spans="1:17" hidden="1" x14ac:dyDescent="0.3">
      <c r="A416" t="s">
        <v>946</v>
      </c>
      <c r="B416" t="s">
        <v>947</v>
      </c>
      <c r="C416" t="s">
        <v>10386</v>
      </c>
      <c r="D416" t="s">
        <v>948</v>
      </c>
      <c r="E416">
        <v>16380.395304939901</v>
      </c>
      <c r="F416">
        <v>2699.15</v>
      </c>
      <c r="G416">
        <v>73.954484991120097</v>
      </c>
      <c r="H416">
        <v>14.0682013620526</v>
      </c>
      <c r="I416">
        <v>71.711671845263695</v>
      </c>
      <c r="J416">
        <v>-4.4297847619578503</v>
      </c>
      <c r="K416">
        <v>2492.9286482072298</v>
      </c>
      <c r="M416">
        <v>46.3756341962563</v>
      </c>
      <c r="N416">
        <v>1.28652850979183</v>
      </c>
      <c r="O416">
        <v>10.219884037567301</v>
      </c>
      <c r="P416">
        <v>120.230907310704</v>
      </c>
    </row>
    <row r="417" spans="1:17" x14ac:dyDescent="0.3">
      <c r="A417" t="s">
        <v>949</v>
      </c>
      <c r="B417" t="s">
        <v>950</v>
      </c>
      <c r="C417" t="s">
        <v>10384</v>
      </c>
      <c r="D417" t="s">
        <v>218</v>
      </c>
      <c r="E417">
        <v>16331.5623559</v>
      </c>
      <c r="F417">
        <v>1281.5</v>
      </c>
      <c r="G417">
        <v>31.5607798812329</v>
      </c>
      <c r="H417">
        <v>14.757570034118601</v>
      </c>
      <c r="I417">
        <v>38.682290505107801</v>
      </c>
      <c r="J417">
        <v>-1.9166591439190299</v>
      </c>
      <c r="K417">
        <v>1145.8247714250899</v>
      </c>
      <c r="L417">
        <v>984.02017453577696</v>
      </c>
      <c r="M417">
        <v>60.473326246331098</v>
      </c>
      <c r="N417">
        <v>0.99199050751422102</v>
      </c>
      <c r="O417">
        <v>4.6429964884900397</v>
      </c>
      <c r="P417">
        <v>72.941970310391298</v>
      </c>
      <c r="Q417">
        <v>5.2218218256800005E-4</v>
      </c>
    </row>
    <row r="418" spans="1:17" x14ac:dyDescent="0.3">
      <c r="A418" t="s">
        <v>951</v>
      </c>
      <c r="B418" t="s">
        <v>952</v>
      </c>
      <c r="C418" t="s">
        <v>605</v>
      </c>
      <c r="D418" t="s">
        <v>605</v>
      </c>
      <c r="E418">
        <v>16302.821155055901</v>
      </c>
      <c r="F418">
        <v>171.72</v>
      </c>
      <c r="G418">
        <v>14.0191520258055</v>
      </c>
      <c r="H418">
        <v>-8.1939169390799496</v>
      </c>
      <c r="I418">
        <v>3.6056243650224999</v>
      </c>
      <c r="J418">
        <v>-3.0819348359432102</v>
      </c>
      <c r="K418">
        <v>178.88127210567299</v>
      </c>
      <c r="L418">
        <v>157.165497318825</v>
      </c>
      <c r="M418">
        <v>26.744256589478098</v>
      </c>
      <c r="N418">
        <v>0.68175318337177204</v>
      </c>
      <c r="O418">
        <v>24.0100163056137</v>
      </c>
      <c r="P418">
        <v>48.482490272373497</v>
      </c>
      <c r="Q418">
        <v>-3.6350748292389998E-3</v>
      </c>
    </row>
    <row r="419" spans="1:17" x14ac:dyDescent="0.3">
      <c r="A419" t="s">
        <v>953</v>
      </c>
      <c r="B419" t="s">
        <v>954</v>
      </c>
      <c r="C419" t="s">
        <v>10400</v>
      </c>
      <c r="D419" t="s">
        <v>955</v>
      </c>
      <c r="E419">
        <v>16233.60683232</v>
      </c>
      <c r="F419">
        <v>1654.2</v>
      </c>
      <c r="G419">
        <v>-32.978280033845401</v>
      </c>
      <c r="H419">
        <v>5.0191476307775904</v>
      </c>
      <c r="I419">
        <v>11.885451863813101</v>
      </c>
      <c r="J419">
        <v>2.41868402057887</v>
      </c>
      <c r="K419">
        <v>1532.1519226703099</v>
      </c>
      <c r="L419">
        <v>1486.9201325558499</v>
      </c>
      <c r="M419">
        <v>64.220668793539303</v>
      </c>
      <c r="N419">
        <v>0.94158025011590596</v>
      </c>
      <c r="O419">
        <v>10.6516745254503</v>
      </c>
      <c r="P419">
        <v>37.3692077727952</v>
      </c>
      <c r="Q419">
        <v>-1.8922059866023001E-2</v>
      </c>
    </row>
    <row r="420" spans="1:17" x14ac:dyDescent="0.3">
      <c r="A420" t="s">
        <v>956</v>
      </c>
      <c r="B420" t="s">
        <v>957</v>
      </c>
      <c r="C420" t="s">
        <v>10397</v>
      </c>
      <c r="D420" t="s">
        <v>472</v>
      </c>
      <c r="E420">
        <v>16224.339499920001</v>
      </c>
      <c r="F420">
        <v>5291.7</v>
      </c>
      <c r="G420">
        <v>-25.934417310260802</v>
      </c>
      <c r="H420">
        <v>-2.1988252722975399</v>
      </c>
      <c r="I420">
        <v>12.7513476100536</v>
      </c>
      <c r="J420">
        <v>-1.7068228785270601</v>
      </c>
      <c r="K420">
        <v>5265.6970161007503</v>
      </c>
      <c r="L420">
        <v>4879.7338687408201</v>
      </c>
      <c r="M420">
        <v>46.547652363706298</v>
      </c>
      <c r="N420">
        <v>0.84781760505345904</v>
      </c>
      <c r="O420">
        <v>12.6074796379235</v>
      </c>
      <c r="P420">
        <v>31.6015916438696</v>
      </c>
      <c r="Q420">
        <v>4.5911916571218001E-2</v>
      </c>
    </row>
    <row r="421" spans="1:17" x14ac:dyDescent="0.3">
      <c r="A421" t="s">
        <v>958</v>
      </c>
      <c r="B421" t="s">
        <v>959</v>
      </c>
      <c r="C421" t="s">
        <v>10384</v>
      </c>
      <c r="D421" t="s">
        <v>218</v>
      </c>
      <c r="E421">
        <v>16186.94811415</v>
      </c>
      <c r="F421">
        <v>3899.5</v>
      </c>
      <c r="G421">
        <v>126.15319706675299</v>
      </c>
      <c r="H421">
        <v>1.2719826445550599</v>
      </c>
      <c r="I421">
        <v>-9.8615375824345008</v>
      </c>
      <c r="J421">
        <v>-3.6737254374108601</v>
      </c>
      <c r="K421">
        <v>3823.4781261704102</v>
      </c>
      <c r="L421">
        <v>3426.6432675835999</v>
      </c>
      <c r="M421">
        <v>53.901759419587798</v>
      </c>
      <c r="N421">
        <v>0.88427535859158801</v>
      </c>
      <c r="O421">
        <v>10.269265290421799</v>
      </c>
      <c r="P421">
        <v>166.31381253201201</v>
      </c>
      <c r="Q421">
        <v>0.26529029974774099</v>
      </c>
    </row>
    <row r="422" spans="1:17" x14ac:dyDescent="0.3">
      <c r="A422" t="s">
        <v>960</v>
      </c>
      <c r="B422" t="s">
        <v>961</v>
      </c>
      <c r="C422" t="s">
        <v>10387</v>
      </c>
      <c r="D422" t="s">
        <v>46</v>
      </c>
      <c r="E422">
        <v>16146.677694419999</v>
      </c>
      <c r="F422">
        <v>1669.4</v>
      </c>
      <c r="G422">
        <v>4.4839374516656498</v>
      </c>
      <c r="H422">
        <v>-2.4146907759988299</v>
      </c>
      <c r="I422">
        <v>14.0715940151374</v>
      </c>
      <c r="J422">
        <v>-1.68872925364256</v>
      </c>
      <c r="K422">
        <v>1622.8886371767001</v>
      </c>
      <c r="L422">
        <v>1481.6516753143901</v>
      </c>
      <c r="M422">
        <v>62.9904778255002</v>
      </c>
      <c r="N422">
        <v>1.8974764655078999</v>
      </c>
      <c r="O422">
        <v>11.417275667904599</v>
      </c>
      <c r="P422">
        <v>62.8762378652617</v>
      </c>
      <c r="Q422">
        <v>-5.1380909194807999E-2</v>
      </c>
    </row>
    <row r="423" spans="1:17" x14ac:dyDescent="0.3">
      <c r="A423" t="s">
        <v>962</v>
      </c>
      <c r="B423" t="s">
        <v>963</v>
      </c>
      <c r="C423" t="s">
        <v>10393</v>
      </c>
      <c r="D423" t="s">
        <v>144</v>
      </c>
      <c r="E423">
        <v>16051.0268805</v>
      </c>
      <c r="F423">
        <v>613.5</v>
      </c>
      <c r="G423">
        <v>209.07596414163899</v>
      </c>
      <c r="H423">
        <v>12.3823529357113</v>
      </c>
      <c r="I423">
        <v>243.60620348955101</v>
      </c>
      <c r="J423">
        <v>-3.9878958325634799</v>
      </c>
      <c r="K423">
        <v>505.45570803384902</v>
      </c>
      <c r="L423">
        <v>335.44274991682198</v>
      </c>
      <c r="M423">
        <v>60.066855993341697</v>
      </c>
      <c r="N423">
        <v>1.13841648182716</v>
      </c>
      <c r="O423">
        <v>5.6234718826405796</v>
      </c>
      <c r="P423">
        <v>318.18615589107299</v>
      </c>
      <c r="Q423">
        <v>0.27366295913668498</v>
      </c>
    </row>
    <row r="424" spans="1:17" x14ac:dyDescent="0.3">
      <c r="A424" t="s">
        <v>964</v>
      </c>
      <c r="B424" t="s">
        <v>965</v>
      </c>
      <c r="C424" t="s">
        <v>10391</v>
      </c>
      <c r="D424" t="s">
        <v>794</v>
      </c>
      <c r="E424">
        <v>16039.7053689</v>
      </c>
      <c r="F424">
        <v>389.85</v>
      </c>
      <c r="G424">
        <v>14.8219858464184</v>
      </c>
      <c r="H424">
        <v>-4.2938841592493304</v>
      </c>
      <c r="I424">
        <v>3.9425806347627801</v>
      </c>
      <c r="J424">
        <v>-18.298421671117101</v>
      </c>
      <c r="K424">
        <v>399.52580140420599</v>
      </c>
      <c r="L424">
        <v>348.883627457633</v>
      </c>
      <c r="M424">
        <v>27.193842371773499</v>
      </c>
      <c r="N424">
        <v>1.1773234489933</v>
      </c>
      <c r="O424">
        <v>21.687828652045599</v>
      </c>
      <c r="P424">
        <v>69.647519582245394</v>
      </c>
      <c r="Q424">
        <v>0.193245590499559</v>
      </c>
    </row>
    <row r="425" spans="1:17" hidden="1" x14ac:dyDescent="0.3">
      <c r="A425" t="s">
        <v>966</v>
      </c>
      <c r="B425" t="s">
        <v>967</v>
      </c>
      <c r="C425" t="s">
        <v>10398</v>
      </c>
      <c r="D425" t="s">
        <v>164</v>
      </c>
      <c r="E425">
        <v>15861.23223315</v>
      </c>
      <c r="F425">
        <v>13165.5</v>
      </c>
      <c r="G425">
        <v>390.50432476004198</v>
      </c>
      <c r="H425">
        <v>4.7026924693030097</v>
      </c>
      <c r="I425">
        <v>144.280644680368</v>
      </c>
      <c r="J425">
        <v>-2.6513616432887601</v>
      </c>
      <c r="K425">
        <v>10663.170286579099</v>
      </c>
      <c r="L425">
        <v>7514.5072792380097</v>
      </c>
      <c r="M425">
        <v>67.211378525506305</v>
      </c>
      <c r="N425">
        <v>0.76500739008376095</v>
      </c>
      <c r="O425">
        <v>4.0598534047320696</v>
      </c>
      <c r="P425">
        <v>459.995746490854</v>
      </c>
      <c r="Q425">
        <v>0.26174782172820699</v>
      </c>
    </row>
    <row r="426" spans="1:17" x14ac:dyDescent="0.3">
      <c r="A426" t="s">
        <v>968</v>
      </c>
      <c r="B426" t="s">
        <v>969</v>
      </c>
      <c r="C426" t="s">
        <v>10388</v>
      </c>
      <c r="D426" t="s">
        <v>54</v>
      </c>
      <c r="E426">
        <v>15840.3026722299</v>
      </c>
      <c r="F426">
        <v>1032.55</v>
      </c>
      <c r="G426">
        <v>288.72998060972998</v>
      </c>
      <c r="H426">
        <v>-4.3569867398805497</v>
      </c>
      <c r="I426">
        <v>70.964485143775704</v>
      </c>
      <c r="J426">
        <v>-2.8196708524793199</v>
      </c>
      <c r="K426">
        <v>939.95540131790005</v>
      </c>
      <c r="L426">
        <v>677.65038488900097</v>
      </c>
      <c r="M426">
        <v>56.382544990463003</v>
      </c>
      <c r="N426">
        <v>0.413582311990491</v>
      </c>
      <c r="O426">
        <v>6.3096218100818504</v>
      </c>
      <c r="P426">
        <v>384.19695193434899</v>
      </c>
      <c r="Q426">
        <v>9.4406327827571995E-2</v>
      </c>
    </row>
    <row r="427" spans="1:17" hidden="1" x14ac:dyDescent="0.3">
      <c r="A427" t="s">
        <v>970</v>
      </c>
      <c r="B427" t="s">
        <v>971</v>
      </c>
      <c r="C427" t="s">
        <v>10398</v>
      </c>
      <c r="D427" t="s">
        <v>514</v>
      </c>
      <c r="E427">
        <v>15822.09539223</v>
      </c>
      <c r="F427">
        <v>662.3</v>
      </c>
      <c r="G427">
        <v>-13.583837604730199</v>
      </c>
      <c r="H427">
        <v>8.9287293018116305</v>
      </c>
      <c r="I427">
        <v>-2.0854878939729899</v>
      </c>
      <c r="J427">
        <v>-11.2294623307821</v>
      </c>
      <c r="K427">
        <v>607.43887915458902</v>
      </c>
      <c r="M427">
        <v>55.916216441458999</v>
      </c>
      <c r="N427">
        <v>1.8361612071599001</v>
      </c>
      <c r="O427">
        <v>9.6934923750566302</v>
      </c>
      <c r="P427">
        <v>40.884918102531302</v>
      </c>
    </row>
    <row r="428" spans="1:17" x14ac:dyDescent="0.3">
      <c r="A428" t="s">
        <v>972</v>
      </c>
      <c r="B428" t="s">
        <v>973</v>
      </c>
      <c r="C428" t="s">
        <v>10395</v>
      </c>
      <c r="D428" t="s">
        <v>259</v>
      </c>
      <c r="E428">
        <v>15625.241171600001</v>
      </c>
      <c r="F428">
        <v>897.8</v>
      </c>
      <c r="G428">
        <v>33.636781306313701</v>
      </c>
      <c r="H428">
        <v>-7.6837247603047398</v>
      </c>
      <c r="I428">
        <v>1.92181395956509</v>
      </c>
      <c r="J428">
        <v>-2.0297336881331698</v>
      </c>
      <c r="K428">
        <v>915.63674550463304</v>
      </c>
      <c r="L428">
        <v>835.81309410940503</v>
      </c>
      <c r="M428">
        <v>51.524661094002298</v>
      </c>
      <c r="N428">
        <v>0.62368440768589495</v>
      </c>
      <c r="O428">
        <v>18.066384495433201</v>
      </c>
      <c r="P428">
        <v>66.259259259259196</v>
      </c>
      <c r="Q428">
        <v>0.155272459558458</v>
      </c>
    </row>
    <row r="429" spans="1:17" x14ac:dyDescent="0.3">
      <c r="A429" t="s">
        <v>974</v>
      </c>
      <c r="B429" t="s">
        <v>975</v>
      </c>
      <c r="C429" t="s">
        <v>10395</v>
      </c>
      <c r="D429" t="s">
        <v>772</v>
      </c>
      <c r="E429">
        <v>15572.7525525</v>
      </c>
      <c r="F429">
        <v>3739.45</v>
      </c>
      <c r="G429">
        <v>30.259728263098499</v>
      </c>
      <c r="H429">
        <v>-12.492963690214699</v>
      </c>
      <c r="I429">
        <v>12.201398097007999</v>
      </c>
      <c r="J429">
        <v>-10.7147256456129</v>
      </c>
      <c r="K429">
        <v>4023.4970383876698</v>
      </c>
      <c r="L429">
        <v>3625.30100444555</v>
      </c>
      <c r="M429">
        <v>40.594840478780903</v>
      </c>
      <c r="N429">
        <v>0.384595477713775</v>
      </c>
      <c r="O429">
        <v>46.759550201232798</v>
      </c>
      <c r="P429">
        <v>96.291435920316999</v>
      </c>
      <c r="Q429">
        <v>0.12343730229201499</v>
      </c>
    </row>
    <row r="430" spans="1:17" x14ac:dyDescent="0.3">
      <c r="A430" t="s">
        <v>976</v>
      </c>
      <c r="B430" t="s">
        <v>977</v>
      </c>
      <c r="C430" t="s">
        <v>10386</v>
      </c>
      <c r="D430" t="s">
        <v>180</v>
      </c>
      <c r="E430">
        <v>15513.59452656</v>
      </c>
      <c r="F430">
        <v>477.6</v>
      </c>
      <c r="G430">
        <v>12.085380316833801</v>
      </c>
      <c r="H430">
        <v>-4.3045174569024596</v>
      </c>
      <c r="I430">
        <v>11.370682972997299</v>
      </c>
      <c r="J430">
        <v>-7.3542386046719201</v>
      </c>
      <c r="K430">
        <v>481.48501425912201</v>
      </c>
      <c r="L430">
        <v>441.41496644930697</v>
      </c>
      <c r="M430">
        <v>39.417554175438397</v>
      </c>
      <c r="N430">
        <v>2.7814502410563202</v>
      </c>
      <c r="O430">
        <v>14.5309882747068</v>
      </c>
      <c r="P430">
        <v>86.344127975029195</v>
      </c>
    </row>
    <row r="431" spans="1:17" hidden="1" x14ac:dyDescent="0.3">
      <c r="A431" t="s">
        <v>978</v>
      </c>
      <c r="B431" t="s">
        <v>979</v>
      </c>
      <c r="C431" t="s">
        <v>10398</v>
      </c>
      <c r="D431" t="s">
        <v>753</v>
      </c>
      <c r="E431">
        <v>15502.9956089399</v>
      </c>
      <c r="F431">
        <v>914.11</v>
      </c>
      <c r="G431">
        <v>-2.3281337094623198</v>
      </c>
      <c r="H431">
        <v>-0.68500855252551496</v>
      </c>
      <c r="I431">
        <v>-0.128875926960141</v>
      </c>
      <c r="J431">
        <v>-1.3066961959094801</v>
      </c>
      <c r="K431">
        <v>879.70373882616695</v>
      </c>
      <c r="L431">
        <v>818.48425463453202</v>
      </c>
      <c r="M431">
        <v>63.673105172010501</v>
      </c>
      <c r="N431">
        <v>0.27016014704320701</v>
      </c>
      <c r="O431">
        <v>0.206758486396596</v>
      </c>
      <c r="P431">
        <v>35.822115241746097</v>
      </c>
      <c r="Q431">
        <v>-2.790653939747E-3</v>
      </c>
    </row>
    <row r="432" spans="1:17" x14ac:dyDescent="0.3">
      <c r="A432" t="s">
        <v>980</v>
      </c>
      <c r="B432" t="s">
        <v>981</v>
      </c>
      <c r="C432" t="s">
        <v>10385</v>
      </c>
      <c r="D432" t="s">
        <v>982</v>
      </c>
      <c r="E432">
        <v>15328.018318320001</v>
      </c>
      <c r="F432">
        <v>477.6</v>
      </c>
      <c r="G432">
        <v>88.289565000709004</v>
      </c>
      <c r="H432">
        <v>-10.0121156181025</v>
      </c>
      <c r="I432">
        <v>18.4008447874212</v>
      </c>
      <c r="J432">
        <v>-5.9707195416714702</v>
      </c>
      <c r="K432">
        <v>477.03052388786801</v>
      </c>
      <c r="L432">
        <v>407.883158162077</v>
      </c>
      <c r="M432">
        <v>53.029632498333498</v>
      </c>
      <c r="N432">
        <v>0.22663269508719699</v>
      </c>
      <c r="O432">
        <v>29.3551088777219</v>
      </c>
      <c r="P432">
        <v>135.85185185185099</v>
      </c>
      <c r="Q432">
        <v>0.121988314240147</v>
      </c>
    </row>
    <row r="433" spans="1:17" x14ac:dyDescent="0.3">
      <c r="A433" t="s">
        <v>983</v>
      </c>
      <c r="B433" t="s">
        <v>984</v>
      </c>
      <c r="C433" t="s">
        <v>10395</v>
      </c>
      <c r="D433" t="s">
        <v>144</v>
      </c>
      <c r="E433">
        <v>15311.77921592</v>
      </c>
      <c r="F433">
        <v>1703.95</v>
      </c>
      <c r="G433">
        <v>102.831496811262</v>
      </c>
      <c r="H433">
        <v>-6.3016808724871103</v>
      </c>
      <c r="I433">
        <v>70.781275664679697</v>
      </c>
      <c r="J433">
        <v>0.70611032857874401</v>
      </c>
      <c r="K433">
        <v>1591.11354309336</v>
      </c>
      <c r="L433">
        <v>1183.7665587609699</v>
      </c>
      <c r="M433">
        <v>57.828839593257101</v>
      </c>
      <c r="N433">
        <v>0.63181276926042096</v>
      </c>
      <c r="O433">
        <v>15.613721059890199</v>
      </c>
      <c r="P433">
        <v>162.146153846153</v>
      </c>
      <c r="Q433">
        <v>0.203227475481673</v>
      </c>
    </row>
    <row r="434" spans="1:17" x14ac:dyDescent="0.3">
      <c r="A434" t="s">
        <v>985</v>
      </c>
      <c r="B434" t="s">
        <v>986</v>
      </c>
      <c r="C434" t="s">
        <v>10390</v>
      </c>
      <c r="D434" t="s">
        <v>259</v>
      </c>
      <c r="E434">
        <v>15214.971559485</v>
      </c>
      <c r="F434">
        <v>6377.95</v>
      </c>
      <c r="G434">
        <v>2.6494021099504299</v>
      </c>
      <c r="H434">
        <v>7.5897239201119397</v>
      </c>
      <c r="I434">
        <v>47.813527900943903</v>
      </c>
      <c r="J434">
        <v>-2.3157770196990901</v>
      </c>
      <c r="K434">
        <v>5754.9103667547997</v>
      </c>
      <c r="L434">
        <v>5005.6593499658602</v>
      </c>
      <c r="M434">
        <v>60.613506004770997</v>
      </c>
      <c r="N434">
        <v>0.60053387656843704</v>
      </c>
      <c r="O434">
        <v>4.7303600686741101</v>
      </c>
      <c r="P434">
        <v>68.637379199111507</v>
      </c>
      <c r="Q434">
        <v>0.14296127154425201</v>
      </c>
    </row>
    <row r="435" spans="1:17" x14ac:dyDescent="0.3">
      <c r="A435" t="s">
        <v>987</v>
      </c>
      <c r="B435" t="s">
        <v>988</v>
      </c>
      <c r="C435" t="s">
        <v>10383</v>
      </c>
      <c r="D435" t="s">
        <v>21</v>
      </c>
      <c r="E435">
        <v>15119.549670939999</v>
      </c>
      <c r="F435">
        <v>2682.35</v>
      </c>
      <c r="G435">
        <v>201.09118350125101</v>
      </c>
      <c r="H435">
        <v>3.9997537222859099</v>
      </c>
      <c r="I435">
        <v>58.700774743680697</v>
      </c>
      <c r="J435">
        <v>-4.3203449336960498</v>
      </c>
      <c r="K435">
        <v>2545.3837765527001</v>
      </c>
      <c r="L435">
        <v>1962.1687424899001</v>
      </c>
      <c r="M435">
        <v>49.823659520598603</v>
      </c>
      <c r="N435">
        <v>0.88766601676142198</v>
      </c>
      <c r="O435">
        <v>9.0461721997502096</v>
      </c>
      <c r="P435">
        <v>263.166802057947</v>
      </c>
    </row>
    <row r="436" spans="1:17" x14ac:dyDescent="0.3">
      <c r="A436" t="s">
        <v>989</v>
      </c>
      <c r="B436" t="s">
        <v>990</v>
      </c>
      <c r="C436" t="s">
        <v>10386</v>
      </c>
      <c r="D436" t="s">
        <v>991</v>
      </c>
      <c r="E436">
        <v>15040.553622239901</v>
      </c>
      <c r="F436">
        <v>782.3</v>
      </c>
      <c r="G436">
        <v>33.862266401692899</v>
      </c>
      <c r="H436">
        <v>-8.7031360408814695</v>
      </c>
      <c r="I436">
        <v>39.626477226182402</v>
      </c>
      <c r="J436">
        <v>0.955422427772326</v>
      </c>
      <c r="K436">
        <v>782.45359074414603</v>
      </c>
      <c r="L436">
        <v>654.11212129216699</v>
      </c>
      <c r="M436">
        <v>41.586169556413502</v>
      </c>
      <c r="N436">
        <v>1.2841659340824301</v>
      </c>
      <c r="O436">
        <v>12.0669819762239</v>
      </c>
      <c r="P436">
        <v>75.266046824241002</v>
      </c>
      <c r="Q436">
        <v>-1.3867793159105E-2</v>
      </c>
    </row>
    <row r="437" spans="1:17" x14ac:dyDescent="0.3">
      <c r="A437" t="s">
        <v>992</v>
      </c>
      <c r="B437" t="s">
        <v>993</v>
      </c>
      <c r="C437" t="s">
        <v>10386</v>
      </c>
      <c r="D437" t="s">
        <v>390</v>
      </c>
      <c r="E437">
        <v>15016.9535632799</v>
      </c>
      <c r="F437">
        <v>432.45</v>
      </c>
      <c r="G437">
        <v>132.49726241278501</v>
      </c>
      <c r="H437">
        <v>20.9604648031099</v>
      </c>
      <c r="I437">
        <v>122.48884767797399</v>
      </c>
      <c r="J437">
        <v>4.1303050754308002</v>
      </c>
      <c r="K437">
        <v>354.318657287973</v>
      </c>
      <c r="L437">
        <v>261.35387588072399</v>
      </c>
      <c r="M437">
        <v>65.349458418130396</v>
      </c>
      <c r="N437">
        <v>1.43903678125694</v>
      </c>
      <c r="O437">
        <v>3.5842293906809899</v>
      </c>
      <c r="P437">
        <v>187.628865979381</v>
      </c>
      <c r="Q437">
        <v>0.20009576500516901</v>
      </c>
    </row>
    <row r="438" spans="1:17" x14ac:dyDescent="0.3">
      <c r="A438" t="s">
        <v>994</v>
      </c>
      <c r="B438" t="s">
        <v>995</v>
      </c>
      <c r="C438" t="s">
        <v>10392</v>
      </c>
      <c r="D438" t="s">
        <v>125</v>
      </c>
      <c r="E438">
        <v>14823.0043893</v>
      </c>
      <c r="F438">
        <v>50.58</v>
      </c>
      <c r="G438">
        <v>-33.888821701774901</v>
      </c>
      <c r="H438">
        <v>-14.1729605477066</v>
      </c>
      <c r="I438">
        <v>-25.1173557908952</v>
      </c>
      <c r="J438">
        <v>-6.7942857100872898</v>
      </c>
      <c r="K438">
        <v>54.790299788595803</v>
      </c>
      <c r="L438">
        <v>55.405244329824399</v>
      </c>
      <c r="M438">
        <v>27.7787924851357</v>
      </c>
      <c r="N438">
        <v>0.56654988818478003</v>
      </c>
      <c r="O438">
        <v>45.709766706207901</v>
      </c>
      <c r="P438">
        <v>29.1954022988505</v>
      </c>
    </row>
    <row r="439" spans="1:17" x14ac:dyDescent="0.3">
      <c r="A439" t="s">
        <v>996</v>
      </c>
      <c r="B439" t="s">
        <v>997</v>
      </c>
      <c r="C439" t="s">
        <v>10394</v>
      </c>
      <c r="D439" t="s">
        <v>998</v>
      </c>
      <c r="E439">
        <v>14809.934820864</v>
      </c>
      <c r="F439">
        <v>189.44</v>
      </c>
      <c r="G439">
        <v>-9.1996206215613299</v>
      </c>
      <c r="H439">
        <v>-11.059371395255599</v>
      </c>
      <c r="I439">
        <v>-23.963619948732301</v>
      </c>
      <c r="J439">
        <v>-2.57369389060328</v>
      </c>
      <c r="K439">
        <v>200.08845717672199</v>
      </c>
      <c r="L439">
        <v>197.73801748424199</v>
      </c>
      <c r="M439">
        <v>32.402849754246198</v>
      </c>
      <c r="N439">
        <v>0.86228558860895899</v>
      </c>
      <c r="O439">
        <v>25.3959037162162</v>
      </c>
      <c r="P439">
        <v>39.089574155653402</v>
      </c>
      <c r="Q439">
        <v>1.2714075314779E-2</v>
      </c>
    </row>
    <row r="440" spans="1:17" x14ac:dyDescent="0.3">
      <c r="A440" t="s">
        <v>999</v>
      </c>
      <c r="B440" t="s">
        <v>1000</v>
      </c>
      <c r="C440" t="s">
        <v>10397</v>
      </c>
      <c r="D440" t="s">
        <v>1001</v>
      </c>
      <c r="E440">
        <v>14805.179940645001</v>
      </c>
      <c r="F440">
        <v>833.85</v>
      </c>
      <c r="G440">
        <v>24.751563872547798</v>
      </c>
      <c r="H440">
        <v>0.17596367441372199</v>
      </c>
      <c r="I440">
        <v>35.709000736221697</v>
      </c>
      <c r="J440">
        <v>-1.1242566283233399</v>
      </c>
      <c r="K440">
        <v>796.620553442909</v>
      </c>
      <c r="L440">
        <v>689.18485962284501</v>
      </c>
      <c r="M440">
        <v>58.086522923910003</v>
      </c>
      <c r="N440">
        <v>0.59913670270588804</v>
      </c>
      <c r="O440">
        <v>4.9349403369910601</v>
      </c>
      <c r="P440">
        <v>84.194831013916499</v>
      </c>
      <c r="Q440">
        <v>7.4672487676157001E-2</v>
      </c>
    </row>
    <row r="441" spans="1:17" x14ac:dyDescent="0.3">
      <c r="A441" t="s">
        <v>1002</v>
      </c>
      <c r="B441" t="s">
        <v>1003</v>
      </c>
      <c r="C441" t="s">
        <v>10388</v>
      </c>
      <c r="D441" t="s">
        <v>54</v>
      </c>
      <c r="E441">
        <v>14743.22855616</v>
      </c>
      <c r="F441">
        <v>1939.6</v>
      </c>
      <c r="G441">
        <v>59.681786354323698</v>
      </c>
      <c r="H441">
        <v>1.74048384851669</v>
      </c>
      <c r="I441">
        <v>35.275200798814403</v>
      </c>
      <c r="J441">
        <v>-4.5792627202673897</v>
      </c>
      <c r="K441">
        <v>1767.3775430844801</v>
      </c>
      <c r="L441">
        <v>1465.4360443918999</v>
      </c>
      <c r="M441">
        <v>49.631342447062103</v>
      </c>
      <c r="N441">
        <v>0.49976803320541202</v>
      </c>
      <c r="O441">
        <v>11.301299236956</v>
      </c>
      <c r="P441">
        <v>103.312368972746</v>
      </c>
      <c r="Q441">
        <v>8.9871697248968999E-2</v>
      </c>
    </row>
    <row r="442" spans="1:17" x14ac:dyDescent="0.3">
      <c r="A442" t="s">
        <v>1004</v>
      </c>
      <c r="B442" t="s">
        <v>1005</v>
      </c>
      <c r="C442" t="s">
        <v>10384</v>
      </c>
      <c r="D442" t="s">
        <v>569</v>
      </c>
      <c r="E442">
        <v>14742.4935224</v>
      </c>
      <c r="F442">
        <v>1862.8</v>
      </c>
      <c r="G442">
        <v>-17.995276201247901</v>
      </c>
      <c r="H442">
        <v>7.57953496555273</v>
      </c>
      <c r="I442">
        <v>19.762242348082701</v>
      </c>
      <c r="J442">
        <v>1.2783681560452</v>
      </c>
      <c r="K442">
        <v>1756.0071982997199</v>
      </c>
      <c r="L442">
        <v>1662.8781694686099</v>
      </c>
      <c r="M442">
        <v>63.898725887178102</v>
      </c>
      <c r="N442">
        <v>1.4293537252252</v>
      </c>
      <c r="O442">
        <v>6.2352372772170801</v>
      </c>
      <c r="P442">
        <v>42.524866105585303</v>
      </c>
      <c r="Q442">
        <v>-7.3360515183741995E-2</v>
      </c>
    </row>
    <row r="443" spans="1:17" x14ac:dyDescent="0.3">
      <c r="A443" t="s">
        <v>1006</v>
      </c>
      <c r="B443" t="s">
        <v>1007</v>
      </c>
      <c r="C443" t="s">
        <v>10392</v>
      </c>
      <c r="D443" t="s">
        <v>125</v>
      </c>
      <c r="E443">
        <v>14736.584711400001</v>
      </c>
      <c r="F443">
        <v>418.2</v>
      </c>
      <c r="G443">
        <v>65.781265725520797</v>
      </c>
      <c r="H443">
        <v>19.137608067509799</v>
      </c>
      <c r="I443">
        <v>100.857582613785</v>
      </c>
      <c r="J443">
        <v>7.4975062002750299</v>
      </c>
      <c r="K443">
        <v>332.52380901333498</v>
      </c>
      <c r="L443">
        <v>263.85693573968803</v>
      </c>
      <c r="M443">
        <v>81.241003804810106</v>
      </c>
      <c r="N443">
        <v>0.62293688484488297</v>
      </c>
      <c r="O443">
        <v>2.27164036346245</v>
      </c>
      <c r="P443">
        <v>132.01109570041601</v>
      </c>
      <c r="Q443">
        <v>0.18865666018628199</v>
      </c>
    </row>
    <row r="444" spans="1:17" x14ac:dyDescent="0.3">
      <c r="A444" t="s">
        <v>1008</v>
      </c>
      <c r="B444" t="s">
        <v>1009</v>
      </c>
      <c r="C444" t="s">
        <v>10393</v>
      </c>
      <c r="D444" t="s">
        <v>327</v>
      </c>
      <c r="E444">
        <v>14678.4182960299</v>
      </c>
      <c r="F444">
        <v>4347.55</v>
      </c>
      <c r="G444">
        <v>16.904424186028599</v>
      </c>
      <c r="H444">
        <v>-0.39322733783862601</v>
      </c>
      <c r="I444">
        <v>16.808665548536901</v>
      </c>
      <c r="J444">
        <v>-6.0289733096540301</v>
      </c>
      <c r="K444">
        <v>4354.0121527165202</v>
      </c>
      <c r="L444">
        <v>3886.18792394209</v>
      </c>
      <c r="M444">
        <v>38.042865548056497</v>
      </c>
      <c r="N444">
        <v>0.514551440084701</v>
      </c>
      <c r="O444">
        <v>12.4311393773504</v>
      </c>
      <c r="P444">
        <v>59.774719317910296</v>
      </c>
      <c r="Q444">
        <v>2.350311864844E-2</v>
      </c>
    </row>
    <row r="445" spans="1:17" x14ac:dyDescent="0.3">
      <c r="A445" t="s">
        <v>1010</v>
      </c>
      <c r="B445" t="s">
        <v>1011</v>
      </c>
      <c r="C445" t="s">
        <v>10389</v>
      </c>
      <c r="D445" t="s">
        <v>57</v>
      </c>
      <c r="E445">
        <v>14597.672490444</v>
      </c>
      <c r="F445">
        <v>36.340000000000003</v>
      </c>
      <c r="G445">
        <v>61.167508177519899</v>
      </c>
      <c r="H445">
        <v>-3.34105588016046</v>
      </c>
      <c r="I445">
        <v>33.954912237655002</v>
      </c>
      <c r="J445">
        <v>14.779395998188599</v>
      </c>
      <c r="K445">
        <v>30.967665476931298</v>
      </c>
      <c r="L445">
        <v>27.260873719314599</v>
      </c>
      <c r="M445">
        <v>83.852532650533007</v>
      </c>
      <c r="N445">
        <v>0.78574245184489599</v>
      </c>
      <c r="O445">
        <v>4.8706659328563404</v>
      </c>
      <c r="P445">
        <v>133.69774919614099</v>
      </c>
      <c r="Q445">
        <v>9.4779881571076002E-2</v>
      </c>
    </row>
    <row r="446" spans="1:17" x14ac:dyDescent="0.3">
      <c r="A446" t="s">
        <v>1012</v>
      </c>
      <c r="B446" t="s">
        <v>1013</v>
      </c>
      <c r="C446" t="s">
        <v>10388</v>
      </c>
      <c r="D446" t="s">
        <v>54</v>
      </c>
      <c r="E446">
        <v>14426.46785391</v>
      </c>
      <c r="F446">
        <v>318.35000000000002</v>
      </c>
      <c r="G446">
        <v>179.03456466458101</v>
      </c>
      <c r="H446">
        <v>19.456643043854001</v>
      </c>
      <c r="I446">
        <v>109.297560175491</v>
      </c>
      <c r="J446">
        <v>-0.96446870273077201</v>
      </c>
      <c r="K446">
        <v>233.871204067467</v>
      </c>
      <c r="L446">
        <v>180.08473900978001</v>
      </c>
      <c r="M446">
        <v>76.282673108513194</v>
      </c>
      <c r="N446">
        <v>1.74006342466358</v>
      </c>
      <c r="O446">
        <v>3.2825506517983198</v>
      </c>
      <c r="P446">
        <v>226.68034889686999</v>
      </c>
      <c r="Q446">
        <v>0.178703025205211</v>
      </c>
    </row>
    <row r="447" spans="1:17" hidden="1" x14ac:dyDescent="0.3">
      <c r="A447" t="s">
        <v>1014</v>
      </c>
      <c r="B447" t="s">
        <v>1015</v>
      </c>
      <c r="C447" t="s">
        <v>605</v>
      </c>
      <c r="D447" t="s">
        <v>467</v>
      </c>
      <c r="E447">
        <v>14406.001313339901</v>
      </c>
      <c r="F447">
        <v>2364.6</v>
      </c>
      <c r="G447">
        <v>-47.174685367561899</v>
      </c>
      <c r="H447">
        <v>-23.864996690129299</v>
      </c>
      <c r="I447">
        <v>-35.676335656804703</v>
      </c>
      <c r="J447">
        <v>-2.66828541393176</v>
      </c>
      <c r="O447">
        <v>31.100397530237601</v>
      </c>
      <c r="P447">
        <v>8.7572440437862102</v>
      </c>
    </row>
    <row r="448" spans="1:17" x14ac:dyDescent="0.3">
      <c r="A448" t="s">
        <v>1016</v>
      </c>
      <c r="B448" t="s">
        <v>1017</v>
      </c>
      <c r="C448" t="s">
        <v>10395</v>
      </c>
      <c r="D448" t="s">
        <v>164</v>
      </c>
      <c r="E448">
        <v>14274.0795473</v>
      </c>
      <c r="F448">
        <v>636.1</v>
      </c>
      <c r="G448">
        <v>44.596809952259498</v>
      </c>
      <c r="H448">
        <v>-2.2857888804959599</v>
      </c>
      <c r="I448">
        <v>33.203983522614401</v>
      </c>
      <c r="J448">
        <v>-2.1697324732185299</v>
      </c>
      <c r="K448">
        <v>617.53731704611005</v>
      </c>
      <c r="L448">
        <v>549.070906853883</v>
      </c>
      <c r="M448">
        <v>59.112227973684298</v>
      </c>
      <c r="N448">
        <v>0.49629438288696398</v>
      </c>
      <c r="O448">
        <v>12.6788240842634</v>
      </c>
      <c r="P448">
        <v>83.804088709094799</v>
      </c>
      <c r="Q448">
        <v>0.202387645174569</v>
      </c>
    </row>
    <row r="449" spans="1:17" x14ac:dyDescent="0.3">
      <c r="A449" t="s">
        <v>1018</v>
      </c>
      <c r="B449" t="s">
        <v>1019</v>
      </c>
      <c r="C449" t="s">
        <v>10395</v>
      </c>
      <c r="D449" t="s">
        <v>106</v>
      </c>
      <c r="E449">
        <v>14165.623676069999</v>
      </c>
      <c r="F449">
        <v>2530.3000000000002</v>
      </c>
      <c r="G449">
        <v>-7.6103270040162103</v>
      </c>
      <c r="H449">
        <v>-16.9220961972682</v>
      </c>
      <c r="I449">
        <v>-5.8669637818784199</v>
      </c>
      <c r="J449">
        <v>-7.9491045933380402</v>
      </c>
      <c r="K449">
        <v>2847.1755544307298</v>
      </c>
      <c r="L449">
        <v>2639.3771099653</v>
      </c>
      <c r="M449">
        <v>20.7908029149126</v>
      </c>
      <c r="N449">
        <v>0.37123334748592002</v>
      </c>
      <c r="O449">
        <v>44.4492747895506</v>
      </c>
      <c r="P449">
        <v>45.838616714697402</v>
      </c>
      <c r="Q449">
        <v>0.12637618037291401</v>
      </c>
    </row>
    <row r="450" spans="1:17" x14ac:dyDescent="0.3">
      <c r="A450" t="s">
        <v>1020</v>
      </c>
      <c r="B450" t="s">
        <v>1021</v>
      </c>
      <c r="C450" t="s">
        <v>10388</v>
      </c>
      <c r="D450" t="s">
        <v>54</v>
      </c>
      <c r="E450">
        <v>14113.46508432</v>
      </c>
      <c r="F450">
        <v>1151.8499999999999</v>
      </c>
      <c r="G450">
        <v>51.7714926700109</v>
      </c>
      <c r="H450">
        <v>14.463336643204</v>
      </c>
      <c r="I450">
        <v>37.318586861818403</v>
      </c>
      <c r="J450">
        <v>-11.6830758249161</v>
      </c>
      <c r="K450">
        <v>1058.7598599340399</v>
      </c>
      <c r="L450">
        <v>869.032879528428</v>
      </c>
      <c r="M450">
        <v>38.4445088844314</v>
      </c>
      <c r="N450">
        <v>1.8775334260377801</v>
      </c>
      <c r="O450">
        <v>15.909189564613399</v>
      </c>
      <c r="P450">
        <v>88.4571335078533</v>
      </c>
      <c r="Q450">
        <v>4.7158326467541999E-2</v>
      </c>
    </row>
    <row r="451" spans="1:17" x14ac:dyDescent="0.3">
      <c r="A451" t="s">
        <v>1022</v>
      </c>
      <c r="B451" t="s">
        <v>1023</v>
      </c>
      <c r="C451" t="s">
        <v>10388</v>
      </c>
      <c r="D451" t="s">
        <v>266</v>
      </c>
      <c r="E451">
        <v>14008.037773620001</v>
      </c>
      <c r="F451">
        <v>1379.4</v>
      </c>
      <c r="G451">
        <v>3.6624031697249899</v>
      </c>
      <c r="H451">
        <v>11.094356809030399</v>
      </c>
      <c r="I451">
        <v>-10.0638132378753</v>
      </c>
      <c r="J451">
        <v>3.8614393665037299</v>
      </c>
      <c r="K451">
        <v>1265.9551783767399</v>
      </c>
      <c r="L451">
        <v>1219.8796299211599</v>
      </c>
      <c r="M451">
        <v>73.8901709181022</v>
      </c>
      <c r="N451">
        <v>1.9739159822772401</v>
      </c>
      <c r="O451">
        <v>19.544729592576399</v>
      </c>
      <c r="P451">
        <v>38.919381640565902</v>
      </c>
      <c r="Q451">
        <v>0.13023752246803799</v>
      </c>
    </row>
    <row r="452" spans="1:17" hidden="1" x14ac:dyDescent="0.3">
      <c r="A452" t="s">
        <v>1024</v>
      </c>
      <c r="B452" t="s">
        <v>1025</v>
      </c>
      <c r="C452" t="s">
        <v>10398</v>
      </c>
      <c r="D452" t="s">
        <v>86</v>
      </c>
      <c r="E452">
        <v>13939.195818239999</v>
      </c>
      <c r="F452">
        <v>12196.8</v>
      </c>
      <c r="G452">
        <v>31.519115611599201</v>
      </c>
      <c r="H452">
        <v>28.177932922816101</v>
      </c>
      <c r="I452">
        <v>59.698029660525798</v>
      </c>
      <c r="J452">
        <v>15.314787958660901</v>
      </c>
      <c r="K452">
        <v>9815.2257973853393</v>
      </c>
      <c r="L452">
        <v>8402.2815577183592</v>
      </c>
      <c r="M452">
        <v>96.843999286966394</v>
      </c>
      <c r="N452">
        <v>1.8683818442745601</v>
      </c>
      <c r="O452">
        <v>1.9857667584940399</v>
      </c>
      <c r="P452">
        <v>81.173779355624504</v>
      </c>
      <c r="Q452">
        <v>0.13625782435869399</v>
      </c>
    </row>
    <row r="453" spans="1:17" x14ac:dyDescent="0.3">
      <c r="A453" t="s">
        <v>1026</v>
      </c>
      <c r="B453" t="s">
        <v>1027</v>
      </c>
      <c r="C453" t="s">
        <v>605</v>
      </c>
      <c r="D453" t="s">
        <v>605</v>
      </c>
      <c r="E453">
        <v>13826.893061999999</v>
      </c>
      <c r="F453">
        <v>478.15</v>
      </c>
      <c r="G453">
        <v>-9.0465648679630402</v>
      </c>
      <c r="H453">
        <v>-5.3702001882793198</v>
      </c>
      <c r="I453">
        <v>-5.9850976707656498</v>
      </c>
      <c r="J453">
        <v>-4.1388146972482502</v>
      </c>
      <c r="K453">
        <v>497.45916100534203</v>
      </c>
      <c r="L453">
        <v>459.79731628781599</v>
      </c>
      <c r="M453">
        <v>30.441913329298401</v>
      </c>
      <c r="N453">
        <v>0.406989089315132</v>
      </c>
      <c r="O453">
        <v>23.810519711387599</v>
      </c>
      <c r="P453">
        <v>41.255539143279101</v>
      </c>
      <c r="Q453">
        <v>2.0972621518293998E-2</v>
      </c>
    </row>
    <row r="454" spans="1:17" x14ac:dyDescent="0.3">
      <c r="A454" t="s">
        <v>1028</v>
      </c>
      <c r="B454" t="s">
        <v>1029</v>
      </c>
      <c r="C454" t="s">
        <v>10395</v>
      </c>
      <c r="D454" t="s">
        <v>46</v>
      </c>
      <c r="E454">
        <v>13767.6002912</v>
      </c>
      <c r="F454">
        <v>749</v>
      </c>
      <c r="G454">
        <v>0.655896839831829</v>
      </c>
      <c r="H454">
        <v>-9.7538817912206195</v>
      </c>
      <c r="I454">
        <v>26.471389000593899</v>
      </c>
      <c r="J454">
        <v>-0.11182106055948</v>
      </c>
      <c r="K454">
        <v>718.20776995179801</v>
      </c>
      <c r="L454">
        <v>617.58251344572795</v>
      </c>
      <c r="M454">
        <v>56.458725043692901</v>
      </c>
      <c r="N454">
        <v>0.46830205848337703</v>
      </c>
      <c r="O454">
        <v>8.5380507343124101</v>
      </c>
      <c r="P454">
        <v>67.1875</v>
      </c>
      <c r="Q454">
        <v>8.5180444662963997E-2</v>
      </c>
    </row>
    <row r="455" spans="1:17" x14ac:dyDescent="0.3">
      <c r="A455" t="s">
        <v>1030</v>
      </c>
      <c r="B455" t="s">
        <v>1031</v>
      </c>
      <c r="C455" t="s">
        <v>10395</v>
      </c>
      <c r="D455" t="s">
        <v>164</v>
      </c>
      <c r="E455">
        <v>13734.7997696</v>
      </c>
      <c r="F455">
        <v>13575.8</v>
      </c>
      <c r="G455">
        <v>137.95439465666999</v>
      </c>
      <c r="H455">
        <v>-10.227386379191101</v>
      </c>
      <c r="I455">
        <v>47.833544227006897</v>
      </c>
      <c r="J455">
        <v>-5.4502281765994196</v>
      </c>
      <c r="K455">
        <v>13288.688292632</v>
      </c>
      <c r="L455">
        <v>10432.768126961601</v>
      </c>
      <c r="M455">
        <v>42.628756723757597</v>
      </c>
      <c r="N455">
        <v>0.56267418591608798</v>
      </c>
      <c r="O455">
        <v>9.0175164631181897</v>
      </c>
      <c r="P455">
        <v>222.30861457010201</v>
      </c>
      <c r="Q455">
        <v>0.232802665648811</v>
      </c>
    </row>
    <row r="456" spans="1:17" x14ac:dyDescent="0.3">
      <c r="A456" t="s">
        <v>1032</v>
      </c>
      <c r="B456" t="s">
        <v>1033</v>
      </c>
      <c r="C456" t="s">
        <v>10390</v>
      </c>
      <c r="D456" t="s">
        <v>215</v>
      </c>
      <c r="E456">
        <v>13725.951244825001</v>
      </c>
      <c r="F456">
        <v>1672.25</v>
      </c>
      <c r="G456">
        <v>7.1174389987898596</v>
      </c>
      <c r="H456">
        <v>-1.90392191896814</v>
      </c>
      <c r="I456">
        <v>-19.092869639202899</v>
      </c>
      <c r="J456">
        <v>-0.41767517663891601</v>
      </c>
      <c r="K456">
        <v>1642.18726779862</v>
      </c>
      <c r="L456">
        <v>1604.0417741454901</v>
      </c>
      <c r="M456">
        <v>65.492814854973304</v>
      </c>
      <c r="N456">
        <v>1.18700602726261</v>
      </c>
      <c r="O456">
        <v>32.871879204664303</v>
      </c>
      <c r="P456">
        <v>64.268172888015698</v>
      </c>
      <c r="Q456">
        <v>0.132376985866796</v>
      </c>
    </row>
    <row r="457" spans="1:17" x14ac:dyDescent="0.3">
      <c r="A457" t="s">
        <v>1034</v>
      </c>
      <c r="B457" t="s">
        <v>1035</v>
      </c>
      <c r="C457" t="s">
        <v>10394</v>
      </c>
      <c r="D457" t="s">
        <v>77</v>
      </c>
      <c r="E457">
        <v>13699.5</v>
      </c>
      <c r="F457">
        <v>91.33</v>
      </c>
      <c r="G457">
        <v>25.071891001809099</v>
      </c>
      <c r="H457">
        <v>-18.657013523541998</v>
      </c>
      <c r="I457">
        <v>26.9881025560654</v>
      </c>
      <c r="J457">
        <v>-6.7661099971786198</v>
      </c>
      <c r="K457">
        <v>95.171723927401203</v>
      </c>
      <c r="L457">
        <v>80.080390233587906</v>
      </c>
      <c r="M457">
        <v>31.9229574722902</v>
      </c>
      <c r="N457">
        <v>0.15795929338744599</v>
      </c>
      <c r="O457">
        <v>44.311836198401402</v>
      </c>
      <c r="P457">
        <v>83.762575452716206</v>
      </c>
      <c r="Q457">
        <v>7.3003097568019995E-2</v>
      </c>
    </row>
    <row r="458" spans="1:17" x14ac:dyDescent="0.3">
      <c r="A458" t="s">
        <v>1036</v>
      </c>
      <c r="B458" t="s">
        <v>1037</v>
      </c>
      <c r="C458" t="s">
        <v>10391</v>
      </c>
      <c r="D458" t="s">
        <v>479</v>
      </c>
      <c r="E458">
        <v>13616.12244406</v>
      </c>
      <c r="F458">
        <v>876.1</v>
      </c>
      <c r="G458">
        <v>-39.068744838900102</v>
      </c>
      <c r="H458">
        <v>2.5156151910998301</v>
      </c>
      <c r="I458">
        <v>-8.6137484607256398E-2</v>
      </c>
      <c r="J458">
        <v>4.8397450375605997</v>
      </c>
      <c r="K458">
        <v>830.930394114622</v>
      </c>
      <c r="L458">
        <v>826.87640427848305</v>
      </c>
      <c r="M458">
        <v>73.625249652022006</v>
      </c>
      <c r="N458">
        <v>1.40948930418287</v>
      </c>
      <c r="O458">
        <v>14.142221207624599</v>
      </c>
      <c r="P458">
        <v>23.577121094576398</v>
      </c>
      <c r="Q458">
        <v>3.2186895766138E-2</v>
      </c>
    </row>
    <row r="459" spans="1:17" x14ac:dyDescent="0.3">
      <c r="A459" t="s">
        <v>1038</v>
      </c>
      <c r="B459" t="s">
        <v>1039</v>
      </c>
      <c r="C459" t="s">
        <v>10395</v>
      </c>
      <c r="D459" t="s">
        <v>443</v>
      </c>
      <c r="E459">
        <v>13606.24284791</v>
      </c>
      <c r="F459">
        <v>220.1</v>
      </c>
      <c r="G459">
        <v>207.46607767103399</v>
      </c>
      <c r="H459">
        <v>-1.17920960801311</v>
      </c>
      <c r="I459">
        <v>30.721471119179</v>
      </c>
      <c r="J459">
        <v>-9.6534585467624101</v>
      </c>
      <c r="K459">
        <v>209.10724051586999</v>
      </c>
      <c r="L459">
        <v>171.58830449673999</v>
      </c>
      <c r="M459">
        <v>51.807720448781097</v>
      </c>
      <c r="N459">
        <v>1.33459084558882</v>
      </c>
      <c r="O459">
        <v>7.4965924579736498</v>
      </c>
      <c r="P459">
        <v>256.43724696356202</v>
      </c>
      <c r="Q459">
        <v>0.19943602451723999</v>
      </c>
    </row>
    <row r="460" spans="1:17" x14ac:dyDescent="0.3">
      <c r="A460" t="s">
        <v>1040</v>
      </c>
      <c r="B460" t="s">
        <v>1041</v>
      </c>
      <c r="C460" t="s">
        <v>10383</v>
      </c>
      <c r="D460" t="s">
        <v>290</v>
      </c>
      <c r="E460">
        <v>13558.22081504</v>
      </c>
      <c r="F460">
        <v>981.2</v>
      </c>
      <c r="G460">
        <v>5.9405752985326998</v>
      </c>
      <c r="H460">
        <v>-5.93468940890018</v>
      </c>
      <c r="I460">
        <v>-21.2536072713532</v>
      </c>
      <c r="J460">
        <v>-4.2034467462242402</v>
      </c>
      <c r="K460">
        <v>989.33010978707</v>
      </c>
      <c r="L460">
        <v>937.70764533285001</v>
      </c>
      <c r="M460">
        <v>43.2069338365935</v>
      </c>
      <c r="N460">
        <v>0.686982340115731</v>
      </c>
      <c r="O460">
        <v>22.197309417040302</v>
      </c>
      <c r="P460">
        <v>56.991999999999997</v>
      </c>
      <c r="Q460">
        <v>3.0052795835695999E-2</v>
      </c>
    </row>
    <row r="461" spans="1:17" hidden="1" x14ac:dyDescent="0.3">
      <c r="A461" t="s">
        <v>1042</v>
      </c>
      <c r="B461" t="s">
        <v>1043</v>
      </c>
      <c r="C461" t="s">
        <v>10398</v>
      </c>
      <c r="D461" t="s">
        <v>54</v>
      </c>
      <c r="E461">
        <v>13406.0329279</v>
      </c>
      <c r="F461">
        <v>851.75</v>
      </c>
      <c r="G461">
        <v>-22.6234739936647</v>
      </c>
      <c r="H461">
        <v>-32.889220121827002</v>
      </c>
      <c r="I461">
        <v>-11.1251242829074</v>
      </c>
      <c r="J461">
        <v>-12.1340276580351</v>
      </c>
      <c r="M461">
        <v>39.1969539664561</v>
      </c>
      <c r="O461">
        <v>38.0569415908423</v>
      </c>
      <c r="P461">
        <v>17.482758620689602</v>
      </c>
    </row>
    <row r="462" spans="1:17" x14ac:dyDescent="0.3">
      <c r="A462" t="s">
        <v>1044</v>
      </c>
      <c r="B462" t="s">
        <v>1045</v>
      </c>
      <c r="C462" t="s">
        <v>10395</v>
      </c>
      <c r="D462" t="s">
        <v>259</v>
      </c>
      <c r="E462">
        <v>13309.73008686</v>
      </c>
      <c r="F462">
        <v>1676.1</v>
      </c>
      <c r="G462">
        <v>67.258781532576194</v>
      </c>
      <c r="H462">
        <v>-21.774215052833402</v>
      </c>
      <c r="I462">
        <v>48.564740817261701</v>
      </c>
      <c r="J462">
        <v>-3.9839046010918802</v>
      </c>
      <c r="K462">
        <v>1834.2635725124101</v>
      </c>
      <c r="L462">
        <v>1543.9884976011799</v>
      </c>
      <c r="M462">
        <v>51.487240030545401</v>
      </c>
      <c r="N462">
        <v>0.92688796896618997</v>
      </c>
      <c r="O462">
        <v>60.133643577352203</v>
      </c>
      <c r="P462">
        <v>108.664799253034</v>
      </c>
      <c r="Q462">
        <v>0.14616506754741099</v>
      </c>
    </row>
    <row r="463" spans="1:17" x14ac:dyDescent="0.3">
      <c r="A463" t="s">
        <v>1046</v>
      </c>
      <c r="B463" t="s">
        <v>1047</v>
      </c>
      <c r="C463" t="s">
        <v>10382</v>
      </c>
      <c r="D463" t="s">
        <v>18</v>
      </c>
      <c r="E463">
        <v>13247.902701000001</v>
      </c>
      <c r="F463">
        <v>889.65</v>
      </c>
      <c r="G463">
        <v>36.1230339589263</v>
      </c>
      <c r="H463">
        <v>-15.961671398613399</v>
      </c>
      <c r="I463">
        <v>-13.1466122911832</v>
      </c>
      <c r="J463">
        <v>-2.23899898686465</v>
      </c>
      <c r="K463">
        <v>945.894030114933</v>
      </c>
      <c r="L463">
        <v>868.25979589338397</v>
      </c>
      <c r="M463">
        <v>37.051875099308802</v>
      </c>
      <c r="N463">
        <v>0.53449665969572302</v>
      </c>
      <c r="O463">
        <v>43.314786713876202</v>
      </c>
      <c r="P463">
        <v>87.215909090908994</v>
      </c>
      <c r="Q463">
        <v>0.18268428545339099</v>
      </c>
    </row>
    <row r="464" spans="1:17" x14ac:dyDescent="0.3">
      <c r="A464" t="s">
        <v>1048</v>
      </c>
      <c r="B464" t="s">
        <v>1049</v>
      </c>
      <c r="C464" t="s">
        <v>10386</v>
      </c>
      <c r="D464" t="s">
        <v>114</v>
      </c>
      <c r="E464">
        <v>13239.62204136</v>
      </c>
      <c r="F464">
        <v>2080.65</v>
      </c>
      <c r="G464">
        <v>-0.336642267363366</v>
      </c>
      <c r="H464">
        <v>-10.875754789757901</v>
      </c>
      <c r="I464">
        <v>20.605456315748501</v>
      </c>
      <c r="J464">
        <v>-9.7203899154797302</v>
      </c>
      <c r="K464">
        <v>2181.3470723413302</v>
      </c>
      <c r="L464">
        <v>1898.45172416678</v>
      </c>
      <c r="M464">
        <v>20.9426456512121</v>
      </c>
      <c r="N464">
        <v>0.54511255409795201</v>
      </c>
      <c r="O464">
        <v>19.385768870304901</v>
      </c>
      <c r="P464">
        <v>44.474533902718399</v>
      </c>
      <c r="Q464">
        <v>-7.1697156496440997E-2</v>
      </c>
    </row>
    <row r="465" spans="1:17" x14ac:dyDescent="0.3">
      <c r="A465" t="s">
        <v>1050</v>
      </c>
      <c r="B465" t="s">
        <v>1051</v>
      </c>
      <c r="C465" t="s">
        <v>10390</v>
      </c>
      <c r="D465" t="s">
        <v>197</v>
      </c>
      <c r="E465">
        <v>13166.319779560001</v>
      </c>
      <c r="F465">
        <v>559.6</v>
      </c>
      <c r="G465">
        <v>37.426201105789701</v>
      </c>
      <c r="H465">
        <v>-5.1563961812234496</v>
      </c>
      <c r="I465">
        <v>23.989252988200899</v>
      </c>
      <c r="J465">
        <v>-5.6561189970266899</v>
      </c>
      <c r="K465">
        <v>529.89504947970704</v>
      </c>
      <c r="L465">
        <v>451.413978464173</v>
      </c>
      <c r="M465">
        <v>55.446194591832501</v>
      </c>
      <c r="N465">
        <v>1.5770950496490801</v>
      </c>
      <c r="O465">
        <v>16.5117941386704</v>
      </c>
      <c r="P465">
        <v>78.785942492012694</v>
      </c>
      <c r="Q465">
        <v>0.160134282319431</v>
      </c>
    </row>
    <row r="466" spans="1:17" x14ac:dyDescent="0.3">
      <c r="A466" t="s">
        <v>1052</v>
      </c>
      <c r="B466" t="s">
        <v>1053</v>
      </c>
      <c r="C466" t="s">
        <v>10388</v>
      </c>
      <c r="D466" t="s">
        <v>54</v>
      </c>
      <c r="E466">
        <v>13085.4869768399</v>
      </c>
      <c r="F466">
        <v>539.9</v>
      </c>
      <c r="G466">
        <v>33.222999883999798</v>
      </c>
      <c r="H466">
        <v>-23.119205323222801</v>
      </c>
      <c r="I466">
        <v>12.5204040124333</v>
      </c>
      <c r="J466">
        <v>-6.8628690422744301</v>
      </c>
      <c r="K466">
        <v>605.93275744060497</v>
      </c>
      <c r="L466">
        <v>497.86457070026302</v>
      </c>
      <c r="M466">
        <v>19.9208206435056</v>
      </c>
      <c r="N466">
        <v>2.42471603326221</v>
      </c>
      <c r="O466">
        <v>33.543248749768402</v>
      </c>
      <c r="P466">
        <v>69.274180906098096</v>
      </c>
      <c r="Q466">
        <v>5.0447827390638002E-2</v>
      </c>
    </row>
    <row r="467" spans="1:17" x14ac:dyDescent="0.3">
      <c r="A467" t="s">
        <v>1054</v>
      </c>
      <c r="B467" t="s">
        <v>1055</v>
      </c>
      <c r="C467" t="s">
        <v>5658</v>
      </c>
      <c r="D467" t="s">
        <v>80</v>
      </c>
      <c r="E467">
        <v>12943.33898472</v>
      </c>
      <c r="F467">
        <v>362.4</v>
      </c>
      <c r="G467">
        <v>-30.401091593957201</v>
      </c>
      <c r="H467">
        <v>2.2839196397614199</v>
      </c>
      <c r="I467">
        <v>2.3433869807896501</v>
      </c>
      <c r="J467">
        <v>-1.0781330502583699</v>
      </c>
      <c r="K467">
        <v>346.74378683014299</v>
      </c>
      <c r="L467">
        <v>343.47400903026499</v>
      </c>
      <c r="M467">
        <v>60.113588635997999</v>
      </c>
      <c r="N467">
        <v>2.2493601312057501</v>
      </c>
      <c r="O467">
        <v>9.8233995584989096</v>
      </c>
      <c r="P467">
        <v>24.4078269824922</v>
      </c>
      <c r="Q467">
        <v>-0.10063119394263401</v>
      </c>
    </row>
    <row r="468" spans="1:17" x14ac:dyDescent="0.3">
      <c r="A468" t="s">
        <v>1056</v>
      </c>
      <c r="B468" t="s">
        <v>1057</v>
      </c>
      <c r="C468" t="s">
        <v>10384</v>
      </c>
      <c r="D468" t="s">
        <v>24</v>
      </c>
      <c r="E468">
        <v>12929.200966916</v>
      </c>
      <c r="F468">
        <v>212.84</v>
      </c>
      <c r="G468">
        <v>-37.614389979765299</v>
      </c>
      <c r="H468">
        <v>-4.6549966901293098</v>
      </c>
      <c r="I468">
        <v>-26.865121227974502</v>
      </c>
      <c r="J468">
        <v>-4.1079632348602297</v>
      </c>
      <c r="K468">
        <v>224.58940401979899</v>
      </c>
      <c r="L468">
        <v>236.32288033775399</v>
      </c>
      <c r="M468">
        <v>44.724055704927302</v>
      </c>
      <c r="N468">
        <v>0.756746711903864</v>
      </c>
      <c r="O468">
        <v>41.279834617553</v>
      </c>
      <c r="P468">
        <v>3.6979293544457899</v>
      </c>
      <c r="Q468">
        <v>1.5458951438158E-2</v>
      </c>
    </row>
    <row r="469" spans="1:17" hidden="1" x14ac:dyDescent="0.3">
      <c r="A469" t="s">
        <v>1058</v>
      </c>
      <c r="B469" t="s">
        <v>1059</v>
      </c>
      <c r="C469" t="s">
        <v>10398</v>
      </c>
      <c r="D469" t="s">
        <v>1060</v>
      </c>
      <c r="E469">
        <v>12906.893384999599</v>
      </c>
      <c r="F469">
        <v>100</v>
      </c>
      <c r="G469">
        <v>-29.5936466781231</v>
      </c>
      <c r="I469">
        <v>-18.095296967365801</v>
      </c>
      <c r="M469">
        <v>50</v>
      </c>
      <c r="N469">
        <v>1</v>
      </c>
      <c r="O469">
        <v>0</v>
      </c>
      <c r="P469">
        <v>0</v>
      </c>
    </row>
    <row r="470" spans="1:17" x14ac:dyDescent="0.3">
      <c r="A470" t="s">
        <v>1061</v>
      </c>
      <c r="B470" t="s">
        <v>1062</v>
      </c>
      <c r="C470" t="s">
        <v>10397</v>
      </c>
      <c r="D470" t="s">
        <v>472</v>
      </c>
      <c r="E470">
        <v>12853.44206003</v>
      </c>
      <c r="F470">
        <v>969.65</v>
      </c>
      <c r="G470">
        <v>-30.5739887766679</v>
      </c>
      <c r="H470">
        <v>2.9789888291322901</v>
      </c>
      <c r="I470">
        <v>2.1489986675547499</v>
      </c>
      <c r="J470">
        <v>-5.9562097405791601</v>
      </c>
      <c r="K470">
        <v>924.32335495232701</v>
      </c>
      <c r="L470">
        <v>889.55307344500204</v>
      </c>
      <c r="M470">
        <v>50.985813921736899</v>
      </c>
      <c r="N470">
        <v>2.0954878109916701</v>
      </c>
      <c r="O470">
        <v>10.452225029649799</v>
      </c>
      <c r="P470">
        <v>27.325848598253501</v>
      </c>
      <c r="Q470">
        <v>-1.5001888745539999E-2</v>
      </c>
    </row>
    <row r="471" spans="1:17" x14ac:dyDescent="0.3">
      <c r="A471" t="s">
        <v>1063</v>
      </c>
      <c r="B471" t="s">
        <v>1064</v>
      </c>
      <c r="C471" t="s">
        <v>10395</v>
      </c>
      <c r="D471" t="s">
        <v>259</v>
      </c>
      <c r="E471">
        <v>12849.7544</v>
      </c>
      <c r="F471">
        <v>4070.5</v>
      </c>
      <c r="G471">
        <v>3.4335764337432502</v>
      </c>
      <c r="H471">
        <v>-3.4882088381391698</v>
      </c>
      <c r="I471">
        <v>9.9191838929303999E-2</v>
      </c>
      <c r="J471">
        <v>-6.3427498593558003</v>
      </c>
      <c r="K471">
        <v>4232.2906548179599</v>
      </c>
      <c r="L471">
        <v>3912.6384231806901</v>
      </c>
      <c r="M471">
        <v>23.304430568402701</v>
      </c>
      <c r="N471">
        <v>0.60500489998643703</v>
      </c>
      <c r="O471">
        <v>22.8350325512836</v>
      </c>
      <c r="P471">
        <v>47.481884057971001</v>
      </c>
      <c r="Q471">
        <v>0.183503430916552</v>
      </c>
    </row>
    <row r="472" spans="1:17" x14ac:dyDescent="0.3">
      <c r="A472" t="s">
        <v>1065</v>
      </c>
      <c r="B472" t="s">
        <v>1066</v>
      </c>
      <c r="C472" t="s">
        <v>10394</v>
      </c>
      <c r="D472" t="s">
        <v>1067</v>
      </c>
      <c r="E472">
        <v>12846.460477930001</v>
      </c>
      <c r="F472">
        <v>864.35</v>
      </c>
      <c r="G472">
        <v>74.768571078112799</v>
      </c>
      <c r="H472">
        <v>13.9350782162377</v>
      </c>
      <c r="I472">
        <v>56.415100771378299</v>
      </c>
      <c r="J472">
        <v>2.58118707430067</v>
      </c>
      <c r="K472">
        <v>746.24453930884295</v>
      </c>
      <c r="L472">
        <v>621.10783998347301</v>
      </c>
      <c r="M472">
        <v>71.610064904175104</v>
      </c>
      <c r="N472">
        <v>0.94444046159454997</v>
      </c>
      <c r="O472">
        <v>0.42228264013419697</v>
      </c>
      <c r="P472">
        <v>115.898588734857</v>
      </c>
      <c r="Q472">
        <v>-3.6485356265032999E-2</v>
      </c>
    </row>
    <row r="473" spans="1:17" x14ac:dyDescent="0.3">
      <c r="A473" t="s">
        <v>1068</v>
      </c>
      <c r="B473" t="s">
        <v>1069</v>
      </c>
      <c r="C473" t="s">
        <v>10394</v>
      </c>
      <c r="D473" t="s">
        <v>794</v>
      </c>
      <c r="E473">
        <v>12701.877619139999</v>
      </c>
      <c r="F473">
        <v>2705.4</v>
      </c>
      <c r="G473">
        <v>15.9440368981854</v>
      </c>
      <c r="H473">
        <v>-4.84445747444303</v>
      </c>
      <c r="I473">
        <v>-3.2480149008449599</v>
      </c>
      <c r="J473">
        <v>-5.2980178154322104</v>
      </c>
      <c r="K473">
        <v>2653.37318493871</v>
      </c>
      <c r="L473">
        <v>2424.85861762791</v>
      </c>
      <c r="M473">
        <v>37.110512190108899</v>
      </c>
      <c r="N473">
        <v>0.815581111917699</v>
      </c>
      <c r="O473">
        <v>10.7045168921416</v>
      </c>
      <c r="P473">
        <v>54.237336449930098</v>
      </c>
      <c r="Q473">
        <v>5.8155984882176E-2</v>
      </c>
    </row>
    <row r="474" spans="1:17" x14ac:dyDescent="0.3">
      <c r="A474" t="s">
        <v>1070</v>
      </c>
      <c r="B474" t="s">
        <v>1071</v>
      </c>
      <c r="C474" t="s">
        <v>10383</v>
      </c>
      <c r="D474" t="s">
        <v>290</v>
      </c>
      <c r="E474">
        <v>12636.547846895</v>
      </c>
      <c r="F474">
        <v>939.05</v>
      </c>
      <c r="G474">
        <v>-38.4414432224834</v>
      </c>
      <c r="H474">
        <v>-4.9098607816886704</v>
      </c>
      <c r="I474">
        <v>-2.7328891049580202</v>
      </c>
      <c r="J474">
        <v>-3.6327836247996901</v>
      </c>
      <c r="K474">
        <v>937.738668226551</v>
      </c>
      <c r="L474">
        <v>944.46268980326295</v>
      </c>
      <c r="M474">
        <v>51.239589097679897</v>
      </c>
      <c r="N474">
        <v>0.37602548547299203</v>
      </c>
      <c r="O474">
        <v>32.900271551035601</v>
      </c>
      <c r="P474">
        <v>20.075442746627399</v>
      </c>
      <c r="Q474">
        <v>1.4318267941392E-2</v>
      </c>
    </row>
    <row r="475" spans="1:17" x14ac:dyDescent="0.3">
      <c r="A475" t="s">
        <v>1072</v>
      </c>
      <c r="B475" t="s">
        <v>1073</v>
      </c>
      <c r="C475" t="s">
        <v>605</v>
      </c>
      <c r="D475" t="s">
        <v>605</v>
      </c>
      <c r="E475">
        <v>12616.675858941</v>
      </c>
      <c r="F475">
        <v>25.41</v>
      </c>
      <c r="G475">
        <v>1.7241827792411899</v>
      </c>
      <c r="H475">
        <v>-4.5395415493303402</v>
      </c>
      <c r="I475">
        <v>-22.568981177892201</v>
      </c>
      <c r="J475">
        <v>-4.6163467547124704</v>
      </c>
      <c r="K475">
        <v>26.631851319592901</v>
      </c>
      <c r="L475">
        <v>25.7934628757707</v>
      </c>
      <c r="M475">
        <v>30.570600559928099</v>
      </c>
      <c r="N475">
        <v>0.66107809888227198</v>
      </c>
      <c r="O475">
        <v>53.679653679653597</v>
      </c>
      <c r="P475">
        <v>57.826086956521699</v>
      </c>
      <c r="Q475">
        <v>1.0608168217706999E-2</v>
      </c>
    </row>
    <row r="476" spans="1:17" hidden="1" x14ac:dyDescent="0.3">
      <c r="A476" t="s">
        <v>1074</v>
      </c>
      <c r="B476" t="s">
        <v>1075</v>
      </c>
      <c r="C476" t="s">
        <v>10398</v>
      </c>
      <c r="D476" t="s">
        <v>144</v>
      </c>
      <c r="E476">
        <v>12611.55432033</v>
      </c>
      <c r="F476">
        <v>415.05</v>
      </c>
      <c r="G476">
        <v>33.5549382275372</v>
      </c>
      <c r="H476">
        <v>-5.9521526313199402</v>
      </c>
      <c r="I476">
        <v>71.252330769860393</v>
      </c>
      <c r="J476">
        <v>-3.9390464525819899</v>
      </c>
      <c r="K476">
        <v>396.42761410238501</v>
      </c>
      <c r="L476">
        <v>318.290400038364</v>
      </c>
      <c r="M476">
        <v>48.3642046862958</v>
      </c>
      <c r="N476">
        <v>0.93475698985106204</v>
      </c>
      <c r="O476">
        <v>14.817491868449499</v>
      </c>
      <c r="P476">
        <v>102.958435207823</v>
      </c>
      <c r="Q476">
        <v>0.176620148258575</v>
      </c>
    </row>
    <row r="477" spans="1:17" x14ac:dyDescent="0.3">
      <c r="A477" t="s">
        <v>1076</v>
      </c>
      <c r="B477" t="s">
        <v>1077</v>
      </c>
      <c r="C477" t="s">
        <v>10395</v>
      </c>
      <c r="D477" t="s">
        <v>125</v>
      </c>
      <c r="E477">
        <v>12565.35629802</v>
      </c>
      <c r="F477">
        <v>939.15</v>
      </c>
      <c r="G477">
        <v>22.803919244797701</v>
      </c>
      <c r="H477">
        <v>-10.416035781677801</v>
      </c>
      <c r="I477">
        <v>23.0984187358589</v>
      </c>
      <c r="J477">
        <v>-0.13890622690197499</v>
      </c>
      <c r="K477">
        <v>980.68347592510202</v>
      </c>
      <c r="L477">
        <v>883.98881635327405</v>
      </c>
      <c r="M477">
        <v>50.976395908183903</v>
      </c>
      <c r="N477">
        <v>0.58706945280008105</v>
      </c>
      <c r="O477">
        <v>30.325294148964499</v>
      </c>
      <c r="P477">
        <v>63.943440691280401</v>
      </c>
      <c r="Q477">
        <v>0.119588168065578</v>
      </c>
    </row>
    <row r="478" spans="1:17" x14ac:dyDescent="0.3">
      <c r="A478" t="s">
        <v>1078</v>
      </c>
      <c r="B478" t="s">
        <v>1079</v>
      </c>
      <c r="C478" t="s">
        <v>10389</v>
      </c>
      <c r="D478" t="s">
        <v>223</v>
      </c>
      <c r="E478">
        <v>12515.000485025999</v>
      </c>
      <c r="F478">
        <v>316.29000000000002</v>
      </c>
      <c r="G478">
        <v>52.496163339147998</v>
      </c>
      <c r="H478">
        <v>20.733193208683002</v>
      </c>
      <c r="I478">
        <v>8.7759425031515601</v>
      </c>
      <c r="J478">
        <v>31.593450268941599</v>
      </c>
      <c r="K478">
        <v>219.07027174979001</v>
      </c>
      <c r="L478">
        <v>203.12883092984501</v>
      </c>
      <c r="M478">
        <v>91.635289106570198</v>
      </c>
      <c r="N478">
        <v>2.1375334017851602</v>
      </c>
      <c r="O478">
        <v>3.6074488602231898</v>
      </c>
      <c r="P478">
        <v>118.96157840083001</v>
      </c>
      <c r="Q478">
        <v>0.100104646811484</v>
      </c>
    </row>
    <row r="479" spans="1:17" x14ac:dyDescent="0.3">
      <c r="A479" t="s">
        <v>1080</v>
      </c>
      <c r="B479" t="s">
        <v>1081</v>
      </c>
      <c r="C479" t="s">
        <v>10386</v>
      </c>
      <c r="D479" t="s">
        <v>114</v>
      </c>
      <c r="E479">
        <v>12435.55017418</v>
      </c>
      <c r="F479">
        <v>2115.6999999999998</v>
      </c>
      <c r="G479">
        <v>89.354920019589699</v>
      </c>
      <c r="H479">
        <v>26.905230390026599</v>
      </c>
      <c r="I479">
        <v>82.340494799959203</v>
      </c>
      <c r="J479">
        <v>5.6277595510951297</v>
      </c>
      <c r="K479">
        <v>1608.7546453152399</v>
      </c>
      <c r="L479">
        <v>1322.20797180365</v>
      </c>
      <c r="M479">
        <v>82.1960479760928</v>
      </c>
      <c r="N479">
        <v>2.5917491544765099</v>
      </c>
      <c r="O479">
        <v>3.9844968568322598</v>
      </c>
      <c r="P479">
        <v>127.592512908777</v>
      </c>
      <c r="Q479">
        <v>0.188732544976148</v>
      </c>
    </row>
    <row r="480" spans="1:17" x14ac:dyDescent="0.3">
      <c r="A480" t="s">
        <v>1082</v>
      </c>
      <c r="B480" t="s">
        <v>1083</v>
      </c>
      <c r="C480" t="s">
        <v>10384</v>
      </c>
      <c r="D480" t="s">
        <v>24</v>
      </c>
      <c r="E480">
        <v>12425.511861503999</v>
      </c>
      <c r="F480">
        <v>167.76</v>
      </c>
      <c r="G480">
        <v>-1.4836810423843001</v>
      </c>
      <c r="H480">
        <v>-3.80334182960183</v>
      </c>
      <c r="I480">
        <v>12.153150237603001</v>
      </c>
      <c r="J480">
        <v>-0.99830909488119002</v>
      </c>
      <c r="K480">
        <v>165.68312799991699</v>
      </c>
      <c r="L480">
        <v>154.83181450393499</v>
      </c>
      <c r="M480">
        <v>48.143537274002398</v>
      </c>
      <c r="N480">
        <v>0.59386364862380303</v>
      </c>
      <c r="O480">
        <v>5.4005722460658001</v>
      </c>
      <c r="P480">
        <v>35.126862666129597</v>
      </c>
      <c r="Q480">
        <v>-1.2110595161139E-2</v>
      </c>
    </row>
    <row r="481" spans="1:17" x14ac:dyDescent="0.3">
      <c r="A481" t="s">
        <v>1084</v>
      </c>
      <c r="B481" t="s">
        <v>1085</v>
      </c>
      <c r="C481" t="s">
        <v>10395</v>
      </c>
      <c r="D481" t="s">
        <v>80</v>
      </c>
      <c r="E481">
        <v>12388.020545739901</v>
      </c>
      <c r="F481">
        <v>599.9</v>
      </c>
      <c r="G481">
        <v>-51.0264277664605</v>
      </c>
      <c r="H481">
        <v>-12.459046534365999</v>
      </c>
      <c r="I481">
        <v>-8.8139416526742096</v>
      </c>
      <c r="J481">
        <v>0.25554453595356402</v>
      </c>
      <c r="K481">
        <v>606.16847771484197</v>
      </c>
      <c r="L481">
        <v>637.77084932139496</v>
      </c>
      <c r="M481">
        <v>57.8604615522652</v>
      </c>
      <c r="N481">
        <v>0.51542554613733704</v>
      </c>
      <c r="O481">
        <v>37.356226037672897</v>
      </c>
      <c r="P481">
        <v>18.968765493306801</v>
      </c>
      <c r="Q481">
        <v>4.6111663904023999E-2</v>
      </c>
    </row>
    <row r="482" spans="1:17" x14ac:dyDescent="0.3">
      <c r="A482" t="s">
        <v>1086</v>
      </c>
      <c r="B482" t="s">
        <v>1087</v>
      </c>
      <c r="C482" t="s">
        <v>10395</v>
      </c>
      <c r="D482" t="s">
        <v>259</v>
      </c>
      <c r="E482">
        <v>12379.26096406</v>
      </c>
      <c r="F482">
        <v>1860.55</v>
      </c>
      <c r="G482">
        <v>62.205745105805498</v>
      </c>
      <c r="H482">
        <v>5.2036883387467396</v>
      </c>
      <c r="I482">
        <v>31.973262477705902</v>
      </c>
      <c r="J482">
        <v>1.17466908761207</v>
      </c>
      <c r="K482">
        <v>1743.5525686440899</v>
      </c>
      <c r="L482">
        <v>1479.6972044480301</v>
      </c>
      <c r="M482">
        <v>71.593799346203895</v>
      </c>
      <c r="N482">
        <v>0.70685147454969299</v>
      </c>
      <c r="O482">
        <v>5.8934186127757897</v>
      </c>
      <c r="P482">
        <v>121.046691220149</v>
      </c>
      <c r="Q482">
        <v>0.131878989212143</v>
      </c>
    </row>
    <row r="483" spans="1:17" x14ac:dyDescent="0.3">
      <c r="A483" t="s">
        <v>1088</v>
      </c>
      <c r="B483" t="s">
        <v>1089</v>
      </c>
      <c r="C483" t="s">
        <v>10393</v>
      </c>
      <c r="D483" t="s">
        <v>327</v>
      </c>
      <c r="E483">
        <v>12358.81396173</v>
      </c>
      <c r="F483">
        <v>902.45</v>
      </c>
      <c r="G483">
        <v>-15.9707319787211</v>
      </c>
      <c r="H483">
        <v>-7.2204570714142298</v>
      </c>
      <c r="I483">
        <v>11.604329362039101</v>
      </c>
      <c r="J483">
        <v>-0.25544822938874101</v>
      </c>
      <c r="K483">
        <v>907.38231814753703</v>
      </c>
      <c r="L483">
        <v>822.87323888163201</v>
      </c>
      <c r="M483">
        <v>43.5711595549148</v>
      </c>
      <c r="N483">
        <v>0.51297850581264604</v>
      </c>
      <c r="O483">
        <v>13.5796997063549</v>
      </c>
      <c r="P483">
        <v>39.449895696515497</v>
      </c>
      <c r="Q483">
        <v>-4.2498459656952002E-2</v>
      </c>
    </row>
    <row r="484" spans="1:17" x14ac:dyDescent="0.3">
      <c r="A484" t="s">
        <v>1090</v>
      </c>
      <c r="B484" t="s">
        <v>1091</v>
      </c>
      <c r="C484" t="s">
        <v>10400</v>
      </c>
      <c r="D484" t="s">
        <v>625</v>
      </c>
      <c r="E484">
        <v>12310.016886719999</v>
      </c>
      <c r="F484">
        <v>128.16</v>
      </c>
      <c r="G484">
        <v>-81.925468295659002</v>
      </c>
      <c r="H484">
        <v>-11.405439168005399</v>
      </c>
      <c r="I484">
        <v>-26.975496043085698</v>
      </c>
      <c r="J484">
        <v>-9.9824582902357903</v>
      </c>
      <c r="K484">
        <v>138.89891704411801</v>
      </c>
      <c r="L484">
        <v>165.54130699707201</v>
      </c>
      <c r="M484">
        <v>33.478371330505702</v>
      </c>
      <c r="N484">
        <v>0.81875826668660801</v>
      </c>
      <c r="O484">
        <v>133.84831460674101</v>
      </c>
      <c r="P484">
        <v>2.1195219123505802</v>
      </c>
      <c r="Q484">
        <v>-0.114590715698837</v>
      </c>
    </row>
    <row r="485" spans="1:17" x14ac:dyDescent="0.3">
      <c r="A485" t="s">
        <v>1092</v>
      </c>
      <c r="B485" t="s">
        <v>1093</v>
      </c>
      <c r="C485" t="s">
        <v>10396</v>
      </c>
      <c r="D485" t="s">
        <v>467</v>
      </c>
      <c r="E485">
        <v>12307.688891985001</v>
      </c>
      <c r="F485">
        <v>1849.35</v>
      </c>
      <c r="G485">
        <v>32.167201368765802</v>
      </c>
      <c r="H485">
        <v>-6.79517824132407</v>
      </c>
      <c r="I485">
        <v>58.2127584402946</v>
      </c>
      <c r="J485">
        <v>-3.6811957993754398</v>
      </c>
      <c r="K485">
        <v>1886.1539870239601</v>
      </c>
      <c r="L485">
        <v>1524.3257639744299</v>
      </c>
      <c r="M485">
        <v>38.550199319934201</v>
      </c>
      <c r="N485">
        <v>0.352807676316296</v>
      </c>
      <c r="O485">
        <v>28.6938654121718</v>
      </c>
      <c r="P485">
        <v>105.854706532378</v>
      </c>
      <c r="Q485">
        <v>0.206715048975528</v>
      </c>
    </row>
    <row r="486" spans="1:17" x14ac:dyDescent="0.3">
      <c r="A486" t="s">
        <v>1094</v>
      </c>
      <c r="B486" t="s">
        <v>1095</v>
      </c>
      <c r="C486" t="s">
        <v>10397</v>
      </c>
      <c r="D486" t="s">
        <v>387</v>
      </c>
      <c r="E486">
        <v>12268.423022625</v>
      </c>
      <c r="F486">
        <v>971.85</v>
      </c>
      <c r="G486">
        <v>25.877477941937599</v>
      </c>
      <c r="H486">
        <v>-2.3827577081951099</v>
      </c>
      <c r="I486">
        <v>82.8246947630455</v>
      </c>
      <c r="J486">
        <v>-4.2326220395299696</v>
      </c>
      <c r="K486">
        <v>947.52507151684495</v>
      </c>
      <c r="L486">
        <v>746.508986854309</v>
      </c>
      <c r="M486">
        <v>38.4881158909443</v>
      </c>
      <c r="N486">
        <v>0.39253490316499801</v>
      </c>
      <c r="O486">
        <v>15.655708185419501</v>
      </c>
      <c r="P486">
        <v>115.966666666666</v>
      </c>
      <c r="Q486">
        <v>8.4180015666459995E-2</v>
      </c>
    </row>
    <row r="487" spans="1:17" x14ac:dyDescent="0.3">
      <c r="A487" t="s">
        <v>1096</v>
      </c>
      <c r="B487" t="s">
        <v>1097</v>
      </c>
      <c r="C487" t="s">
        <v>10397</v>
      </c>
      <c r="D487" t="s">
        <v>472</v>
      </c>
      <c r="E487">
        <v>12253.473105749999</v>
      </c>
      <c r="F487">
        <v>2396.25</v>
      </c>
      <c r="G487">
        <v>-30.703771928314001</v>
      </c>
      <c r="H487">
        <v>13.8469933596219</v>
      </c>
      <c r="I487">
        <v>7.1267975142394704</v>
      </c>
      <c r="J487">
        <v>3.1939583028798202</v>
      </c>
      <c r="K487">
        <v>2155.7207806557099</v>
      </c>
      <c r="L487">
        <v>2156.9021012849898</v>
      </c>
      <c r="M487">
        <v>81.036155265243494</v>
      </c>
      <c r="N487">
        <v>2.9940973857551598</v>
      </c>
      <c r="O487">
        <v>14.136671883150701</v>
      </c>
      <c r="P487">
        <v>32.535951327433601</v>
      </c>
      <c r="Q487">
        <v>-0.11826734893659201</v>
      </c>
    </row>
    <row r="488" spans="1:17" x14ac:dyDescent="0.3">
      <c r="A488" t="s">
        <v>1098</v>
      </c>
      <c r="B488" t="s">
        <v>1099</v>
      </c>
      <c r="C488" t="s">
        <v>10384</v>
      </c>
      <c r="D488" t="s">
        <v>533</v>
      </c>
      <c r="E488">
        <v>12064.479422151</v>
      </c>
      <c r="F488">
        <v>126.23</v>
      </c>
      <c r="G488">
        <v>19.879414304706899</v>
      </c>
      <c r="H488">
        <v>27.072960299118002</v>
      </c>
      <c r="I488">
        <v>56.859657987589003</v>
      </c>
      <c r="J488">
        <v>-5.4144462062491998</v>
      </c>
      <c r="K488">
        <v>108.733863870829</v>
      </c>
      <c r="L488">
        <v>94.088818474516501</v>
      </c>
      <c r="M488">
        <v>57.850696272046598</v>
      </c>
      <c r="N488">
        <v>1.71336111375195</v>
      </c>
      <c r="O488">
        <v>8.1359423274974105</v>
      </c>
      <c r="P488">
        <v>82.942028985507207</v>
      </c>
      <c r="Q488">
        <v>2.2941299509758002E-2</v>
      </c>
    </row>
    <row r="489" spans="1:17" x14ac:dyDescent="0.3">
      <c r="A489" t="s">
        <v>1100</v>
      </c>
      <c r="B489" t="s">
        <v>1101</v>
      </c>
      <c r="C489" t="s">
        <v>10393</v>
      </c>
      <c r="D489" t="s">
        <v>467</v>
      </c>
      <c r="E489">
        <v>12063.0493701</v>
      </c>
      <c r="F489">
        <v>2467.8000000000002</v>
      </c>
      <c r="G489">
        <v>10.343977364972901</v>
      </c>
      <c r="H489">
        <v>2.5074837926322302</v>
      </c>
      <c r="I489">
        <v>23.7567464884023</v>
      </c>
      <c r="J489">
        <v>4.9684827690468197E-2</v>
      </c>
      <c r="K489">
        <v>2349.7197576318299</v>
      </c>
      <c r="L489">
        <v>2086.3915992607099</v>
      </c>
      <c r="M489">
        <v>44.339008859737604</v>
      </c>
      <c r="N489">
        <v>0.50342476687635596</v>
      </c>
      <c r="O489">
        <v>5.9141745684415197</v>
      </c>
      <c r="P489">
        <v>49.690646609244197</v>
      </c>
      <c r="Q489">
        <v>0.20512478497933601</v>
      </c>
    </row>
    <row r="490" spans="1:17" x14ac:dyDescent="0.3">
      <c r="A490" t="s">
        <v>1102</v>
      </c>
      <c r="B490" t="s">
        <v>1103</v>
      </c>
      <c r="C490" t="s">
        <v>10397</v>
      </c>
      <c r="D490" t="s">
        <v>472</v>
      </c>
      <c r="E490">
        <v>12049.33294187</v>
      </c>
      <c r="F490">
        <v>762.65</v>
      </c>
      <c r="G490">
        <v>32.138937353262698</v>
      </c>
      <c r="H490">
        <v>12.326190969346399</v>
      </c>
      <c r="I490">
        <v>53.9827716246918</v>
      </c>
      <c r="J490">
        <v>1.88893809435944</v>
      </c>
      <c r="K490">
        <v>668.83322305022705</v>
      </c>
      <c r="L490">
        <v>560.97922442439597</v>
      </c>
      <c r="M490">
        <v>61.229186033218198</v>
      </c>
      <c r="N490">
        <v>0.93622030276509005</v>
      </c>
      <c r="O490">
        <v>3.0616927817478601</v>
      </c>
      <c r="P490">
        <v>87.775452419057004</v>
      </c>
      <c r="Q490">
        <v>-1.9351163263288E-2</v>
      </c>
    </row>
    <row r="491" spans="1:17" x14ac:dyDescent="0.3">
      <c r="A491" t="s">
        <v>1104</v>
      </c>
      <c r="B491" t="s">
        <v>1105</v>
      </c>
      <c r="C491" t="s">
        <v>10394</v>
      </c>
      <c r="D491" t="s">
        <v>429</v>
      </c>
      <c r="E491">
        <v>12022.2724481</v>
      </c>
      <c r="F491">
        <v>258.10000000000002</v>
      </c>
      <c r="G491">
        <v>47.368986163837803</v>
      </c>
      <c r="H491">
        <v>-17.167117902250499</v>
      </c>
      <c r="I491">
        <v>15.566018413265899</v>
      </c>
      <c r="J491">
        <v>-3.9939619647327498</v>
      </c>
      <c r="K491">
        <v>262.52487845032198</v>
      </c>
      <c r="L491">
        <v>230.71900688917501</v>
      </c>
      <c r="M491">
        <v>56.907509249033602</v>
      </c>
      <c r="N491">
        <v>0.414653888628078</v>
      </c>
      <c r="O491">
        <v>48.857032158078198</v>
      </c>
      <c r="P491">
        <v>100.856031128404</v>
      </c>
      <c r="Q491">
        <v>0.105337429343109</v>
      </c>
    </row>
    <row r="492" spans="1:17" x14ac:dyDescent="0.3">
      <c r="A492" t="s">
        <v>1106</v>
      </c>
      <c r="B492" t="s">
        <v>1107</v>
      </c>
      <c r="C492" t="s">
        <v>10386</v>
      </c>
      <c r="D492" t="s">
        <v>1001</v>
      </c>
      <c r="E492">
        <v>11987.940137899999</v>
      </c>
      <c r="F492">
        <v>594.20000000000005</v>
      </c>
      <c r="G492">
        <v>5.2220084551723804</v>
      </c>
      <c r="H492">
        <v>4.3793808348877903</v>
      </c>
      <c r="I492">
        <v>48.184260889077301</v>
      </c>
      <c r="J492">
        <v>0.216932208338912</v>
      </c>
      <c r="K492">
        <v>528.88478671872201</v>
      </c>
      <c r="L492">
        <v>449.32746001026197</v>
      </c>
      <c r="M492">
        <v>67.246446356408896</v>
      </c>
      <c r="N492">
        <v>0.65622909922496497</v>
      </c>
      <c r="O492">
        <v>5.1834399192190999</v>
      </c>
      <c r="P492">
        <v>72.983988355167398</v>
      </c>
      <c r="Q492">
        <v>4.6620365651485002E-2</v>
      </c>
    </row>
    <row r="493" spans="1:17" x14ac:dyDescent="0.3">
      <c r="A493" t="s">
        <v>1108</v>
      </c>
      <c r="B493" t="s">
        <v>1109</v>
      </c>
      <c r="C493" t="s">
        <v>10383</v>
      </c>
      <c r="D493" t="s">
        <v>21</v>
      </c>
      <c r="E493">
        <v>11964.10512</v>
      </c>
      <c r="F493">
        <v>800</v>
      </c>
      <c r="G493">
        <v>-43.022929223302199</v>
      </c>
      <c r="H493">
        <v>-2.7271832541002001</v>
      </c>
      <c r="I493">
        <v>-14.9493454459631</v>
      </c>
      <c r="J493">
        <v>-5.6075806530119001</v>
      </c>
      <c r="K493">
        <v>805.56317504809795</v>
      </c>
      <c r="L493">
        <v>829.23758714658402</v>
      </c>
      <c r="M493">
        <v>46.431862282644502</v>
      </c>
      <c r="N493">
        <v>0.50799102317949996</v>
      </c>
      <c r="O493">
        <v>20.124999999999901</v>
      </c>
      <c r="P493">
        <v>7.9622132253711104</v>
      </c>
      <c r="Q493">
        <v>-0.149323114567918</v>
      </c>
    </row>
    <row r="494" spans="1:17" x14ac:dyDescent="0.3">
      <c r="A494" t="s">
        <v>1110</v>
      </c>
      <c r="B494" t="s">
        <v>1111</v>
      </c>
      <c r="C494" t="s">
        <v>10387</v>
      </c>
      <c r="D494" t="s">
        <v>46</v>
      </c>
      <c r="E494">
        <v>11901.809290648</v>
      </c>
      <c r="F494">
        <v>211.76</v>
      </c>
      <c r="G494">
        <v>14.0698540003029</v>
      </c>
      <c r="H494">
        <v>-12.8635133792476</v>
      </c>
      <c r="I494">
        <v>3.29192000024661</v>
      </c>
      <c r="J494">
        <v>-12.1263726535526</v>
      </c>
      <c r="K494">
        <v>227.39908701189401</v>
      </c>
      <c r="L494">
        <v>216.52124508905999</v>
      </c>
      <c r="M494">
        <v>46.222129525776303</v>
      </c>
      <c r="N494">
        <v>0.88060470040900496</v>
      </c>
      <c r="O494">
        <v>43.5115224782773</v>
      </c>
      <c r="P494">
        <v>81.846285959639303</v>
      </c>
      <c r="Q494">
        <v>0.112461412667043</v>
      </c>
    </row>
    <row r="495" spans="1:17" x14ac:dyDescent="0.3">
      <c r="A495" t="s">
        <v>1112</v>
      </c>
      <c r="B495" t="s">
        <v>1113</v>
      </c>
      <c r="C495" t="s">
        <v>10384</v>
      </c>
      <c r="D495" t="s">
        <v>569</v>
      </c>
      <c r="E495">
        <v>11847.4017795539</v>
      </c>
      <c r="F495">
        <v>163.44</v>
      </c>
      <c r="G495">
        <v>-37.501754170241</v>
      </c>
      <c r="H495">
        <v>-6.8700136497345996</v>
      </c>
      <c r="I495">
        <v>-17.516835428904301</v>
      </c>
      <c r="J495">
        <v>-3.8841880874346799</v>
      </c>
      <c r="K495">
        <v>164.11961786699101</v>
      </c>
      <c r="L495">
        <v>164.677511231279</v>
      </c>
      <c r="M495">
        <v>52.0044582043625</v>
      </c>
      <c r="N495">
        <v>1.02251271866703</v>
      </c>
      <c r="O495">
        <v>28.057622538640199</v>
      </c>
      <c r="P495">
        <v>24.147360425370199</v>
      </c>
      <c r="Q495">
        <v>-2.5301939961226001E-2</v>
      </c>
    </row>
    <row r="496" spans="1:17" x14ac:dyDescent="0.3">
      <c r="A496" t="s">
        <v>1114</v>
      </c>
      <c r="B496" t="s">
        <v>1115</v>
      </c>
      <c r="C496" t="s">
        <v>10384</v>
      </c>
      <c r="D496" t="s">
        <v>407</v>
      </c>
      <c r="E496">
        <v>11834.95207888</v>
      </c>
      <c r="F496">
        <v>131.6</v>
      </c>
      <c r="G496">
        <v>116.617765856956</v>
      </c>
      <c r="H496">
        <v>32.399585438320202</v>
      </c>
      <c r="I496">
        <v>85.777669725120504</v>
      </c>
      <c r="J496">
        <v>8.8926932249157193</v>
      </c>
      <c r="K496">
        <v>99.798884148850405</v>
      </c>
      <c r="L496">
        <v>78.432462726261605</v>
      </c>
      <c r="M496">
        <v>71.464817948274103</v>
      </c>
      <c r="N496">
        <v>0.926226779546375</v>
      </c>
      <c r="O496">
        <v>4.4452887537993897</v>
      </c>
      <c r="P496">
        <v>152.10727969348599</v>
      </c>
      <c r="Q496">
        <v>0.11435028567923899</v>
      </c>
    </row>
    <row r="497" spans="1:17" x14ac:dyDescent="0.3">
      <c r="A497" t="s">
        <v>1116</v>
      </c>
      <c r="B497" t="s">
        <v>1117</v>
      </c>
      <c r="C497" t="s">
        <v>10388</v>
      </c>
      <c r="D497" t="s">
        <v>54</v>
      </c>
      <c r="E497">
        <v>11829.504648960001</v>
      </c>
      <c r="F497">
        <v>1286.4000000000001</v>
      </c>
      <c r="G497">
        <v>133.98590459735999</v>
      </c>
      <c r="H497">
        <v>-0.89005035297590895</v>
      </c>
      <c r="I497">
        <v>50.7457582892294</v>
      </c>
      <c r="J497">
        <v>-3.9512943540541801</v>
      </c>
      <c r="K497">
        <v>1218.44039530234</v>
      </c>
      <c r="L497">
        <v>927.22808921927901</v>
      </c>
      <c r="M497">
        <v>34.100560512204297</v>
      </c>
      <c r="N497">
        <v>0.73699142137606799</v>
      </c>
      <c r="O497">
        <v>11.240671641791</v>
      </c>
      <c r="P497">
        <v>175.460385438972</v>
      </c>
      <c r="Q497">
        <v>8.4392844384430996E-2</v>
      </c>
    </row>
    <row r="498" spans="1:17" hidden="1" x14ac:dyDescent="0.3">
      <c r="A498" t="s">
        <v>1118</v>
      </c>
      <c r="B498" t="s">
        <v>1119</v>
      </c>
      <c r="C498" t="s">
        <v>10398</v>
      </c>
      <c r="D498" t="s">
        <v>54</v>
      </c>
      <c r="E498">
        <v>11774.4054975</v>
      </c>
      <c r="F498">
        <v>5112.5</v>
      </c>
      <c r="G498">
        <v>-25.331385028281101</v>
      </c>
      <c r="H498">
        <v>10.138293816651499</v>
      </c>
      <c r="I498">
        <v>-13.833035317523899</v>
      </c>
      <c r="J498">
        <v>12.8465897923026</v>
      </c>
      <c r="O498">
        <v>5.13447432762836</v>
      </c>
      <c r="P498">
        <v>11.141304347826001</v>
      </c>
    </row>
    <row r="499" spans="1:17" x14ac:dyDescent="0.3">
      <c r="A499" t="s">
        <v>1120</v>
      </c>
      <c r="B499" t="s">
        <v>1121</v>
      </c>
      <c r="C499" t="s">
        <v>10389</v>
      </c>
      <c r="D499" t="s">
        <v>89</v>
      </c>
      <c r="E499">
        <v>11664.586923553999</v>
      </c>
      <c r="F499">
        <v>17.02</v>
      </c>
      <c r="G499">
        <v>38.091082385916202</v>
      </c>
      <c r="H499">
        <v>-11.2059987125599</v>
      </c>
      <c r="I499">
        <v>-4.2491431212120299</v>
      </c>
      <c r="J499">
        <v>-4.1946137746820904</v>
      </c>
      <c r="K499">
        <v>18.000879135948299</v>
      </c>
      <c r="L499">
        <v>16.888425620564298</v>
      </c>
      <c r="M499">
        <v>32.078527525896298</v>
      </c>
      <c r="N499">
        <v>0.52905003918384796</v>
      </c>
      <c r="O499">
        <v>41.010575793184501</v>
      </c>
      <c r="P499">
        <v>103.83233532934101</v>
      </c>
      <c r="Q499">
        <v>0.124629690894991</v>
      </c>
    </row>
    <row r="500" spans="1:17" x14ac:dyDescent="0.3">
      <c r="A500" t="s">
        <v>1122</v>
      </c>
      <c r="B500" t="s">
        <v>1123</v>
      </c>
      <c r="C500" t="s">
        <v>10384</v>
      </c>
      <c r="D500" t="s">
        <v>24</v>
      </c>
      <c r="E500">
        <v>11619.677349575901</v>
      </c>
      <c r="F500">
        <v>105.52</v>
      </c>
      <c r="G500">
        <v>-31.114878595995201</v>
      </c>
      <c r="H500">
        <v>-10.4814532840784</v>
      </c>
      <c r="I500">
        <v>-38.905803533970001</v>
      </c>
      <c r="J500">
        <v>-2.9777568885991101</v>
      </c>
      <c r="K500">
        <v>110.061067497458</v>
      </c>
      <c r="L500">
        <v>114.370506356807</v>
      </c>
      <c r="M500">
        <v>45.772876010438502</v>
      </c>
      <c r="N500">
        <v>0.63414543063498596</v>
      </c>
      <c r="O500">
        <v>44.522365428354803</v>
      </c>
      <c r="P500">
        <v>11.5433403805496</v>
      </c>
      <c r="Q500">
        <v>0.11538371937313301</v>
      </c>
    </row>
    <row r="501" spans="1:17" x14ac:dyDescent="0.3">
      <c r="A501" t="s">
        <v>1124</v>
      </c>
      <c r="B501" t="s">
        <v>1125</v>
      </c>
      <c r="C501" t="s">
        <v>10392</v>
      </c>
      <c r="D501" t="s">
        <v>138</v>
      </c>
      <c r="E501">
        <v>11567.25</v>
      </c>
      <c r="F501">
        <v>363.75</v>
      </c>
      <c r="G501">
        <v>-3.2696320922575302</v>
      </c>
      <c r="H501">
        <v>-3.7559024872307498</v>
      </c>
      <c r="I501">
        <v>-12.3386462913955</v>
      </c>
      <c r="J501">
        <v>-0.91064629270950503</v>
      </c>
      <c r="K501">
        <v>376.96976093719201</v>
      </c>
      <c r="L501">
        <v>373.29050455762899</v>
      </c>
      <c r="M501">
        <v>39.384441497258202</v>
      </c>
      <c r="N501">
        <v>0.73868827636595502</v>
      </c>
      <c r="O501">
        <v>39.106529209621897</v>
      </c>
      <c r="P501">
        <v>38.150398784656197</v>
      </c>
      <c r="Q501">
        <v>0.150026376452044</v>
      </c>
    </row>
    <row r="502" spans="1:17" x14ac:dyDescent="0.3">
      <c r="A502" t="s">
        <v>1126</v>
      </c>
      <c r="B502" t="s">
        <v>1127</v>
      </c>
      <c r="C502" t="s">
        <v>10390</v>
      </c>
      <c r="D502" t="s">
        <v>404</v>
      </c>
      <c r="E502">
        <v>11537.98424208</v>
      </c>
      <c r="F502">
        <v>2852.4</v>
      </c>
      <c r="G502">
        <v>5.2301663344261904</v>
      </c>
      <c r="H502">
        <v>-1.0628174782650499</v>
      </c>
      <c r="I502">
        <v>-2.6859384676389899</v>
      </c>
      <c r="J502">
        <v>-4.1476166621317399</v>
      </c>
      <c r="K502">
        <v>2775.81671688603</v>
      </c>
      <c r="L502">
        <v>2564.7589507257699</v>
      </c>
      <c r="M502">
        <v>45.174864184294499</v>
      </c>
      <c r="N502">
        <v>0.60408110200929599</v>
      </c>
      <c r="O502">
        <v>7.7338381713644599</v>
      </c>
      <c r="P502">
        <v>38.711795171055499</v>
      </c>
      <c r="Q502">
        <v>7.9395728582753997E-2</v>
      </c>
    </row>
    <row r="503" spans="1:17" hidden="1" x14ac:dyDescent="0.3">
      <c r="A503" t="s">
        <v>1128</v>
      </c>
      <c r="B503" t="s">
        <v>1129</v>
      </c>
      <c r="C503" t="s">
        <v>10398</v>
      </c>
      <c r="D503" t="s">
        <v>95</v>
      </c>
      <c r="E503">
        <v>11516.9498752</v>
      </c>
      <c r="F503">
        <v>90.17</v>
      </c>
      <c r="G503">
        <v>-44.751719692801302</v>
      </c>
      <c r="H503">
        <v>-7.5372950484447996</v>
      </c>
      <c r="I503">
        <v>-22.3835890807296</v>
      </c>
      <c r="J503">
        <v>-2.3829612340537598</v>
      </c>
      <c r="K503">
        <v>92.879185140919802</v>
      </c>
      <c r="L503">
        <v>97.338199757202702</v>
      </c>
      <c r="M503">
        <v>13.715137464591701</v>
      </c>
      <c r="N503">
        <v>1.32038098560332</v>
      </c>
      <c r="O503">
        <v>18.6203837196406</v>
      </c>
      <c r="P503">
        <v>0.188888888888882</v>
      </c>
    </row>
    <row r="504" spans="1:17" hidden="1" x14ac:dyDescent="0.3">
      <c r="A504" t="s">
        <v>1130</v>
      </c>
      <c r="B504" t="s">
        <v>1131</v>
      </c>
      <c r="C504" t="s">
        <v>10395</v>
      </c>
      <c r="D504" t="s">
        <v>1132</v>
      </c>
      <c r="E504">
        <v>11510.42350717</v>
      </c>
      <c r="F504">
        <v>1221.8499999999999</v>
      </c>
      <c r="G504">
        <v>-11.059498443741999</v>
      </c>
      <c r="H504">
        <v>-5.6046319071442596</v>
      </c>
      <c r="I504">
        <v>26.8196054817831</v>
      </c>
      <c r="J504">
        <v>-2.5776108579674402</v>
      </c>
      <c r="K504">
        <v>1199.1499994088899</v>
      </c>
      <c r="M504">
        <v>60.995279046400697</v>
      </c>
      <c r="N504">
        <v>0.57065755275568797</v>
      </c>
      <c r="O504">
        <v>6.3919466382944101</v>
      </c>
      <c r="P504">
        <v>50.2520905066404</v>
      </c>
    </row>
    <row r="505" spans="1:17" x14ac:dyDescent="0.3">
      <c r="A505" t="s">
        <v>1133</v>
      </c>
      <c r="B505" t="s">
        <v>1134</v>
      </c>
      <c r="C505" t="s">
        <v>10384</v>
      </c>
      <c r="D505" t="s">
        <v>569</v>
      </c>
      <c r="E505">
        <v>11486.540593125001</v>
      </c>
      <c r="F505">
        <v>862.65</v>
      </c>
      <c r="G505">
        <v>-17.778999886159401</v>
      </c>
      <c r="H505">
        <v>-3.7123177281383999</v>
      </c>
      <c r="I505">
        <v>2.04257643977847</v>
      </c>
      <c r="J505">
        <v>-8.8281858306051308</v>
      </c>
      <c r="K505">
        <v>856.59017888696496</v>
      </c>
      <c r="L505">
        <v>805.66943490403105</v>
      </c>
      <c r="M505">
        <v>44.208970527579602</v>
      </c>
      <c r="N505">
        <v>1.2178709312420399</v>
      </c>
      <c r="O505">
        <v>10.3286384976525</v>
      </c>
      <c r="P505">
        <v>26.860294117647001</v>
      </c>
      <c r="Q505">
        <v>1.3719669103692E-2</v>
      </c>
    </row>
    <row r="506" spans="1:17" x14ac:dyDescent="0.3">
      <c r="A506" t="s">
        <v>1135</v>
      </c>
      <c r="B506" t="s">
        <v>1136</v>
      </c>
      <c r="C506" t="s">
        <v>10395</v>
      </c>
      <c r="D506" t="s">
        <v>215</v>
      </c>
      <c r="E506">
        <v>11460.73234404</v>
      </c>
      <c r="F506">
        <v>586.6</v>
      </c>
      <c r="G506">
        <v>-13.0776073494906</v>
      </c>
      <c r="H506">
        <v>2.5259021862751898</v>
      </c>
      <c r="I506">
        <v>-18.307936246093401</v>
      </c>
      <c r="J506">
        <v>9.6338737964725993</v>
      </c>
      <c r="K506">
        <v>537.15137797579996</v>
      </c>
      <c r="L506">
        <v>543.97975708559295</v>
      </c>
      <c r="M506">
        <v>74.464616752458397</v>
      </c>
      <c r="N506">
        <v>2.2484074918844499</v>
      </c>
      <c r="O506">
        <v>20.934197067848601</v>
      </c>
      <c r="P506">
        <v>35.099032703823099</v>
      </c>
      <c r="Q506">
        <v>-2.3427354938015999E-2</v>
      </c>
    </row>
    <row r="507" spans="1:17" hidden="1" x14ac:dyDescent="0.3">
      <c r="A507" t="s">
        <v>1137</v>
      </c>
      <c r="B507" t="s">
        <v>1138</v>
      </c>
      <c r="C507" t="s">
        <v>10398</v>
      </c>
      <c r="D507" t="s">
        <v>125</v>
      </c>
      <c r="E507">
        <v>11420.25559896</v>
      </c>
      <c r="F507">
        <v>694.2</v>
      </c>
      <c r="G507">
        <v>20.487425638383101</v>
      </c>
      <c r="H507">
        <v>-8.5016139028499609</v>
      </c>
      <c r="I507">
        <v>13.5939755357167</v>
      </c>
      <c r="J507">
        <v>2.5030505293028802</v>
      </c>
      <c r="K507">
        <v>706.74611262206099</v>
      </c>
      <c r="L507">
        <v>640.64752880549304</v>
      </c>
      <c r="M507">
        <v>49.237194743458502</v>
      </c>
      <c r="N507">
        <v>1.18832359696544</v>
      </c>
      <c r="O507">
        <v>19.562085854220602</v>
      </c>
      <c r="P507">
        <v>73.55</v>
      </c>
      <c r="Q507">
        <v>0.115620784889293</v>
      </c>
    </row>
    <row r="508" spans="1:17" hidden="1" x14ac:dyDescent="0.3">
      <c r="A508" t="s">
        <v>1139</v>
      </c>
      <c r="B508" t="s">
        <v>1140</v>
      </c>
      <c r="C508" t="s">
        <v>10398</v>
      </c>
      <c r="D508" t="s">
        <v>327</v>
      </c>
      <c r="E508">
        <v>11373.26118048</v>
      </c>
      <c r="F508">
        <v>986.6</v>
      </c>
      <c r="G508">
        <v>-40.5342496750539</v>
      </c>
      <c r="H508">
        <v>0.92292173462455596</v>
      </c>
      <c r="I508">
        <v>-14.193448723460801</v>
      </c>
      <c r="J508">
        <v>0.63492959744715005</v>
      </c>
      <c r="K508">
        <v>987.95887106066698</v>
      </c>
      <c r="L508">
        <v>996.90720642909196</v>
      </c>
      <c r="M508">
        <v>50.169035208776897</v>
      </c>
      <c r="N508">
        <v>1.0954010988098899</v>
      </c>
      <c r="O508">
        <v>16.359213460368899</v>
      </c>
      <c r="P508">
        <v>20.295067975370301</v>
      </c>
      <c r="Q508">
        <v>-7.8476977029339007E-2</v>
      </c>
    </row>
    <row r="509" spans="1:17" x14ac:dyDescent="0.3">
      <c r="A509" t="s">
        <v>1141</v>
      </c>
      <c r="B509" t="s">
        <v>1142</v>
      </c>
      <c r="C509" t="s">
        <v>10384</v>
      </c>
      <c r="D509" t="s">
        <v>569</v>
      </c>
      <c r="E509">
        <v>11311.376106899999</v>
      </c>
      <c r="F509">
        <v>1268.5</v>
      </c>
      <c r="G509">
        <v>19.931902918151899</v>
      </c>
      <c r="H509">
        <v>12.3813786147096</v>
      </c>
      <c r="I509">
        <v>27.174973302904299</v>
      </c>
      <c r="J509">
        <v>5.1426431868868097</v>
      </c>
      <c r="K509">
        <v>1093.1603531201699</v>
      </c>
      <c r="L509">
        <v>980.62335407836304</v>
      </c>
      <c r="M509">
        <v>72.332757949909904</v>
      </c>
      <c r="N509">
        <v>2.72015976069072</v>
      </c>
      <c r="O509">
        <v>1.53724871895939</v>
      </c>
      <c r="P509">
        <v>63.329685186377397</v>
      </c>
      <c r="Q509">
        <v>7.6189349868462E-2</v>
      </c>
    </row>
    <row r="510" spans="1:17" x14ac:dyDescent="0.3">
      <c r="A510" t="s">
        <v>1143</v>
      </c>
      <c r="B510" t="s">
        <v>1144</v>
      </c>
      <c r="C510" t="s">
        <v>10383</v>
      </c>
      <c r="D510" t="s">
        <v>290</v>
      </c>
      <c r="E510">
        <v>11260.42877174</v>
      </c>
      <c r="F510">
        <v>2069.8000000000002</v>
      </c>
      <c r="G510">
        <v>-9.4066710952761099</v>
      </c>
      <c r="H510">
        <v>-15.061975038246899</v>
      </c>
      <c r="I510">
        <v>-2.0946244347200098</v>
      </c>
      <c r="J510">
        <v>-4.7676228019109601</v>
      </c>
      <c r="K510">
        <v>2138.7933403986399</v>
      </c>
      <c r="L510">
        <v>2026.96597524719</v>
      </c>
      <c r="M510">
        <v>48.627258088890699</v>
      </c>
      <c r="N510">
        <v>0.37445178550305203</v>
      </c>
      <c r="O510">
        <v>32.759203787805497</v>
      </c>
      <c r="P510">
        <v>29.362500000000001</v>
      </c>
      <c r="Q510">
        <v>2.4786969123222001E-2</v>
      </c>
    </row>
    <row r="511" spans="1:17" x14ac:dyDescent="0.3">
      <c r="A511" t="s">
        <v>1145</v>
      </c>
      <c r="B511" t="s">
        <v>1146</v>
      </c>
      <c r="C511" t="s">
        <v>10397</v>
      </c>
      <c r="D511" t="s">
        <v>472</v>
      </c>
      <c r="E511">
        <v>11244.82914432</v>
      </c>
      <c r="F511">
        <v>3171.6</v>
      </c>
      <c r="G511">
        <v>-10.1067666509978</v>
      </c>
      <c r="H511">
        <v>6.8327967701089198</v>
      </c>
      <c r="I511">
        <v>22.2161523336427</v>
      </c>
      <c r="J511">
        <v>0.74050118473405402</v>
      </c>
      <c r="K511">
        <v>2951.7806745190701</v>
      </c>
      <c r="L511">
        <v>2754.3440603870999</v>
      </c>
      <c r="M511">
        <v>56.778720261110699</v>
      </c>
      <c r="N511">
        <v>2.46799385994112</v>
      </c>
      <c r="O511">
        <v>6.2555177197628904</v>
      </c>
      <c r="P511">
        <v>41.148197596795697</v>
      </c>
      <c r="Q511">
        <v>-5.6469689697950999E-2</v>
      </c>
    </row>
    <row r="512" spans="1:17" x14ac:dyDescent="0.3">
      <c r="A512" t="s">
        <v>1147</v>
      </c>
      <c r="B512" t="s">
        <v>1148</v>
      </c>
      <c r="C512" t="s">
        <v>5658</v>
      </c>
      <c r="D512" t="s">
        <v>80</v>
      </c>
      <c r="E512">
        <v>11207.432274164999</v>
      </c>
      <c r="F512">
        <v>361.65</v>
      </c>
      <c r="G512">
        <v>21.787684422755799</v>
      </c>
      <c r="H512">
        <v>-4.0255426082643497</v>
      </c>
      <c r="I512">
        <v>65.856890214729702</v>
      </c>
      <c r="J512">
        <v>-0.98704149379391704</v>
      </c>
      <c r="K512">
        <v>347.38035023848801</v>
      </c>
      <c r="L512">
        <v>281.905303442719</v>
      </c>
      <c r="M512">
        <v>36.940839958041401</v>
      </c>
      <c r="N512">
        <v>0.161967222948394</v>
      </c>
      <c r="O512">
        <v>6.4565187335821896</v>
      </c>
      <c r="P512">
        <v>109.591422776006</v>
      </c>
      <c r="Q512">
        <v>6.8280653566649002E-2</v>
      </c>
    </row>
    <row r="513" spans="1:17" x14ac:dyDescent="0.3">
      <c r="A513" t="s">
        <v>1149</v>
      </c>
      <c r="B513" t="s">
        <v>1150</v>
      </c>
      <c r="C513" t="s">
        <v>10390</v>
      </c>
      <c r="D513" t="s">
        <v>404</v>
      </c>
      <c r="E513">
        <v>11166.793030069901</v>
      </c>
      <c r="F513">
        <v>428.3</v>
      </c>
      <c r="G513">
        <v>27.753891896454299</v>
      </c>
      <c r="H513">
        <v>-1.0299650587673199</v>
      </c>
      <c r="I513">
        <v>-12.550693714531899</v>
      </c>
      <c r="J513">
        <v>-1.1296866187863299</v>
      </c>
      <c r="K513">
        <v>421.05594552311601</v>
      </c>
      <c r="L513">
        <v>401.94694952155101</v>
      </c>
      <c r="M513">
        <v>54.744633187735197</v>
      </c>
      <c r="N513">
        <v>0.77900922435643705</v>
      </c>
      <c r="O513">
        <v>29.336913378473</v>
      </c>
      <c r="P513">
        <v>67.960784313725497</v>
      </c>
      <c r="Q513">
        <v>0.108951885308156</v>
      </c>
    </row>
    <row r="514" spans="1:17" x14ac:dyDescent="0.3">
      <c r="A514" t="s">
        <v>1151</v>
      </c>
      <c r="B514" t="s">
        <v>1152</v>
      </c>
      <c r="C514" t="s">
        <v>10391</v>
      </c>
      <c r="D514" t="s">
        <v>813</v>
      </c>
      <c r="E514">
        <v>11118.906987408</v>
      </c>
      <c r="F514">
        <v>80.52</v>
      </c>
      <c r="G514">
        <v>11.298741773320399</v>
      </c>
      <c r="H514">
        <v>-8.3241023811862203</v>
      </c>
      <c r="I514">
        <v>2.1735603888700998</v>
      </c>
      <c r="J514">
        <v>-3.3977092401592301</v>
      </c>
      <c r="K514">
        <v>79.340557666215403</v>
      </c>
      <c r="L514">
        <v>74.678212818689104</v>
      </c>
      <c r="M514">
        <v>51.835816734030601</v>
      </c>
      <c r="N514">
        <v>0.75902396322491505</v>
      </c>
      <c r="O514">
        <v>17.796820665673099</v>
      </c>
      <c r="P514">
        <v>66.708074534161497</v>
      </c>
      <c r="Q514">
        <v>6.2753214021567999E-2</v>
      </c>
    </row>
    <row r="515" spans="1:17" x14ac:dyDescent="0.3">
      <c r="A515" t="s">
        <v>1153</v>
      </c>
      <c r="B515" t="s">
        <v>1154</v>
      </c>
      <c r="C515" t="s">
        <v>10391</v>
      </c>
      <c r="D515" t="s">
        <v>479</v>
      </c>
      <c r="E515">
        <v>11102.714286925</v>
      </c>
      <c r="F515">
        <v>347.15</v>
      </c>
      <c r="G515">
        <v>-10.625175122262901</v>
      </c>
      <c r="H515">
        <v>-83.530289850912098</v>
      </c>
      <c r="I515">
        <v>-6.3457395876781497</v>
      </c>
      <c r="J515">
        <v>0.41557720590027197</v>
      </c>
      <c r="K515">
        <v>323.95379605577699</v>
      </c>
      <c r="L515">
        <v>302.91454229157301</v>
      </c>
      <c r="M515">
        <v>72.331145831286605</v>
      </c>
      <c r="N515">
        <v>0.96689475792077995</v>
      </c>
      <c r="O515">
        <v>4.9690335589802599</v>
      </c>
      <c r="P515">
        <v>43.095630667765803</v>
      </c>
      <c r="Q515">
        <v>2.4459397379628999E-2</v>
      </c>
    </row>
    <row r="516" spans="1:17" x14ac:dyDescent="0.3">
      <c r="A516" t="s">
        <v>1155</v>
      </c>
      <c r="B516" t="s">
        <v>1156</v>
      </c>
      <c r="C516" t="s">
        <v>10387</v>
      </c>
      <c r="D516" t="s">
        <v>46</v>
      </c>
      <c r="E516">
        <v>11095.318886249999</v>
      </c>
      <c r="F516">
        <v>432.5</v>
      </c>
      <c r="G516">
        <v>-10.7259814314555</v>
      </c>
      <c r="H516">
        <v>-11.9708393270245</v>
      </c>
      <c r="I516">
        <v>-13.208671527812101</v>
      </c>
      <c r="J516">
        <v>-7.2948637433991896</v>
      </c>
      <c r="K516">
        <v>465.17495796253701</v>
      </c>
      <c r="L516">
        <v>441.53160408645101</v>
      </c>
      <c r="M516">
        <v>24.350320701717902</v>
      </c>
      <c r="N516">
        <v>0.62988053601930705</v>
      </c>
      <c r="O516">
        <v>32.901734104046199</v>
      </c>
      <c r="P516">
        <v>39.471138342470098</v>
      </c>
      <c r="Q516">
        <v>-3.627367345475E-3</v>
      </c>
    </row>
    <row r="517" spans="1:17" x14ac:dyDescent="0.3">
      <c r="A517" t="s">
        <v>1157</v>
      </c>
      <c r="B517" t="s">
        <v>1158</v>
      </c>
      <c r="C517" t="s">
        <v>5658</v>
      </c>
      <c r="D517" t="s">
        <v>80</v>
      </c>
      <c r="E517">
        <v>11050.69035732</v>
      </c>
      <c r="F517">
        <v>219.54</v>
      </c>
      <c r="G517">
        <v>40.922858176245697</v>
      </c>
      <c r="H517">
        <v>20.095698860470598</v>
      </c>
      <c r="I517">
        <v>11.541549799684599</v>
      </c>
      <c r="J517">
        <v>-13.1552742145688</v>
      </c>
      <c r="K517">
        <v>179.90377702839299</v>
      </c>
      <c r="L517">
        <v>165.712814591398</v>
      </c>
      <c r="M517">
        <v>64.991939993692796</v>
      </c>
      <c r="N517">
        <v>4.6959284730401496</v>
      </c>
      <c r="O517">
        <v>12.0524733533752</v>
      </c>
      <c r="P517">
        <v>82.949999999999903</v>
      </c>
      <c r="Q517">
        <v>6.0350532840938997E-2</v>
      </c>
    </row>
    <row r="518" spans="1:17" hidden="1" x14ac:dyDescent="0.3">
      <c r="A518" t="s">
        <v>1159</v>
      </c>
      <c r="B518" t="s">
        <v>1160</v>
      </c>
      <c r="C518" t="s">
        <v>10398</v>
      </c>
      <c r="D518" t="s">
        <v>327</v>
      </c>
      <c r="E518">
        <v>10982.09182</v>
      </c>
      <c r="F518">
        <v>1592.6</v>
      </c>
      <c r="G518">
        <v>47.884483371467297</v>
      </c>
      <c r="H518">
        <v>-17.418481407128599</v>
      </c>
      <c r="I518">
        <v>75.475046393314699</v>
      </c>
      <c r="J518">
        <v>-1.14157576742188</v>
      </c>
      <c r="K518">
        <v>1440.8011441613501</v>
      </c>
      <c r="L518">
        <v>1167.6342718820399</v>
      </c>
      <c r="M518">
        <v>67.756113360894204</v>
      </c>
      <c r="N518">
        <v>0.40775190004338202</v>
      </c>
      <c r="O518">
        <v>9.8047218385030703</v>
      </c>
      <c r="P518">
        <v>94.219512195121894</v>
      </c>
      <c r="Q518">
        <v>2.8105178456395999E-2</v>
      </c>
    </row>
    <row r="519" spans="1:17" x14ac:dyDescent="0.3">
      <c r="A519" t="s">
        <v>1161</v>
      </c>
      <c r="B519" t="s">
        <v>1162</v>
      </c>
      <c r="C519" t="s">
        <v>10393</v>
      </c>
      <c r="D519" t="s">
        <v>467</v>
      </c>
      <c r="E519">
        <v>10913.126116904999</v>
      </c>
      <c r="F519">
        <v>357.45</v>
      </c>
      <c r="G519">
        <v>-8.8131094252087898</v>
      </c>
      <c r="H519">
        <v>18.142618609270102</v>
      </c>
      <c r="I519">
        <v>43.318114637962601</v>
      </c>
      <c r="J519">
        <v>8.3730426738433401</v>
      </c>
      <c r="K519">
        <v>298.558416920583</v>
      </c>
      <c r="L519">
        <v>285.22650376220901</v>
      </c>
      <c r="M519">
        <v>92.937089034345206</v>
      </c>
      <c r="N519">
        <v>2.5762139698614899</v>
      </c>
      <c r="O519">
        <v>0.71338648762064805</v>
      </c>
      <c r="P519">
        <v>67.816901408450605</v>
      </c>
      <c r="Q519">
        <v>-3.6262181245370999E-2</v>
      </c>
    </row>
    <row r="520" spans="1:17" hidden="1" x14ac:dyDescent="0.3">
      <c r="A520" t="s">
        <v>1163</v>
      </c>
      <c r="B520" t="s">
        <v>1164</v>
      </c>
      <c r="C520" t="s">
        <v>10398</v>
      </c>
      <c r="D520" t="s">
        <v>259</v>
      </c>
      <c r="E520">
        <v>10908.5341176</v>
      </c>
      <c r="F520">
        <v>5374.7</v>
      </c>
      <c r="G520">
        <v>38.342150261033197</v>
      </c>
      <c r="H520">
        <v>-5.1460090471789597</v>
      </c>
      <c r="I520">
        <v>42.1402251314639</v>
      </c>
      <c r="J520">
        <v>-5.5451517677619702</v>
      </c>
      <c r="K520">
        <v>5212.6942990959396</v>
      </c>
      <c r="L520">
        <v>4464.3512597547196</v>
      </c>
      <c r="M520">
        <v>56.363238738018403</v>
      </c>
      <c r="N520">
        <v>1.52794158173582</v>
      </c>
      <c r="O520">
        <v>6.8589874783709002</v>
      </c>
      <c r="P520">
        <v>80.471097829189205</v>
      </c>
      <c r="Q520">
        <v>0.18114102267042601</v>
      </c>
    </row>
    <row r="521" spans="1:17" x14ac:dyDescent="0.3">
      <c r="A521" t="s">
        <v>1165</v>
      </c>
      <c r="B521" t="s">
        <v>1166</v>
      </c>
      <c r="C521" t="s">
        <v>10388</v>
      </c>
      <c r="D521" t="s">
        <v>266</v>
      </c>
      <c r="E521">
        <v>10814.54580045</v>
      </c>
      <c r="F521">
        <v>2110.5</v>
      </c>
      <c r="G521">
        <v>14.6400796160849</v>
      </c>
      <c r="H521">
        <v>-4.1435975636015296</v>
      </c>
      <c r="I521">
        <v>12.4201478240753</v>
      </c>
      <c r="J521">
        <v>-4.68881141771661</v>
      </c>
      <c r="K521">
        <v>2088.95208284312</v>
      </c>
      <c r="L521">
        <v>1878.2707440961799</v>
      </c>
      <c r="M521">
        <v>35.451837857720299</v>
      </c>
      <c r="N521">
        <v>0.82133177834965798</v>
      </c>
      <c r="O521">
        <v>4.9040511727078897</v>
      </c>
      <c r="P521">
        <v>55.178118451527503</v>
      </c>
      <c r="Q521">
        <v>-6.9502079665711994E-2</v>
      </c>
    </row>
    <row r="522" spans="1:17" hidden="1" x14ac:dyDescent="0.3">
      <c r="A522" t="s">
        <v>1167</v>
      </c>
      <c r="B522" t="s">
        <v>1168</v>
      </c>
      <c r="C522" t="s">
        <v>10398</v>
      </c>
      <c r="D522" t="s">
        <v>753</v>
      </c>
      <c r="E522">
        <v>10739.054693185</v>
      </c>
      <c r="F522">
        <v>116.61</v>
      </c>
      <c r="G522">
        <v>25.164150269454801</v>
      </c>
      <c r="H522">
        <v>-5.8490137841463996</v>
      </c>
      <c r="I522">
        <v>3.1713419677422698</v>
      </c>
      <c r="J522">
        <v>-2.74314512078274</v>
      </c>
      <c r="K522">
        <v>115.853394159407</v>
      </c>
      <c r="L522">
        <v>104.47874853746001</v>
      </c>
      <c r="M522">
        <v>54.041415573722702</v>
      </c>
      <c r="N522">
        <v>0.83255555761259903</v>
      </c>
      <c r="O522">
        <v>5.8228282308549799</v>
      </c>
      <c r="P522">
        <v>62.976939203354299</v>
      </c>
      <c r="Q522">
        <v>2.1133606920337E-2</v>
      </c>
    </row>
    <row r="523" spans="1:17" hidden="1" x14ac:dyDescent="0.3">
      <c r="A523" t="s">
        <v>1169</v>
      </c>
      <c r="B523" t="s">
        <v>1170</v>
      </c>
      <c r="C523" t="s">
        <v>10398</v>
      </c>
      <c r="D523" t="s">
        <v>1171</v>
      </c>
      <c r="E523">
        <v>10697.7</v>
      </c>
      <c r="F523">
        <v>845</v>
      </c>
      <c r="G523">
        <v>830.63362604914903</v>
      </c>
      <c r="H523">
        <v>9.1536054604083201</v>
      </c>
      <c r="I523">
        <v>524.49025436343197</v>
      </c>
      <c r="J523">
        <v>-1.71336738114487</v>
      </c>
      <c r="K523">
        <v>653.94381019488696</v>
      </c>
      <c r="L523">
        <v>321.30887508110999</v>
      </c>
      <c r="M523">
        <v>96.496904397449001</v>
      </c>
      <c r="N523">
        <v>0</v>
      </c>
      <c r="O523">
        <v>0.57988165680473702</v>
      </c>
      <c r="P523">
        <v>1155.5720653789001</v>
      </c>
      <c r="Q523">
        <v>0.294147338359671</v>
      </c>
    </row>
    <row r="524" spans="1:17" x14ac:dyDescent="0.3">
      <c r="A524" t="s">
        <v>1172</v>
      </c>
      <c r="B524" t="s">
        <v>1173</v>
      </c>
      <c r="C524" t="s">
        <v>10393</v>
      </c>
      <c r="D524" t="s">
        <v>733</v>
      </c>
      <c r="E524">
        <v>10666.201919294999</v>
      </c>
      <c r="F524">
        <v>8269.9500000000007</v>
      </c>
      <c r="G524">
        <v>-34.226532963395897</v>
      </c>
      <c r="H524">
        <v>-20.878727012245299</v>
      </c>
      <c r="I524">
        <v>0.172716847336914</v>
      </c>
      <c r="J524">
        <v>-4.9928779618288601</v>
      </c>
      <c r="K524">
        <v>8933.4857300165895</v>
      </c>
      <c r="L524">
        <v>8282.0462413417699</v>
      </c>
      <c r="M524">
        <v>23.783100851801699</v>
      </c>
      <c r="N524">
        <v>0.53782710255487998</v>
      </c>
      <c r="O524">
        <v>30.471768269457499</v>
      </c>
      <c r="P524">
        <v>25.469565481247699</v>
      </c>
      <c r="Q524">
        <v>4.4596359836245998E-2</v>
      </c>
    </row>
    <row r="525" spans="1:17" x14ac:dyDescent="0.3">
      <c r="A525" t="s">
        <v>1174</v>
      </c>
      <c r="B525" t="s">
        <v>1175</v>
      </c>
      <c r="C525" t="s">
        <v>10396</v>
      </c>
      <c r="D525" t="s">
        <v>132</v>
      </c>
      <c r="E525">
        <v>10630.234674949999</v>
      </c>
      <c r="F525">
        <v>448.25</v>
      </c>
      <c r="G525">
        <v>284.87699594785897</v>
      </c>
      <c r="H525">
        <v>-14.666169701580801</v>
      </c>
      <c r="I525">
        <v>116.222528437756</v>
      </c>
      <c r="J525">
        <v>-6.5169563952602001</v>
      </c>
      <c r="K525">
        <v>450.20856392653502</v>
      </c>
      <c r="L525">
        <v>356.20420572233598</v>
      </c>
      <c r="M525">
        <v>50.452136418780597</v>
      </c>
      <c r="N525">
        <v>0.89359017966619303</v>
      </c>
      <c r="O525">
        <v>27.071946458449499</v>
      </c>
      <c r="P525">
        <v>325.89073634204198</v>
      </c>
      <c r="Q525">
        <v>0.123232600817389</v>
      </c>
    </row>
    <row r="526" spans="1:17" hidden="1" x14ac:dyDescent="0.3">
      <c r="A526" t="s">
        <v>1176</v>
      </c>
      <c r="B526" t="s">
        <v>1177</v>
      </c>
      <c r="C526" t="s">
        <v>10398</v>
      </c>
      <c r="D526" t="s">
        <v>753</v>
      </c>
      <c r="E526">
        <v>10625.948094249999</v>
      </c>
      <c r="F526">
        <v>550.67999999999995</v>
      </c>
      <c r="G526">
        <v>-10.5740218834486</v>
      </c>
      <c r="H526">
        <v>1.05583220407795</v>
      </c>
      <c r="I526">
        <v>-1.3045608217910301</v>
      </c>
      <c r="J526">
        <v>1.2444321667074301</v>
      </c>
      <c r="K526">
        <v>526.65843806332396</v>
      </c>
      <c r="L526">
        <v>501.44821131340399</v>
      </c>
      <c r="M526">
        <v>77.9215973242584</v>
      </c>
      <c r="N526">
        <v>1.08773836544939</v>
      </c>
      <c r="O526">
        <v>0.54478099803878499</v>
      </c>
      <c r="P526">
        <v>28.0353406184608</v>
      </c>
      <c r="Q526">
        <v>-1.3416788414562999E-2</v>
      </c>
    </row>
    <row r="527" spans="1:17" x14ac:dyDescent="0.3">
      <c r="A527" t="s">
        <v>1178</v>
      </c>
      <c r="B527" t="s">
        <v>1179</v>
      </c>
      <c r="C527" t="s">
        <v>10386</v>
      </c>
      <c r="D527" t="s">
        <v>1001</v>
      </c>
      <c r="E527">
        <v>10620.929407359999</v>
      </c>
      <c r="F527">
        <v>485.2</v>
      </c>
      <c r="G527">
        <v>-0.94456806218782996</v>
      </c>
      <c r="H527">
        <v>-2.0435420726104701</v>
      </c>
      <c r="I527">
        <v>34.1243108757713</v>
      </c>
      <c r="J527">
        <v>-5.8931543407556497E-3</v>
      </c>
      <c r="K527">
        <v>440.44662279196501</v>
      </c>
      <c r="L527">
        <v>382.51650055598498</v>
      </c>
      <c r="M527">
        <v>57.808720148602703</v>
      </c>
      <c r="N527">
        <v>1.4115357559742401</v>
      </c>
      <c r="O527">
        <v>6.7600989282770003</v>
      </c>
      <c r="P527">
        <v>81.383177570093395</v>
      </c>
      <c r="Q527">
        <v>0.110957273496103</v>
      </c>
    </row>
    <row r="528" spans="1:17" hidden="1" x14ac:dyDescent="0.3">
      <c r="A528" t="s">
        <v>1180</v>
      </c>
      <c r="B528" t="s">
        <v>1181</v>
      </c>
      <c r="C528" t="s">
        <v>10398</v>
      </c>
      <c r="D528" t="s">
        <v>407</v>
      </c>
      <c r="E528">
        <v>10558.22592848</v>
      </c>
      <c r="F528">
        <v>9346.6</v>
      </c>
      <c r="G528">
        <v>50.494985306462603</v>
      </c>
      <c r="H528">
        <v>-12.570682964639101</v>
      </c>
      <c r="I528">
        <v>4.2816432817977903</v>
      </c>
      <c r="J528">
        <v>-7.5550465686866399</v>
      </c>
      <c r="K528">
        <v>9553.8795211384404</v>
      </c>
      <c r="L528">
        <v>8508.6508709718491</v>
      </c>
      <c r="M528">
        <v>20.8009372863071</v>
      </c>
      <c r="N528">
        <v>0.400659657802514</v>
      </c>
      <c r="O528">
        <v>23.027625018723299</v>
      </c>
      <c r="P528">
        <v>86.8908840055187</v>
      </c>
      <c r="Q528">
        <v>0.15176759005184601</v>
      </c>
    </row>
    <row r="529" spans="1:17" x14ac:dyDescent="0.3">
      <c r="A529" t="s">
        <v>1182</v>
      </c>
      <c r="B529" t="s">
        <v>1183</v>
      </c>
      <c r="C529" t="s">
        <v>10396</v>
      </c>
      <c r="D529" t="s">
        <v>132</v>
      </c>
      <c r="E529">
        <v>10522.692625121999</v>
      </c>
      <c r="F529">
        <v>195.42</v>
      </c>
      <c r="G529">
        <v>-16.470636547877099</v>
      </c>
      <c r="H529">
        <v>-11.5816633567959</v>
      </c>
      <c r="I529">
        <v>-23.1851464088423</v>
      </c>
      <c r="J529">
        <v>-5.1609260104413197</v>
      </c>
      <c r="K529">
        <v>197.72749522472199</v>
      </c>
      <c r="L529">
        <v>197.510054795321</v>
      </c>
      <c r="M529">
        <v>57.475215820856903</v>
      </c>
      <c r="N529">
        <v>0.595211429022514</v>
      </c>
      <c r="O529">
        <v>45.788557977689003</v>
      </c>
      <c r="P529">
        <v>44.168203614902197</v>
      </c>
      <c r="Q529">
        <v>0.153953847264858</v>
      </c>
    </row>
    <row r="530" spans="1:17" x14ac:dyDescent="0.3">
      <c r="A530" t="s">
        <v>1184</v>
      </c>
      <c r="B530" t="s">
        <v>1185</v>
      </c>
      <c r="C530" t="s">
        <v>10395</v>
      </c>
      <c r="D530" t="s">
        <v>125</v>
      </c>
      <c r="E530">
        <v>10515.12305505</v>
      </c>
      <c r="F530">
        <v>345.05</v>
      </c>
      <c r="G530">
        <v>-26.6397454398716</v>
      </c>
      <c r="H530">
        <v>0.49764142284400897</v>
      </c>
      <c r="I530">
        <v>3.6154614100591602</v>
      </c>
      <c r="J530">
        <v>-7.7453340246472999</v>
      </c>
      <c r="K530">
        <v>352.66886528708199</v>
      </c>
      <c r="L530">
        <v>340.620379469542</v>
      </c>
      <c r="M530">
        <v>44.653391459952303</v>
      </c>
      <c r="N530">
        <v>1.0983086670228599</v>
      </c>
      <c r="O530">
        <v>23.982031589624601</v>
      </c>
      <c r="P530">
        <v>36.491297468354396</v>
      </c>
      <c r="Q530">
        <v>0.16344788384299999</v>
      </c>
    </row>
    <row r="531" spans="1:17" x14ac:dyDescent="0.3">
      <c r="A531" t="s">
        <v>1186</v>
      </c>
      <c r="B531" t="s">
        <v>1187</v>
      </c>
      <c r="C531" t="s">
        <v>10394</v>
      </c>
      <c r="D531" t="s">
        <v>98</v>
      </c>
      <c r="E531">
        <v>10506.599564030001</v>
      </c>
      <c r="F531">
        <v>217.33</v>
      </c>
      <c r="G531">
        <v>42.412684940396801</v>
      </c>
      <c r="H531">
        <v>-10.7092032928982</v>
      </c>
      <c r="I531">
        <v>-5.4014934931631204</v>
      </c>
      <c r="J531">
        <v>-5.1418133864126503</v>
      </c>
      <c r="K531">
        <v>224.01344023282601</v>
      </c>
      <c r="L531">
        <v>198.628319570591</v>
      </c>
      <c r="M531">
        <v>27.370044233027201</v>
      </c>
      <c r="N531">
        <v>0.292106596445529</v>
      </c>
      <c r="O531">
        <v>15.3499286798877</v>
      </c>
      <c r="P531">
        <v>86.950537634408605</v>
      </c>
      <c r="Q531">
        <v>8.6137924289166001E-2</v>
      </c>
    </row>
    <row r="532" spans="1:17" x14ac:dyDescent="0.3">
      <c r="A532" t="s">
        <v>1188</v>
      </c>
      <c r="B532" t="s">
        <v>1189</v>
      </c>
      <c r="C532" t="s">
        <v>605</v>
      </c>
      <c r="D532" t="s">
        <v>467</v>
      </c>
      <c r="E532">
        <v>10469.21896</v>
      </c>
      <c r="F532">
        <v>400</v>
      </c>
      <c r="G532">
        <v>106.673335011185</v>
      </c>
      <c r="H532">
        <v>-7.3946363297689501</v>
      </c>
      <c r="I532">
        <v>35.721276768454103</v>
      </c>
      <c r="J532">
        <v>-2.67888462252419</v>
      </c>
      <c r="K532">
        <v>391.14470002185601</v>
      </c>
      <c r="L532">
        <v>329.41052504028198</v>
      </c>
      <c r="M532">
        <v>50.915882369241103</v>
      </c>
      <c r="N532">
        <v>0.47061379117490498</v>
      </c>
      <c r="O532">
        <v>5.3250000000000002</v>
      </c>
      <c r="P532">
        <v>144.648318042813</v>
      </c>
      <c r="Q532">
        <v>0.171129283520605</v>
      </c>
    </row>
    <row r="533" spans="1:17" x14ac:dyDescent="0.3">
      <c r="A533" t="s">
        <v>1190</v>
      </c>
      <c r="B533" t="s">
        <v>1191</v>
      </c>
      <c r="C533" t="s">
        <v>10387</v>
      </c>
      <c r="D533" t="s">
        <v>46</v>
      </c>
      <c r="E533">
        <v>10341.1358280899</v>
      </c>
      <c r="F533">
        <v>6541.65</v>
      </c>
      <c r="G533">
        <v>24.686912742645202</v>
      </c>
      <c r="H533">
        <v>-1.9624508789241</v>
      </c>
      <c r="I533">
        <v>28.468382779909099</v>
      </c>
      <c r="J533">
        <v>-4.7251427434637101</v>
      </c>
      <c r="K533">
        <v>6171.9725714856304</v>
      </c>
      <c r="L533">
        <v>5253.6518098100596</v>
      </c>
      <c r="M533">
        <v>52.911298393868002</v>
      </c>
      <c r="N533">
        <v>0.50588626045865404</v>
      </c>
      <c r="O533">
        <v>13.8856404729693</v>
      </c>
      <c r="P533">
        <v>94.405563232737407</v>
      </c>
      <c r="Q533">
        <v>0.21900082238582999</v>
      </c>
    </row>
    <row r="534" spans="1:17" x14ac:dyDescent="0.3">
      <c r="A534" t="s">
        <v>1192</v>
      </c>
      <c r="B534" t="s">
        <v>1193</v>
      </c>
      <c r="C534" t="s">
        <v>10393</v>
      </c>
      <c r="D534" t="s">
        <v>111</v>
      </c>
      <c r="E534">
        <v>10306.406692500001</v>
      </c>
      <c r="F534">
        <v>745.75</v>
      </c>
      <c r="G534">
        <v>36.405240355822301</v>
      </c>
      <c r="H534">
        <v>9.9572710820187194</v>
      </c>
      <c r="I534">
        <v>6.3934769246297796</v>
      </c>
      <c r="J534">
        <v>0.334577824334581</v>
      </c>
      <c r="K534">
        <v>713.2011480832</v>
      </c>
      <c r="L534">
        <v>648.24737725749503</v>
      </c>
      <c r="M534">
        <v>64.501012976955593</v>
      </c>
      <c r="N534">
        <v>0.95757999344457301</v>
      </c>
      <c r="O534">
        <v>8.6221924237344894</v>
      </c>
      <c r="P534">
        <v>73.834498834498802</v>
      </c>
    </row>
    <row r="535" spans="1:17" x14ac:dyDescent="0.3">
      <c r="A535" t="s">
        <v>1194</v>
      </c>
      <c r="B535" t="s">
        <v>1195</v>
      </c>
      <c r="C535" t="s">
        <v>10389</v>
      </c>
      <c r="D535" t="s">
        <v>89</v>
      </c>
      <c r="E535">
        <v>10274.408044825001</v>
      </c>
      <c r="F535">
        <v>782.75</v>
      </c>
      <c r="G535">
        <v>160.26008411247099</v>
      </c>
      <c r="H535">
        <v>-25.977987467467901</v>
      </c>
      <c r="I535">
        <v>-12.890498741499799</v>
      </c>
      <c r="J535">
        <v>-4.7841854519629399</v>
      </c>
      <c r="K535">
        <v>893.34064488180195</v>
      </c>
      <c r="L535">
        <v>781.91632052633599</v>
      </c>
      <c r="M535">
        <v>19.6088921116935</v>
      </c>
      <c r="N535">
        <v>0.90116702173463603</v>
      </c>
      <c r="O535">
        <v>42.8297668476525</v>
      </c>
      <c r="P535">
        <v>202.220077220077</v>
      </c>
      <c r="Q535">
        <v>0.28690993791633301</v>
      </c>
    </row>
    <row r="536" spans="1:17" x14ac:dyDescent="0.3">
      <c r="A536" t="s">
        <v>1196</v>
      </c>
      <c r="B536" t="s">
        <v>1197</v>
      </c>
      <c r="C536" t="s">
        <v>10397</v>
      </c>
      <c r="D536" t="s">
        <v>387</v>
      </c>
      <c r="E536">
        <v>10202.9197214</v>
      </c>
      <c r="F536">
        <v>184.94</v>
      </c>
      <c r="G536">
        <v>13.162046104586199</v>
      </c>
      <c r="H536">
        <v>-6.7827164282543899</v>
      </c>
      <c r="I536">
        <v>29.856703032634101</v>
      </c>
      <c r="J536">
        <v>-3.26706201431494</v>
      </c>
      <c r="K536">
        <v>194.554586574165</v>
      </c>
      <c r="L536">
        <v>171.04710513383699</v>
      </c>
      <c r="M536">
        <v>34.170836362861102</v>
      </c>
      <c r="N536">
        <v>0.201383203912714</v>
      </c>
      <c r="O536">
        <v>32.475397426192202</v>
      </c>
      <c r="P536">
        <v>57.261904761904702</v>
      </c>
      <c r="Q536">
        <v>8.2853955033042007E-2</v>
      </c>
    </row>
    <row r="537" spans="1:17" x14ac:dyDescent="0.3">
      <c r="A537" t="s">
        <v>1198</v>
      </c>
      <c r="B537" t="s">
        <v>1199</v>
      </c>
      <c r="C537" t="s">
        <v>10387</v>
      </c>
      <c r="D537" t="s">
        <v>935</v>
      </c>
      <c r="E537">
        <v>10145.601789799999</v>
      </c>
      <c r="F537">
        <v>1379.8</v>
      </c>
      <c r="G537">
        <v>61.885676108443597</v>
      </c>
      <c r="H537">
        <v>-15.0065287977765</v>
      </c>
      <c r="I537">
        <v>47.368187862949497</v>
      </c>
      <c r="J537">
        <v>-2.21003157684539</v>
      </c>
      <c r="K537">
        <v>1369.1832174646199</v>
      </c>
      <c r="L537">
        <v>1147.56711677422</v>
      </c>
      <c r="M537">
        <v>51.384388280015202</v>
      </c>
      <c r="N537">
        <v>0.38700563159557599</v>
      </c>
      <c r="O537">
        <v>15.3246847369183</v>
      </c>
      <c r="P537">
        <v>110.335365853658</v>
      </c>
      <c r="Q537">
        <v>6.0951152552629999E-2</v>
      </c>
    </row>
    <row r="538" spans="1:17" hidden="1" x14ac:dyDescent="0.3">
      <c r="A538" t="s">
        <v>1200</v>
      </c>
      <c r="B538" t="s">
        <v>1201</v>
      </c>
      <c r="C538" t="s">
        <v>10398</v>
      </c>
      <c r="D538" t="s">
        <v>57</v>
      </c>
      <c r="E538">
        <v>10117.791489875999</v>
      </c>
      <c r="F538">
        <v>141.54</v>
      </c>
      <c r="G538">
        <v>192.45413489184199</v>
      </c>
      <c r="H538">
        <v>13.2596219232734</v>
      </c>
      <c r="I538">
        <v>197.48998731357</v>
      </c>
      <c r="J538">
        <v>-3.8722121464878398</v>
      </c>
      <c r="K538">
        <v>119.289034053656</v>
      </c>
      <c r="L538">
        <v>81.018860631656906</v>
      </c>
      <c r="M538">
        <v>59.216015102211799</v>
      </c>
      <c r="N538">
        <v>0.809042507562169</v>
      </c>
      <c r="O538">
        <v>9.1776176345909199</v>
      </c>
      <c r="P538">
        <v>376.56565656565601</v>
      </c>
      <c r="Q538">
        <v>0.11786973131044901</v>
      </c>
    </row>
    <row r="539" spans="1:17" x14ac:dyDescent="0.3">
      <c r="A539" t="s">
        <v>1202</v>
      </c>
      <c r="B539" t="s">
        <v>1203</v>
      </c>
      <c r="C539" t="s">
        <v>10386</v>
      </c>
      <c r="D539" t="s">
        <v>1001</v>
      </c>
      <c r="E539">
        <v>10114.583401296</v>
      </c>
      <c r="F539">
        <v>47.52</v>
      </c>
      <c r="G539">
        <v>-43.350452485745599</v>
      </c>
      <c r="H539">
        <v>-5.1577306543774499</v>
      </c>
      <c r="I539">
        <v>-0.76196363403253997</v>
      </c>
      <c r="J539">
        <v>-1.26646378463497</v>
      </c>
      <c r="K539">
        <v>47.4982107747444</v>
      </c>
      <c r="L539">
        <v>46.844112689330302</v>
      </c>
      <c r="M539">
        <v>51.126541714389099</v>
      </c>
      <c r="N539">
        <v>0.44307996558585999</v>
      </c>
      <c r="O539">
        <v>20.4755892255892</v>
      </c>
      <c r="P539">
        <v>30.013679890560802</v>
      </c>
      <c r="Q539">
        <v>5.1375145443819999E-2</v>
      </c>
    </row>
    <row r="540" spans="1:17" x14ac:dyDescent="0.3">
      <c r="A540" t="s">
        <v>1204</v>
      </c>
      <c r="B540" t="s">
        <v>1205</v>
      </c>
      <c r="C540" t="s">
        <v>10386</v>
      </c>
      <c r="D540" t="s">
        <v>226</v>
      </c>
      <c r="E540">
        <v>10114.072300399999</v>
      </c>
      <c r="F540">
        <v>757.45</v>
      </c>
      <c r="G540">
        <v>-8.6628571834316705</v>
      </c>
      <c r="H540">
        <v>2.4858592676383999</v>
      </c>
      <c r="I540">
        <v>13.9566556128293</v>
      </c>
      <c r="J540">
        <v>0.19389774892655801</v>
      </c>
      <c r="K540">
        <v>695.58653644299</v>
      </c>
      <c r="L540">
        <v>637.28326345410903</v>
      </c>
      <c r="M540">
        <v>58.288972330937398</v>
      </c>
      <c r="N540">
        <v>0.83925113349429903</v>
      </c>
      <c r="O540">
        <v>12.8787378704865</v>
      </c>
      <c r="P540">
        <v>37.318709209572098</v>
      </c>
      <c r="Q540">
        <v>7.3246729514955006E-2</v>
      </c>
    </row>
    <row r="541" spans="1:17" x14ac:dyDescent="0.3">
      <c r="A541" t="s">
        <v>1206</v>
      </c>
      <c r="B541" t="s">
        <v>1207</v>
      </c>
      <c r="C541" t="s">
        <v>10393</v>
      </c>
      <c r="D541" t="s">
        <v>1208</v>
      </c>
      <c r="E541">
        <v>10100.156925719901</v>
      </c>
      <c r="F541">
        <v>929.2</v>
      </c>
      <c r="G541">
        <v>-50.083100321215497</v>
      </c>
      <c r="H541">
        <v>-4.2275932759334403</v>
      </c>
      <c r="I541">
        <v>-18.991201404225901</v>
      </c>
      <c r="J541">
        <v>-1.99771739992271</v>
      </c>
      <c r="K541">
        <v>944.53212689935901</v>
      </c>
      <c r="L541">
        <v>999.76951586046903</v>
      </c>
      <c r="M541">
        <v>47.603917938657702</v>
      </c>
      <c r="N541">
        <v>0.76526710061507697</v>
      </c>
      <c r="O541">
        <v>39.582436504519997</v>
      </c>
      <c r="P541">
        <v>8.8056206088993108</v>
      </c>
      <c r="Q541">
        <v>-7.7173133383793002E-2</v>
      </c>
    </row>
    <row r="542" spans="1:17" x14ac:dyDescent="0.3">
      <c r="A542" t="s">
        <v>1209</v>
      </c>
      <c r="B542" t="s">
        <v>1210</v>
      </c>
      <c r="C542" t="s">
        <v>10387</v>
      </c>
      <c r="D542" t="s">
        <v>46</v>
      </c>
      <c r="E542">
        <v>10093.375816125001</v>
      </c>
      <c r="F542">
        <v>1548.75</v>
      </c>
      <c r="G542">
        <v>31.700875296465401</v>
      </c>
      <c r="H542">
        <v>-10.9428695347807</v>
      </c>
      <c r="I542">
        <v>55.278709525413703</v>
      </c>
      <c r="J542">
        <v>-4.8045132972105602</v>
      </c>
      <c r="K542">
        <v>1563.0181097053801</v>
      </c>
      <c r="L542">
        <v>1331.7811727073399</v>
      </c>
      <c r="M542">
        <v>50.113414342568802</v>
      </c>
      <c r="N542">
        <v>1.1416453467559899</v>
      </c>
      <c r="O542">
        <v>21.381759483454399</v>
      </c>
      <c r="P542">
        <v>92.367407775431602</v>
      </c>
      <c r="Q542">
        <v>0.101532497991072</v>
      </c>
    </row>
    <row r="543" spans="1:17" x14ac:dyDescent="0.3">
      <c r="A543" t="s">
        <v>1211</v>
      </c>
      <c r="B543" t="s">
        <v>1212</v>
      </c>
      <c r="C543" t="s">
        <v>5658</v>
      </c>
      <c r="D543" t="s">
        <v>80</v>
      </c>
      <c r="E543">
        <v>10079.9999223</v>
      </c>
      <c r="F543">
        <v>1309</v>
      </c>
      <c r="G543">
        <v>-19.7689969591869</v>
      </c>
      <c r="H543">
        <v>-3.6674520244835702</v>
      </c>
      <c r="I543">
        <v>-26.251760745650301</v>
      </c>
      <c r="J543">
        <v>-1.84997421907605</v>
      </c>
      <c r="K543">
        <v>1377.9856416559001</v>
      </c>
      <c r="L543">
        <v>1414.5275269625699</v>
      </c>
      <c r="M543">
        <v>42.417382813539298</v>
      </c>
      <c r="N543">
        <v>0.67895357678268498</v>
      </c>
      <c r="O543">
        <v>37.662337662337599</v>
      </c>
      <c r="P543">
        <v>15.0415256844048</v>
      </c>
      <c r="Q543">
        <v>-1.9413176286832E-2</v>
      </c>
    </row>
    <row r="544" spans="1:17" x14ac:dyDescent="0.3">
      <c r="A544" t="s">
        <v>1213</v>
      </c>
      <c r="B544" t="s">
        <v>1214</v>
      </c>
      <c r="C544" t="s">
        <v>10385</v>
      </c>
      <c r="D544" t="s">
        <v>21</v>
      </c>
      <c r="E544">
        <v>10065.21674242</v>
      </c>
      <c r="F544">
        <v>1598.6</v>
      </c>
      <c r="G544">
        <v>-28.3074526719139</v>
      </c>
      <c r="H544">
        <v>-0.14106439846263899</v>
      </c>
      <c r="I544">
        <v>-18.858845294388001</v>
      </c>
      <c r="J544">
        <v>-6.6737613645904403</v>
      </c>
      <c r="K544">
        <v>1616.08269439527</v>
      </c>
      <c r="L544">
        <v>1585.8087062842999</v>
      </c>
      <c r="M544">
        <v>40.065739434557003</v>
      </c>
      <c r="N544">
        <v>0.52657645817044996</v>
      </c>
      <c r="O544">
        <v>21.509445765044401</v>
      </c>
      <c r="P544">
        <v>15.334944626817199</v>
      </c>
      <c r="Q544">
        <v>-6.2490391462884001E-2</v>
      </c>
    </row>
    <row r="545" spans="1:17" x14ac:dyDescent="0.3">
      <c r="A545" t="s">
        <v>1215</v>
      </c>
      <c r="B545" t="s">
        <v>1216</v>
      </c>
      <c r="C545" t="s">
        <v>10391</v>
      </c>
      <c r="D545" t="s">
        <v>119</v>
      </c>
      <c r="E545">
        <v>10052.61173522</v>
      </c>
      <c r="F545">
        <v>1182.0999999999999</v>
      </c>
      <c r="G545">
        <v>38.282516071290999</v>
      </c>
      <c r="H545">
        <v>-13.3858686522381</v>
      </c>
      <c r="I545">
        <v>32.769357489911798</v>
      </c>
      <c r="J545">
        <v>-3.2129893251925798</v>
      </c>
      <c r="K545">
        <v>1196.7905035758999</v>
      </c>
      <c r="L545">
        <v>1022.39010247213</v>
      </c>
      <c r="M545">
        <v>42.1811846133632</v>
      </c>
      <c r="N545">
        <v>0.40580555418477299</v>
      </c>
      <c r="O545">
        <v>17.075543524236501</v>
      </c>
      <c r="P545">
        <v>70.564894307770004</v>
      </c>
      <c r="Q545">
        <v>4.1668554681549997E-3</v>
      </c>
    </row>
    <row r="546" spans="1:17" x14ac:dyDescent="0.3">
      <c r="A546" t="s">
        <v>1217</v>
      </c>
      <c r="B546" t="s">
        <v>1218</v>
      </c>
      <c r="C546" t="s">
        <v>10393</v>
      </c>
      <c r="D546" t="s">
        <v>83</v>
      </c>
      <c r="E546">
        <v>9984.2256700800008</v>
      </c>
      <c r="F546">
        <v>1284.5999999999999</v>
      </c>
      <c r="G546">
        <v>144.571330378754</v>
      </c>
      <c r="H546">
        <v>9.9865545976479702</v>
      </c>
      <c r="I546">
        <v>55.452392846197903</v>
      </c>
      <c r="J546">
        <v>-1.7601911676284201</v>
      </c>
      <c r="K546">
        <v>1122.39596619962</v>
      </c>
      <c r="L546">
        <v>906.87711019184201</v>
      </c>
      <c r="M546">
        <v>72.975462084010701</v>
      </c>
      <c r="N546">
        <v>1.16423900629619</v>
      </c>
      <c r="O546">
        <v>5.0093414292386704</v>
      </c>
      <c r="P546">
        <v>176.674563859573</v>
      </c>
    </row>
    <row r="547" spans="1:17" x14ac:dyDescent="0.3">
      <c r="A547" t="s">
        <v>1219</v>
      </c>
      <c r="B547" t="s">
        <v>1220</v>
      </c>
      <c r="C547" t="s">
        <v>10391</v>
      </c>
      <c r="D547" t="s">
        <v>281</v>
      </c>
      <c r="E547">
        <v>9977.509892823</v>
      </c>
      <c r="F547">
        <v>126.01</v>
      </c>
      <c r="G547">
        <v>-20.7297157925939</v>
      </c>
      <c r="H547">
        <v>-0.59927271506271595</v>
      </c>
      <c r="I547">
        <v>-19.495922945456599</v>
      </c>
      <c r="J547">
        <v>-5.8001253720124497</v>
      </c>
      <c r="K547">
        <v>133.76838165619799</v>
      </c>
      <c r="L547">
        <v>132.318338034779</v>
      </c>
      <c r="M547">
        <v>29.946561749958899</v>
      </c>
      <c r="N547">
        <v>0.66469630422971304</v>
      </c>
      <c r="O547">
        <v>25.386874057614399</v>
      </c>
      <c r="P547">
        <v>25.071960297766701</v>
      </c>
      <c r="Q547">
        <v>0.127562781981226</v>
      </c>
    </row>
    <row r="548" spans="1:17" x14ac:dyDescent="0.3">
      <c r="A548" t="s">
        <v>1221</v>
      </c>
      <c r="B548" t="s">
        <v>1222</v>
      </c>
      <c r="C548" t="s">
        <v>10400</v>
      </c>
      <c r="D548" t="s">
        <v>1223</v>
      </c>
      <c r="E548">
        <v>9943.2639409500007</v>
      </c>
      <c r="F548">
        <v>517.04999999999995</v>
      </c>
      <c r="G548">
        <v>2.7626825168083702</v>
      </c>
      <c r="H548">
        <v>-6.9065461988216796</v>
      </c>
      <c r="I548">
        <v>20.449719109804501</v>
      </c>
      <c r="J548">
        <v>-3.02336929355643</v>
      </c>
      <c r="K548">
        <v>514.77853047306405</v>
      </c>
      <c r="L548">
        <v>461.491466936569</v>
      </c>
      <c r="M548">
        <v>52.879991702372699</v>
      </c>
      <c r="N548">
        <v>0.45674343728334499</v>
      </c>
      <c r="O548">
        <v>12.445604873803299</v>
      </c>
      <c r="P548">
        <v>67.0058139534883</v>
      </c>
      <c r="Q548">
        <v>3.2110304298030003E-2</v>
      </c>
    </row>
    <row r="549" spans="1:17" hidden="1" x14ac:dyDescent="0.3">
      <c r="A549" t="s">
        <v>1224</v>
      </c>
      <c r="B549" t="s">
        <v>1225</v>
      </c>
      <c r="C549" t="s">
        <v>10395</v>
      </c>
      <c r="D549" t="s">
        <v>1226</v>
      </c>
      <c r="E549">
        <v>9929.9807175000005</v>
      </c>
      <c r="F549">
        <v>1094.05</v>
      </c>
      <c r="G549">
        <v>-13.1991576095556</v>
      </c>
      <c r="H549">
        <v>-10.4137965897025</v>
      </c>
      <c r="I549">
        <v>-18.554763803868401</v>
      </c>
      <c r="J549">
        <v>-7.0200059480574204</v>
      </c>
      <c r="K549">
        <v>1210.92438943207</v>
      </c>
      <c r="M549">
        <v>12.028832614959001</v>
      </c>
      <c r="N549">
        <v>1.1853434739702899</v>
      </c>
      <c r="O549">
        <v>37.7359352863214</v>
      </c>
      <c r="P549">
        <v>36.491797143035299</v>
      </c>
    </row>
    <row r="550" spans="1:17" hidden="1" x14ac:dyDescent="0.3">
      <c r="A550" t="s">
        <v>1227</v>
      </c>
      <c r="B550" t="s">
        <v>1228</v>
      </c>
      <c r="C550" t="s">
        <v>10398</v>
      </c>
      <c r="D550" t="s">
        <v>83</v>
      </c>
      <c r="E550">
        <v>9925.70747562</v>
      </c>
      <c r="F550">
        <v>731.4</v>
      </c>
      <c r="G550">
        <v>-37.396495537318899</v>
      </c>
      <c r="H550">
        <v>-20.198771790530898</v>
      </c>
      <c r="I550">
        <v>-25.898145826561599</v>
      </c>
      <c r="J550">
        <v>-17.490475814879801</v>
      </c>
      <c r="M550">
        <v>29.015785231659699</v>
      </c>
      <c r="O550">
        <v>15.9420289855072</v>
      </c>
      <c r="P550">
        <v>7.3851123183086003</v>
      </c>
    </row>
    <row r="551" spans="1:17" hidden="1" x14ac:dyDescent="0.3">
      <c r="A551" t="s">
        <v>1229</v>
      </c>
      <c r="B551" t="s">
        <v>1230</v>
      </c>
      <c r="C551" t="s">
        <v>10398</v>
      </c>
      <c r="D551" t="s">
        <v>197</v>
      </c>
      <c r="E551">
        <v>9862.5353444800003</v>
      </c>
      <c r="F551">
        <v>2238.9499999999998</v>
      </c>
      <c r="G551">
        <v>85.039915129862194</v>
      </c>
      <c r="H551">
        <v>7.7875524559117304</v>
      </c>
      <c r="I551">
        <v>12.261897874123401</v>
      </c>
      <c r="J551">
        <v>-3.6148460681055399</v>
      </c>
      <c r="K551">
        <v>2100.77215839673</v>
      </c>
      <c r="L551">
        <v>1803.23722293593</v>
      </c>
      <c r="M551">
        <v>48.016350664189098</v>
      </c>
      <c r="N551">
        <v>1.1694768874736401</v>
      </c>
      <c r="O551">
        <v>7.1484401170191303</v>
      </c>
      <c r="P551">
        <v>135.952155126989</v>
      </c>
      <c r="Q551">
        <v>0.15261598354720701</v>
      </c>
    </row>
    <row r="552" spans="1:17" hidden="1" x14ac:dyDescent="0.3">
      <c r="A552" t="s">
        <v>1231</v>
      </c>
      <c r="B552" t="s">
        <v>1232</v>
      </c>
      <c r="C552" t="s">
        <v>10398</v>
      </c>
      <c r="D552" t="s">
        <v>259</v>
      </c>
      <c r="E552">
        <v>9845.8573402799993</v>
      </c>
      <c r="F552">
        <v>81.77</v>
      </c>
      <c r="G552">
        <v>89.628873429115401</v>
      </c>
      <c r="H552">
        <v>-11.4446518625431</v>
      </c>
      <c r="I552">
        <v>72.956104901792997</v>
      </c>
      <c r="J552">
        <v>-10.825726931706599</v>
      </c>
      <c r="K552">
        <v>83.033589495532397</v>
      </c>
      <c r="L552">
        <v>66.707442681467398</v>
      </c>
      <c r="M552">
        <v>40.171672208228898</v>
      </c>
      <c r="N552">
        <v>0.56108914561217904</v>
      </c>
      <c r="O552">
        <v>28.4089519383637</v>
      </c>
      <c r="P552">
        <v>133.62857142857101</v>
      </c>
      <c r="Q552">
        <v>9.8776874619234997E-2</v>
      </c>
    </row>
    <row r="553" spans="1:17" x14ac:dyDescent="0.3">
      <c r="A553" t="s">
        <v>1233</v>
      </c>
      <c r="B553" t="s">
        <v>1234</v>
      </c>
      <c r="C553" t="s">
        <v>10383</v>
      </c>
      <c r="D553" t="s">
        <v>21</v>
      </c>
      <c r="E553">
        <v>9835.3655339399993</v>
      </c>
      <c r="F553">
        <v>477.45</v>
      </c>
      <c r="G553">
        <v>-15.847369131964699</v>
      </c>
      <c r="H553">
        <v>-8.2701360256062699</v>
      </c>
      <c r="I553">
        <v>-11.235404397983601</v>
      </c>
      <c r="J553">
        <v>-4.4476629696791203</v>
      </c>
      <c r="K553">
        <v>492.80902070266501</v>
      </c>
      <c r="L553">
        <v>482.66700497854998</v>
      </c>
      <c r="M553">
        <v>43.238010509367101</v>
      </c>
      <c r="N553">
        <v>1.0912791549218099</v>
      </c>
      <c r="O553">
        <v>20.4314587914965</v>
      </c>
      <c r="P553">
        <v>21.534936998854501</v>
      </c>
      <c r="Q553">
        <v>-8.7708013216258998E-2</v>
      </c>
    </row>
    <row r="554" spans="1:17" hidden="1" x14ac:dyDescent="0.3">
      <c r="A554" t="s">
        <v>1235</v>
      </c>
      <c r="B554" t="s">
        <v>1236</v>
      </c>
      <c r="C554" t="s">
        <v>10398</v>
      </c>
      <c r="D554" t="s">
        <v>132</v>
      </c>
      <c r="E554">
        <v>9717.1900299270001</v>
      </c>
      <c r="F554">
        <v>281.10000000000002</v>
      </c>
      <c r="G554">
        <v>-11.7962196991179</v>
      </c>
      <c r="H554">
        <v>0.78299109132477496</v>
      </c>
      <c r="I554">
        <v>-5.80800768079561</v>
      </c>
      <c r="J554">
        <v>-0.75368133048486996</v>
      </c>
      <c r="K554">
        <v>270.90053802930697</v>
      </c>
      <c r="L554">
        <v>262.41569450582102</v>
      </c>
      <c r="M554">
        <v>22.227502817667499</v>
      </c>
      <c r="N554">
        <v>0.98548172457209204</v>
      </c>
      <c r="O554">
        <v>1.38740661686231</v>
      </c>
      <c r="P554">
        <v>21.111589831968899</v>
      </c>
    </row>
    <row r="555" spans="1:17" x14ac:dyDescent="0.3">
      <c r="A555" t="s">
        <v>1237</v>
      </c>
      <c r="B555" t="s">
        <v>1238</v>
      </c>
      <c r="C555" t="s">
        <v>10384</v>
      </c>
      <c r="D555" t="s">
        <v>407</v>
      </c>
      <c r="E555">
        <v>9697.9947843649898</v>
      </c>
      <c r="F555">
        <v>313.85000000000002</v>
      </c>
      <c r="G555">
        <v>272.26294743199202</v>
      </c>
      <c r="H555">
        <v>34.8057553593816</v>
      </c>
      <c r="I555">
        <v>169.44478548796999</v>
      </c>
      <c r="J555">
        <v>-0.80456636073672405</v>
      </c>
      <c r="K555">
        <v>262.21499369307702</v>
      </c>
      <c r="L555">
        <v>189.58262476098301</v>
      </c>
      <c r="M555">
        <v>54.408633283458002</v>
      </c>
      <c r="N555">
        <v>0.88958496944769105</v>
      </c>
      <c r="O555">
        <v>10.8809941054643</v>
      </c>
      <c r="P555">
        <v>316.52289316522899</v>
      </c>
      <c r="Q555">
        <v>0.12641373736640199</v>
      </c>
    </row>
    <row r="556" spans="1:17" hidden="1" x14ac:dyDescent="0.3">
      <c r="A556" t="s">
        <v>1239</v>
      </c>
      <c r="B556" t="s">
        <v>1240</v>
      </c>
      <c r="C556" t="s">
        <v>10398</v>
      </c>
      <c r="D556" t="s">
        <v>239</v>
      </c>
      <c r="E556">
        <v>9665.3842678050005</v>
      </c>
      <c r="F556">
        <v>345.55</v>
      </c>
      <c r="G556">
        <v>-20.8959429977204</v>
      </c>
      <c r="H556">
        <v>7.0788302266196403</v>
      </c>
      <c r="I556">
        <v>-9.3975932869632199</v>
      </c>
      <c r="J556">
        <v>-6.6909332813131304</v>
      </c>
      <c r="K556">
        <v>328.35309754352897</v>
      </c>
      <c r="M556">
        <v>49.300323290451097</v>
      </c>
      <c r="O556">
        <v>7.7702213861959102</v>
      </c>
      <c r="P556">
        <v>22.513738698812201</v>
      </c>
    </row>
    <row r="557" spans="1:17" x14ac:dyDescent="0.3">
      <c r="A557" t="s">
        <v>1241</v>
      </c>
      <c r="B557" t="s">
        <v>1242</v>
      </c>
      <c r="C557" t="s">
        <v>10387</v>
      </c>
      <c r="D557" t="s">
        <v>46</v>
      </c>
      <c r="E557">
        <v>9662.1926620800004</v>
      </c>
      <c r="F557">
        <v>562.45000000000005</v>
      </c>
      <c r="G557">
        <v>126.239876178369</v>
      </c>
      <c r="H557">
        <v>-22.420098275498599</v>
      </c>
      <c r="I557">
        <v>67.992378797729202</v>
      </c>
      <c r="J557">
        <v>-3.23785312824731</v>
      </c>
      <c r="K557">
        <v>508.202384168631</v>
      </c>
      <c r="L557">
        <v>410.95957410548698</v>
      </c>
      <c r="M557">
        <v>72.317775893779398</v>
      </c>
      <c r="N557">
        <v>1.156743410439</v>
      </c>
      <c r="O557">
        <v>4.8893234954218103</v>
      </c>
      <c r="P557">
        <v>199.17553191489301</v>
      </c>
      <c r="Q557">
        <v>0.22739409658058901</v>
      </c>
    </row>
    <row r="558" spans="1:17" hidden="1" x14ac:dyDescent="0.3">
      <c r="A558" t="s">
        <v>1243</v>
      </c>
      <c r="B558" t="s">
        <v>1244</v>
      </c>
      <c r="C558" t="s">
        <v>10398</v>
      </c>
      <c r="D558" t="s">
        <v>215</v>
      </c>
      <c r="E558">
        <v>9602.88048342</v>
      </c>
      <c r="F558">
        <v>12113.1</v>
      </c>
      <c r="G558">
        <v>37.572365618061703</v>
      </c>
      <c r="H558">
        <v>0.72789416532791695</v>
      </c>
      <c r="I558">
        <v>21.742504989400501</v>
      </c>
      <c r="J558">
        <v>-1.39337413561971</v>
      </c>
      <c r="K558">
        <v>11785.0048864496</v>
      </c>
      <c r="L558">
        <v>10275.2300320783</v>
      </c>
      <c r="M558">
        <v>55.215251575739103</v>
      </c>
      <c r="N558">
        <v>0.86218755265578495</v>
      </c>
      <c r="O558">
        <v>7.3053140814490103</v>
      </c>
      <c r="P558">
        <v>87.945694336695098</v>
      </c>
      <c r="Q558">
        <v>0.14647068373029801</v>
      </c>
    </row>
    <row r="559" spans="1:17" hidden="1" x14ac:dyDescent="0.3">
      <c r="A559" t="s">
        <v>1245</v>
      </c>
      <c r="B559" t="s">
        <v>1246</v>
      </c>
      <c r="C559" t="s">
        <v>10398</v>
      </c>
      <c r="D559" t="s">
        <v>218</v>
      </c>
      <c r="E559">
        <v>9592.8925889999991</v>
      </c>
      <c r="F559">
        <v>2316.75</v>
      </c>
      <c r="G559">
        <v>69.175174908252401</v>
      </c>
      <c r="H559">
        <v>-8.1898704195644907</v>
      </c>
      <c r="I559">
        <v>64.952939116859596</v>
      </c>
      <c r="J559">
        <v>-5.6124883522625</v>
      </c>
      <c r="K559">
        <v>2262.7679079255299</v>
      </c>
      <c r="L559">
        <v>1780.23318602411</v>
      </c>
      <c r="M559">
        <v>43.626074122270403</v>
      </c>
      <c r="N559">
        <v>0.40054115018541497</v>
      </c>
      <c r="O559">
        <v>18.1698500053954</v>
      </c>
      <c r="P559">
        <v>115.39140944589001</v>
      </c>
      <c r="Q559">
        <v>0.16830187209751299</v>
      </c>
    </row>
    <row r="560" spans="1:17" hidden="1" x14ac:dyDescent="0.3">
      <c r="A560" t="s">
        <v>1247</v>
      </c>
      <c r="B560" t="s">
        <v>1248</v>
      </c>
      <c r="C560" t="s">
        <v>10398</v>
      </c>
      <c r="D560" t="s">
        <v>95</v>
      </c>
      <c r="E560">
        <v>9591.9028099999996</v>
      </c>
      <c r="F560">
        <v>143.72</v>
      </c>
      <c r="G560">
        <v>-25.138381033817598</v>
      </c>
      <c r="H560">
        <v>-2.2653484345236099</v>
      </c>
      <c r="I560">
        <v>-7.5414508135197202</v>
      </c>
      <c r="J560">
        <v>-1.7904467729184099</v>
      </c>
      <c r="K560">
        <v>139.64792812932501</v>
      </c>
      <c r="L560">
        <v>136.88418644476599</v>
      </c>
      <c r="M560">
        <v>19.599037825510401</v>
      </c>
      <c r="N560">
        <v>0.52022028198178505</v>
      </c>
      <c r="O560">
        <v>0.403562482605068</v>
      </c>
      <c r="P560">
        <v>14.063492063491999</v>
      </c>
      <c r="Q560">
        <v>-1.3388827299693999E-2</v>
      </c>
    </row>
    <row r="561" spans="1:17" hidden="1" x14ac:dyDescent="0.3">
      <c r="A561" t="s">
        <v>1249</v>
      </c>
      <c r="B561" t="s">
        <v>1250</v>
      </c>
      <c r="C561" t="s">
        <v>10398</v>
      </c>
      <c r="D561" t="s">
        <v>164</v>
      </c>
      <c r="E561">
        <v>9538.5197899350005</v>
      </c>
      <c r="F561">
        <v>635.54999999999995</v>
      </c>
      <c r="G561">
        <v>251.66010257202601</v>
      </c>
      <c r="H561">
        <v>-16.0073776425102</v>
      </c>
      <c r="I561">
        <v>86.689623283963201</v>
      </c>
      <c r="J561">
        <v>-9.6151530954305908</v>
      </c>
      <c r="K561">
        <v>694.01396596696998</v>
      </c>
      <c r="L561">
        <v>548.38677968214699</v>
      </c>
      <c r="M561">
        <v>36.8207975057759</v>
      </c>
      <c r="N561">
        <v>0.71985819600301004</v>
      </c>
      <c r="O561">
        <v>33.065848477696399</v>
      </c>
      <c r="P561">
        <v>347.57042253521098</v>
      </c>
      <c r="Q561">
        <v>0.255270660356611</v>
      </c>
    </row>
    <row r="562" spans="1:17" hidden="1" x14ac:dyDescent="0.3">
      <c r="A562" t="s">
        <v>1251</v>
      </c>
      <c r="B562" t="s">
        <v>1252</v>
      </c>
      <c r="C562" t="s">
        <v>10398</v>
      </c>
      <c r="D562" t="s">
        <v>60</v>
      </c>
      <c r="E562">
        <v>9498.9649197300005</v>
      </c>
      <c r="F562">
        <v>7251.6</v>
      </c>
      <c r="G562">
        <v>66.236761099354595</v>
      </c>
      <c r="H562">
        <v>-23.322225555671501</v>
      </c>
      <c r="I562">
        <v>-12.4915222833791</v>
      </c>
      <c r="J562">
        <v>-5.8509560336271402</v>
      </c>
      <c r="K562">
        <v>7993.1482992044303</v>
      </c>
      <c r="L562">
        <v>7095.2993439219199</v>
      </c>
      <c r="M562">
        <v>23.936272497429499</v>
      </c>
      <c r="N562">
        <v>1.3294539560491301</v>
      </c>
      <c r="O562">
        <v>41.732169452258802</v>
      </c>
      <c r="P562">
        <v>127.93738605645299</v>
      </c>
      <c r="Q562">
        <v>0.133895434314561</v>
      </c>
    </row>
    <row r="563" spans="1:17" hidden="1" x14ac:dyDescent="0.3">
      <c r="A563" t="s">
        <v>1253</v>
      </c>
      <c r="B563" t="s">
        <v>1254</v>
      </c>
      <c r="C563" t="s">
        <v>10398</v>
      </c>
      <c r="D563" t="s">
        <v>132</v>
      </c>
      <c r="E563">
        <v>9492.8954061599998</v>
      </c>
      <c r="F563">
        <v>589.79999999999995</v>
      </c>
      <c r="G563">
        <v>78.779432283190999</v>
      </c>
      <c r="H563">
        <v>-14.687792389054</v>
      </c>
      <c r="I563">
        <v>116.744440241473</v>
      </c>
      <c r="J563">
        <v>-10.6279056915574</v>
      </c>
      <c r="K563">
        <v>572.48851934463801</v>
      </c>
      <c r="L563">
        <v>410.79203884197898</v>
      </c>
      <c r="M563">
        <v>46.054453685808298</v>
      </c>
      <c r="N563">
        <v>1.050435184138</v>
      </c>
      <c r="O563">
        <v>18.4723635130552</v>
      </c>
      <c r="P563">
        <v>142.96601441812501</v>
      </c>
    </row>
    <row r="564" spans="1:17" x14ac:dyDescent="0.3">
      <c r="A564" t="s">
        <v>1255</v>
      </c>
      <c r="B564" t="s">
        <v>1256</v>
      </c>
      <c r="C564" t="s">
        <v>10391</v>
      </c>
      <c r="D564" t="s">
        <v>853</v>
      </c>
      <c r="E564">
        <v>9479.7953665799996</v>
      </c>
      <c r="F564">
        <v>203.7</v>
      </c>
      <c r="G564">
        <v>40.724079074385202</v>
      </c>
      <c r="H564">
        <v>-2.9593081444407598</v>
      </c>
      <c r="I564">
        <v>17.118775385770501</v>
      </c>
      <c r="J564">
        <v>-2.0782962910974798</v>
      </c>
      <c r="K564">
        <v>219.30017729158899</v>
      </c>
      <c r="L564">
        <v>194.17390661046801</v>
      </c>
      <c r="M564">
        <v>34.536742156485801</v>
      </c>
      <c r="N564">
        <v>1.0237782993006099</v>
      </c>
      <c r="O564">
        <v>29.602356406480101</v>
      </c>
      <c r="P564">
        <v>79.392338177014494</v>
      </c>
      <c r="Q564">
        <v>0.12488710252139699</v>
      </c>
    </row>
    <row r="565" spans="1:17" x14ac:dyDescent="0.3">
      <c r="A565" t="s">
        <v>1257</v>
      </c>
      <c r="B565" t="s">
        <v>1258</v>
      </c>
      <c r="C565" t="s">
        <v>10384</v>
      </c>
      <c r="D565" t="s">
        <v>141</v>
      </c>
      <c r="E565">
        <v>9478.3501710700002</v>
      </c>
      <c r="F565">
        <v>88.18</v>
      </c>
      <c r="G565">
        <v>-27.710342229827301</v>
      </c>
      <c r="H565">
        <v>-0.99538736435740205</v>
      </c>
      <c r="I565">
        <v>-4.2411975483858901</v>
      </c>
      <c r="J565">
        <v>1.99472407721314</v>
      </c>
      <c r="K565">
        <v>84.352629195884106</v>
      </c>
      <c r="L565">
        <v>84.905144478361194</v>
      </c>
      <c r="M565">
        <v>70.583906393253898</v>
      </c>
      <c r="N565">
        <v>1.2210876422578301</v>
      </c>
      <c r="O565">
        <v>11.136312088908999</v>
      </c>
      <c r="P565">
        <v>21.795580110497198</v>
      </c>
    </row>
    <row r="566" spans="1:17" x14ac:dyDescent="0.3">
      <c r="A566" t="s">
        <v>1259</v>
      </c>
      <c r="B566" t="s">
        <v>1260</v>
      </c>
      <c r="C566" t="s">
        <v>10397</v>
      </c>
      <c r="D566" t="s">
        <v>387</v>
      </c>
      <c r="E566">
        <v>9471.7964261800007</v>
      </c>
      <c r="F566">
        <v>644.6</v>
      </c>
      <c r="G566">
        <v>-23.442967386233398</v>
      </c>
      <c r="H566">
        <v>-5.5688908902567702</v>
      </c>
      <c r="I566">
        <v>-12.023221930341</v>
      </c>
      <c r="J566">
        <v>-3.5512955348625002</v>
      </c>
      <c r="K566">
        <v>671.54182742059299</v>
      </c>
      <c r="L566">
        <v>670.99396913222097</v>
      </c>
      <c r="M566">
        <v>30.1035023590943</v>
      </c>
      <c r="N566">
        <v>0.41104212608569202</v>
      </c>
      <c r="O566">
        <v>26.4194849519081</v>
      </c>
      <c r="P566">
        <v>9.2079627276577796</v>
      </c>
      <c r="Q566">
        <v>4.3757156605424001E-2</v>
      </c>
    </row>
    <row r="567" spans="1:17" x14ac:dyDescent="0.3">
      <c r="A567" t="s">
        <v>1261</v>
      </c>
      <c r="B567" t="s">
        <v>1262</v>
      </c>
      <c r="C567" t="s">
        <v>10402</v>
      </c>
      <c r="D567" t="s">
        <v>1263</v>
      </c>
      <c r="E567">
        <v>9444.8603003600001</v>
      </c>
      <c r="F567">
        <v>1518.7</v>
      </c>
      <c r="G567">
        <v>171.415586733944</v>
      </c>
      <c r="H567">
        <v>-4.4109616837677601</v>
      </c>
      <c r="I567">
        <v>104.327081474344</v>
      </c>
      <c r="J567">
        <v>-0.71185430383384096</v>
      </c>
      <c r="K567">
        <v>1309.0867487719299</v>
      </c>
      <c r="L567">
        <v>1012.90146282536</v>
      </c>
      <c r="M567">
        <v>87.715654189565598</v>
      </c>
      <c r="N567">
        <v>1.12264089939435</v>
      </c>
      <c r="O567">
        <v>1.92928162244023</v>
      </c>
      <c r="P567">
        <v>248.76564473533099</v>
      </c>
      <c r="Q567">
        <v>0.17899591596872999</v>
      </c>
    </row>
    <row r="568" spans="1:17" hidden="1" x14ac:dyDescent="0.3">
      <c r="A568" t="s">
        <v>1264</v>
      </c>
      <c r="B568" t="s">
        <v>1265</v>
      </c>
      <c r="C568" t="s">
        <v>10398</v>
      </c>
      <c r="D568" t="s">
        <v>1266</v>
      </c>
      <c r="E568">
        <v>9435.9825347999395</v>
      </c>
      <c r="F568">
        <v>538.54999999999995</v>
      </c>
      <c r="G568">
        <v>-24.315570243757001</v>
      </c>
      <c r="H568">
        <v>10.3360458943053</v>
      </c>
      <c r="I568">
        <v>2.7642182929572598</v>
      </c>
      <c r="J568">
        <v>-5.3300540891274704</v>
      </c>
      <c r="K568">
        <v>497.22179116184202</v>
      </c>
      <c r="L568">
        <v>482.229889991091</v>
      </c>
      <c r="N568">
        <v>0.73700850568570397</v>
      </c>
      <c r="O568">
        <v>9.1820629468016097</v>
      </c>
      <c r="P568">
        <v>35.603676192874197</v>
      </c>
    </row>
    <row r="569" spans="1:17" x14ac:dyDescent="0.3">
      <c r="A569" t="s">
        <v>1267</v>
      </c>
      <c r="B569" t="s">
        <v>1268</v>
      </c>
      <c r="C569" t="s">
        <v>10394</v>
      </c>
      <c r="D569" t="s">
        <v>290</v>
      </c>
      <c r="E569">
        <v>9415.6669471999994</v>
      </c>
      <c r="F569">
        <v>577</v>
      </c>
      <c r="G569">
        <v>34.7002029801912</v>
      </c>
      <c r="H569">
        <v>-7.7094775691992004</v>
      </c>
      <c r="I569">
        <v>35.362149841144699</v>
      </c>
      <c r="J569">
        <v>-1.71336738114487</v>
      </c>
      <c r="K569">
        <v>541.04009762232704</v>
      </c>
      <c r="L569">
        <v>463.51550362460898</v>
      </c>
      <c r="M569">
        <v>63.750178266151899</v>
      </c>
      <c r="N569">
        <v>0.85793676260632101</v>
      </c>
      <c r="O569">
        <v>4.3154246100519797</v>
      </c>
      <c r="P569">
        <v>67.708181950297899</v>
      </c>
      <c r="Q569">
        <v>0.124265697016528</v>
      </c>
    </row>
    <row r="570" spans="1:17" hidden="1" x14ac:dyDescent="0.3">
      <c r="A570" t="s">
        <v>1269</v>
      </c>
      <c r="B570" t="s">
        <v>1270</v>
      </c>
      <c r="C570" t="s">
        <v>10398</v>
      </c>
      <c r="D570" t="s">
        <v>125</v>
      </c>
      <c r="E570">
        <v>9412.3696644499996</v>
      </c>
      <c r="F570">
        <v>390.1</v>
      </c>
      <c r="G570">
        <v>279.960159096155</v>
      </c>
      <c r="H570">
        <v>2.1951844692909801</v>
      </c>
      <c r="I570">
        <v>85.187662907568907</v>
      </c>
      <c r="J570">
        <v>2.6350368741742698</v>
      </c>
      <c r="K570">
        <v>355.53367987977703</v>
      </c>
      <c r="L570">
        <v>270.90319094452201</v>
      </c>
      <c r="M570">
        <v>68.208913593728099</v>
      </c>
      <c r="N570">
        <v>0.49046365679375398</v>
      </c>
      <c r="O570">
        <v>2.3711868751602201</v>
      </c>
      <c r="P570">
        <v>395.365079365079</v>
      </c>
      <c r="Q570">
        <v>0.16163184082399601</v>
      </c>
    </row>
    <row r="571" spans="1:17" x14ac:dyDescent="0.3">
      <c r="A571" t="s">
        <v>1271</v>
      </c>
      <c r="B571" t="s">
        <v>1272</v>
      </c>
      <c r="C571" t="s">
        <v>10395</v>
      </c>
      <c r="D571" t="s">
        <v>364</v>
      </c>
      <c r="E571">
        <v>9391.4593964100004</v>
      </c>
      <c r="F571">
        <v>413.85</v>
      </c>
      <c r="G571">
        <v>135.43997483964799</v>
      </c>
      <c r="H571">
        <v>2.2672141419226302</v>
      </c>
      <c r="I571">
        <v>81.735702549775596</v>
      </c>
      <c r="J571">
        <v>0.86147554111703895</v>
      </c>
      <c r="K571">
        <v>377.74214101311401</v>
      </c>
      <c r="L571">
        <v>287.25244147069299</v>
      </c>
      <c r="M571">
        <v>49.727932478674802</v>
      </c>
      <c r="N571">
        <v>0.83886967489767195</v>
      </c>
      <c r="O571">
        <v>7.9618219161532</v>
      </c>
      <c r="P571">
        <v>195.39614561027801</v>
      </c>
      <c r="Q571">
        <v>0.17904246459489201</v>
      </c>
    </row>
    <row r="572" spans="1:17" x14ac:dyDescent="0.3">
      <c r="A572" t="s">
        <v>1273</v>
      </c>
      <c r="B572" t="s">
        <v>1274</v>
      </c>
      <c r="C572" t="s">
        <v>10391</v>
      </c>
      <c r="D572" t="s">
        <v>74</v>
      </c>
      <c r="E572">
        <v>9305.2549097299998</v>
      </c>
      <c r="F572">
        <v>846.1</v>
      </c>
      <c r="G572">
        <v>-9.2294671489958908</v>
      </c>
      <c r="H572">
        <v>5.08990476659734</v>
      </c>
      <c r="I572">
        <v>-9.4886606795794606</v>
      </c>
      <c r="J572">
        <v>-5.9830303024931899</v>
      </c>
      <c r="K572">
        <v>806.12806082971895</v>
      </c>
      <c r="L572">
        <v>757.39509531518695</v>
      </c>
      <c r="M572">
        <v>48.710016990556902</v>
      </c>
      <c r="N572">
        <v>2.0669737085304698</v>
      </c>
      <c r="O572">
        <v>11.499822715991</v>
      </c>
      <c r="P572">
        <v>37.353896103896098</v>
      </c>
      <c r="Q572">
        <v>0.15426257446099401</v>
      </c>
    </row>
    <row r="573" spans="1:17" x14ac:dyDescent="0.3">
      <c r="A573" t="s">
        <v>1275</v>
      </c>
      <c r="B573" t="s">
        <v>1276</v>
      </c>
      <c r="C573" t="s">
        <v>10384</v>
      </c>
      <c r="D573" t="s">
        <v>24</v>
      </c>
      <c r="E573">
        <v>9276.47568262799</v>
      </c>
      <c r="F573">
        <v>81.48</v>
      </c>
      <c r="G573">
        <v>-32.420122527854701</v>
      </c>
      <c r="H573">
        <v>-4.1280853751446003</v>
      </c>
      <c r="I573">
        <v>-29.094750817720801</v>
      </c>
      <c r="J573">
        <v>-2.4518661704911202</v>
      </c>
      <c r="K573">
        <v>84.652153080582707</v>
      </c>
      <c r="L573">
        <v>90.613372881438593</v>
      </c>
      <c r="M573">
        <v>41.352536701950299</v>
      </c>
      <c r="N573">
        <v>0.99960214671282099</v>
      </c>
      <c r="O573">
        <v>42.9798723613156</v>
      </c>
      <c r="P573">
        <v>9.2225201072386298</v>
      </c>
      <c r="Q573">
        <v>2.0061375219219999E-2</v>
      </c>
    </row>
    <row r="574" spans="1:17" hidden="1" x14ac:dyDescent="0.3">
      <c r="A574" t="s">
        <v>1277</v>
      </c>
      <c r="B574" t="s">
        <v>1278</v>
      </c>
      <c r="C574" t="s">
        <v>10398</v>
      </c>
      <c r="D574" t="s">
        <v>259</v>
      </c>
      <c r="E574">
        <v>9245.2787073</v>
      </c>
      <c r="F574">
        <v>6006.15</v>
      </c>
      <c r="G574">
        <v>-12.183983983007201</v>
      </c>
      <c r="H574">
        <v>-9.3787281499263297</v>
      </c>
      <c r="I574">
        <v>5.5809207681762203</v>
      </c>
      <c r="J574">
        <v>-5.4915931875964796</v>
      </c>
      <c r="K574">
        <v>6119.7447052620601</v>
      </c>
      <c r="L574">
        <v>5717.1856227775397</v>
      </c>
      <c r="M574">
        <v>39.053894199496703</v>
      </c>
      <c r="N574">
        <v>0.52372592228023496</v>
      </c>
      <c r="O574">
        <v>16.5305561799155</v>
      </c>
      <c r="P574">
        <v>30.0032467532467</v>
      </c>
      <c r="Q574">
        <v>0.11297349966608</v>
      </c>
    </row>
    <row r="575" spans="1:17" x14ac:dyDescent="0.3">
      <c r="A575" t="s">
        <v>1279</v>
      </c>
      <c r="B575" t="s">
        <v>1280</v>
      </c>
      <c r="C575" t="s">
        <v>10388</v>
      </c>
      <c r="D575" t="s">
        <v>266</v>
      </c>
      <c r="E575">
        <v>9202.6520622499993</v>
      </c>
      <c r="F575">
        <v>896.75</v>
      </c>
      <c r="G575">
        <v>58.4042568858181</v>
      </c>
      <c r="H575">
        <v>2.9533366432040302</v>
      </c>
      <c r="I575">
        <v>25.121184706354398</v>
      </c>
      <c r="J575">
        <v>-5.2481267394336397</v>
      </c>
      <c r="K575">
        <v>864.03839805016798</v>
      </c>
      <c r="L575">
        <v>739.39772067740603</v>
      </c>
      <c r="M575">
        <v>40.540403243598497</v>
      </c>
      <c r="N575">
        <v>0.53968601567233898</v>
      </c>
      <c r="O575">
        <v>8.5029272372456095</v>
      </c>
      <c r="P575">
        <v>97.958057395143499</v>
      </c>
      <c r="Q575">
        <v>3.4686052965154E-2</v>
      </c>
    </row>
    <row r="576" spans="1:17" x14ac:dyDescent="0.3">
      <c r="A576" t="s">
        <v>1281</v>
      </c>
      <c r="B576" t="s">
        <v>1282</v>
      </c>
      <c r="C576" t="s">
        <v>10388</v>
      </c>
      <c r="D576" t="s">
        <v>54</v>
      </c>
      <c r="E576">
        <v>9182.4887376000006</v>
      </c>
      <c r="F576">
        <v>564</v>
      </c>
      <c r="G576">
        <v>25.992560218428501</v>
      </c>
      <c r="H576">
        <v>9.5593792972324501</v>
      </c>
      <c r="I576">
        <v>10.9517228244199</v>
      </c>
      <c r="J576">
        <v>-10.614882532659999</v>
      </c>
      <c r="K576">
        <v>531.79750764417201</v>
      </c>
      <c r="L576">
        <v>466.420601632699</v>
      </c>
      <c r="M576">
        <v>48.882435295775103</v>
      </c>
      <c r="N576">
        <v>3.6318585518946298</v>
      </c>
      <c r="O576">
        <v>16.8173758865248</v>
      </c>
      <c r="P576">
        <v>64.287794931546699</v>
      </c>
      <c r="Q576">
        <v>3.8686005042332001E-2</v>
      </c>
    </row>
    <row r="577" spans="1:17" x14ac:dyDescent="0.3">
      <c r="A577" t="s">
        <v>1283</v>
      </c>
      <c r="B577" t="s">
        <v>1284</v>
      </c>
      <c r="C577" t="s">
        <v>10386</v>
      </c>
      <c r="D577" t="s">
        <v>390</v>
      </c>
      <c r="E577">
        <v>9159.1124767500005</v>
      </c>
      <c r="F577">
        <v>672.25</v>
      </c>
      <c r="G577">
        <v>21.848119485427201</v>
      </c>
      <c r="H577">
        <v>-9.2239831813945994</v>
      </c>
      <c r="I577">
        <v>18.513115956836501</v>
      </c>
      <c r="J577">
        <v>-2.4727863887390602</v>
      </c>
      <c r="K577">
        <v>665.76615337690203</v>
      </c>
      <c r="L577">
        <v>573.88357031100395</v>
      </c>
      <c r="M577">
        <v>43.469059895639802</v>
      </c>
      <c r="N577">
        <v>0.23418563521390001</v>
      </c>
      <c r="O577">
        <v>17.962067683153499</v>
      </c>
      <c r="P577">
        <v>74.203161440787696</v>
      </c>
      <c r="Q577">
        <v>2.2605951011479999E-3</v>
      </c>
    </row>
    <row r="578" spans="1:17" hidden="1" x14ac:dyDescent="0.3">
      <c r="A578" t="s">
        <v>1285</v>
      </c>
      <c r="B578" t="s">
        <v>1286</v>
      </c>
      <c r="C578" t="s">
        <v>10398</v>
      </c>
      <c r="D578" t="s">
        <v>132</v>
      </c>
      <c r="E578">
        <v>9144.1</v>
      </c>
      <c r="F578">
        <v>4572.05</v>
      </c>
      <c r="G578">
        <v>-34.906780919932302</v>
      </c>
      <c r="H578">
        <v>-5.4492594611331402</v>
      </c>
      <c r="I578">
        <v>-22.915640043392202</v>
      </c>
      <c r="J578">
        <v>-2.8914465760693999</v>
      </c>
      <c r="K578">
        <v>4637.8062705887496</v>
      </c>
      <c r="L578">
        <v>4758.2764123267598</v>
      </c>
      <c r="M578">
        <v>44.866115737254198</v>
      </c>
      <c r="N578">
        <v>0.43625042957931498</v>
      </c>
      <c r="O578">
        <v>52.53551470347</v>
      </c>
      <c r="P578">
        <v>8.8259446593275701</v>
      </c>
      <c r="Q578">
        <v>2.8681866230315999E-2</v>
      </c>
    </row>
    <row r="579" spans="1:17" hidden="1" x14ac:dyDescent="0.3">
      <c r="A579" t="s">
        <v>1287</v>
      </c>
      <c r="B579" t="s">
        <v>1288</v>
      </c>
      <c r="C579" t="s">
        <v>10398</v>
      </c>
      <c r="D579" t="s">
        <v>132</v>
      </c>
      <c r="E579">
        <v>9137.0619606</v>
      </c>
      <c r="F579">
        <v>725.1</v>
      </c>
      <c r="G579">
        <v>-5.0381197520731398</v>
      </c>
      <c r="H579">
        <v>-14.714068583862799</v>
      </c>
      <c r="I579">
        <v>-1.0303954497682</v>
      </c>
      <c r="J579">
        <v>-2.7481946720383901</v>
      </c>
      <c r="K579">
        <v>712.18585557622896</v>
      </c>
      <c r="L579">
        <v>671.78457646776997</v>
      </c>
      <c r="M579">
        <v>58.988919885083099</v>
      </c>
      <c r="N579">
        <v>0.50664885540250804</v>
      </c>
      <c r="O579">
        <v>8.9987587918907792</v>
      </c>
      <c r="P579">
        <v>39.980694980694899</v>
      </c>
    </row>
    <row r="580" spans="1:17" x14ac:dyDescent="0.3">
      <c r="A580" t="s">
        <v>1289</v>
      </c>
      <c r="B580" t="s">
        <v>1290</v>
      </c>
      <c r="C580" t="s">
        <v>10384</v>
      </c>
      <c r="D580" t="s">
        <v>533</v>
      </c>
      <c r="E580">
        <v>9116.6047749999998</v>
      </c>
      <c r="F580">
        <v>457.25</v>
      </c>
      <c r="G580">
        <v>94.713441867376005</v>
      </c>
      <c r="H580">
        <v>6.9679691571977003</v>
      </c>
      <c r="I580">
        <v>64.8778923083444</v>
      </c>
      <c r="J580">
        <v>-0.89838940757659702</v>
      </c>
      <c r="K580">
        <v>422.90635260137702</v>
      </c>
      <c r="L580">
        <v>339.87141177598699</v>
      </c>
      <c r="M580">
        <v>57.574274244046897</v>
      </c>
      <c r="N580">
        <v>1.0351809035824899</v>
      </c>
      <c r="O580">
        <v>3.2039365773646802</v>
      </c>
      <c r="P580">
        <v>136.30490956072299</v>
      </c>
      <c r="Q580">
        <v>0.33709401455524102</v>
      </c>
    </row>
    <row r="581" spans="1:17" x14ac:dyDescent="0.3">
      <c r="A581" t="s">
        <v>1291</v>
      </c>
      <c r="B581" t="s">
        <v>1292</v>
      </c>
      <c r="C581" t="s">
        <v>10384</v>
      </c>
      <c r="D581" t="s">
        <v>533</v>
      </c>
      <c r="E581">
        <v>9083.1169824999997</v>
      </c>
      <c r="F581">
        <v>275</v>
      </c>
      <c r="G581">
        <v>-25.249120022839499</v>
      </c>
      <c r="H581">
        <v>9.0274058755821809</v>
      </c>
      <c r="I581">
        <v>11.0429984071351</v>
      </c>
      <c r="J581">
        <v>-7.7912894590669497</v>
      </c>
      <c r="K581">
        <v>262.11174784081697</v>
      </c>
      <c r="L581">
        <v>235.79380109304</v>
      </c>
      <c r="M581">
        <v>45.154479208516399</v>
      </c>
      <c r="N581">
        <v>0.77516132368227397</v>
      </c>
      <c r="O581">
        <v>7.6909090909090798</v>
      </c>
      <c r="P581">
        <v>36.408730158730101</v>
      </c>
      <c r="Q581">
        <v>3.0762642776889001E-2</v>
      </c>
    </row>
    <row r="582" spans="1:17" x14ac:dyDescent="0.3">
      <c r="A582" t="s">
        <v>1293</v>
      </c>
      <c r="B582" t="s">
        <v>1294</v>
      </c>
      <c r="C582" t="s">
        <v>5658</v>
      </c>
      <c r="D582" t="s">
        <v>80</v>
      </c>
      <c r="E582">
        <v>9058.2416806799993</v>
      </c>
      <c r="F582">
        <v>769.8</v>
      </c>
      <c r="G582">
        <v>-10.7881832936027</v>
      </c>
      <c r="H582">
        <v>-6.3800864775970796</v>
      </c>
      <c r="I582">
        <v>-24.3886627616446</v>
      </c>
      <c r="J582">
        <v>-4.4362953147381301</v>
      </c>
      <c r="K582">
        <v>805.75592250395596</v>
      </c>
      <c r="L582">
        <v>813.04408628619797</v>
      </c>
      <c r="M582">
        <v>32.528596046722903</v>
      </c>
      <c r="N582">
        <v>0.55378123956495395</v>
      </c>
      <c r="O582">
        <v>29.8908807482463</v>
      </c>
      <c r="P582">
        <v>22.589378135201802</v>
      </c>
      <c r="Q582">
        <v>5.6628287390069997E-3</v>
      </c>
    </row>
    <row r="583" spans="1:17" x14ac:dyDescent="0.3">
      <c r="A583" t="s">
        <v>1295</v>
      </c>
      <c r="B583" t="s">
        <v>1296</v>
      </c>
      <c r="C583" t="s">
        <v>10390</v>
      </c>
      <c r="D583" t="s">
        <v>197</v>
      </c>
      <c r="E583">
        <v>9044.9024879999997</v>
      </c>
      <c r="F583">
        <v>458.8</v>
      </c>
      <c r="G583">
        <v>18.358626782050901</v>
      </c>
      <c r="H583">
        <v>1.01664833151571</v>
      </c>
      <c r="I583">
        <v>62.605766443425701</v>
      </c>
      <c r="J583">
        <v>-1.9766118694634101</v>
      </c>
      <c r="K583">
        <v>424.05002577078398</v>
      </c>
      <c r="L583">
        <v>339.318490951912</v>
      </c>
      <c r="M583">
        <v>56.326305414267601</v>
      </c>
      <c r="N583">
        <v>0.57415324572798498</v>
      </c>
      <c r="O583">
        <v>4.2393199651264002</v>
      </c>
      <c r="P583">
        <v>91.087047063723404</v>
      </c>
    </row>
    <row r="584" spans="1:17" x14ac:dyDescent="0.3">
      <c r="A584" t="s">
        <v>1297</v>
      </c>
      <c r="B584" t="s">
        <v>1298</v>
      </c>
      <c r="C584" t="s">
        <v>10388</v>
      </c>
      <c r="D584" t="s">
        <v>54</v>
      </c>
      <c r="E584">
        <v>9040.1506238750007</v>
      </c>
      <c r="F584">
        <v>521.15</v>
      </c>
      <c r="G584">
        <v>-3.5293022175522601</v>
      </c>
      <c r="H584">
        <v>4.2845162410564201</v>
      </c>
      <c r="I584">
        <v>25.097449288987999</v>
      </c>
      <c r="J584">
        <v>-0.209386254633527</v>
      </c>
      <c r="K584">
        <v>476.30631618281001</v>
      </c>
      <c r="L584">
        <v>408.50759107078699</v>
      </c>
      <c r="M584">
        <v>60.316958928882599</v>
      </c>
      <c r="N584">
        <v>0.84517839598672695</v>
      </c>
      <c r="O584">
        <v>4.9601842080015501</v>
      </c>
      <c r="P584">
        <v>63.114241001564899</v>
      </c>
    </row>
    <row r="585" spans="1:17" x14ac:dyDescent="0.3">
      <c r="A585" t="s">
        <v>1299</v>
      </c>
      <c r="B585" t="s">
        <v>1300</v>
      </c>
      <c r="C585" t="s">
        <v>10390</v>
      </c>
      <c r="D585" t="s">
        <v>197</v>
      </c>
      <c r="E585">
        <v>9000.1706527000006</v>
      </c>
      <c r="F585">
        <v>1666.75</v>
      </c>
      <c r="G585">
        <v>45.531123482108001</v>
      </c>
      <c r="H585">
        <v>2.0704972422746502</v>
      </c>
      <c r="I585">
        <v>53.654922003214701</v>
      </c>
      <c r="J585">
        <v>5.7125254458877901</v>
      </c>
      <c r="K585">
        <v>1438.8269665062701</v>
      </c>
      <c r="L585">
        <v>1198.8020285984501</v>
      </c>
      <c r="M585">
        <v>87.449604295916203</v>
      </c>
      <c r="N585">
        <v>1.36157552084887</v>
      </c>
      <c r="O585">
        <v>2.2948852557372201</v>
      </c>
      <c r="P585">
        <v>103.13833028641</v>
      </c>
      <c r="Q585">
        <v>7.9251421045648002E-2</v>
      </c>
    </row>
    <row r="586" spans="1:17" hidden="1" x14ac:dyDescent="0.3">
      <c r="A586" t="s">
        <v>1301</v>
      </c>
      <c r="B586" t="s">
        <v>1302</v>
      </c>
      <c r="C586" t="s">
        <v>10398</v>
      </c>
      <c r="D586" t="s">
        <v>21</v>
      </c>
      <c r="E586">
        <v>8994.0576817000001</v>
      </c>
      <c r="F586">
        <v>1628.9</v>
      </c>
      <c r="G586">
        <v>136.32750261581199</v>
      </c>
      <c r="H586">
        <v>-11.7560913808791</v>
      </c>
      <c r="I586">
        <v>58.536670067984304</v>
      </c>
      <c r="J586">
        <v>-8.3837091672529205</v>
      </c>
      <c r="K586">
        <v>1715.29219537315</v>
      </c>
      <c r="L586">
        <v>1325.49653573096</v>
      </c>
      <c r="M586">
        <v>24.589922798099099</v>
      </c>
      <c r="N586">
        <v>1.20702423330794</v>
      </c>
      <c r="O586">
        <v>22.275768923813601</v>
      </c>
      <c r="P586">
        <v>174.91983122362799</v>
      </c>
      <c r="Q586">
        <v>0.249100118653765</v>
      </c>
    </row>
    <row r="587" spans="1:17" x14ac:dyDescent="0.3">
      <c r="A587" t="s">
        <v>1303</v>
      </c>
      <c r="B587" t="s">
        <v>1304</v>
      </c>
      <c r="C587" t="s">
        <v>10395</v>
      </c>
      <c r="D587" t="s">
        <v>772</v>
      </c>
      <c r="E587">
        <v>8961.6494530679993</v>
      </c>
      <c r="F587">
        <v>224.34</v>
      </c>
      <c r="G587">
        <v>39.528102285314397</v>
      </c>
      <c r="H587">
        <v>-20.044185164884698</v>
      </c>
      <c r="I587">
        <v>24.388031073281901</v>
      </c>
      <c r="J587">
        <v>-8.1420016261540997</v>
      </c>
      <c r="K587">
        <v>236.41591815567301</v>
      </c>
      <c r="L587">
        <v>202.664394703292</v>
      </c>
      <c r="M587">
        <v>46.138623060136503</v>
      </c>
      <c r="N587">
        <v>0.39523748045750401</v>
      </c>
      <c r="O587">
        <v>32.161005616474903</v>
      </c>
      <c r="P587">
        <v>102.65582655826501</v>
      </c>
      <c r="Q587">
        <v>0.17696837706308</v>
      </c>
    </row>
    <row r="588" spans="1:17" x14ac:dyDescent="0.3">
      <c r="A588" t="s">
        <v>1305</v>
      </c>
      <c r="B588" t="s">
        <v>1306</v>
      </c>
      <c r="C588" t="s">
        <v>10394</v>
      </c>
      <c r="D588" t="s">
        <v>429</v>
      </c>
      <c r="E588">
        <v>8938.1937668699993</v>
      </c>
      <c r="F588">
        <v>202.89</v>
      </c>
      <c r="G588">
        <v>-35.072332911526303</v>
      </c>
      <c r="H588">
        <v>-1.8998652050703799</v>
      </c>
      <c r="I588">
        <v>10.1132338383213</v>
      </c>
      <c r="J588">
        <v>-7.0774813143464703</v>
      </c>
      <c r="K588">
        <v>195.01850319328301</v>
      </c>
      <c r="L588">
        <v>192.757398645683</v>
      </c>
      <c r="M588">
        <v>51.0526315680507</v>
      </c>
      <c r="N588">
        <v>1.3756360988476699</v>
      </c>
      <c r="O588">
        <v>13.9287298536152</v>
      </c>
      <c r="P588">
        <v>39.924137931034402</v>
      </c>
    </row>
    <row r="589" spans="1:17" x14ac:dyDescent="0.3">
      <c r="A589" t="s">
        <v>1307</v>
      </c>
      <c r="B589" t="s">
        <v>1308</v>
      </c>
      <c r="C589" t="s">
        <v>10383</v>
      </c>
      <c r="D589" t="s">
        <v>290</v>
      </c>
      <c r="E589">
        <v>8900.8005097000005</v>
      </c>
      <c r="F589">
        <v>755.15</v>
      </c>
      <c r="G589">
        <v>7.2460742605377204</v>
      </c>
      <c r="H589">
        <v>-3.9470451149470098</v>
      </c>
      <c r="I589">
        <v>-14.8763248514555</v>
      </c>
      <c r="J589">
        <v>-2.9506898963578498</v>
      </c>
      <c r="K589">
        <v>753.71030636418504</v>
      </c>
      <c r="L589">
        <v>718.64315725199799</v>
      </c>
      <c r="M589">
        <v>55.782751559076502</v>
      </c>
      <c r="N589">
        <v>1.2459489551151499</v>
      </c>
      <c r="O589">
        <v>22.055220817056199</v>
      </c>
      <c r="P589">
        <v>43.0072909762333</v>
      </c>
      <c r="Q589">
        <v>8.1943443020070006E-2</v>
      </c>
    </row>
    <row r="590" spans="1:17" x14ac:dyDescent="0.3">
      <c r="A590" t="s">
        <v>1309</v>
      </c>
      <c r="B590" t="s">
        <v>1310</v>
      </c>
      <c r="C590" t="s">
        <v>10387</v>
      </c>
      <c r="D590" t="s">
        <v>46</v>
      </c>
      <c r="E590">
        <v>8888.4195330000002</v>
      </c>
      <c r="F590">
        <v>316.05</v>
      </c>
      <c r="G590">
        <v>-16.859564281119301</v>
      </c>
      <c r="H590">
        <v>-12.1006471905142</v>
      </c>
      <c r="I590">
        <v>7.9968634156383001</v>
      </c>
      <c r="J590">
        <v>-11.118466531286501</v>
      </c>
      <c r="K590">
        <v>342.96629773799799</v>
      </c>
      <c r="L590">
        <v>311.53801146027502</v>
      </c>
      <c r="M590">
        <v>26.652280615924301</v>
      </c>
      <c r="N590">
        <v>0.50925545867289301</v>
      </c>
      <c r="O590">
        <v>31.434899541211799</v>
      </c>
      <c r="P590">
        <v>33.495248152059098</v>
      </c>
      <c r="Q590">
        <v>-1.7120021658956E-2</v>
      </c>
    </row>
    <row r="591" spans="1:17" x14ac:dyDescent="0.3">
      <c r="A591" t="s">
        <v>1311</v>
      </c>
      <c r="B591" t="s">
        <v>1312</v>
      </c>
      <c r="C591" t="s">
        <v>10395</v>
      </c>
      <c r="D591" t="s">
        <v>259</v>
      </c>
      <c r="E591">
        <v>8851.1047461199996</v>
      </c>
      <c r="F591">
        <v>77.349999999999994</v>
      </c>
      <c r="G591">
        <v>56.762849318384298</v>
      </c>
      <c r="H591">
        <v>-10.324822278615599</v>
      </c>
      <c r="I591">
        <v>57.500616767026798</v>
      </c>
      <c r="J591">
        <v>-2.2804507681792798</v>
      </c>
      <c r="K591">
        <v>77.771818700109407</v>
      </c>
      <c r="L591">
        <v>64.309003662833007</v>
      </c>
      <c r="M591">
        <v>45.871767174522702</v>
      </c>
      <c r="N591">
        <v>0.65333122240529695</v>
      </c>
      <c r="O591">
        <v>20.7498383968972</v>
      </c>
      <c r="P591">
        <v>95.889958641882998</v>
      </c>
      <c r="Q591">
        <v>0.23129132418130199</v>
      </c>
    </row>
    <row r="592" spans="1:17" hidden="1" x14ac:dyDescent="0.3">
      <c r="A592" t="s">
        <v>1313</v>
      </c>
      <c r="B592" t="s">
        <v>1314</v>
      </c>
      <c r="C592" t="s">
        <v>10398</v>
      </c>
      <c r="D592" t="s">
        <v>407</v>
      </c>
      <c r="E592">
        <v>8832.0873567599992</v>
      </c>
      <c r="F592">
        <v>400.2</v>
      </c>
      <c r="G592">
        <v>209.55889569475801</v>
      </c>
      <c r="H592">
        <v>25.531884616934601</v>
      </c>
      <c r="I592">
        <v>107.305998442377</v>
      </c>
      <c r="J592">
        <v>1.94065076118295</v>
      </c>
      <c r="K592">
        <v>339.14216276423701</v>
      </c>
      <c r="L592">
        <v>254.40306460576801</v>
      </c>
      <c r="M592">
        <v>61.0520080935636</v>
      </c>
      <c r="N592">
        <v>0.77022739018498099</v>
      </c>
      <c r="O592">
        <v>8.1959020489755101</v>
      </c>
      <c r="P592">
        <v>254.787234042553</v>
      </c>
      <c r="Q592">
        <v>0.18430316650460499</v>
      </c>
    </row>
    <row r="593" spans="1:17" x14ac:dyDescent="0.3">
      <c r="A593" t="s">
        <v>1315</v>
      </c>
      <c r="B593" t="s">
        <v>1316</v>
      </c>
      <c r="C593" t="s">
        <v>10400</v>
      </c>
      <c r="D593" t="s">
        <v>1223</v>
      </c>
      <c r="E593">
        <v>8826.8229636889992</v>
      </c>
      <c r="F593">
        <v>84.31</v>
      </c>
      <c r="G593">
        <v>-3.0970225220841301</v>
      </c>
      <c r="H593">
        <v>-17.2651271369791</v>
      </c>
      <c r="I593">
        <v>-20.060413246435601</v>
      </c>
      <c r="J593">
        <v>-7.8239178912917504</v>
      </c>
      <c r="K593">
        <v>90.555429189939701</v>
      </c>
      <c r="L593">
        <v>87.716522080676697</v>
      </c>
      <c r="M593">
        <v>28.6581267312094</v>
      </c>
      <c r="N593">
        <v>0.53980368030201298</v>
      </c>
      <c r="O593">
        <v>60.953623532202499</v>
      </c>
      <c r="P593">
        <v>34.251592356687901</v>
      </c>
      <c r="Q593">
        <v>5.0643126313614999E-2</v>
      </c>
    </row>
    <row r="594" spans="1:17" x14ac:dyDescent="0.3">
      <c r="A594" t="s">
        <v>1317</v>
      </c>
      <c r="B594" t="s">
        <v>1318</v>
      </c>
      <c r="C594" t="s">
        <v>10384</v>
      </c>
      <c r="D594" t="s">
        <v>218</v>
      </c>
      <c r="E594">
        <v>8821.8820935999993</v>
      </c>
      <c r="F594">
        <v>7949.75</v>
      </c>
      <c r="G594">
        <v>39.375608452221002</v>
      </c>
      <c r="H594">
        <v>8.4949420263485997</v>
      </c>
      <c r="I594">
        <v>13.548145078718999</v>
      </c>
      <c r="J594">
        <v>-4.3796114381971698</v>
      </c>
      <c r="K594">
        <v>7268.0409718722003</v>
      </c>
      <c r="L594">
        <v>6521.8950586104502</v>
      </c>
      <c r="M594">
        <v>68.821501819585606</v>
      </c>
      <c r="N594">
        <v>0.61550117302262997</v>
      </c>
      <c r="O594">
        <v>3.7768483285637902</v>
      </c>
      <c r="P594">
        <v>80.266439909297006</v>
      </c>
      <c r="Q594">
        <v>4.7421433545375001E-2</v>
      </c>
    </row>
    <row r="595" spans="1:17" x14ac:dyDescent="0.3">
      <c r="A595" t="s">
        <v>1319</v>
      </c>
      <c r="B595" t="s">
        <v>1320</v>
      </c>
      <c r="C595" t="s">
        <v>10384</v>
      </c>
      <c r="D595" t="s">
        <v>24</v>
      </c>
      <c r="E595">
        <v>8819.6949202819997</v>
      </c>
      <c r="F595">
        <v>233.54</v>
      </c>
      <c r="G595">
        <v>-35.575933312583601</v>
      </c>
      <c r="H595">
        <v>0.54077688904969201</v>
      </c>
      <c r="I595">
        <v>-16.578235458998101</v>
      </c>
      <c r="J595">
        <v>1.3579845501855901</v>
      </c>
      <c r="K595">
        <v>225.42430985896999</v>
      </c>
      <c r="L595">
        <v>222.80769184678201</v>
      </c>
      <c r="M595">
        <v>63.957412475347198</v>
      </c>
      <c r="N595">
        <v>0.94921277263082204</v>
      </c>
      <c r="O595">
        <v>22.698467072021899</v>
      </c>
      <c r="P595">
        <v>21.6354166666666</v>
      </c>
      <c r="Q595">
        <v>0.12809038928501801</v>
      </c>
    </row>
    <row r="596" spans="1:17" hidden="1" x14ac:dyDescent="0.3">
      <c r="A596" t="s">
        <v>1321</v>
      </c>
      <c r="B596" t="s">
        <v>1322</v>
      </c>
      <c r="C596" t="s">
        <v>10395</v>
      </c>
      <c r="D596" t="s">
        <v>244</v>
      </c>
      <c r="E596">
        <v>8808.7226518949992</v>
      </c>
      <c r="F596">
        <v>1490.15</v>
      </c>
      <c r="G596">
        <v>90.354692805271696</v>
      </c>
      <c r="H596">
        <v>-13.765605799329901</v>
      </c>
      <c r="I596">
        <v>5.1543618556770099</v>
      </c>
      <c r="J596">
        <v>-6.8796779338125402</v>
      </c>
      <c r="K596">
        <v>1581.9372900620799</v>
      </c>
      <c r="M596">
        <v>32.752625767016099</v>
      </c>
      <c r="N596">
        <v>0.92979190057971906</v>
      </c>
      <c r="O596">
        <v>39.583263429855997</v>
      </c>
      <c r="P596">
        <v>131.96606475716001</v>
      </c>
    </row>
    <row r="597" spans="1:17" x14ac:dyDescent="0.3">
      <c r="A597" t="s">
        <v>1323</v>
      </c>
      <c r="B597" t="s">
        <v>1324</v>
      </c>
      <c r="C597" t="s">
        <v>10388</v>
      </c>
      <c r="D597" t="s">
        <v>266</v>
      </c>
      <c r="E597">
        <v>8800.5993029500005</v>
      </c>
      <c r="F597">
        <v>1342.25</v>
      </c>
      <c r="G597">
        <v>-3.1749982203882601</v>
      </c>
      <c r="H597">
        <v>-4.2532885398120799</v>
      </c>
      <c r="I597">
        <v>-2.1091228476856001</v>
      </c>
      <c r="J597">
        <v>-0.77651285178518004</v>
      </c>
      <c r="K597">
        <v>1327.73737443245</v>
      </c>
      <c r="L597">
        <v>1231.7477025676601</v>
      </c>
      <c r="M597">
        <v>40.909397988578498</v>
      </c>
      <c r="N597">
        <v>2.0654810480291999</v>
      </c>
      <c r="O597">
        <v>23.222201527286199</v>
      </c>
      <c r="P597">
        <v>37.398914934998402</v>
      </c>
    </row>
    <row r="598" spans="1:17" x14ac:dyDescent="0.3">
      <c r="A598" t="s">
        <v>1325</v>
      </c>
      <c r="B598" t="s">
        <v>1326</v>
      </c>
      <c r="C598" t="s">
        <v>10395</v>
      </c>
      <c r="D598" t="s">
        <v>215</v>
      </c>
      <c r="E598">
        <v>8748.8293000800004</v>
      </c>
      <c r="F598">
        <v>2266.8000000000002</v>
      </c>
      <c r="G598">
        <v>0.69719134923634096</v>
      </c>
      <c r="H598">
        <v>5.6573928636803199</v>
      </c>
      <c r="I598">
        <v>7.7436571503791596</v>
      </c>
      <c r="J598">
        <v>10.3263914749161</v>
      </c>
      <c r="K598">
        <v>2093.77317706853</v>
      </c>
      <c r="L598">
        <v>2007.96993459594</v>
      </c>
      <c r="M598">
        <v>75.051726294481895</v>
      </c>
      <c r="N598">
        <v>2.1473777877806501</v>
      </c>
      <c r="O598">
        <v>21.007587788953501</v>
      </c>
      <c r="P598">
        <v>55.058485532526099</v>
      </c>
      <c r="Q598">
        <v>-6.6106650299910001E-3</v>
      </c>
    </row>
    <row r="599" spans="1:17" x14ac:dyDescent="0.3">
      <c r="A599" t="s">
        <v>1327</v>
      </c>
      <c r="B599" t="s">
        <v>1328</v>
      </c>
      <c r="C599" t="s">
        <v>10400</v>
      </c>
      <c r="D599" t="s">
        <v>1223</v>
      </c>
      <c r="E599">
        <v>8724.5060174999999</v>
      </c>
      <c r="F599">
        <v>682.5</v>
      </c>
      <c r="G599">
        <v>83.354871262594401</v>
      </c>
      <c r="H599">
        <v>-17.258633831763799</v>
      </c>
      <c r="I599">
        <v>26.471532094273499</v>
      </c>
      <c r="J599">
        <v>-5.37398032098596</v>
      </c>
      <c r="K599">
        <v>660.86885905074303</v>
      </c>
      <c r="L599">
        <v>512.05374688883296</v>
      </c>
      <c r="M599">
        <v>36.865518199033502</v>
      </c>
      <c r="N599">
        <v>0.54088791356482402</v>
      </c>
      <c r="O599">
        <v>15.010989010989</v>
      </c>
      <c r="P599">
        <v>139.138051857042</v>
      </c>
      <c r="Q599">
        <v>0.18469541974992801</v>
      </c>
    </row>
    <row r="600" spans="1:17" x14ac:dyDescent="0.3">
      <c r="A600" t="s">
        <v>1329</v>
      </c>
      <c r="B600" t="s">
        <v>1330</v>
      </c>
      <c r="C600" t="s">
        <v>10397</v>
      </c>
      <c r="D600" t="s">
        <v>387</v>
      </c>
      <c r="E600">
        <v>8716.2974912199898</v>
      </c>
      <c r="F600">
        <v>218.74</v>
      </c>
      <c r="G600">
        <v>-1.1874241950001401</v>
      </c>
      <c r="H600">
        <v>-8.7463443950713806</v>
      </c>
      <c r="I600">
        <v>-5.2554723607112397</v>
      </c>
      <c r="J600">
        <v>-3.1679622696712499</v>
      </c>
      <c r="K600">
        <v>230.865877500555</v>
      </c>
      <c r="L600">
        <v>225.16171498305499</v>
      </c>
      <c r="M600">
        <v>34.395659391075803</v>
      </c>
      <c r="N600">
        <v>0.31418938324588902</v>
      </c>
      <c r="O600">
        <v>47.321020389503502</v>
      </c>
      <c r="P600">
        <v>31.7710843373494</v>
      </c>
      <c r="Q600">
        <v>6.2263885667314001E-2</v>
      </c>
    </row>
    <row r="601" spans="1:17" x14ac:dyDescent="0.3">
      <c r="A601" t="s">
        <v>1331</v>
      </c>
      <c r="B601" t="s">
        <v>1332</v>
      </c>
      <c r="C601" t="s">
        <v>10390</v>
      </c>
      <c r="D601" t="s">
        <v>197</v>
      </c>
      <c r="E601">
        <v>8708.8248000000003</v>
      </c>
      <c r="F601">
        <v>570</v>
      </c>
      <c r="G601">
        <v>-14.1856693547783</v>
      </c>
      <c r="H601">
        <v>-0.21356022604090399</v>
      </c>
      <c r="I601">
        <v>0.12517384047400501</v>
      </c>
      <c r="J601">
        <v>-1.9161892506334</v>
      </c>
      <c r="K601">
        <v>579.14684099650503</v>
      </c>
      <c r="L601">
        <v>549.333522048291</v>
      </c>
      <c r="M601">
        <v>54.7268641839214</v>
      </c>
      <c r="N601">
        <v>0.50315284755673095</v>
      </c>
      <c r="O601">
        <v>24.175438596491201</v>
      </c>
      <c r="P601">
        <v>31.639722863741301</v>
      </c>
      <c r="Q601">
        <v>6.9486332964710004E-2</v>
      </c>
    </row>
    <row r="602" spans="1:17" x14ac:dyDescent="0.3">
      <c r="A602" t="s">
        <v>1333</v>
      </c>
      <c r="B602" t="s">
        <v>1334</v>
      </c>
      <c r="C602" t="s">
        <v>10395</v>
      </c>
      <c r="D602" t="s">
        <v>982</v>
      </c>
      <c r="E602">
        <v>8697.4374578400002</v>
      </c>
      <c r="F602">
        <v>916.05</v>
      </c>
      <c r="G602">
        <v>93.8331825901695</v>
      </c>
      <c r="H602">
        <v>-4.7052225923202702</v>
      </c>
      <c r="I602">
        <v>52.985102696468203</v>
      </c>
      <c r="J602">
        <v>-8.2712671526281092</v>
      </c>
      <c r="K602">
        <v>882.913793832887</v>
      </c>
      <c r="L602">
        <v>749.15996596063303</v>
      </c>
      <c r="M602">
        <v>57.964041097977898</v>
      </c>
      <c r="N602">
        <v>1.1220837477305099</v>
      </c>
      <c r="O602">
        <v>15.6050433928279</v>
      </c>
      <c r="P602">
        <v>126.18518518518501</v>
      </c>
      <c r="Q602">
        <v>0.15801314910039199</v>
      </c>
    </row>
    <row r="603" spans="1:17" hidden="1" x14ac:dyDescent="0.3">
      <c r="A603" t="s">
        <v>1335</v>
      </c>
      <c r="B603" t="s">
        <v>1336</v>
      </c>
      <c r="C603" t="s">
        <v>10398</v>
      </c>
      <c r="D603" t="s">
        <v>753</v>
      </c>
      <c r="E603">
        <v>8642.3479203879997</v>
      </c>
      <c r="F603">
        <v>551.04999999999995</v>
      </c>
      <c r="G603">
        <v>-10.7355301171464</v>
      </c>
      <c r="H603">
        <v>1.2812441594428099</v>
      </c>
      <c r="I603">
        <v>-1.3672000346426201</v>
      </c>
      <c r="J603">
        <v>1.33018462307651</v>
      </c>
      <c r="K603">
        <v>526.98698740410305</v>
      </c>
      <c r="L603">
        <v>501.88436985902302</v>
      </c>
      <c r="M603">
        <v>73.886051750125603</v>
      </c>
      <c r="N603">
        <v>0.64365160246681596</v>
      </c>
      <c r="O603">
        <v>0.47001179566283902</v>
      </c>
      <c r="P603">
        <v>28.410971034418399</v>
      </c>
      <c r="Q603">
        <v>-1.0545973830429E-2</v>
      </c>
    </row>
    <row r="604" spans="1:17" hidden="1" x14ac:dyDescent="0.3">
      <c r="A604" t="s">
        <v>1337</v>
      </c>
      <c r="B604" t="s">
        <v>1338</v>
      </c>
      <c r="C604" t="s">
        <v>10398</v>
      </c>
      <c r="D604" t="s">
        <v>54</v>
      </c>
      <c r="E604">
        <v>8613.9173012600004</v>
      </c>
      <c r="F604">
        <v>5189.3</v>
      </c>
      <c r="G604">
        <v>-24.387361832709999</v>
      </c>
      <c r="H604">
        <v>-8.6244802582044198</v>
      </c>
      <c r="I604">
        <v>-10.516052818683301</v>
      </c>
      <c r="J604">
        <v>-6.2165732593682996</v>
      </c>
      <c r="K604">
        <v>5185.5618129383101</v>
      </c>
      <c r="L604">
        <v>5061.1126535877302</v>
      </c>
      <c r="M604">
        <v>48.367890514473899</v>
      </c>
      <c r="N604">
        <v>1.2144449215794499</v>
      </c>
      <c r="O604">
        <v>8.7400998207850709</v>
      </c>
      <c r="P604">
        <v>11.921579622779801</v>
      </c>
      <c r="Q604">
        <v>-5.9695477708636001E-2</v>
      </c>
    </row>
    <row r="605" spans="1:17" x14ac:dyDescent="0.3">
      <c r="A605" t="s">
        <v>1339</v>
      </c>
      <c r="B605" t="s">
        <v>1340</v>
      </c>
      <c r="C605" t="s">
        <v>5658</v>
      </c>
      <c r="D605" t="s">
        <v>80</v>
      </c>
      <c r="E605">
        <v>8609.8512429339899</v>
      </c>
      <c r="F605">
        <v>213.02</v>
      </c>
      <c r="G605">
        <v>7.0890610536702603</v>
      </c>
      <c r="H605">
        <v>-3.9241976162290602</v>
      </c>
      <c r="I605">
        <v>-14.737703566104299</v>
      </c>
      <c r="J605">
        <v>0.25806119028368801</v>
      </c>
      <c r="K605">
        <v>214.687032345322</v>
      </c>
      <c r="L605">
        <v>202.81317875886401</v>
      </c>
      <c r="M605">
        <v>45.599317284424501</v>
      </c>
      <c r="N605">
        <v>0.99627344299318998</v>
      </c>
      <c r="O605">
        <v>20.176509247957899</v>
      </c>
      <c r="P605">
        <v>44.911564625850303</v>
      </c>
      <c r="Q605">
        <v>7.5207752437290998E-2</v>
      </c>
    </row>
    <row r="606" spans="1:17" x14ac:dyDescent="0.3">
      <c r="A606" t="s">
        <v>1341</v>
      </c>
      <c r="B606" t="s">
        <v>1342</v>
      </c>
      <c r="C606" t="s">
        <v>10397</v>
      </c>
      <c r="D606" t="s">
        <v>278</v>
      </c>
      <c r="E606">
        <v>8584.1101484850005</v>
      </c>
      <c r="F606">
        <v>695.65</v>
      </c>
      <c r="G606">
        <v>-13.439029880661099</v>
      </c>
      <c r="H606">
        <v>-13.619838063445201</v>
      </c>
      <c r="I606">
        <v>-3.2731462699985499</v>
      </c>
      <c r="J606">
        <v>-4.3077729755504599</v>
      </c>
      <c r="K606">
        <v>719.51274756201894</v>
      </c>
      <c r="L606">
        <v>674.21391874492895</v>
      </c>
      <c r="M606">
        <v>34.327496174656602</v>
      </c>
      <c r="N606">
        <v>0.293631546116701</v>
      </c>
      <c r="O606">
        <v>20.419751311722798</v>
      </c>
      <c r="P606">
        <v>36.388589353984898</v>
      </c>
    </row>
    <row r="607" spans="1:17" x14ac:dyDescent="0.3">
      <c r="A607" t="s">
        <v>1343</v>
      </c>
      <c r="B607" t="s">
        <v>1344</v>
      </c>
      <c r="C607" t="s">
        <v>10396</v>
      </c>
      <c r="D607" t="s">
        <v>132</v>
      </c>
      <c r="E607">
        <v>8573.1176719750001</v>
      </c>
      <c r="F607">
        <v>585.25</v>
      </c>
      <c r="G607">
        <v>5.61485511233544</v>
      </c>
      <c r="H607">
        <v>-7.6384584130898796</v>
      </c>
      <c r="I607">
        <v>33.819044369428397</v>
      </c>
      <c r="J607">
        <v>-1.56445357595916</v>
      </c>
      <c r="K607">
        <v>573.25526685408101</v>
      </c>
      <c r="L607">
        <v>508.41142901204398</v>
      </c>
      <c r="M607">
        <v>56.663485616109298</v>
      </c>
      <c r="N607">
        <v>1.09241423576268</v>
      </c>
      <c r="O607">
        <v>19.4361384023921</v>
      </c>
      <c r="P607">
        <v>53.992895671622101</v>
      </c>
      <c r="Q607">
        <v>6.3581229424739998E-3</v>
      </c>
    </row>
    <row r="608" spans="1:17" x14ac:dyDescent="0.3">
      <c r="A608" t="s">
        <v>1345</v>
      </c>
      <c r="B608" t="s">
        <v>1346</v>
      </c>
      <c r="C608" t="s">
        <v>10395</v>
      </c>
      <c r="D608" t="s">
        <v>443</v>
      </c>
      <c r="E608">
        <v>8547.8122850799991</v>
      </c>
      <c r="F608">
        <v>637.9</v>
      </c>
      <c r="G608">
        <v>-15.977118046900401</v>
      </c>
      <c r="H608">
        <v>-2.08383522306901</v>
      </c>
      <c r="I608">
        <v>-41.5580121872351</v>
      </c>
      <c r="J608">
        <v>-5.3642087272987302</v>
      </c>
      <c r="K608">
        <v>660.14719543874696</v>
      </c>
      <c r="L608">
        <v>716.66604615083997</v>
      </c>
      <c r="M608">
        <v>33.601977315899298</v>
      </c>
      <c r="N608">
        <v>0.55483044417001304</v>
      </c>
      <c r="O608">
        <v>71.970528295971107</v>
      </c>
      <c r="P608">
        <v>14.5653735632183</v>
      </c>
      <c r="Q608">
        <v>0.15500803478182301</v>
      </c>
    </row>
    <row r="609" spans="1:17" hidden="1" x14ac:dyDescent="0.3">
      <c r="A609" t="s">
        <v>1347</v>
      </c>
      <c r="B609" t="s">
        <v>1348</v>
      </c>
      <c r="C609" t="s">
        <v>10398</v>
      </c>
      <c r="D609" t="s">
        <v>429</v>
      </c>
      <c r="E609">
        <v>8543.0196885000005</v>
      </c>
      <c r="F609">
        <v>1097</v>
      </c>
      <c r="G609">
        <v>11.128564854171101</v>
      </c>
      <c r="H609">
        <v>-1.69998611117181</v>
      </c>
      <c r="I609">
        <v>20.537332882248599</v>
      </c>
      <c r="J609">
        <v>-6.3430383485987898</v>
      </c>
      <c r="K609">
        <v>1043.8051546588899</v>
      </c>
      <c r="L609">
        <v>926.303658470031</v>
      </c>
      <c r="M609">
        <v>52.122689280612597</v>
      </c>
      <c r="N609">
        <v>0.49860287214900201</v>
      </c>
      <c r="O609">
        <v>12.853236098450299</v>
      </c>
      <c r="P609">
        <v>44.789810598561303</v>
      </c>
      <c r="Q609">
        <v>0.10698433846118099</v>
      </c>
    </row>
    <row r="610" spans="1:17" hidden="1" x14ac:dyDescent="0.3">
      <c r="A610" t="s">
        <v>1349</v>
      </c>
      <c r="B610" t="s">
        <v>1350</v>
      </c>
      <c r="C610" t="s">
        <v>10398</v>
      </c>
      <c r="D610" t="s">
        <v>290</v>
      </c>
      <c r="E610">
        <v>8490.3131713500006</v>
      </c>
      <c r="F610">
        <v>505.15</v>
      </c>
      <c r="G610">
        <v>140.17938402948599</v>
      </c>
      <c r="H610">
        <v>-12.7426281063321</v>
      </c>
      <c r="I610">
        <v>101.535137815242</v>
      </c>
      <c r="J610">
        <v>-5.3878313187667102</v>
      </c>
      <c r="K610">
        <v>481.18211158133698</v>
      </c>
      <c r="L610">
        <v>350.91704231592502</v>
      </c>
      <c r="M610">
        <v>45.041507759698597</v>
      </c>
      <c r="N610">
        <v>0.181336441377769</v>
      </c>
      <c r="O610">
        <v>15.6092249826784</v>
      </c>
      <c r="P610">
        <v>185.96093971129301</v>
      </c>
      <c r="Q610">
        <v>8.0610312202888001E-2</v>
      </c>
    </row>
    <row r="611" spans="1:17" x14ac:dyDescent="0.3">
      <c r="A611" t="s">
        <v>1351</v>
      </c>
      <c r="B611" t="s">
        <v>1352</v>
      </c>
      <c r="C611" t="s">
        <v>10388</v>
      </c>
      <c r="D611" t="s">
        <v>54</v>
      </c>
      <c r="E611">
        <v>8475.0490418199897</v>
      </c>
      <c r="F611">
        <v>866.65</v>
      </c>
      <c r="G611">
        <v>115.430384987129</v>
      </c>
      <c r="H611">
        <v>18.573260501071999</v>
      </c>
      <c r="I611">
        <v>74.4721955334673</v>
      </c>
      <c r="J611">
        <v>-6.4696566893209697</v>
      </c>
      <c r="K611">
        <v>747.51926968492603</v>
      </c>
      <c r="L611">
        <v>565.96319320200303</v>
      </c>
      <c r="M611">
        <v>56.894804004919997</v>
      </c>
      <c r="N611">
        <v>1.0269222492215999</v>
      </c>
      <c r="O611">
        <v>10.7136675705302</v>
      </c>
      <c r="P611">
        <v>191.99797843665701</v>
      </c>
      <c r="Q611">
        <v>3.8362315514559001E-2</v>
      </c>
    </row>
    <row r="612" spans="1:17" hidden="1" x14ac:dyDescent="0.3">
      <c r="A612" t="s">
        <v>1353</v>
      </c>
      <c r="B612" t="s">
        <v>1354</v>
      </c>
      <c r="C612" t="s">
        <v>10398</v>
      </c>
      <c r="D612" t="s">
        <v>753</v>
      </c>
      <c r="E612">
        <v>8375.5088797930002</v>
      </c>
      <c r="F612">
        <v>271.36</v>
      </c>
      <c r="G612">
        <v>1.2137767974131499</v>
      </c>
      <c r="H612">
        <v>-1.2224333279220501</v>
      </c>
      <c r="I612">
        <v>0.82835979483939604</v>
      </c>
      <c r="J612">
        <v>-1.6162800025041</v>
      </c>
      <c r="K612">
        <v>260.86852036225099</v>
      </c>
      <c r="L612">
        <v>241.44817644226001</v>
      </c>
      <c r="M612">
        <v>59.785019392106697</v>
      </c>
      <c r="N612">
        <v>1.0593753814943201</v>
      </c>
      <c r="O612">
        <v>0.143720518867929</v>
      </c>
      <c r="P612">
        <v>37.816150330116798</v>
      </c>
      <c r="Q612">
        <v>1.1816369177710001E-3</v>
      </c>
    </row>
    <row r="613" spans="1:17" x14ac:dyDescent="0.3">
      <c r="A613" t="s">
        <v>1355</v>
      </c>
      <c r="B613" t="s">
        <v>1356</v>
      </c>
      <c r="C613" t="s">
        <v>10393</v>
      </c>
      <c r="D613" t="s">
        <v>83</v>
      </c>
      <c r="E613">
        <v>8373.57243724</v>
      </c>
      <c r="F613">
        <v>283.60000000000002</v>
      </c>
      <c r="G613">
        <v>-74.440009960892496</v>
      </c>
      <c r="H613">
        <v>-6.8463139713775396</v>
      </c>
      <c r="I613">
        <v>-18.042377581230699</v>
      </c>
      <c r="J613">
        <v>-2.6027123443738902</v>
      </c>
      <c r="K613">
        <v>295.06672754407799</v>
      </c>
      <c r="L613">
        <v>333.90785972908702</v>
      </c>
      <c r="M613">
        <v>28.5140744620238</v>
      </c>
      <c r="N613">
        <v>0.46433937866490799</v>
      </c>
      <c r="O613">
        <v>84.767277856135294</v>
      </c>
      <c r="P613">
        <v>8.6590038314176407</v>
      </c>
      <c r="Q613">
        <v>-9.4389124676544006E-2</v>
      </c>
    </row>
    <row r="614" spans="1:17" hidden="1" x14ac:dyDescent="0.3">
      <c r="A614" t="s">
        <v>1357</v>
      </c>
      <c r="B614" t="s">
        <v>1358</v>
      </c>
      <c r="C614" t="s">
        <v>10398</v>
      </c>
      <c r="D614" t="s">
        <v>1359</v>
      </c>
      <c r="E614">
        <v>8369.7008711939998</v>
      </c>
      <c r="F614">
        <v>1230.3900000000001</v>
      </c>
      <c r="K614">
        <v>1221.0284065276701</v>
      </c>
      <c r="L614">
        <v>1201.49851616978</v>
      </c>
      <c r="M614">
        <v>68.273684852772604</v>
      </c>
      <c r="N614">
        <v>1</v>
      </c>
      <c r="Q614">
        <v>-6.1080809493942997E-2</v>
      </c>
    </row>
    <row r="615" spans="1:17" x14ac:dyDescent="0.3">
      <c r="A615" t="s">
        <v>1360</v>
      </c>
      <c r="B615" t="s">
        <v>1361</v>
      </c>
      <c r="C615" t="s">
        <v>10396</v>
      </c>
      <c r="D615" t="s">
        <v>132</v>
      </c>
      <c r="E615">
        <v>8352.0065794799993</v>
      </c>
      <c r="F615">
        <v>538.1</v>
      </c>
      <c r="G615">
        <v>-33.743985117738298</v>
      </c>
      <c r="H615">
        <v>-13.430672365804901</v>
      </c>
      <c r="I615">
        <v>-17.431186968301201</v>
      </c>
      <c r="J615">
        <v>-3.75381023959488</v>
      </c>
      <c r="K615">
        <v>571.45018443456695</v>
      </c>
      <c r="L615">
        <v>571.36795861805297</v>
      </c>
      <c r="M615">
        <v>38.4054449959336</v>
      </c>
      <c r="N615">
        <v>0.69907894771827095</v>
      </c>
      <c r="O615">
        <v>26.147556216316602</v>
      </c>
      <c r="P615">
        <v>13.2842105263157</v>
      </c>
      <c r="Q615">
        <v>6.8381820664387E-2</v>
      </c>
    </row>
    <row r="616" spans="1:17" x14ac:dyDescent="0.3">
      <c r="A616" t="s">
        <v>1362</v>
      </c>
      <c r="B616" t="s">
        <v>1363</v>
      </c>
      <c r="C616" t="s">
        <v>10402</v>
      </c>
      <c r="D616" t="s">
        <v>1364</v>
      </c>
      <c r="E616">
        <v>8346.3629027499992</v>
      </c>
      <c r="F616">
        <v>678.95</v>
      </c>
      <c r="G616">
        <v>2.13898816859786</v>
      </c>
      <c r="H616">
        <v>-9.2478217061927097</v>
      </c>
      <c r="I616">
        <v>29.070629119119399</v>
      </c>
      <c r="J616">
        <v>-2.2282927542792099</v>
      </c>
      <c r="K616">
        <v>657.38919417314605</v>
      </c>
      <c r="L616">
        <v>580.80091584671595</v>
      </c>
      <c r="M616">
        <v>57.939128009326502</v>
      </c>
      <c r="N616">
        <v>1.1319118156586201</v>
      </c>
      <c r="O616">
        <v>13.174755136607899</v>
      </c>
      <c r="P616">
        <v>66.838677970266602</v>
      </c>
      <c r="Q616">
        <v>0.13919160890725199</v>
      </c>
    </row>
    <row r="617" spans="1:17" hidden="1" x14ac:dyDescent="0.3">
      <c r="A617" t="s">
        <v>1365</v>
      </c>
      <c r="B617" t="s">
        <v>1366</v>
      </c>
      <c r="C617" t="s">
        <v>10398</v>
      </c>
      <c r="D617" t="s">
        <v>122</v>
      </c>
      <c r="E617">
        <v>8304.8803571249991</v>
      </c>
      <c r="F617">
        <v>2587.9499999999998</v>
      </c>
      <c r="G617">
        <v>-45.749778122449101</v>
      </c>
      <c r="H617">
        <v>-10.824541054637599</v>
      </c>
      <c r="I617">
        <v>-12.371907053768201</v>
      </c>
      <c r="J617">
        <v>-4.6111338805011304</v>
      </c>
      <c r="K617">
        <v>2735.7489224129699</v>
      </c>
      <c r="L617">
        <v>2707.8205129397202</v>
      </c>
      <c r="M617">
        <v>32.063692999898102</v>
      </c>
      <c r="N617">
        <v>0.90785362297628802</v>
      </c>
      <c r="O617">
        <v>35.242180103943198</v>
      </c>
      <c r="P617">
        <v>10.1724137931034</v>
      </c>
      <c r="Q617">
        <v>5.7348677507399999E-4</v>
      </c>
    </row>
    <row r="618" spans="1:17" x14ac:dyDescent="0.3">
      <c r="A618" t="s">
        <v>1367</v>
      </c>
      <c r="B618" t="s">
        <v>1368</v>
      </c>
      <c r="C618" t="s">
        <v>10384</v>
      </c>
      <c r="D618" t="s">
        <v>24</v>
      </c>
      <c r="E618">
        <v>8291.8478497409997</v>
      </c>
      <c r="F618">
        <v>42.87</v>
      </c>
      <c r="G618">
        <v>-42.724345766269003</v>
      </c>
      <c r="H618">
        <v>-3.5347985437566498</v>
      </c>
      <c r="I618">
        <v>-19.882238548121901</v>
      </c>
      <c r="J618">
        <v>-2.3742123186006099</v>
      </c>
      <c r="K618">
        <v>43.894017105214601</v>
      </c>
      <c r="L618">
        <v>47.246201611106997</v>
      </c>
      <c r="M618">
        <v>50.749591659180702</v>
      </c>
      <c r="N618">
        <v>0.630587939297518</v>
      </c>
      <c r="O618">
        <v>46.955913226032202</v>
      </c>
      <c r="P618">
        <v>7.1749999999999901</v>
      </c>
      <c r="Q618">
        <v>8.1716582147586994E-2</v>
      </c>
    </row>
    <row r="619" spans="1:17" x14ac:dyDescent="0.3">
      <c r="A619" t="s">
        <v>1369</v>
      </c>
      <c r="B619" t="s">
        <v>1370</v>
      </c>
      <c r="C619" t="s">
        <v>10397</v>
      </c>
      <c r="D619" t="s">
        <v>278</v>
      </c>
      <c r="E619">
        <v>8275.5449688600002</v>
      </c>
      <c r="F619">
        <v>1991.7</v>
      </c>
      <c r="G619">
        <v>69.995490509971802</v>
      </c>
      <c r="H619">
        <v>0.54129960616698802</v>
      </c>
      <c r="I619">
        <v>76.321219212047396</v>
      </c>
      <c r="J619">
        <v>-6.6195342435469096</v>
      </c>
      <c r="K619">
        <v>1826.0346440856399</v>
      </c>
      <c r="L619">
        <v>1439.8916161145301</v>
      </c>
      <c r="M619">
        <v>50.781390966414698</v>
      </c>
      <c r="N619">
        <v>1.03039583188773</v>
      </c>
      <c r="O619">
        <v>9.3864537832002792</v>
      </c>
      <c r="P619">
        <v>128.379772961816</v>
      </c>
      <c r="Q619">
        <v>9.8959002870330007E-2</v>
      </c>
    </row>
    <row r="620" spans="1:17" hidden="1" x14ac:dyDescent="0.3">
      <c r="A620" t="s">
        <v>1371</v>
      </c>
      <c r="B620" t="s">
        <v>1372</v>
      </c>
      <c r="C620" t="s">
        <v>10391</v>
      </c>
      <c r="D620" t="s">
        <v>281</v>
      </c>
      <c r="E620">
        <v>8252.6134225599999</v>
      </c>
      <c r="F620">
        <v>370.9</v>
      </c>
      <c r="G620">
        <v>-37.215066354337303</v>
      </c>
      <c r="H620">
        <v>-8.1253670604996699</v>
      </c>
      <c r="I620">
        <v>-40.060371657035503</v>
      </c>
      <c r="J620">
        <v>-7.4196823697322403</v>
      </c>
      <c r="K620">
        <v>403.00884189968798</v>
      </c>
      <c r="M620">
        <v>31.208702404097998</v>
      </c>
      <c r="N620">
        <v>0.63194006225220301</v>
      </c>
      <c r="O620">
        <v>45.119978430843901</v>
      </c>
      <c r="P620">
        <v>1.86761878604777</v>
      </c>
    </row>
    <row r="621" spans="1:17" x14ac:dyDescent="0.3">
      <c r="A621" t="s">
        <v>1373</v>
      </c>
      <c r="B621" t="s">
        <v>1374</v>
      </c>
      <c r="C621" t="s">
        <v>10383</v>
      </c>
      <c r="D621" t="s">
        <v>21</v>
      </c>
      <c r="E621">
        <v>8224.6512880999999</v>
      </c>
      <c r="F621">
        <v>2664.35</v>
      </c>
      <c r="G621">
        <v>-15.537567910999799</v>
      </c>
      <c r="H621">
        <v>-9.5037334976157801</v>
      </c>
      <c r="I621">
        <v>-15.742333193404001</v>
      </c>
      <c r="J621">
        <v>-5.2448811735567604</v>
      </c>
      <c r="K621">
        <v>2775.4557328042702</v>
      </c>
      <c r="L621">
        <v>2654.7206121736699</v>
      </c>
      <c r="M621">
        <v>36.2048582512992</v>
      </c>
      <c r="N621">
        <v>0.82458337326327402</v>
      </c>
      <c r="O621">
        <v>18.0400472910841</v>
      </c>
      <c r="P621">
        <v>26.689807660302801</v>
      </c>
      <c r="Q621">
        <v>-3.8394925819253002E-2</v>
      </c>
    </row>
    <row r="622" spans="1:17" x14ac:dyDescent="0.3">
      <c r="A622" t="s">
        <v>1375</v>
      </c>
      <c r="B622" t="s">
        <v>1376</v>
      </c>
      <c r="C622" t="s">
        <v>10397</v>
      </c>
      <c r="D622" t="s">
        <v>472</v>
      </c>
      <c r="E622">
        <v>8214.5363155199993</v>
      </c>
      <c r="F622">
        <v>747.9</v>
      </c>
      <c r="G622">
        <v>-48.713361180123798</v>
      </c>
      <c r="H622">
        <v>-11.3308218646655</v>
      </c>
      <c r="I622">
        <v>-34.113487972924197</v>
      </c>
      <c r="J622">
        <v>-4.0472641435944903</v>
      </c>
      <c r="K622">
        <v>775.74886626570003</v>
      </c>
      <c r="L622">
        <v>831.05938505721599</v>
      </c>
      <c r="M622">
        <v>20.872763061110799</v>
      </c>
      <c r="N622">
        <v>0.37424442511838801</v>
      </c>
      <c r="O622">
        <v>47.920845032758301</v>
      </c>
      <c r="P622">
        <v>3.8173237090505201</v>
      </c>
      <c r="Q622">
        <v>-3.3363109165711002E-2</v>
      </c>
    </row>
    <row r="623" spans="1:17" hidden="1" x14ac:dyDescent="0.3">
      <c r="A623" t="s">
        <v>1377</v>
      </c>
      <c r="B623" t="s">
        <v>1378</v>
      </c>
      <c r="C623" t="s">
        <v>10398</v>
      </c>
      <c r="D623" t="s">
        <v>1379</v>
      </c>
      <c r="E623">
        <v>8214.2947179999992</v>
      </c>
      <c r="F623">
        <v>2030</v>
      </c>
      <c r="G623">
        <v>100.304428067063</v>
      </c>
      <c r="H623">
        <v>-3.2997146025633901</v>
      </c>
      <c r="I623">
        <v>84.925005062837101</v>
      </c>
      <c r="J623">
        <v>-4.5822994199798197</v>
      </c>
      <c r="K623">
        <v>1870.34074930935</v>
      </c>
      <c r="L623">
        <v>1408.76346343925</v>
      </c>
      <c r="M623">
        <v>48.784645815789602</v>
      </c>
      <c r="N623">
        <v>0.35375115003950702</v>
      </c>
      <c r="O623">
        <v>9.6059113300492598</v>
      </c>
      <c r="P623">
        <v>161.935483870967</v>
      </c>
    </row>
    <row r="624" spans="1:17" x14ac:dyDescent="0.3">
      <c r="A624" t="s">
        <v>1380</v>
      </c>
      <c r="B624" t="s">
        <v>1381</v>
      </c>
      <c r="C624" t="s">
        <v>10387</v>
      </c>
      <c r="D624" t="s">
        <v>46</v>
      </c>
      <c r="E624">
        <v>8191.9087123999998</v>
      </c>
      <c r="F624">
        <v>1222.9000000000001</v>
      </c>
      <c r="G624">
        <v>41.848944097146699</v>
      </c>
      <c r="H624">
        <v>-19.741609022936402</v>
      </c>
      <c r="I624">
        <v>2.0501075617887099</v>
      </c>
      <c r="J624">
        <v>-4.1703386671430902</v>
      </c>
      <c r="K624">
        <v>1257.5679655321701</v>
      </c>
      <c r="L624">
        <v>1121.0562684807901</v>
      </c>
      <c r="M624">
        <v>53.526452295240297</v>
      </c>
      <c r="N624">
        <v>1.0743236092713899</v>
      </c>
      <c r="O624">
        <v>26.130509444762399</v>
      </c>
      <c r="P624">
        <v>88.138461538461499</v>
      </c>
      <c r="Q624">
        <v>0.134331844684176</v>
      </c>
    </row>
    <row r="625" spans="1:17" x14ac:dyDescent="0.3">
      <c r="A625" t="s">
        <v>1382</v>
      </c>
      <c r="B625" t="s">
        <v>1383</v>
      </c>
      <c r="C625" t="s">
        <v>10397</v>
      </c>
      <c r="D625" t="s">
        <v>443</v>
      </c>
      <c r="E625">
        <v>8171.10278432</v>
      </c>
      <c r="F625">
        <v>516.79999999999995</v>
      </c>
      <c r="G625">
        <v>-25.787279298390299</v>
      </c>
      <c r="H625">
        <v>-8.9169654025192197E-2</v>
      </c>
      <c r="I625">
        <v>4.02190530106511</v>
      </c>
      <c r="J625">
        <v>2.8825922148147098</v>
      </c>
      <c r="K625">
        <v>511.43903934167503</v>
      </c>
      <c r="L625">
        <v>497.07924026195099</v>
      </c>
      <c r="M625">
        <v>59.347321834249399</v>
      </c>
      <c r="N625">
        <v>0.74399475935145698</v>
      </c>
      <c r="O625">
        <v>22.658668730650099</v>
      </c>
      <c r="P625">
        <v>28.301886792452802</v>
      </c>
      <c r="Q625">
        <v>-2.4646217380111999E-2</v>
      </c>
    </row>
    <row r="626" spans="1:17" x14ac:dyDescent="0.3">
      <c r="A626" t="s">
        <v>1384</v>
      </c>
      <c r="B626" t="s">
        <v>1385</v>
      </c>
      <c r="C626" t="s">
        <v>10391</v>
      </c>
      <c r="D626" t="s">
        <v>281</v>
      </c>
      <c r="E626">
        <v>8166.7765657050004</v>
      </c>
      <c r="F626">
        <v>405.15</v>
      </c>
      <c r="G626">
        <v>-28.5965134361936</v>
      </c>
      <c r="H626">
        <v>-3.3913753726847502</v>
      </c>
      <c r="I626">
        <v>-12.201413015457801</v>
      </c>
      <c r="J626">
        <v>-6.4535359204707197</v>
      </c>
      <c r="K626">
        <v>423.35969295056299</v>
      </c>
      <c r="L626">
        <v>410.68703530476301</v>
      </c>
      <c r="M626">
        <v>26.561010561399598</v>
      </c>
      <c r="N626">
        <v>0.48612008878115898</v>
      </c>
      <c r="O626">
        <v>24.645193138343799</v>
      </c>
      <c r="P626">
        <v>16.506110711718101</v>
      </c>
      <c r="Q626">
        <v>4.9857694556329997E-2</v>
      </c>
    </row>
    <row r="627" spans="1:17" hidden="1" x14ac:dyDescent="0.3">
      <c r="A627" t="s">
        <v>1386</v>
      </c>
      <c r="B627" t="s">
        <v>1387</v>
      </c>
      <c r="C627" t="s">
        <v>10398</v>
      </c>
      <c r="D627" t="s">
        <v>259</v>
      </c>
      <c r="E627">
        <v>8160.4965810000003</v>
      </c>
      <c r="F627">
        <v>4073.1</v>
      </c>
      <c r="G627">
        <v>341.53005929608298</v>
      </c>
      <c r="H627">
        <v>-12.278968514714601</v>
      </c>
      <c r="I627">
        <v>191.234492286478</v>
      </c>
      <c r="J627">
        <v>-7.1865608543383503</v>
      </c>
      <c r="K627">
        <v>4180.8796984566497</v>
      </c>
      <c r="L627">
        <v>2845.0736104187799</v>
      </c>
      <c r="M627">
        <v>23.3170356911506</v>
      </c>
      <c r="N627">
        <v>0.43098373061412898</v>
      </c>
      <c r="O627">
        <v>24.609020156637399</v>
      </c>
      <c r="P627">
        <v>400.87309394982702</v>
      </c>
      <c r="Q627">
        <v>0.15435151744426001</v>
      </c>
    </row>
    <row r="628" spans="1:17" hidden="1" x14ac:dyDescent="0.3">
      <c r="A628" t="s">
        <v>1388</v>
      </c>
      <c r="B628" t="s">
        <v>1389</v>
      </c>
      <c r="C628" t="s">
        <v>10398</v>
      </c>
      <c r="D628" t="s">
        <v>605</v>
      </c>
      <c r="E628">
        <v>8127.2917935300002</v>
      </c>
      <c r="F628">
        <v>4093.7</v>
      </c>
      <c r="G628">
        <v>1.2770235477364</v>
      </c>
      <c r="H628">
        <v>2.2303667908632998</v>
      </c>
      <c r="I628">
        <v>6.0690949040323501</v>
      </c>
      <c r="J628">
        <v>-1.72842762210873</v>
      </c>
      <c r="K628">
        <v>3803.4636046493601</v>
      </c>
      <c r="L628">
        <v>3586.0524787086001</v>
      </c>
      <c r="M628">
        <v>67.522546213382398</v>
      </c>
      <c r="N628">
        <v>3.2041406945550399</v>
      </c>
      <c r="O628">
        <v>5.8932017490289796</v>
      </c>
      <c r="P628">
        <v>35.259619038178698</v>
      </c>
      <c r="Q628">
        <v>-1.0199664882809E-2</v>
      </c>
    </row>
    <row r="629" spans="1:17" hidden="1" x14ac:dyDescent="0.3">
      <c r="A629" t="s">
        <v>1390</v>
      </c>
      <c r="B629" t="s">
        <v>1391</v>
      </c>
      <c r="C629" t="s">
        <v>10398</v>
      </c>
      <c r="D629" t="s">
        <v>259</v>
      </c>
      <c r="E629">
        <v>8116.389228</v>
      </c>
      <c r="F629">
        <v>1252</v>
      </c>
      <c r="G629">
        <v>89.058117205914499</v>
      </c>
      <c r="H629">
        <v>-10.9475892827218</v>
      </c>
      <c r="I629">
        <v>71.071432654149504</v>
      </c>
      <c r="J629">
        <v>-5.6600847931334499</v>
      </c>
      <c r="K629">
        <v>1282.5305562713199</v>
      </c>
      <c r="L629">
        <v>1049.0932346639199</v>
      </c>
      <c r="M629">
        <v>36.840533671582101</v>
      </c>
      <c r="N629">
        <v>1.4362670038263901</v>
      </c>
      <c r="O629">
        <v>16.194089456868898</v>
      </c>
      <c r="P629">
        <v>131.40190370575701</v>
      </c>
    </row>
    <row r="630" spans="1:17" x14ac:dyDescent="0.3">
      <c r="A630" t="s">
        <v>1392</v>
      </c>
      <c r="B630" t="s">
        <v>1393</v>
      </c>
      <c r="C630" t="s">
        <v>10382</v>
      </c>
      <c r="D630" t="s">
        <v>1394</v>
      </c>
      <c r="E630">
        <v>8075.8213099199902</v>
      </c>
      <c r="F630">
        <v>498.4</v>
      </c>
      <c r="G630">
        <v>59.069171529504402</v>
      </c>
      <c r="H630">
        <v>-10.787942426563401</v>
      </c>
      <c r="I630">
        <v>25.971764746754602</v>
      </c>
      <c r="J630">
        <v>-3.3021238736593901</v>
      </c>
      <c r="K630">
        <v>510.89734887031</v>
      </c>
      <c r="L630">
        <v>464.643845214973</v>
      </c>
      <c r="M630">
        <v>55.590716742397703</v>
      </c>
      <c r="N630">
        <v>0.88919787353374602</v>
      </c>
      <c r="O630">
        <v>27.3675762439807</v>
      </c>
      <c r="P630">
        <v>109.17739227756</v>
      </c>
    </row>
    <row r="631" spans="1:17" x14ac:dyDescent="0.3">
      <c r="A631" t="s">
        <v>1395</v>
      </c>
      <c r="B631" t="s">
        <v>1396</v>
      </c>
      <c r="C631" t="s">
        <v>10391</v>
      </c>
      <c r="D631" t="s">
        <v>327</v>
      </c>
      <c r="E631">
        <v>8059.7170663759998</v>
      </c>
      <c r="F631">
        <v>209.48</v>
      </c>
      <c r="G631">
        <v>16.233015347633799</v>
      </c>
      <c r="H631">
        <v>-15.6869098780122</v>
      </c>
      <c r="I631">
        <v>-9.7248882762122406</v>
      </c>
      <c r="J631">
        <v>-6.5277044308085497</v>
      </c>
      <c r="K631">
        <v>218.91759551909999</v>
      </c>
      <c r="L631">
        <v>205.24061914478099</v>
      </c>
      <c r="M631">
        <v>37.819684515672897</v>
      </c>
      <c r="N631">
        <v>0.51234693538402898</v>
      </c>
      <c r="O631">
        <v>25.071605881229701</v>
      </c>
      <c r="P631">
        <v>56.328358208955201</v>
      </c>
    </row>
    <row r="632" spans="1:17" x14ac:dyDescent="0.3">
      <c r="A632" t="s">
        <v>1397</v>
      </c>
      <c r="B632" t="s">
        <v>1398</v>
      </c>
      <c r="C632" t="s">
        <v>10393</v>
      </c>
      <c r="D632" t="s">
        <v>83</v>
      </c>
      <c r="E632">
        <v>8053.3313337099999</v>
      </c>
      <c r="F632">
        <v>3289.7</v>
      </c>
      <c r="G632">
        <v>61.634627460108497</v>
      </c>
      <c r="H632">
        <v>-2.96112510460364</v>
      </c>
      <c r="I632">
        <v>10.3308512631976</v>
      </c>
      <c r="J632">
        <v>-0.645548051958309</v>
      </c>
      <c r="K632">
        <v>3158.3953099303299</v>
      </c>
      <c r="L632">
        <v>2633.5855687838198</v>
      </c>
      <c r="M632">
        <v>43.912563832242299</v>
      </c>
      <c r="N632">
        <v>0.59852936137594703</v>
      </c>
      <c r="O632">
        <v>7.1511080037693402</v>
      </c>
      <c r="P632">
        <v>112.095032397408</v>
      </c>
      <c r="Q632">
        <v>0.18706109732558701</v>
      </c>
    </row>
    <row r="633" spans="1:17" x14ac:dyDescent="0.3">
      <c r="A633" t="s">
        <v>1399</v>
      </c>
      <c r="B633" t="s">
        <v>1400</v>
      </c>
      <c r="C633" t="s">
        <v>10397</v>
      </c>
      <c r="D633" t="s">
        <v>472</v>
      </c>
      <c r="E633">
        <v>7989.9340466699996</v>
      </c>
      <c r="F633">
        <v>288.89999999999998</v>
      </c>
      <c r="G633">
        <v>-29.437640437873501</v>
      </c>
      <c r="H633">
        <v>0.98126704613443005</v>
      </c>
      <c r="I633">
        <v>11.659924231825601</v>
      </c>
      <c r="J633">
        <v>-10.6964450341576</v>
      </c>
      <c r="K633">
        <v>283.75905854431602</v>
      </c>
      <c r="L633">
        <v>268.467265967721</v>
      </c>
      <c r="M633">
        <v>35.678798382230703</v>
      </c>
      <c r="N633">
        <v>1.20240089083325</v>
      </c>
      <c r="O633">
        <v>12.668743509864999</v>
      </c>
      <c r="P633">
        <v>31.318181818181799</v>
      </c>
      <c r="Q633">
        <v>-0.11177176134646501</v>
      </c>
    </row>
    <row r="634" spans="1:17" x14ac:dyDescent="0.3">
      <c r="A634" t="s">
        <v>1401</v>
      </c>
      <c r="B634" t="s">
        <v>1402</v>
      </c>
      <c r="C634" t="s">
        <v>10396</v>
      </c>
      <c r="D634" t="s">
        <v>132</v>
      </c>
      <c r="E634">
        <v>7989.0824524679902</v>
      </c>
      <c r="F634">
        <v>125.64</v>
      </c>
      <c r="G634">
        <v>27.652911519623999</v>
      </c>
      <c r="H634">
        <v>-12.4406033293024</v>
      </c>
      <c r="I634">
        <v>-4.1361132938964902</v>
      </c>
      <c r="J634">
        <v>-8.6376332234941806</v>
      </c>
      <c r="K634">
        <v>131.828999728501</v>
      </c>
      <c r="L634">
        <v>121.093114335135</v>
      </c>
      <c r="M634">
        <v>44.481188319767497</v>
      </c>
      <c r="N634">
        <v>0.56056738723656596</v>
      </c>
      <c r="O634">
        <v>30.818210760904101</v>
      </c>
      <c r="P634">
        <v>82.086956521739097</v>
      </c>
      <c r="Q634">
        <v>-1.1193107119186E-2</v>
      </c>
    </row>
    <row r="635" spans="1:17" hidden="1" x14ac:dyDescent="0.3">
      <c r="A635" t="s">
        <v>1403</v>
      </c>
      <c r="B635" t="s">
        <v>1404</v>
      </c>
      <c r="C635" t="s">
        <v>10398</v>
      </c>
      <c r="D635" t="s">
        <v>46</v>
      </c>
      <c r="E635">
        <v>7988.7114904999999</v>
      </c>
      <c r="F635">
        <v>729.95</v>
      </c>
      <c r="G635">
        <v>226.827251759376</v>
      </c>
      <c r="H635">
        <v>24.759521312193499</v>
      </c>
      <c r="I635">
        <v>265.483263200789</v>
      </c>
      <c r="J635">
        <v>-8.0896300074075</v>
      </c>
      <c r="K635">
        <v>635.94895960676502</v>
      </c>
      <c r="L635">
        <v>402.22008793779202</v>
      </c>
      <c r="M635">
        <v>38.570414875962904</v>
      </c>
      <c r="N635">
        <v>0.73790906518578103</v>
      </c>
      <c r="O635">
        <v>18.706760737036699</v>
      </c>
      <c r="P635">
        <v>372.30669686185598</v>
      </c>
    </row>
    <row r="636" spans="1:17" x14ac:dyDescent="0.3">
      <c r="A636" t="s">
        <v>1405</v>
      </c>
      <c r="B636" t="s">
        <v>1406</v>
      </c>
      <c r="C636" t="s">
        <v>10391</v>
      </c>
      <c r="D636" t="s">
        <v>119</v>
      </c>
      <c r="E636">
        <v>7974.7577187999996</v>
      </c>
      <c r="F636">
        <v>667.6</v>
      </c>
      <c r="G636">
        <v>-46.081012202266201</v>
      </c>
      <c r="H636">
        <v>-0.486676188275877</v>
      </c>
      <c r="I636">
        <v>-19.9909619196068</v>
      </c>
      <c r="J636">
        <v>-7.6334011696849204</v>
      </c>
      <c r="K636">
        <v>681.06759695065398</v>
      </c>
      <c r="L636">
        <v>701.204011745961</v>
      </c>
      <c r="M636">
        <v>27.939779472423101</v>
      </c>
      <c r="N636">
        <v>0.51757296485524196</v>
      </c>
      <c r="O636">
        <v>27.171959257040101</v>
      </c>
      <c r="P636">
        <v>11.526896090878701</v>
      </c>
      <c r="Q636">
        <v>-0.103882558935241</v>
      </c>
    </row>
    <row r="637" spans="1:17" x14ac:dyDescent="0.3">
      <c r="A637" t="s">
        <v>1407</v>
      </c>
      <c r="B637" t="s">
        <v>1408</v>
      </c>
      <c r="C637" t="s">
        <v>10400</v>
      </c>
      <c r="D637" t="s">
        <v>1409</v>
      </c>
      <c r="E637">
        <v>7934.3064023999996</v>
      </c>
      <c r="F637">
        <v>1036.5999999999999</v>
      </c>
      <c r="G637">
        <v>-11.898500495892</v>
      </c>
      <c r="H637">
        <v>4.8491589524430996</v>
      </c>
      <c r="I637">
        <v>35.817100953940702</v>
      </c>
      <c r="J637">
        <v>-2.95679158009274</v>
      </c>
      <c r="K637">
        <v>943.57622771204399</v>
      </c>
      <c r="L637">
        <v>833.17182951802397</v>
      </c>
      <c r="M637">
        <v>60.051365801802703</v>
      </c>
      <c r="N637">
        <v>2.2606493122319602</v>
      </c>
      <c r="O637">
        <v>7.7561257958711201</v>
      </c>
      <c r="P637">
        <v>75.249366018596703</v>
      </c>
      <c r="Q637">
        <v>-7.219559450976E-3</v>
      </c>
    </row>
    <row r="638" spans="1:17" x14ac:dyDescent="0.3">
      <c r="A638" t="s">
        <v>1410</v>
      </c>
      <c r="B638" t="s">
        <v>1411</v>
      </c>
      <c r="C638" t="s">
        <v>10400</v>
      </c>
      <c r="D638" t="s">
        <v>625</v>
      </c>
      <c r="E638">
        <v>7896.34289696</v>
      </c>
      <c r="F638">
        <v>46.06</v>
      </c>
      <c r="G638">
        <v>-29.2450628001274</v>
      </c>
      <c r="H638">
        <v>-8.5848079045559</v>
      </c>
      <c r="I638">
        <v>-21.432128027176901</v>
      </c>
      <c r="J638">
        <v>-7.15540241033586</v>
      </c>
      <c r="K638">
        <v>47.043995595161903</v>
      </c>
      <c r="L638">
        <v>46.769339808643402</v>
      </c>
      <c r="M638">
        <v>37.642632149702301</v>
      </c>
      <c r="N638">
        <v>0.617053762157598</v>
      </c>
      <c r="O638">
        <v>49.153278332609602</v>
      </c>
      <c r="P638">
        <v>19.1720569210866</v>
      </c>
      <c r="Q638">
        <v>1.8410970539582999E-2</v>
      </c>
    </row>
    <row r="639" spans="1:17" x14ac:dyDescent="0.3">
      <c r="A639" t="s">
        <v>1412</v>
      </c>
      <c r="B639" t="s">
        <v>1413</v>
      </c>
      <c r="C639" t="s">
        <v>10395</v>
      </c>
      <c r="D639" t="s">
        <v>1414</v>
      </c>
      <c r="E639">
        <v>7878.8755785949998</v>
      </c>
      <c r="F639">
        <v>247.45</v>
      </c>
      <c r="G639">
        <v>-4.0482382560023904</v>
      </c>
      <c r="H639">
        <v>-6.8918337546570196</v>
      </c>
      <c r="I639">
        <v>17.940986704981501</v>
      </c>
      <c r="J639">
        <v>-4.8061508862995002</v>
      </c>
      <c r="K639">
        <v>238.14099480314999</v>
      </c>
      <c r="L639">
        <v>211.31700767628399</v>
      </c>
      <c r="M639">
        <v>45.141097349460701</v>
      </c>
      <c r="N639">
        <v>0.99196437639652602</v>
      </c>
      <c r="O639">
        <v>8.7088300666801501</v>
      </c>
      <c r="P639">
        <v>45.902122641509401</v>
      </c>
      <c r="Q639">
        <v>-3.1404516043450001E-2</v>
      </c>
    </row>
    <row r="640" spans="1:17" x14ac:dyDescent="0.3">
      <c r="A640" t="s">
        <v>1415</v>
      </c>
      <c r="B640" t="s">
        <v>1416</v>
      </c>
      <c r="C640" t="s">
        <v>10395</v>
      </c>
      <c r="D640" t="s">
        <v>144</v>
      </c>
      <c r="E640">
        <v>7867.9070137050003</v>
      </c>
      <c r="F640">
        <v>443.05</v>
      </c>
      <c r="G640">
        <v>-44.416293991398099</v>
      </c>
      <c r="H640">
        <v>-0.24084593086787201</v>
      </c>
      <c r="I640">
        <v>-26.223860990175599</v>
      </c>
      <c r="J640">
        <v>-4.6378545046717097</v>
      </c>
      <c r="K640">
        <v>447.46702080822303</v>
      </c>
      <c r="L640">
        <v>475.04917306095501</v>
      </c>
      <c r="M640">
        <v>51.021530535024397</v>
      </c>
      <c r="N640">
        <v>1.09376722789689</v>
      </c>
      <c r="O640">
        <v>59.169393973592101</v>
      </c>
      <c r="P640">
        <v>14.7500647500647</v>
      </c>
      <c r="Q640">
        <v>2.9595108579325999E-2</v>
      </c>
    </row>
    <row r="641" spans="1:17" x14ac:dyDescent="0.3">
      <c r="A641" t="s">
        <v>1417</v>
      </c>
      <c r="B641" t="s">
        <v>1418</v>
      </c>
      <c r="C641" t="s">
        <v>10391</v>
      </c>
      <c r="D641" t="s">
        <v>605</v>
      </c>
      <c r="E641">
        <v>7827.2248238550001</v>
      </c>
      <c r="F641">
        <v>587.54999999999995</v>
      </c>
      <c r="G641">
        <v>51.720965264478203</v>
      </c>
      <c r="H641">
        <v>16.023240937047699</v>
      </c>
      <c r="I641">
        <v>14.2059865273424</v>
      </c>
      <c r="J641">
        <v>-2.30260734698604</v>
      </c>
      <c r="K641">
        <v>533.82514184989896</v>
      </c>
      <c r="L641">
        <v>473.23559898207498</v>
      </c>
      <c r="M641">
        <v>63.090876205256002</v>
      </c>
      <c r="N641">
        <v>1.40588403176512</v>
      </c>
      <c r="O641">
        <v>4.8251212662752101</v>
      </c>
      <c r="P641">
        <v>96.603647314706294</v>
      </c>
      <c r="Q641">
        <v>9.2293986174069004E-2</v>
      </c>
    </row>
    <row r="642" spans="1:17" x14ac:dyDescent="0.3">
      <c r="A642" t="s">
        <v>1419</v>
      </c>
      <c r="B642" t="s">
        <v>1420</v>
      </c>
      <c r="C642" t="s">
        <v>10387</v>
      </c>
      <c r="D642" t="s">
        <v>46</v>
      </c>
      <c r="E642">
        <v>7809.9550700999998</v>
      </c>
      <c r="F642">
        <v>572.1</v>
      </c>
      <c r="G642">
        <v>69.497103453018596</v>
      </c>
      <c r="H642">
        <v>-4.0425749322169402</v>
      </c>
      <c r="I642">
        <v>72.795593923525004</v>
      </c>
      <c r="J642">
        <v>-2.68744983026646</v>
      </c>
      <c r="K642">
        <v>548.48101447484305</v>
      </c>
      <c r="L642">
        <v>430.54769730000601</v>
      </c>
      <c r="M642">
        <v>46.356466864022202</v>
      </c>
      <c r="N642">
        <v>0.63514426705655203</v>
      </c>
      <c r="O642">
        <v>8.1978675056808097</v>
      </c>
      <c r="P642">
        <v>137.13989637305701</v>
      </c>
      <c r="Q642">
        <v>0.198608300114893</v>
      </c>
    </row>
    <row r="643" spans="1:17" x14ac:dyDescent="0.3">
      <c r="A643" t="s">
        <v>1421</v>
      </c>
      <c r="B643" t="s">
        <v>1422</v>
      </c>
      <c r="C643" t="s">
        <v>10384</v>
      </c>
      <c r="D643" t="s">
        <v>21</v>
      </c>
      <c r="E643">
        <v>7780.0605807920001</v>
      </c>
      <c r="F643">
        <v>28.09</v>
      </c>
      <c r="G643">
        <v>36.932497876718003</v>
      </c>
      <c r="H643">
        <v>-10.8472377934009</v>
      </c>
      <c r="I643">
        <v>-35.991877507179503</v>
      </c>
      <c r="J643">
        <v>-3.6499870994547199</v>
      </c>
      <c r="K643">
        <v>29.080647902558599</v>
      </c>
      <c r="L643">
        <v>27.9729064228314</v>
      </c>
      <c r="M643">
        <v>44.5006179536826</v>
      </c>
      <c r="N643">
        <v>0.55317532889560295</v>
      </c>
      <c r="O643">
        <v>44.189367376608701</v>
      </c>
      <c r="P643">
        <v>73.383103448275804</v>
      </c>
      <c r="Q643">
        <v>3.1181480342285E-2</v>
      </c>
    </row>
    <row r="644" spans="1:17" x14ac:dyDescent="0.3">
      <c r="A644" t="s">
        <v>1423</v>
      </c>
      <c r="B644" t="s">
        <v>1424</v>
      </c>
      <c r="C644" t="s">
        <v>10389</v>
      </c>
      <c r="D644" t="s">
        <v>57</v>
      </c>
      <c r="E644">
        <v>7765.1730735600004</v>
      </c>
      <c r="F644">
        <v>14.46</v>
      </c>
      <c r="G644">
        <v>69.854629183945804</v>
      </c>
      <c r="H644">
        <v>-8.5883300234626407</v>
      </c>
      <c r="I644">
        <v>60.423221551152601</v>
      </c>
      <c r="J644">
        <v>-5.6953840799245796</v>
      </c>
      <c r="K644">
        <v>15.6950480765889</v>
      </c>
      <c r="L644">
        <v>13.061212360426</v>
      </c>
      <c r="M644">
        <v>23.3016775762785</v>
      </c>
      <c r="N644">
        <v>0.70194506241088195</v>
      </c>
      <c r="O644">
        <v>45.919778699861602</v>
      </c>
      <c r="P644">
        <v>131.36000000000001</v>
      </c>
      <c r="Q644">
        <v>0.107452866463845</v>
      </c>
    </row>
    <row r="645" spans="1:17" hidden="1" x14ac:dyDescent="0.3">
      <c r="A645" t="s">
        <v>1425</v>
      </c>
      <c r="B645" t="s">
        <v>1426</v>
      </c>
      <c r="C645" t="s">
        <v>10398</v>
      </c>
      <c r="D645" t="s">
        <v>1427</v>
      </c>
      <c r="E645">
        <v>7755.9619199999997</v>
      </c>
      <c r="F645">
        <v>3723.1</v>
      </c>
      <c r="G645">
        <v>755.80468863697797</v>
      </c>
      <c r="H645">
        <v>7.9901013490863804</v>
      </c>
      <c r="I645">
        <v>144.37209816833999</v>
      </c>
      <c r="J645">
        <v>-5.6578118255893104</v>
      </c>
      <c r="K645">
        <v>3369.7223475883202</v>
      </c>
      <c r="L645">
        <v>2279.0526638756</v>
      </c>
      <c r="M645">
        <v>60.915243394330197</v>
      </c>
      <c r="N645">
        <v>0.41020588082767201</v>
      </c>
      <c r="O645">
        <v>6.0943837124976401</v>
      </c>
      <c r="P645">
        <v>926.07137935786102</v>
      </c>
    </row>
    <row r="646" spans="1:17" x14ac:dyDescent="0.3">
      <c r="A646" t="s">
        <v>1428</v>
      </c>
      <c r="B646" t="s">
        <v>1429</v>
      </c>
      <c r="C646" t="s">
        <v>10392</v>
      </c>
      <c r="D646" t="s">
        <v>1394</v>
      </c>
      <c r="E646">
        <v>7754.82139121</v>
      </c>
      <c r="F646">
        <v>381.1</v>
      </c>
      <c r="G646">
        <v>41.188338533617802</v>
      </c>
      <c r="H646">
        <v>-13.927044902327401</v>
      </c>
      <c r="I646">
        <v>22.324747247814599</v>
      </c>
      <c r="J646">
        <v>-7.5875812176228603</v>
      </c>
      <c r="K646">
        <v>422.76622957020101</v>
      </c>
      <c r="L646">
        <v>388.93676454398599</v>
      </c>
      <c r="M646">
        <v>37.541616256664298</v>
      </c>
      <c r="N646">
        <v>0.43999322325415402</v>
      </c>
      <c r="O646">
        <v>54.290212542639701</v>
      </c>
      <c r="P646">
        <v>84.061820816227893</v>
      </c>
      <c r="Q646">
        <v>8.6793045040207004E-2</v>
      </c>
    </row>
    <row r="647" spans="1:17" hidden="1" x14ac:dyDescent="0.3">
      <c r="A647" t="s">
        <v>1430</v>
      </c>
      <c r="B647" t="s">
        <v>1431</v>
      </c>
      <c r="C647" t="s">
        <v>10398</v>
      </c>
      <c r="D647" t="s">
        <v>164</v>
      </c>
      <c r="E647">
        <v>7750.3210618129997</v>
      </c>
      <c r="F647">
        <v>212.77</v>
      </c>
      <c r="G647">
        <v>192.054123541075</v>
      </c>
      <c r="H647">
        <v>2.7288660278902399</v>
      </c>
      <c r="I647">
        <v>67.002571671172603</v>
      </c>
      <c r="J647">
        <v>-3.3011909354268298</v>
      </c>
      <c r="K647">
        <v>190.74947638817599</v>
      </c>
      <c r="L647">
        <v>147.73233120639301</v>
      </c>
      <c r="M647">
        <v>55.929758674749799</v>
      </c>
      <c r="N647">
        <v>0.99215249716390097</v>
      </c>
      <c r="O647">
        <v>5.5834939136156301</v>
      </c>
      <c r="P647">
        <v>252.26821192052901</v>
      </c>
    </row>
    <row r="648" spans="1:17" x14ac:dyDescent="0.3">
      <c r="A648" t="s">
        <v>1432</v>
      </c>
      <c r="B648" t="s">
        <v>1433</v>
      </c>
      <c r="C648" t="s">
        <v>605</v>
      </c>
      <c r="D648" t="s">
        <v>605</v>
      </c>
      <c r="E648">
        <v>7742.9344222999998</v>
      </c>
      <c r="F648">
        <v>390.95</v>
      </c>
      <c r="G648">
        <v>33.438046399441397</v>
      </c>
      <c r="H648">
        <v>-4.5375382119524099</v>
      </c>
      <c r="I648">
        <v>9.3537657873203308</v>
      </c>
      <c r="J648">
        <v>-8.1307377068384898</v>
      </c>
      <c r="K648">
        <v>399.17277155276503</v>
      </c>
      <c r="L648">
        <v>352.19469189030002</v>
      </c>
      <c r="M648">
        <v>35.546893067664101</v>
      </c>
      <c r="N648">
        <v>0.62648610440783004</v>
      </c>
      <c r="O648">
        <v>15.270494948203</v>
      </c>
      <c r="P648">
        <v>81.668215613382898</v>
      </c>
      <c r="Q648">
        <v>3.3015323922641997E-2</v>
      </c>
    </row>
    <row r="649" spans="1:17" x14ac:dyDescent="0.3">
      <c r="A649" t="s">
        <v>1434</v>
      </c>
      <c r="B649" t="s">
        <v>1435</v>
      </c>
      <c r="C649" t="s">
        <v>10401</v>
      </c>
      <c r="D649" t="s">
        <v>642</v>
      </c>
      <c r="E649">
        <v>7742.5341325199997</v>
      </c>
      <c r="F649">
        <v>457.05</v>
      </c>
      <c r="G649">
        <v>-12.2810183413674</v>
      </c>
      <c r="H649">
        <v>-12.0942188210523</v>
      </c>
      <c r="I649">
        <v>20.446685451548898</v>
      </c>
      <c r="J649">
        <v>-2.1343267253345299</v>
      </c>
      <c r="K649">
        <v>473.39680516588402</v>
      </c>
      <c r="L649">
        <v>436.33776038093902</v>
      </c>
      <c r="M649">
        <v>48.871827928381997</v>
      </c>
      <c r="N649">
        <v>0.40990295427937201</v>
      </c>
      <c r="O649">
        <v>39.754950224264299</v>
      </c>
      <c r="P649">
        <v>43.2309620808524</v>
      </c>
      <c r="Q649">
        <v>7.1624926309372006E-2</v>
      </c>
    </row>
    <row r="650" spans="1:17" hidden="1" x14ac:dyDescent="0.3">
      <c r="A650" t="s">
        <v>1436</v>
      </c>
      <c r="B650" t="s">
        <v>1437</v>
      </c>
      <c r="C650" t="s">
        <v>10384</v>
      </c>
      <c r="D650" t="s">
        <v>569</v>
      </c>
      <c r="E650">
        <v>7710.5769750099998</v>
      </c>
      <c r="F650">
        <v>718.9</v>
      </c>
      <c r="G650">
        <v>2.3872602431178902</v>
      </c>
      <c r="H650">
        <v>-7.3135552486878597</v>
      </c>
      <c r="I650">
        <v>13.3667127245057</v>
      </c>
      <c r="J650">
        <v>-7.1669559608435698</v>
      </c>
      <c r="K650">
        <v>731.31423428240703</v>
      </c>
      <c r="M650">
        <v>37.766252019562103</v>
      </c>
      <c r="N650">
        <v>2.8305746273975698</v>
      </c>
      <c r="O650">
        <v>11.1420225344275</v>
      </c>
      <c r="P650">
        <v>38.476355581238501</v>
      </c>
    </row>
    <row r="651" spans="1:17" x14ac:dyDescent="0.3">
      <c r="A651" t="s">
        <v>1438</v>
      </c>
      <c r="B651" t="s">
        <v>1439</v>
      </c>
      <c r="C651" t="s">
        <v>605</v>
      </c>
      <c r="D651" t="s">
        <v>605</v>
      </c>
      <c r="E651">
        <v>7690.2463747499996</v>
      </c>
      <c r="F651">
        <v>547.5</v>
      </c>
      <c r="G651">
        <v>-4.8925875732375896</v>
      </c>
      <c r="H651">
        <v>-10.244990972576399</v>
      </c>
      <c r="I651">
        <v>1.1857487842681</v>
      </c>
      <c r="J651">
        <v>-0.225382168575569</v>
      </c>
      <c r="K651">
        <v>546.00569076817101</v>
      </c>
      <c r="L651">
        <v>511.93556375012599</v>
      </c>
      <c r="M651">
        <v>49.132579541002201</v>
      </c>
      <c r="N651">
        <v>0.63189192687094398</v>
      </c>
      <c r="O651">
        <v>21.643835616438299</v>
      </c>
      <c r="P651">
        <v>38.712946541677198</v>
      </c>
      <c r="Q651">
        <v>8.2102620781527996E-2</v>
      </c>
    </row>
    <row r="652" spans="1:17" hidden="1" x14ac:dyDescent="0.3">
      <c r="A652" t="s">
        <v>1440</v>
      </c>
      <c r="B652" t="s">
        <v>1441</v>
      </c>
      <c r="C652" t="s">
        <v>10398</v>
      </c>
      <c r="D652" t="s">
        <v>40</v>
      </c>
      <c r="E652">
        <v>7636.9304025000001</v>
      </c>
      <c r="F652">
        <v>449.75</v>
      </c>
      <c r="G652">
        <v>5.6831256851676697</v>
      </c>
      <c r="H652">
        <v>-94.093146085871894</v>
      </c>
      <c r="I652">
        <v>20.153969485058301</v>
      </c>
      <c r="J652">
        <v>-8.5003828771620799E-2</v>
      </c>
      <c r="K652">
        <v>410.36056517225802</v>
      </c>
      <c r="L652">
        <v>366.81559818263202</v>
      </c>
      <c r="M652">
        <v>61.650223201779198</v>
      </c>
      <c r="N652">
        <v>0.67444291434147896</v>
      </c>
      <c r="O652">
        <v>8.0933852140077693</v>
      </c>
      <c r="P652">
        <v>56.608103830326002</v>
      </c>
      <c r="Q652">
        <v>2.1929151596802001E-2</v>
      </c>
    </row>
    <row r="653" spans="1:17" x14ac:dyDescent="0.3">
      <c r="A653" t="s">
        <v>1442</v>
      </c>
      <c r="B653" t="s">
        <v>1443</v>
      </c>
      <c r="C653" t="s">
        <v>10387</v>
      </c>
      <c r="D653" t="s">
        <v>46</v>
      </c>
      <c r="E653">
        <v>7633.8836359099996</v>
      </c>
      <c r="F653">
        <v>522.1</v>
      </c>
      <c r="G653">
        <v>41.306516987997902</v>
      </c>
      <c r="H653">
        <v>-3.1522835118347401</v>
      </c>
      <c r="I653">
        <v>12.6748971465978</v>
      </c>
      <c r="J653">
        <v>-7.5771757039696004</v>
      </c>
      <c r="K653">
        <v>531.825187302882</v>
      </c>
      <c r="L653">
        <v>462.63918547670301</v>
      </c>
      <c r="M653">
        <v>34.286721804727897</v>
      </c>
      <c r="N653">
        <v>0.67401664803783801</v>
      </c>
      <c r="O653">
        <v>12.6221030453935</v>
      </c>
      <c r="P653">
        <v>82.393013100436605</v>
      </c>
      <c r="Q653">
        <v>-1.7410594129772E-2</v>
      </c>
    </row>
    <row r="654" spans="1:17" x14ac:dyDescent="0.3">
      <c r="A654" t="s">
        <v>1444</v>
      </c>
      <c r="B654" t="s">
        <v>1445</v>
      </c>
      <c r="C654" t="s">
        <v>10390</v>
      </c>
      <c r="D654" t="s">
        <v>197</v>
      </c>
      <c r="E654">
        <v>7628.9296533999996</v>
      </c>
      <c r="F654">
        <v>531.1</v>
      </c>
      <c r="G654">
        <v>39.036294582394397</v>
      </c>
      <c r="H654">
        <v>-1.3940499445671699</v>
      </c>
      <c r="I654">
        <v>44.519522383522002</v>
      </c>
      <c r="J654">
        <v>0.39786319260158198</v>
      </c>
      <c r="K654">
        <v>504.61191643469903</v>
      </c>
      <c r="L654">
        <v>420.802465235569</v>
      </c>
      <c r="M654">
        <v>55.395469003094902</v>
      </c>
      <c r="N654">
        <v>0.53228828332844103</v>
      </c>
      <c r="O654">
        <v>5.3568066277537003</v>
      </c>
      <c r="P654">
        <v>95.580924323329</v>
      </c>
      <c r="Q654">
        <v>0.14992649590134299</v>
      </c>
    </row>
    <row r="655" spans="1:17" x14ac:dyDescent="0.3">
      <c r="A655" t="s">
        <v>1446</v>
      </c>
      <c r="B655" t="s">
        <v>1447</v>
      </c>
      <c r="C655" t="s">
        <v>10384</v>
      </c>
      <c r="D655" t="s">
        <v>24</v>
      </c>
      <c r="E655">
        <v>7614.3296655899903</v>
      </c>
      <c r="F655">
        <v>480.85</v>
      </c>
      <c r="G655">
        <v>-41.630599024231202</v>
      </c>
      <c r="H655">
        <v>0.69606591962591902</v>
      </c>
      <c r="I655">
        <v>-13.744168495143599</v>
      </c>
      <c r="J655">
        <v>0.56720590057915998</v>
      </c>
      <c r="K655">
        <v>471.28867484881698</v>
      </c>
      <c r="L655">
        <v>478.55028732993702</v>
      </c>
      <c r="M655">
        <v>50.915558284694001</v>
      </c>
      <c r="N655">
        <v>0.96559616412309301</v>
      </c>
      <c r="O655">
        <v>24.779037121763501</v>
      </c>
      <c r="P655">
        <v>9.7705741353726694</v>
      </c>
      <c r="Q655">
        <v>-0.119086129926842</v>
      </c>
    </row>
    <row r="656" spans="1:17" x14ac:dyDescent="0.3">
      <c r="A656" t="s">
        <v>1448</v>
      </c>
      <c r="B656" t="s">
        <v>1449</v>
      </c>
      <c r="C656" t="s">
        <v>10393</v>
      </c>
      <c r="D656" t="s">
        <v>197</v>
      </c>
      <c r="E656">
        <v>7584.91601722</v>
      </c>
      <c r="F656">
        <v>1871.95</v>
      </c>
      <c r="G656">
        <v>70.433067004625102</v>
      </c>
      <c r="H656">
        <v>-11.5947754648688</v>
      </c>
      <c r="I656">
        <v>24.1555484294956</v>
      </c>
      <c r="J656">
        <v>-5.8122798617248899</v>
      </c>
      <c r="K656">
        <v>1871.0513038256199</v>
      </c>
      <c r="L656">
        <v>1531.4310003968701</v>
      </c>
      <c r="M656">
        <v>34.600103757653201</v>
      </c>
      <c r="N656">
        <v>0.45962484501859702</v>
      </c>
      <c r="O656">
        <v>16.0287400838697</v>
      </c>
      <c r="P656">
        <v>120.22941176470501</v>
      </c>
      <c r="Q656">
        <v>3.6096275245057E-2</v>
      </c>
    </row>
    <row r="657" spans="1:17" x14ac:dyDescent="0.3">
      <c r="A657" t="s">
        <v>1450</v>
      </c>
      <c r="B657" t="s">
        <v>1451</v>
      </c>
      <c r="C657" t="s">
        <v>10395</v>
      </c>
      <c r="D657" t="s">
        <v>278</v>
      </c>
      <c r="E657">
        <v>7548.4371345399904</v>
      </c>
      <c r="F657">
        <v>3249.1</v>
      </c>
      <c r="G657">
        <v>128.773813860225</v>
      </c>
      <c r="H657">
        <v>-10.3958443880622</v>
      </c>
      <c r="I657">
        <v>79.893795382044502</v>
      </c>
      <c r="J657">
        <v>-3.1372001512037002</v>
      </c>
      <c r="K657">
        <v>2959.5592000137499</v>
      </c>
      <c r="L657">
        <v>2185.5874389472201</v>
      </c>
      <c r="M657">
        <v>50.912899496386899</v>
      </c>
      <c r="N657">
        <v>0.55202032855463501</v>
      </c>
      <c r="O657">
        <v>10.490597396202</v>
      </c>
      <c r="P657">
        <v>169.523019493985</v>
      </c>
      <c r="Q657">
        <v>0.13179780647407</v>
      </c>
    </row>
    <row r="658" spans="1:17" x14ac:dyDescent="0.3">
      <c r="A658" t="s">
        <v>1452</v>
      </c>
      <c r="B658" t="s">
        <v>1453</v>
      </c>
      <c r="C658" t="s">
        <v>10397</v>
      </c>
      <c r="D658" t="s">
        <v>472</v>
      </c>
      <c r="E658">
        <v>7472.4806250000001</v>
      </c>
      <c r="F658">
        <v>2306.25</v>
      </c>
      <c r="G658">
        <v>-27.029829191687099</v>
      </c>
      <c r="H658">
        <v>2.3624275522949301</v>
      </c>
      <c r="I658">
        <v>-4.8606526898581501</v>
      </c>
      <c r="J658">
        <v>1.35781831590459</v>
      </c>
      <c r="K658">
        <v>2262.3558482069502</v>
      </c>
      <c r="L658">
        <v>2261.2056017631598</v>
      </c>
      <c r="M658">
        <v>57.881075851088703</v>
      </c>
      <c r="N658">
        <v>1.0585551288142701</v>
      </c>
      <c r="O658">
        <v>18.590785907859001</v>
      </c>
      <c r="P658">
        <v>17.665816326530599</v>
      </c>
      <c r="Q658">
        <v>-0.107751253158602</v>
      </c>
    </row>
    <row r="659" spans="1:17" hidden="1" x14ac:dyDescent="0.3">
      <c r="A659" t="s">
        <v>1454</v>
      </c>
      <c r="B659" t="s">
        <v>1455</v>
      </c>
      <c r="C659" t="s">
        <v>10398</v>
      </c>
      <c r="D659" t="s">
        <v>114</v>
      </c>
      <c r="E659">
        <v>7464.4539479499999</v>
      </c>
      <c r="F659">
        <v>651.5</v>
      </c>
      <c r="G659">
        <v>-16.740710596363201</v>
      </c>
      <c r="H659">
        <v>1.99212974665231</v>
      </c>
      <c r="I659">
        <v>16.874663670711598</v>
      </c>
      <c r="J659">
        <v>5.0132451037245804</v>
      </c>
      <c r="K659">
        <v>575.50372135870703</v>
      </c>
      <c r="L659">
        <v>545.26209561711096</v>
      </c>
      <c r="M659">
        <v>77.008504805250993</v>
      </c>
      <c r="N659">
        <v>1.1880262670669099</v>
      </c>
      <c r="O659">
        <v>2.0260936300844299</v>
      </c>
      <c r="P659">
        <v>39.507494646680897</v>
      </c>
      <c r="Q659">
        <v>4.6808217846276999E-2</v>
      </c>
    </row>
    <row r="660" spans="1:17" x14ac:dyDescent="0.3">
      <c r="A660" t="s">
        <v>1456</v>
      </c>
      <c r="B660" t="s">
        <v>1457</v>
      </c>
      <c r="C660" t="s">
        <v>10393</v>
      </c>
      <c r="D660" t="s">
        <v>1458</v>
      </c>
      <c r="E660">
        <v>7434.3792494399904</v>
      </c>
      <c r="F660">
        <v>278.85000000000002</v>
      </c>
      <c r="G660">
        <v>-43.101711194252097</v>
      </c>
      <c r="H660">
        <v>-6.69596891235153</v>
      </c>
      <c r="I660">
        <v>-23.425461625318601</v>
      </c>
      <c r="J660">
        <v>-1.2851782642849301</v>
      </c>
      <c r="K660">
        <v>281.818782858124</v>
      </c>
      <c r="L660">
        <v>284.18252166674301</v>
      </c>
      <c r="M660">
        <v>46.242284542521503</v>
      </c>
      <c r="N660">
        <v>0.76404234393868697</v>
      </c>
      <c r="O660">
        <v>30.876815492199999</v>
      </c>
      <c r="P660">
        <v>11.5176964607078</v>
      </c>
      <c r="Q660">
        <v>7.7089317913982006E-2</v>
      </c>
    </row>
    <row r="661" spans="1:17" x14ac:dyDescent="0.3">
      <c r="A661" t="s">
        <v>1459</v>
      </c>
      <c r="B661" t="s">
        <v>1460</v>
      </c>
      <c r="C661" t="s">
        <v>10395</v>
      </c>
      <c r="D661" t="s">
        <v>158</v>
      </c>
      <c r="E661">
        <v>7400.8666999999996</v>
      </c>
      <c r="F661">
        <v>395.05</v>
      </c>
      <c r="G661">
        <v>-33.939893651488703</v>
      </c>
      <c r="H661">
        <v>-16.870223027577801</v>
      </c>
      <c r="I661">
        <v>-7.6844529204122702</v>
      </c>
      <c r="J661">
        <v>-5.9997957740466603</v>
      </c>
      <c r="K661">
        <v>424.16522617315297</v>
      </c>
      <c r="L661">
        <v>420.67843775336303</v>
      </c>
      <c r="M661">
        <v>45.969983537496297</v>
      </c>
      <c r="N661">
        <v>0.266440343898798</v>
      </c>
      <c r="O661">
        <v>38.590051892165498</v>
      </c>
      <c r="P661">
        <v>14.507246376811599</v>
      </c>
      <c r="Q661">
        <v>7.7655212697208001E-2</v>
      </c>
    </row>
    <row r="662" spans="1:17" x14ac:dyDescent="0.3">
      <c r="A662" t="s">
        <v>1461</v>
      </c>
      <c r="B662" t="s">
        <v>1462</v>
      </c>
      <c r="C662" t="s">
        <v>10391</v>
      </c>
      <c r="D662" t="s">
        <v>853</v>
      </c>
      <c r="E662">
        <v>7378.7771333520004</v>
      </c>
      <c r="F662">
        <v>41.64</v>
      </c>
      <c r="G662">
        <v>-33.979410168364197</v>
      </c>
      <c r="H662">
        <v>-1.5746882678280001</v>
      </c>
      <c r="I662">
        <v>-25.045017637756899</v>
      </c>
      <c r="J662">
        <v>-3.58093953734181</v>
      </c>
      <c r="K662">
        <v>40.9753872373851</v>
      </c>
      <c r="L662">
        <v>42.559878742833099</v>
      </c>
      <c r="M662">
        <v>54.748349113212598</v>
      </c>
      <c r="N662">
        <v>1.4429382221657301</v>
      </c>
      <c r="O662">
        <v>29.682997118155601</v>
      </c>
      <c r="P662">
        <v>12.540540540540499</v>
      </c>
      <c r="Q662">
        <v>1.1121367224396E-2</v>
      </c>
    </row>
    <row r="663" spans="1:17" x14ac:dyDescent="0.3">
      <c r="A663" t="s">
        <v>1463</v>
      </c>
      <c r="B663" t="s">
        <v>1464</v>
      </c>
      <c r="C663" t="s">
        <v>10390</v>
      </c>
      <c r="D663" t="s">
        <v>197</v>
      </c>
      <c r="E663">
        <v>7346.2559457750003</v>
      </c>
      <c r="F663">
        <v>530.15</v>
      </c>
      <c r="G663">
        <v>-1.8004684209217501</v>
      </c>
      <c r="H663">
        <v>-15.3093784701031</v>
      </c>
      <c r="I663">
        <v>14.8410119594144</v>
      </c>
      <c r="J663">
        <v>-4.0476344212942701</v>
      </c>
      <c r="K663">
        <v>525.44598331491295</v>
      </c>
      <c r="L663">
        <v>467.43932905621301</v>
      </c>
      <c r="M663">
        <v>48.905833730736397</v>
      </c>
      <c r="N663">
        <v>1.2276416718504399</v>
      </c>
      <c r="O663">
        <v>20.645100443270699</v>
      </c>
      <c r="P663">
        <v>49.865724381625398</v>
      </c>
      <c r="Q663">
        <v>5.0206802954552002E-2</v>
      </c>
    </row>
    <row r="664" spans="1:17" x14ac:dyDescent="0.3">
      <c r="A664" t="s">
        <v>1465</v>
      </c>
      <c r="B664" t="s">
        <v>1466</v>
      </c>
      <c r="C664" t="s">
        <v>10391</v>
      </c>
      <c r="D664" t="s">
        <v>74</v>
      </c>
      <c r="E664">
        <v>7318.1622172050002</v>
      </c>
      <c r="F664">
        <v>3698.55</v>
      </c>
      <c r="G664">
        <v>48.405246408480799</v>
      </c>
      <c r="H664">
        <v>-5.3330796195854102</v>
      </c>
      <c r="I664">
        <v>68.855950284131595</v>
      </c>
      <c r="J664">
        <v>-2.3049315145304301</v>
      </c>
      <c r="K664">
        <v>3459.9803880785098</v>
      </c>
      <c r="L664">
        <v>2771.7372188235199</v>
      </c>
      <c r="M664">
        <v>60.8501074752497</v>
      </c>
      <c r="N664">
        <v>0.69471444852956898</v>
      </c>
      <c r="O664">
        <v>3.2850711765421501</v>
      </c>
      <c r="P664">
        <v>131.884012539184</v>
      </c>
      <c r="Q664">
        <v>-1.9749050368037001E-2</v>
      </c>
    </row>
    <row r="665" spans="1:17" hidden="1" x14ac:dyDescent="0.3">
      <c r="A665" t="s">
        <v>1467</v>
      </c>
      <c r="B665" t="s">
        <v>1468</v>
      </c>
      <c r="C665" t="s">
        <v>10398</v>
      </c>
      <c r="D665" t="s">
        <v>1001</v>
      </c>
      <c r="E665">
        <v>7291.0112547999997</v>
      </c>
      <c r="F665">
        <v>772.85</v>
      </c>
      <c r="G665">
        <v>620.38209325394803</v>
      </c>
      <c r="H665">
        <v>-2.0834863422649201</v>
      </c>
      <c r="I665">
        <v>138.112228310273</v>
      </c>
      <c r="J665">
        <v>-1.75207705856422</v>
      </c>
      <c r="K665">
        <v>768.24442600147302</v>
      </c>
      <c r="L665">
        <v>584.142582351074</v>
      </c>
      <c r="M665">
        <v>49.481690316265698</v>
      </c>
      <c r="N665">
        <v>0.56801788059671399</v>
      </c>
      <c r="O665">
        <v>17.836578896292899</v>
      </c>
      <c r="P665">
        <v>663.68577075098801</v>
      </c>
      <c r="Q665">
        <v>0.24425463802823799</v>
      </c>
    </row>
    <row r="666" spans="1:17" x14ac:dyDescent="0.3">
      <c r="A666" t="s">
        <v>1469</v>
      </c>
      <c r="B666" t="s">
        <v>1470</v>
      </c>
      <c r="C666" t="s">
        <v>10386</v>
      </c>
      <c r="D666" t="s">
        <v>114</v>
      </c>
      <c r="E666">
        <v>7284.8845757949903</v>
      </c>
      <c r="F666">
        <v>1207.55</v>
      </c>
      <c r="G666">
        <v>54.022258438580202</v>
      </c>
      <c r="H666">
        <v>-7.6377316227756804</v>
      </c>
      <c r="I666">
        <v>31.9388708899988</v>
      </c>
      <c r="J666">
        <v>-4.1122957786119896</v>
      </c>
      <c r="K666">
        <v>1186.5978372316499</v>
      </c>
      <c r="L666">
        <v>1011.28772913812</v>
      </c>
      <c r="M666">
        <v>45.034315305254097</v>
      </c>
      <c r="N666">
        <v>0.40411130802432199</v>
      </c>
      <c r="O666">
        <v>11.473644983644499</v>
      </c>
      <c r="P666">
        <v>85.420345489443307</v>
      </c>
      <c r="Q666">
        <v>7.66212614939E-2</v>
      </c>
    </row>
    <row r="667" spans="1:17" hidden="1" x14ac:dyDescent="0.3">
      <c r="A667" t="s">
        <v>1471</v>
      </c>
      <c r="B667" t="s">
        <v>1472</v>
      </c>
      <c r="C667" t="s">
        <v>10398</v>
      </c>
      <c r="D667" t="s">
        <v>21</v>
      </c>
      <c r="E667">
        <v>7255.2654148000001</v>
      </c>
      <c r="F667">
        <v>124.15</v>
      </c>
      <c r="G667">
        <v>9.0904462620019597</v>
      </c>
      <c r="H667">
        <v>-5.0939322643589904</v>
      </c>
      <c r="I667">
        <v>11.025867879227899</v>
      </c>
      <c r="J667">
        <v>-11.4499080455205</v>
      </c>
      <c r="K667">
        <v>125.685985302266</v>
      </c>
      <c r="L667">
        <v>111.917556577216</v>
      </c>
      <c r="M667">
        <v>44.789934043055197</v>
      </c>
      <c r="N667">
        <v>0.66162230397573396</v>
      </c>
      <c r="O667">
        <v>15.3443415223519</v>
      </c>
      <c r="P667">
        <v>54.665503924255603</v>
      </c>
      <c r="Q667">
        <v>0.28010043932712397</v>
      </c>
    </row>
    <row r="668" spans="1:17" hidden="1" x14ac:dyDescent="0.3">
      <c r="A668" t="s">
        <v>1473</v>
      </c>
      <c r="B668" t="s">
        <v>1474</v>
      </c>
      <c r="C668" t="s">
        <v>10398</v>
      </c>
      <c r="D668" t="s">
        <v>259</v>
      </c>
      <c r="E668">
        <v>7252.8013522199999</v>
      </c>
      <c r="F668">
        <v>3198.9</v>
      </c>
      <c r="G668">
        <v>25.8210159075057</v>
      </c>
      <c r="H668">
        <v>-21.083435914190499</v>
      </c>
      <c r="I668">
        <v>70.419052729139494</v>
      </c>
      <c r="J668">
        <v>-12.005034047811501</v>
      </c>
      <c r="K668">
        <v>3281.2198605562198</v>
      </c>
      <c r="L668">
        <v>2682.45377246403</v>
      </c>
      <c r="M668">
        <v>37.431223100250598</v>
      </c>
      <c r="N668">
        <v>0.61113179353770697</v>
      </c>
      <c r="O668">
        <v>22.948513551533299</v>
      </c>
      <c r="P668">
        <v>108.73735725938</v>
      </c>
      <c r="Q668">
        <v>0.13809555144048799</v>
      </c>
    </row>
    <row r="669" spans="1:17" x14ac:dyDescent="0.3">
      <c r="A669" t="s">
        <v>1475</v>
      </c>
      <c r="B669" t="s">
        <v>1476</v>
      </c>
      <c r="C669" t="s">
        <v>605</v>
      </c>
      <c r="D669" t="s">
        <v>605</v>
      </c>
      <c r="E669">
        <v>7244.802052</v>
      </c>
      <c r="F669">
        <v>361.3</v>
      </c>
      <c r="G669">
        <v>-31.997752566831899</v>
      </c>
      <c r="H669">
        <v>-7.6190942420235697</v>
      </c>
      <c r="I669">
        <v>-8.8917303964122798</v>
      </c>
      <c r="J669">
        <v>-7.2197051213656804</v>
      </c>
      <c r="K669">
        <v>360.94849957013702</v>
      </c>
      <c r="L669">
        <v>349.959676070201</v>
      </c>
      <c r="M669">
        <v>52.335240006476603</v>
      </c>
      <c r="N669">
        <v>1.1812604988372</v>
      </c>
      <c r="O669">
        <v>20.9382784389703</v>
      </c>
      <c r="P669">
        <v>34.939309056956098</v>
      </c>
      <c r="Q669">
        <v>0.128820181583468</v>
      </c>
    </row>
    <row r="670" spans="1:17" x14ac:dyDescent="0.3">
      <c r="A670" t="s">
        <v>1477</v>
      </c>
      <c r="B670" t="s">
        <v>1478</v>
      </c>
      <c r="C670" t="s">
        <v>10387</v>
      </c>
      <c r="D670" t="s">
        <v>46</v>
      </c>
      <c r="E670">
        <v>7240.2861790399902</v>
      </c>
      <c r="F670">
        <v>43.1</v>
      </c>
      <c r="G670">
        <v>52.545805494153797</v>
      </c>
      <c r="H670">
        <v>-16.0039418378086</v>
      </c>
      <c r="I670">
        <v>19.824703032634101</v>
      </c>
      <c r="J670">
        <v>-9.1968110897541493</v>
      </c>
      <c r="K670">
        <v>46.445964791165601</v>
      </c>
      <c r="L670">
        <v>40.3532127453934</v>
      </c>
      <c r="M670">
        <v>36.148074377045397</v>
      </c>
      <c r="N670">
        <v>0.43671555677157198</v>
      </c>
      <c r="O670">
        <v>33.410672853828302</v>
      </c>
      <c r="P670">
        <v>90.243114239263804</v>
      </c>
      <c r="Q670">
        <v>0.133143873339017</v>
      </c>
    </row>
    <row r="671" spans="1:17" x14ac:dyDescent="0.3">
      <c r="A671" t="s">
        <v>1479</v>
      </c>
      <c r="B671" t="s">
        <v>1480</v>
      </c>
      <c r="C671" t="s">
        <v>10390</v>
      </c>
      <c r="D671" t="s">
        <v>197</v>
      </c>
      <c r="E671">
        <v>7208.9726809499998</v>
      </c>
      <c r="F671">
        <v>2511.5</v>
      </c>
      <c r="G671">
        <v>121.606593369886</v>
      </c>
      <c r="H671">
        <v>-13.3706728603341</v>
      </c>
      <c r="I671">
        <v>90.206934101722595</v>
      </c>
      <c r="J671">
        <v>-4.1716132057273203</v>
      </c>
      <c r="K671">
        <v>2476.0752589280401</v>
      </c>
      <c r="L671">
        <v>1889.7401674493599</v>
      </c>
      <c r="M671">
        <v>44.096169493747503</v>
      </c>
      <c r="N671">
        <v>0.30934022489736501</v>
      </c>
      <c r="O671">
        <v>17.5433008162452</v>
      </c>
      <c r="P671">
        <v>190.48114735137599</v>
      </c>
      <c r="Q671">
        <v>0.152823687818153</v>
      </c>
    </row>
    <row r="672" spans="1:17" hidden="1" x14ac:dyDescent="0.3">
      <c r="A672" t="s">
        <v>1481</v>
      </c>
      <c r="B672" t="s">
        <v>1482</v>
      </c>
      <c r="C672" t="s">
        <v>10398</v>
      </c>
      <c r="D672" t="s">
        <v>215</v>
      </c>
      <c r="E672">
        <v>7175.7649240199999</v>
      </c>
      <c r="F672">
        <v>1361.7</v>
      </c>
      <c r="G672">
        <v>5439.73150669611</v>
      </c>
      <c r="H672">
        <v>-9.8652997204323292</v>
      </c>
      <c r="I672">
        <v>164.21008294348701</v>
      </c>
      <c r="J672">
        <v>-6.0437573737865096</v>
      </c>
      <c r="K672">
        <v>1380.3570972489099</v>
      </c>
      <c r="L672">
        <v>836.73978653911502</v>
      </c>
      <c r="M672">
        <v>41.472817368760801</v>
      </c>
      <c r="N672">
        <v>1.8679116408780601</v>
      </c>
      <c r="O672">
        <v>20.8048762576191</v>
      </c>
    </row>
    <row r="673" spans="1:17" x14ac:dyDescent="0.3">
      <c r="A673" t="s">
        <v>1483</v>
      </c>
      <c r="B673" t="s">
        <v>1484</v>
      </c>
      <c r="C673" t="s">
        <v>605</v>
      </c>
      <c r="D673" t="s">
        <v>467</v>
      </c>
      <c r="E673">
        <v>7140.4557593600002</v>
      </c>
      <c r="F673">
        <v>999.95</v>
      </c>
      <c r="G673">
        <v>0.50653547123934195</v>
      </c>
      <c r="H673">
        <v>4.0199306792726501</v>
      </c>
      <c r="I673">
        <v>21.591788315863798</v>
      </c>
      <c r="J673">
        <v>4.9795460046818896</v>
      </c>
      <c r="K673">
        <v>930.43879795231805</v>
      </c>
      <c r="L673">
        <v>855.48910076246602</v>
      </c>
      <c r="M673">
        <v>70.395560638455194</v>
      </c>
      <c r="N673">
        <v>0.52525185204833502</v>
      </c>
      <c r="O673">
        <v>12.805640282014</v>
      </c>
      <c r="P673">
        <v>45.616717635066202</v>
      </c>
      <c r="Q673">
        <v>0.16487635277374399</v>
      </c>
    </row>
    <row r="674" spans="1:17" hidden="1" x14ac:dyDescent="0.3">
      <c r="A674" t="s">
        <v>1485</v>
      </c>
      <c r="B674" t="s">
        <v>1486</v>
      </c>
      <c r="C674" t="s">
        <v>10398</v>
      </c>
      <c r="D674" t="s">
        <v>259</v>
      </c>
      <c r="E674">
        <v>7133.1476831999998</v>
      </c>
      <c r="F674">
        <v>3245.55</v>
      </c>
      <c r="G674">
        <v>-11.2293140741844</v>
      </c>
      <c r="H674">
        <v>-3.2141075543187698</v>
      </c>
      <c r="I674">
        <v>24.641531249715602</v>
      </c>
      <c r="J674">
        <v>-11.373519073093499</v>
      </c>
      <c r="K674">
        <v>3222.1780863608801</v>
      </c>
      <c r="L674">
        <v>2940.7988163073801</v>
      </c>
      <c r="M674">
        <v>49.636595861364398</v>
      </c>
      <c r="N674">
        <v>0.77993804117270005</v>
      </c>
      <c r="O674">
        <v>19.856418788803101</v>
      </c>
      <c r="P674">
        <v>54.623630300142899</v>
      </c>
      <c r="Q674">
        <v>9.4427370073443997E-2</v>
      </c>
    </row>
    <row r="675" spans="1:17" x14ac:dyDescent="0.3">
      <c r="A675" t="s">
        <v>1487</v>
      </c>
      <c r="B675" t="s">
        <v>1488</v>
      </c>
      <c r="C675" t="s">
        <v>10395</v>
      </c>
      <c r="D675" t="s">
        <v>125</v>
      </c>
      <c r="E675">
        <v>7125.6308437999996</v>
      </c>
      <c r="F675">
        <v>656.75</v>
      </c>
      <c r="G675">
        <v>0.38507777885573802</v>
      </c>
      <c r="H675">
        <v>-9.30078423591684</v>
      </c>
      <c r="I675">
        <v>15.8396474600838</v>
      </c>
      <c r="J675">
        <v>-2.9832327906194198</v>
      </c>
      <c r="K675">
        <v>644.71751641781202</v>
      </c>
      <c r="L675">
        <v>599.61934344696101</v>
      </c>
      <c r="M675">
        <v>48.520566311795299</v>
      </c>
      <c r="N675">
        <v>0.86983663732862104</v>
      </c>
      <c r="O675">
        <v>28.153787590407202</v>
      </c>
      <c r="P675">
        <v>45.685448092280303</v>
      </c>
      <c r="Q675">
        <v>5.4373586265351E-2</v>
      </c>
    </row>
    <row r="676" spans="1:17" x14ac:dyDescent="0.3">
      <c r="A676" t="s">
        <v>1489</v>
      </c>
      <c r="B676" t="s">
        <v>1490</v>
      </c>
      <c r="C676" t="s">
        <v>10387</v>
      </c>
      <c r="D676" t="s">
        <v>46</v>
      </c>
      <c r="E676">
        <v>7102.0945645299998</v>
      </c>
      <c r="F676">
        <v>190.82</v>
      </c>
      <c r="G676">
        <v>1.8703560776467401</v>
      </c>
      <c r="H676">
        <v>-6.5456943645479102</v>
      </c>
      <c r="I676">
        <v>-21.5020294401575</v>
      </c>
      <c r="J676">
        <v>-2.2699439104176502</v>
      </c>
      <c r="K676">
        <v>193.82288734018201</v>
      </c>
      <c r="L676">
        <v>190.35175578342901</v>
      </c>
      <c r="M676">
        <v>47.747210924915002</v>
      </c>
      <c r="N676">
        <v>0.61033411669708104</v>
      </c>
      <c r="O676">
        <v>30.646682737658502</v>
      </c>
      <c r="P676">
        <v>39.081632653061199</v>
      </c>
      <c r="Q676">
        <v>0.114064805589114</v>
      </c>
    </row>
    <row r="677" spans="1:17" x14ac:dyDescent="0.3">
      <c r="A677" t="s">
        <v>1491</v>
      </c>
      <c r="B677" t="s">
        <v>1492</v>
      </c>
      <c r="C677" t="s">
        <v>10396</v>
      </c>
      <c r="D677" t="s">
        <v>132</v>
      </c>
      <c r="E677">
        <v>7091.6550690499998</v>
      </c>
      <c r="F677">
        <v>850.45</v>
      </c>
      <c r="G677">
        <v>63.8443153371162</v>
      </c>
      <c r="H677">
        <v>-17.216896292873901</v>
      </c>
      <c r="I677">
        <v>5.3103476673290402</v>
      </c>
      <c r="J677">
        <v>-3.32084858645017</v>
      </c>
      <c r="K677">
        <v>858.860294505056</v>
      </c>
      <c r="L677">
        <v>766.73298784599501</v>
      </c>
      <c r="M677">
        <v>65.269949181705996</v>
      </c>
      <c r="N677">
        <v>0.79363742111547897</v>
      </c>
      <c r="O677">
        <v>30.5191369275089</v>
      </c>
      <c r="P677">
        <v>135.06080707573199</v>
      </c>
      <c r="Q677">
        <v>0.146728738460804</v>
      </c>
    </row>
    <row r="678" spans="1:17" x14ac:dyDescent="0.3">
      <c r="A678" t="s">
        <v>1493</v>
      </c>
      <c r="B678" t="s">
        <v>1494</v>
      </c>
      <c r="C678" t="s">
        <v>10388</v>
      </c>
      <c r="D678" t="s">
        <v>54</v>
      </c>
      <c r="E678">
        <v>7087.8760035080004</v>
      </c>
      <c r="F678">
        <v>218.41</v>
      </c>
      <c r="G678">
        <v>-35.186903648082001</v>
      </c>
      <c r="H678">
        <v>-2.4928383988284799</v>
      </c>
      <c r="I678">
        <v>-56.187700595483797</v>
      </c>
      <c r="J678">
        <v>-4.9842090245433504</v>
      </c>
      <c r="K678">
        <v>226.65812921912999</v>
      </c>
      <c r="L678">
        <v>255.261682408063</v>
      </c>
      <c r="M678">
        <v>34.553083059322098</v>
      </c>
      <c r="N678">
        <v>0.88468199295998895</v>
      </c>
      <c r="O678">
        <v>116.47360468843</v>
      </c>
      <c r="P678">
        <v>11.376848546659801</v>
      </c>
      <c r="Q678">
        <v>-2.8542563409795999E-2</v>
      </c>
    </row>
    <row r="679" spans="1:17" x14ac:dyDescent="0.3">
      <c r="A679" t="s">
        <v>1495</v>
      </c>
      <c r="B679" t="s">
        <v>1496</v>
      </c>
      <c r="C679" t="s">
        <v>10383</v>
      </c>
      <c r="D679" t="s">
        <v>21</v>
      </c>
      <c r="E679">
        <v>7084.5415338499997</v>
      </c>
      <c r="F679">
        <v>855.5</v>
      </c>
      <c r="G679">
        <v>50.284402102364602</v>
      </c>
      <c r="H679">
        <v>3.4828760711981999</v>
      </c>
      <c r="I679">
        <v>20.615688034660799</v>
      </c>
      <c r="J679">
        <v>-1.16032860959696</v>
      </c>
      <c r="K679">
        <v>832.54796644942303</v>
      </c>
      <c r="L679">
        <v>717.57929371755495</v>
      </c>
      <c r="M679">
        <v>55.590076111332003</v>
      </c>
      <c r="N679">
        <v>0.696624087755497</v>
      </c>
      <c r="O679">
        <v>8.4395090590298096</v>
      </c>
      <c r="P679">
        <v>106.144578313252</v>
      </c>
      <c r="Q679">
        <v>0.126005564797845</v>
      </c>
    </row>
    <row r="680" spans="1:17" x14ac:dyDescent="0.3">
      <c r="A680" t="s">
        <v>1497</v>
      </c>
      <c r="B680" t="s">
        <v>1498</v>
      </c>
      <c r="C680" t="s">
        <v>10393</v>
      </c>
      <c r="D680" t="s">
        <v>467</v>
      </c>
      <c r="E680">
        <v>7082.8597910799999</v>
      </c>
      <c r="F680">
        <v>498.8</v>
      </c>
      <c r="G680">
        <v>-54.255097174662403</v>
      </c>
      <c r="H680">
        <v>6.1203390717281403</v>
      </c>
      <c r="I680">
        <v>-9.88399422303352</v>
      </c>
      <c r="J680">
        <v>0.21029674099252499</v>
      </c>
      <c r="K680">
        <v>482.41659575254801</v>
      </c>
      <c r="L680">
        <v>518.20679109347395</v>
      </c>
      <c r="M680">
        <v>55.899642729114397</v>
      </c>
      <c r="N680">
        <v>1.2919403650146499</v>
      </c>
      <c r="O680">
        <v>39.815557337610201</v>
      </c>
      <c r="P680">
        <v>16.4060676779463</v>
      </c>
      <c r="Q680">
        <v>-3.2864169903558997E-2</v>
      </c>
    </row>
    <row r="681" spans="1:17" x14ac:dyDescent="0.3">
      <c r="A681" t="s">
        <v>1499</v>
      </c>
      <c r="B681" t="s">
        <v>1500</v>
      </c>
      <c r="C681" t="s">
        <v>10397</v>
      </c>
      <c r="D681" t="s">
        <v>161</v>
      </c>
      <c r="E681">
        <v>7079.8708575000001</v>
      </c>
      <c r="F681">
        <v>1022.7</v>
      </c>
      <c r="G681">
        <v>86.782107050851806</v>
      </c>
      <c r="H681">
        <v>-4.2394063251226504</v>
      </c>
      <c r="I681">
        <v>59.256649620685799</v>
      </c>
      <c r="J681">
        <v>2.4345228277858801</v>
      </c>
      <c r="K681">
        <v>968.73033872703195</v>
      </c>
      <c r="L681">
        <v>779.51959619527804</v>
      </c>
      <c r="M681">
        <v>54.079876407344102</v>
      </c>
      <c r="N681">
        <v>0.88520807962818804</v>
      </c>
      <c r="O681">
        <v>5.79837684560475</v>
      </c>
      <c r="P681">
        <v>133.97391901166699</v>
      </c>
      <c r="Q681">
        <v>3.526801642039E-2</v>
      </c>
    </row>
    <row r="682" spans="1:17" x14ac:dyDescent="0.3">
      <c r="A682" t="s">
        <v>1501</v>
      </c>
      <c r="B682" t="s">
        <v>1502</v>
      </c>
      <c r="C682" t="s">
        <v>10382</v>
      </c>
      <c r="D682" t="s">
        <v>278</v>
      </c>
      <c r="E682">
        <v>7066.7935555149998</v>
      </c>
      <c r="F682">
        <v>1435.15</v>
      </c>
      <c r="G682">
        <v>132.17561916775</v>
      </c>
      <c r="H682">
        <v>-0.318812602184461</v>
      </c>
      <c r="I682">
        <v>41.2153540844185</v>
      </c>
      <c r="J682">
        <v>0.992514971796296</v>
      </c>
      <c r="K682">
        <v>1311.8449142894401</v>
      </c>
      <c r="L682">
        <v>1048.8043137147399</v>
      </c>
      <c r="M682">
        <v>62.413962795857202</v>
      </c>
      <c r="N682">
        <v>0.39316533072906801</v>
      </c>
      <c r="O682">
        <v>5.4628436051980396</v>
      </c>
      <c r="P682">
        <v>174.90661814002399</v>
      </c>
      <c r="Q682">
        <v>9.9347779909996006E-2</v>
      </c>
    </row>
    <row r="683" spans="1:17" hidden="1" x14ac:dyDescent="0.3">
      <c r="A683" t="s">
        <v>1503</v>
      </c>
      <c r="B683" t="s">
        <v>1504</v>
      </c>
      <c r="C683" t="s">
        <v>10398</v>
      </c>
      <c r="D683" t="s">
        <v>54</v>
      </c>
      <c r="E683">
        <v>7064.1569443999997</v>
      </c>
      <c r="F683">
        <v>1392.8</v>
      </c>
      <c r="G683">
        <v>135.72686003680201</v>
      </c>
      <c r="H683">
        <v>-7.5794457969652296</v>
      </c>
      <c r="I683">
        <v>19.315910609587501</v>
      </c>
      <c r="J683">
        <v>-12.7892857484918</v>
      </c>
      <c r="K683">
        <v>1377.46741039125</v>
      </c>
      <c r="L683">
        <v>1101.45126217543</v>
      </c>
      <c r="M683">
        <v>38.907135046474103</v>
      </c>
      <c r="N683">
        <v>0.67062246812218396</v>
      </c>
      <c r="O683">
        <v>14.1585295807007</v>
      </c>
      <c r="P683">
        <v>222.37009605369701</v>
      </c>
      <c r="Q683">
        <v>0.11841133366287</v>
      </c>
    </row>
    <row r="684" spans="1:17" x14ac:dyDescent="0.3">
      <c r="A684" t="s">
        <v>1505</v>
      </c>
      <c r="B684" t="s">
        <v>1506</v>
      </c>
      <c r="C684" t="s">
        <v>10393</v>
      </c>
      <c r="D684" t="s">
        <v>92</v>
      </c>
      <c r="E684">
        <v>7056.12914791</v>
      </c>
      <c r="F684">
        <v>1481.3</v>
      </c>
      <c r="G684">
        <v>-33.1140166263434</v>
      </c>
      <c r="H684">
        <v>-5.9422757207818302</v>
      </c>
      <c r="I684">
        <v>-6.3201602007180799</v>
      </c>
      <c r="J684">
        <v>-6.08003404781154</v>
      </c>
      <c r="K684">
        <v>1462.9097089363299</v>
      </c>
      <c r="L684">
        <v>1430.30753775366</v>
      </c>
      <c r="M684">
        <v>50.164763990760697</v>
      </c>
      <c r="N684">
        <v>4.7801730863342398</v>
      </c>
      <c r="O684">
        <v>7.2031323837170103</v>
      </c>
      <c r="P684">
        <v>18.503999999999898</v>
      </c>
      <c r="Q684">
        <v>-0.13228504301479899</v>
      </c>
    </row>
    <row r="685" spans="1:17" x14ac:dyDescent="0.3">
      <c r="A685" t="s">
        <v>1507</v>
      </c>
      <c r="B685" t="s">
        <v>1508</v>
      </c>
      <c r="C685" t="s">
        <v>10391</v>
      </c>
      <c r="D685" t="s">
        <v>1509</v>
      </c>
      <c r="E685">
        <v>7053.9875877000004</v>
      </c>
      <c r="F685">
        <v>517.79999999999995</v>
      </c>
      <c r="G685">
        <v>-3.8377268238426301</v>
      </c>
      <c r="H685">
        <v>9.04423959359851</v>
      </c>
      <c r="I685">
        <v>-9.1077154055894294</v>
      </c>
      <c r="J685">
        <v>-1.3309216406343101</v>
      </c>
      <c r="K685">
        <v>488.63100573619101</v>
      </c>
      <c r="L685">
        <v>459.50690254213799</v>
      </c>
      <c r="M685">
        <v>57.139678673130298</v>
      </c>
      <c r="N685">
        <v>0.63041022707477201</v>
      </c>
      <c r="O685">
        <v>11.413673232908399</v>
      </c>
      <c r="P685">
        <v>51.270815074495999</v>
      </c>
    </row>
    <row r="686" spans="1:17" x14ac:dyDescent="0.3">
      <c r="A686" t="s">
        <v>1510</v>
      </c>
      <c r="B686" t="s">
        <v>1511</v>
      </c>
      <c r="C686" t="s">
        <v>10397</v>
      </c>
      <c r="D686" t="s">
        <v>387</v>
      </c>
      <c r="E686">
        <v>7021.62513786</v>
      </c>
      <c r="F686">
        <v>1557.65</v>
      </c>
      <c r="G686">
        <v>56.917758458678598</v>
      </c>
      <c r="H686">
        <v>-20.699511772960399</v>
      </c>
      <c r="I686">
        <v>46.439402515046702</v>
      </c>
      <c r="J686">
        <v>-6.4409718099319804</v>
      </c>
      <c r="K686">
        <v>1662.5320267209499</v>
      </c>
      <c r="L686">
        <v>1394.08995706307</v>
      </c>
      <c r="M686">
        <v>37.766030564453203</v>
      </c>
      <c r="N686">
        <v>0.78623972212742399</v>
      </c>
      <c r="O686">
        <v>23.634962924918899</v>
      </c>
      <c r="P686">
        <v>103.720899816897</v>
      </c>
      <c r="Q686">
        <v>6.5222082539737006E-2</v>
      </c>
    </row>
    <row r="687" spans="1:17" x14ac:dyDescent="0.3">
      <c r="A687" t="s">
        <v>1512</v>
      </c>
      <c r="B687" t="s">
        <v>1513</v>
      </c>
      <c r="C687" t="s">
        <v>10391</v>
      </c>
      <c r="D687" t="s">
        <v>467</v>
      </c>
      <c r="E687">
        <v>7007.3956290799997</v>
      </c>
      <c r="F687">
        <v>1297.45</v>
      </c>
      <c r="G687">
        <v>-32.718413347278599</v>
      </c>
      <c r="H687">
        <v>8.2914478504736095</v>
      </c>
      <c r="I687">
        <v>5.0608492120361097</v>
      </c>
      <c r="J687">
        <v>2.8970743859233998</v>
      </c>
      <c r="K687">
        <v>1164.0842154796801</v>
      </c>
      <c r="L687">
        <v>1132.97647613959</v>
      </c>
      <c r="M687">
        <v>78.095758333903802</v>
      </c>
      <c r="N687">
        <v>1.4067720087809199</v>
      </c>
      <c r="O687">
        <v>5.3836371343789704</v>
      </c>
      <c r="P687">
        <v>39.017464909460998</v>
      </c>
      <c r="Q687">
        <v>-3.5180407517255999E-2</v>
      </c>
    </row>
    <row r="688" spans="1:17" x14ac:dyDescent="0.3">
      <c r="A688" t="s">
        <v>1514</v>
      </c>
      <c r="B688" t="s">
        <v>1515</v>
      </c>
      <c r="C688" t="s">
        <v>10386</v>
      </c>
      <c r="D688" t="s">
        <v>390</v>
      </c>
      <c r="E688">
        <v>6959.3971662599997</v>
      </c>
      <c r="F688">
        <v>304.05</v>
      </c>
      <c r="G688">
        <v>-56.116121303546002</v>
      </c>
      <c r="H688">
        <v>-1.2513429520742201</v>
      </c>
      <c r="I688">
        <v>-14.4477769400947</v>
      </c>
      <c r="J688">
        <v>-0.622818802162737</v>
      </c>
      <c r="K688">
        <v>301.99366660420498</v>
      </c>
      <c r="L688">
        <v>314.869080352835</v>
      </c>
      <c r="M688">
        <v>46.035335433424898</v>
      </c>
      <c r="N688">
        <v>1.03670262929991</v>
      </c>
      <c r="O688">
        <v>40.7498766650221</v>
      </c>
      <c r="P688">
        <v>17.7803602556653</v>
      </c>
      <c r="Q688">
        <v>-1.137512237888E-2</v>
      </c>
    </row>
    <row r="689" spans="1:17" x14ac:dyDescent="0.3">
      <c r="A689" t="s">
        <v>1516</v>
      </c>
      <c r="B689" t="s">
        <v>1517</v>
      </c>
      <c r="C689" t="s">
        <v>10396</v>
      </c>
      <c r="D689" t="s">
        <v>132</v>
      </c>
      <c r="E689">
        <v>6946.8628222349998</v>
      </c>
      <c r="F689">
        <v>235.41</v>
      </c>
      <c r="G689">
        <v>143.82098746821799</v>
      </c>
      <c r="H689">
        <v>0.57467296853833505</v>
      </c>
      <c r="I689">
        <v>65.603493512540396</v>
      </c>
      <c r="J689">
        <v>-6.1802201666776</v>
      </c>
      <c r="K689">
        <v>220.835585865967</v>
      </c>
      <c r="L689">
        <v>175.858152635099</v>
      </c>
      <c r="M689">
        <v>51.761586289453803</v>
      </c>
      <c r="N689">
        <v>0.44091801720750801</v>
      </c>
      <c r="O689">
        <v>6.1976976339152801</v>
      </c>
      <c r="P689">
        <v>182.94471153846101</v>
      </c>
      <c r="Q689">
        <v>0.16045664995089301</v>
      </c>
    </row>
    <row r="690" spans="1:17" hidden="1" x14ac:dyDescent="0.3">
      <c r="A690" t="s">
        <v>1518</v>
      </c>
      <c r="B690" t="s">
        <v>1519</v>
      </c>
      <c r="C690" t="s">
        <v>10398</v>
      </c>
      <c r="D690" t="s">
        <v>436</v>
      </c>
      <c r="E690">
        <v>6923.9103673949903</v>
      </c>
      <c r="F690">
        <v>7197.95</v>
      </c>
      <c r="G690">
        <v>-1.8968355724328001</v>
      </c>
      <c r="H690">
        <v>18.4501306369717</v>
      </c>
      <c r="I690">
        <v>15.323609427444101</v>
      </c>
      <c r="J690">
        <v>6.6267594304493196</v>
      </c>
      <c r="K690">
        <v>6170.1306754969401</v>
      </c>
      <c r="L690">
        <v>5725.0572913802998</v>
      </c>
      <c r="M690">
        <v>92.671034146668902</v>
      </c>
      <c r="N690">
        <v>1.4354667264138099</v>
      </c>
      <c r="O690">
        <v>3.29329878646003</v>
      </c>
      <c r="P690">
        <v>44.438535939318498</v>
      </c>
      <c r="Q690">
        <v>9.3079115281025998E-2</v>
      </c>
    </row>
    <row r="691" spans="1:17" x14ac:dyDescent="0.3">
      <c r="A691" t="s">
        <v>1520</v>
      </c>
      <c r="B691" t="s">
        <v>1521</v>
      </c>
      <c r="C691" t="s">
        <v>5658</v>
      </c>
      <c r="D691" t="s">
        <v>404</v>
      </c>
      <c r="E691">
        <v>6888.6560633619902</v>
      </c>
      <c r="F691">
        <v>221.74</v>
      </c>
      <c r="G691">
        <v>122.95760616925701</v>
      </c>
      <c r="H691">
        <v>-1.27447925835774</v>
      </c>
      <c r="I691">
        <v>19.545919668264101</v>
      </c>
      <c r="J691">
        <v>-2.78009457134007</v>
      </c>
      <c r="K691">
        <v>210.64423958961601</v>
      </c>
      <c r="L691">
        <v>179.921156975473</v>
      </c>
      <c r="M691">
        <v>73.309508822211598</v>
      </c>
      <c r="N691">
        <v>0.86155813763387601</v>
      </c>
      <c r="O691">
        <v>0.20294038062595901</v>
      </c>
      <c r="P691">
        <v>210.99579242636699</v>
      </c>
      <c r="Q691">
        <v>0.124925212468458</v>
      </c>
    </row>
    <row r="692" spans="1:17" x14ac:dyDescent="0.3">
      <c r="A692" t="s">
        <v>1522</v>
      </c>
      <c r="B692" t="s">
        <v>1523</v>
      </c>
      <c r="C692" t="s">
        <v>10384</v>
      </c>
      <c r="D692" t="s">
        <v>533</v>
      </c>
      <c r="E692">
        <v>6880.9712547500003</v>
      </c>
      <c r="F692">
        <v>320.89999999999998</v>
      </c>
      <c r="G692">
        <v>-9.4558757223371401</v>
      </c>
      <c r="H692">
        <v>0.63096822215138704</v>
      </c>
      <c r="I692">
        <v>-16.992587452557999</v>
      </c>
      <c r="J692">
        <v>-1.5795881169308299</v>
      </c>
      <c r="K692">
        <v>299.29000708370199</v>
      </c>
      <c r="L692">
        <v>310.99881283076598</v>
      </c>
      <c r="M692">
        <v>79.2449608430084</v>
      </c>
      <c r="N692">
        <v>0.87797143860211702</v>
      </c>
      <c r="O692">
        <v>26.294795886568998</v>
      </c>
      <c r="P692">
        <v>26.065605971321901</v>
      </c>
      <c r="Q692">
        <v>9.5366719928968002E-2</v>
      </c>
    </row>
    <row r="693" spans="1:17" hidden="1" x14ac:dyDescent="0.3">
      <c r="A693" t="s">
        <v>1524</v>
      </c>
      <c r="B693" t="s">
        <v>1525</v>
      </c>
      <c r="C693" t="s">
        <v>10398</v>
      </c>
      <c r="D693" t="s">
        <v>1526</v>
      </c>
      <c r="E693">
        <v>6860.92170678</v>
      </c>
      <c r="F693">
        <v>537.79999999999995</v>
      </c>
      <c r="G693">
        <v>-12.4386526687559</v>
      </c>
      <c r="H693">
        <v>-9.7148652249848695</v>
      </c>
      <c r="I693">
        <v>-2.71233193840215</v>
      </c>
      <c r="J693">
        <v>0.54662514780544402</v>
      </c>
      <c r="K693">
        <v>562.97553392109103</v>
      </c>
      <c r="L693">
        <v>546.48702990043296</v>
      </c>
      <c r="M693">
        <v>40.968105140734799</v>
      </c>
      <c r="N693">
        <v>1.2961388154261799</v>
      </c>
      <c r="O693">
        <v>23.094087021197399</v>
      </c>
      <c r="P693">
        <v>38.536836682122598</v>
      </c>
      <c r="Q693">
        <v>6.1370008281728998E-2</v>
      </c>
    </row>
    <row r="694" spans="1:17" x14ac:dyDescent="0.3">
      <c r="A694" t="s">
        <v>1527</v>
      </c>
      <c r="B694" t="s">
        <v>1528</v>
      </c>
      <c r="C694" t="s">
        <v>10394</v>
      </c>
      <c r="D694" t="s">
        <v>132</v>
      </c>
      <c r="E694">
        <v>6848.3558122000004</v>
      </c>
      <c r="F694">
        <v>971.95</v>
      </c>
      <c r="G694">
        <v>9.2365204408598593</v>
      </c>
      <c r="H694">
        <v>-3.3222861566876598</v>
      </c>
      <c r="I694">
        <v>2.8767610325096502</v>
      </c>
      <c r="J694">
        <v>-7.43053909831659</v>
      </c>
      <c r="K694">
        <v>937.27687873631601</v>
      </c>
      <c r="L694">
        <v>868.70457128906003</v>
      </c>
      <c r="M694">
        <v>55.309432334927102</v>
      </c>
      <c r="N694">
        <v>1.5549398437994499</v>
      </c>
      <c r="O694">
        <v>5.9622408560111104</v>
      </c>
      <c r="P694">
        <v>57.771284798311797</v>
      </c>
      <c r="Q694">
        <v>4.1169253642906002E-2</v>
      </c>
    </row>
    <row r="695" spans="1:17" hidden="1" x14ac:dyDescent="0.3">
      <c r="A695" t="s">
        <v>1529</v>
      </c>
      <c r="B695" t="s">
        <v>1530</v>
      </c>
      <c r="C695" t="s">
        <v>10398</v>
      </c>
      <c r="D695" t="s">
        <v>1060</v>
      </c>
      <c r="E695">
        <v>6746.8437323999997</v>
      </c>
      <c r="F695">
        <v>131.5</v>
      </c>
      <c r="G695">
        <v>-19.827369549575501</v>
      </c>
      <c r="H695">
        <v>-3.2678172029498098</v>
      </c>
      <c r="I695">
        <v>-12.498252078584001</v>
      </c>
      <c r="J695">
        <v>-1.71336738114487</v>
      </c>
      <c r="K695">
        <v>123.072084437394</v>
      </c>
      <c r="M695">
        <v>1.05563603616817</v>
      </c>
      <c r="N695">
        <v>1.0833333333333299</v>
      </c>
      <c r="O695">
        <v>0.65399239543726395</v>
      </c>
      <c r="P695">
        <v>10.970464135021</v>
      </c>
    </row>
    <row r="696" spans="1:17" x14ac:dyDescent="0.3">
      <c r="A696" t="s">
        <v>1531</v>
      </c>
      <c r="B696" t="s">
        <v>1532</v>
      </c>
      <c r="C696" t="s">
        <v>10397</v>
      </c>
      <c r="D696" t="s">
        <v>387</v>
      </c>
      <c r="E696">
        <v>6722.7386081459999</v>
      </c>
      <c r="F696">
        <v>82.51</v>
      </c>
      <c r="G696">
        <v>-17.639779649629201</v>
      </c>
      <c r="H696">
        <v>-8.4793310698526003</v>
      </c>
      <c r="I696">
        <v>6.4480992590492097</v>
      </c>
      <c r="J696">
        <v>-4.0681182981961204</v>
      </c>
      <c r="K696">
        <v>84.719773154379297</v>
      </c>
      <c r="L696">
        <v>77.425323435992098</v>
      </c>
      <c r="M696">
        <v>33.931630055844899</v>
      </c>
      <c r="N696">
        <v>0.39052601149800098</v>
      </c>
      <c r="O696">
        <v>19.1976730093321</v>
      </c>
      <c r="P696">
        <v>40.682011935208799</v>
      </c>
      <c r="Q696">
        <v>5.8364592567368999E-2</v>
      </c>
    </row>
    <row r="697" spans="1:17" hidden="1" x14ac:dyDescent="0.3">
      <c r="A697" t="s">
        <v>1533</v>
      </c>
      <c r="B697" t="s">
        <v>1534</v>
      </c>
      <c r="C697" t="s">
        <v>10398</v>
      </c>
      <c r="D697" t="s">
        <v>125</v>
      </c>
      <c r="E697">
        <v>6695.8980670399997</v>
      </c>
      <c r="F697">
        <v>427.7</v>
      </c>
      <c r="G697">
        <v>-7.5157246002010698</v>
      </c>
      <c r="H697">
        <v>8.9171366978712197</v>
      </c>
      <c r="I697">
        <v>3.9826251105561798</v>
      </c>
      <c r="J697">
        <v>-8.3132097057309799</v>
      </c>
      <c r="K697">
        <v>380.23917647058801</v>
      </c>
      <c r="M697">
        <v>55.207655351215998</v>
      </c>
      <c r="O697">
        <v>7.7624503156418001</v>
      </c>
      <c r="P697">
        <v>31.559520147646801</v>
      </c>
    </row>
    <row r="698" spans="1:17" x14ac:dyDescent="0.3">
      <c r="A698" t="s">
        <v>1535</v>
      </c>
      <c r="B698" t="s">
        <v>1536</v>
      </c>
      <c r="C698" t="s">
        <v>10388</v>
      </c>
      <c r="D698" t="s">
        <v>54</v>
      </c>
      <c r="E698">
        <v>6676.5048694300003</v>
      </c>
      <c r="F698">
        <v>1631.3</v>
      </c>
      <c r="G698">
        <v>-1.77386215314763</v>
      </c>
      <c r="H698">
        <v>15.529940733438901</v>
      </c>
      <c r="I698">
        <v>27.823572391728799</v>
      </c>
      <c r="J698">
        <v>3.1808305710735501</v>
      </c>
      <c r="K698">
        <v>1385.70372396371</v>
      </c>
      <c r="L698">
        <v>1262.8316543924</v>
      </c>
      <c r="M698">
        <v>77.151616907489597</v>
      </c>
      <c r="N698">
        <v>1.76216822616619</v>
      </c>
      <c r="O698">
        <v>0.83982100165511597</v>
      </c>
      <c r="P698">
        <v>62.4072875703121</v>
      </c>
      <c r="Q698">
        <v>1.2098175768301E-2</v>
      </c>
    </row>
    <row r="699" spans="1:17" hidden="1" x14ac:dyDescent="0.3">
      <c r="A699" t="s">
        <v>1537</v>
      </c>
      <c r="B699" t="s">
        <v>1538</v>
      </c>
      <c r="C699" t="s">
        <v>10398</v>
      </c>
      <c r="D699" t="s">
        <v>259</v>
      </c>
      <c r="E699">
        <v>6667.2594438400001</v>
      </c>
      <c r="F699">
        <v>2448.1999999999998</v>
      </c>
      <c r="G699">
        <v>-19.274612792037999</v>
      </c>
      <c r="H699">
        <v>5.3475297100845598</v>
      </c>
      <c r="I699">
        <v>15.2307751905646</v>
      </c>
      <c r="J699">
        <v>-3.4406346687767502</v>
      </c>
      <c r="K699">
        <v>2426.3735828660901</v>
      </c>
      <c r="L699">
        <v>2288.7177487133299</v>
      </c>
      <c r="M699">
        <v>43.073352891449801</v>
      </c>
      <c r="N699">
        <v>0.81464355185651804</v>
      </c>
      <c r="O699">
        <v>13.025896577077001</v>
      </c>
      <c r="P699">
        <v>42.337209302325498</v>
      </c>
      <c r="Q699">
        <v>0.102863844074186</v>
      </c>
    </row>
    <row r="700" spans="1:17" hidden="1" x14ac:dyDescent="0.3">
      <c r="A700" t="s">
        <v>1539</v>
      </c>
      <c r="B700" t="s">
        <v>1540</v>
      </c>
      <c r="C700" t="s">
        <v>10398</v>
      </c>
      <c r="D700" t="s">
        <v>1359</v>
      </c>
      <c r="E700">
        <v>6636.6662775300001</v>
      </c>
      <c r="F700">
        <v>1414.5</v>
      </c>
      <c r="G700">
        <v>-20.766700372238201</v>
      </c>
      <c r="H700">
        <v>-2.4497209107528</v>
      </c>
      <c r="I700">
        <v>-13.443101823760401</v>
      </c>
      <c r="J700">
        <v>-1.1157761988085799</v>
      </c>
      <c r="K700">
        <v>1397.85530806727</v>
      </c>
      <c r="L700">
        <v>1362.8256387619799</v>
      </c>
      <c r="M700">
        <v>77.088001342421407</v>
      </c>
      <c r="N700">
        <v>0.66551585648057099</v>
      </c>
      <c r="O700">
        <v>2.4496288441145202</v>
      </c>
      <c r="P700">
        <v>12.409107164143499</v>
      </c>
      <c r="Q700">
        <v>-5.5078309021881003E-2</v>
      </c>
    </row>
    <row r="701" spans="1:17" hidden="1" x14ac:dyDescent="0.3">
      <c r="A701" t="s">
        <v>1541</v>
      </c>
      <c r="B701" t="s">
        <v>1542</v>
      </c>
      <c r="C701" t="s">
        <v>10398</v>
      </c>
      <c r="D701" t="s">
        <v>1543</v>
      </c>
      <c r="E701">
        <v>6622.93049875</v>
      </c>
      <c r="F701">
        <v>514.75</v>
      </c>
      <c r="G701">
        <v>97.033689487593193</v>
      </c>
      <c r="H701">
        <v>-3.3331441536741901</v>
      </c>
      <c r="I701">
        <v>43.207661167505002</v>
      </c>
      <c r="J701">
        <v>-5.4395287503380301</v>
      </c>
      <c r="K701">
        <v>475.09177196721998</v>
      </c>
      <c r="L701">
        <v>389.80211242134698</v>
      </c>
      <c r="M701">
        <v>57.681977252540399</v>
      </c>
      <c r="N701">
        <v>0.65050301386361997</v>
      </c>
      <c r="O701">
        <v>11.6949975716367</v>
      </c>
      <c r="P701">
        <v>136.12385321100899</v>
      </c>
      <c r="Q701">
        <v>0.170615243124729</v>
      </c>
    </row>
    <row r="702" spans="1:17" hidden="1" x14ac:dyDescent="0.3">
      <c r="A702" t="s">
        <v>1544</v>
      </c>
      <c r="B702" t="s">
        <v>1545</v>
      </c>
      <c r="C702" t="s">
        <v>10398</v>
      </c>
      <c r="D702" t="s">
        <v>46</v>
      </c>
      <c r="E702">
        <v>6618.9136936949999</v>
      </c>
      <c r="F702">
        <v>379.95</v>
      </c>
      <c r="G702">
        <v>-31.351888436364899</v>
      </c>
      <c r="H702">
        <v>-8.33305576185926</v>
      </c>
      <c r="I702">
        <v>-19.853538725607599</v>
      </c>
      <c r="J702">
        <v>-2.5235071955967099</v>
      </c>
      <c r="M702">
        <v>46.493418279839702</v>
      </c>
      <c r="O702">
        <v>11.804184761152699</v>
      </c>
      <c r="P702">
        <v>3.2753465615656498</v>
      </c>
    </row>
    <row r="703" spans="1:17" x14ac:dyDescent="0.3">
      <c r="A703" t="s">
        <v>1546</v>
      </c>
      <c r="B703" t="s">
        <v>1547</v>
      </c>
      <c r="C703" t="s">
        <v>10387</v>
      </c>
      <c r="D703" t="s">
        <v>46</v>
      </c>
      <c r="E703">
        <v>6615.5233318219998</v>
      </c>
      <c r="F703">
        <v>235.66</v>
      </c>
      <c r="G703">
        <v>92.727108038857907</v>
      </c>
      <c r="H703">
        <v>-3.6029252263887099</v>
      </c>
      <c r="I703">
        <v>32.150160476051397</v>
      </c>
      <c r="J703">
        <v>-6.1573673811448799</v>
      </c>
      <c r="K703">
        <v>238.53512028372799</v>
      </c>
      <c r="L703">
        <v>197.197162100551</v>
      </c>
      <c r="M703">
        <v>35.700257701894799</v>
      </c>
      <c r="N703">
        <v>1.22097164044582</v>
      </c>
      <c r="O703">
        <v>20.826614614274799</v>
      </c>
      <c r="P703">
        <v>132.063023141309</v>
      </c>
      <c r="Q703">
        <v>9.3725970932935998E-2</v>
      </c>
    </row>
    <row r="704" spans="1:17" hidden="1" x14ac:dyDescent="0.3">
      <c r="A704" t="s">
        <v>1548</v>
      </c>
      <c r="B704" t="s">
        <v>1549</v>
      </c>
      <c r="C704" t="s">
        <v>10398</v>
      </c>
      <c r="D704" t="s">
        <v>46</v>
      </c>
      <c r="E704">
        <v>6570.2662448499996</v>
      </c>
      <c r="F704">
        <v>608.29999999999995</v>
      </c>
      <c r="G704">
        <v>1527.89954133277</v>
      </c>
      <c r="H704">
        <v>-85.416235515161205</v>
      </c>
      <c r="I704">
        <v>237.303160616181</v>
      </c>
      <c r="J704">
        <v>-11.6604173055019</v>
      </c>
      <c r="K704">
        <v>601.40144990942099</v>
      </c>
      <c r="L704">
        <v>371.844661420791</v>
      </c>
      <c r="M704">
        <v>43.119015644464803</v>
      </c>
      <c r="N704">
        <v>0.77831089974947998</v>
      </c>
      <c r="O704">
        <v>23.9487095183297</v>
      </c>
      <c r="P704">
        <v>1839.11380299649</v>
      </c>
    </row>
    <row r="705" spans="1:17" x14ac:dyDescent="0.3">
      <c r="A705" t="s">
        <v>1550</v>
      </c>
      <c r="B705" t="s">
        <v>1551</v>
      </c>
      <c r="C705" t="s">
        <v>10395</v>
      </c>
      <c r="D705" t="s">
        <v>259</v>
      </c>
      <c r="E705">
        <v>6563.9794901199903</v>
      </c>
      <c r="F705">
        <v>1460.05</v>
      </c>
      <c r="G705">
        <v>-49.105774572279699</v>
      </c>
      <c r="H705">
        <v>5.3153089701044101</v>
      </c>
      <c r="I705">
        <v>1.0827293162028</v>
      </c>
      <c r="J705">
        <v>-0.51992429784956995</v>
      </c>
      <c r="K705">
        <v>1390.3455094897799</v>
      </c>
      <c r="L705">
        <v>1415.6521103216</v>
      </c>
      <c r="M705">
        <v>72.677062450038605</v>
      </c>
      <c r="N705">
        <v>0.70869363881416003</v>
      </c>
      <c r="O705">
        <v>29.992123557412398</v>
      </c>
      <c r="P705">
        <v>27.727232962995298</v>
      </c>
      <c r="Q705">
        <v>-3.9812964161101E-2</v>
      </c>
    </row>
    <row r="706" spans="1:17" x14ac:dyDescent="0.3">
      <c r="A706" t="s">
        <v>1552</v>
      </c>
      <c r="B706" t="s">
        <v>1553</v>
      </c>
      <c r="C706" t="s">
        <v>605</v>
      </c>
      <c r="D706" t="s">
        <v>467</v>
      </c>
      <c r="E706">
        <v>6556.5286084299996</v>
      </c>
      <c r="F706">
        <v>2180.3000000000002</v>
      </c>
      <c r="G706">
        <v>14.6919730690809</v>
      </c>
      <c r="H706">
        <v>-7.2734727263841696</v>
      </c>
      <c r="I706">
        <v>77.666768128032501</v>
      </c>
      <c r="J706">
        <v>-8.5383636062575707</v>
      </c>
      <c r="K706">
        <v>2137.7785099703301</v>
      </c>
      <c r="L706">
        <v>1709.4817899657301</v>
      </c>
      <c r="M706">
        <v>32.322011314233798</v>
      </c>
      <c r="N706">
        <v>0.40263544421962399</v>
      </c>
      <c r="O706">
        <v>14.342063018850601</v>
      </c>
      <c r="P706">
        <v>103.433636575693</v>
      </c>
      <c r="Q706">
        <v>-7.7454240992770998E-2</v>
      </c>
    </row>
    <row r="707" spans="1:17" x14ac:dyDescent="0.3">
      <c r="A707" t="s">
        <v>1554</v>
      </c>
      <c r="B707" t="s">
        <v>1555</v>
      </c>
      <c r="C707" t="s">
        <v>10395</v>
      </c>
      <c r="D707" t="s">
        <v>1556</v>
      </c>
      <c r="E707">
        <v>6520.76246025</v>
      </c>
      <c r="F707">
        <v>499.5</v>
      </c>
      <c r="G707">
        <v>-11.9258021551549</v>
      </c>
      <c r="H707">
        <v>-8.2451643706030602</v>
      </c>
      <c r="I707">
        <v>-14.9780385032866</v>
      </c>
      <c r="J707">
        <v>-4.93886043467639</v>
      </c>
      <c r="K707">
        <v>508.64215242338702</v>
      </c>
      <c r="L707">
        <v>504.61640460800101</v>
      </c>
      <c r="M707">
        <v>41.283020538152698</v>
      </c>
      <c r="N707">
        <v>0.369506468614138</v>
      </c>
      <c r="O707">
        <v>34.004004004004003</v>
      </c>
      <c r="P707">
        <v>27.733026467203601</v>
      </c>
      <c r="Q707">
        <v>4.6011378485724001E-2</v>
      </c>
    </row>
    <row r="708" spans="1:17" hidden="1" x14ac:dyDescent="0.3">
      <c r="A708" t="s">
        <v>1557</v>
      </c>
      <c r="B708" t="s">
        <v>1558</v>
      </c>
      <c r="C708" t="s">
        <v>10398</v>
      </c>
      <c r="D708" t="s">
        <v>1359</v>
      </c>
      <c r="E708">
        <v>6496.9056107910001</v>
      </c>
      <c r="F708">
        <v>1187.8699999999999</v>
      </c>
      <c r="G708">
        <v>-20.258656572734001</v>
      </c>
      <c r="H708">
        <v>-2.7977317328643401</v>
      </c>
      <c r="I708">
        <v>-13.8230006190512</v>
      </c>
      <c r="J708">
        <v>-0.98480079354745997</v>
      </c>
      <c r="K708">
        <v>1172.1682925998</v>
      </c>
      <c r="L708">
        <v>1141.98584541537</v>
      </c>
      <c r="M708">
        <v>63.340787818078198</v>
      </c>
      <c r="N708">
        <v>0.45538767550003101</v>
      </c>
      <c r="O708">
        <v>11.576182578901699</v>
      </c>
      <c r="P708">
        <v>37.1975375659786</v>
      </c>
    </row>
    <row r="709" spans="1:17" hidden="1" x14ac:dyDescent="0.3">
      <c r="A709" t="s">
        <v>1559</v>
      </c>
      <c r="B709" t="s">
        <v>1560</v>
      </c>
      <c r="C709" t="s">
        <v>10398</v>
      </c>
      <c r="D709" t="s">
        <v>83</v>
      </c>
      <c r="E709">
        <v>6491.4535414080001</v>
      </c>
      <c r="F709">
        <v>139.47999999999999</v>
      </c>
      <c r="G709">
        <v>385.092700185345</v>
      </c>
      <c r="H709">
        <v>35.461742010577602</v>
      </c>
      <c r="I709">
        <v>131.19871554380401</v>
      </c>
      <c r="J709">
        <v>-0.84361308673305602</v>
      </c>
      <c r="K709">
        <v>106.822450255262</v>
      </c>
      <c r="L709">
        <v>71.091134771732797</v>
      </c>
      <c r="M709">
        <v>61.419215781111397</v>
      </c>
      <c r="N709">
        <v>1.42319150058802</v>
      </c>
      <c r="O709">
        <v>9.6931459707484997</v>
      </c>
      <c r="P709">
        <v>448.05500982318199</v>
      </c>
      <c r="Q709">
        <v>0.130112797162932</v>
      </c>
    </row>
    <row r="710" spans="1:17" x14ac:dyDescent="0.3">
      <c r="A710" t="s">
        <v>1561</v>
      </c>
      <c r="B710" t="s">
        <v>1562</v>
      </c>
      <c r="C710" t="s">
        <v>10394</v>
      </c>
      <c r="D710" t="s">
        <v>429</v>
      </c>
      <c r="E710">
        <v>6449.0161139519996</v>
      </c>
      <c r="F710">
        <v>65.62</v>
      </c>
      <c r="G710">
        <v>-31.962997617308499</v>
      </c>
      <c r="H710">
        <v>0.16114321716105201</v>
      </c>
      <c r="I710">
        <v>-14.5120294061977</v>
      </c>
      <c r="J710">
        <v>-4.2465043472715296</v>
      </c>
      <c r="K710">
        <v>66.448345731498506</v>
      </c>
      <c r="L710">
        <v>68.716664892072103</v>
      </c>
      <c r="M710">
        <v>38.508408945287101</v>
      </c>
      <c r="N710">
        <v>0.88420599734781902</v>
      </c>
      <c r="O710">
        <v>49.3447119780554</v>
      </c>
      <c r="P710">
        <v>11.922224117346</v>
      </c>
      <c r="Q710">
        <v>2.7150306855363002E-2</v>
      </c>
    </row>
    <row r="711" spans="1:17" x14ac:dyDescent="0.3">
      <c r="A711" t="s">
        <v>1563</v>
      </c>
      <c r="B711" t="s">
        <v>1564</v>
      </c>
      <c r="C711" t="s">
        <v>10384</v>
      </c>
      <c r="D711" t="s">
        <v>24</v>
      </c>
      <c r="E711">
        <v>6422.9341961250002</v>
      </c>
      <c r="F711">
        <v>24.55</v>
      </c>
      <c r="G711">
        <v>-26.006441925056901</v>
      </c>
      <c r="H711">
        <v>-8.2512843024778793</v>
      </c>
      <c r="I711">
        <v>-29.6268284988974</v>
      </c>
      <c r="J711">
        <v>-2.9573481195076399</v>
      </c>
      <c r="K711">
        <v>25.685553310051201</v>
      </c>
      <c r="L711">
        <v>25.958567448254399</v>
      </c>
      <c r="M711">
        <v>30.4049236708479</v>
      </c>
      <c r="N711">
        <v>0.53202259228549398</v>
      </c>
      <c r="O711">
        <v>50.231059337618902</v>
      </c>
      <c r="P711">
        <v>15.9457649730632</v>
      </c>
      <c r="Q711">
        <v>0.101445083741818</v>
      </c>
    </row>
    <row r="712" spans="1:17" x14ac:dyDescent="0.3">
      <c r="A712" t="s">
        <v>1565</v>
      </c>
      <c r="B712" t="s">
        <v>1566</v>
      </c>
      <c r="C712" t="s">
        <v>10395</v>
      </c>
      <c r="D712" t="s">
        <v>443</v>
      </c>
      <c r="E712">
        <v>6388.7719500149997</v>
      </c>
      <c r="F712">
        <v>577.85</v>
      </c>
      <c r="G712">
        <v>-47.849411284149397</v>
      </c>
      <c r="H712">
        <v>-9.1162662165364594</v>
      </c>
      <c r="I712">
        <v>-9.05670842127663</v>
      </c>
      <c r="J712">
        <v>-1.9728605045770999</v>
      </c>
      <c r="K712">
        <v>602.25478195760604</v>
      </c>
      <c r="L712">
        <v>630.97416871721202</v>
      </c>
      <c r="M712">
        <v>51.739224474077403</v>
      </c>
      <c r="N712">
        <v>1.22390822689481</v>
      </c>
      <c r="O712">
        <v>34.2909059444492</v>
      </c>
      <c r="P712">
        <v>10.837249448547</v>
      </c>
      <c r="Q712">
        <v>-6.9990267571396994E-2</v>
      </c>
    </row>
    <row r="713" spans="1:17" x14ac:dyDescent="0.3">
      <c r="A713" t="s">
        <v>1567</v>
      </c>
      <c r="B713" t="s">
        <v>1568</v>
      </c>
      <c r="C713" t="s">
        <v>10395</v>
      </c>
      <c r="D713" t="s">
        <v>605</v>
      </c>
      <c r="E713">
        <v>6362.6137135500003</v>
      </c>
      <c r="F713">
        <v>356.55</v>
      </c>
      <c r="G713">
        <v>45.100130881896398</v>
      </c>
      <c r="H713">
        <v>-12.506769739774599</v>
      </c>
      <c r="I713">
        <v>6.9222345894363597</v>
      </c>
      <c r="J713">
        <v>-3.4478001363339401</v>
      </c>
      <c r="K713">
        <v>360.69645831435997</v>
      </c>
      <c r="L713">
        <v>330.77520885788698</v>
      </c>
      <c r="M713">
        <v>51.188859309273298</v>
      </c>
      <c r="N713">
        <v>0.29893725168146301</v>
      </c>
      <c r="O713">
        <v>22.928060580563699</v>
      </c>
      <c r="P713">
        <v>75.597143560699294</v>
      </c>
      <c r="Q713">
        <v>0.10060951009484199</v>
      </c>
    </row>
    <row r="714" spans="1:17" hidden="1" x14ac:dyDescent="0.3">
      <c r="A714" t="s">
        <v>1569</v>
      </c>
      <c r="B714" t="s">
        <v>1570</v>
      </c>
      <c r="C714" t="s">
        <v>10398</v>
      </c>
      <c r="D714" t="s">
        <v>46</v>
      </c>
      <c r="E714">
        <v>6347.84</v>
      </c>
      <c r="F714">
        <v>90</v>
      </c>
      <c r="G714">
        <v>-35.8436466781231</v>
      </c>
      <c r="H714">
        <v>-4.4216633567959702</v>
      </c>
      <c r="I714">
        <v>-20.269210010844098</v>
      </c>
      <c r="J714">
        <v>-1.71336738114487</v>
      </c>
      <c r="K714">
        <v>90.354389291265704</v>
      </c>
      <c r="L714">
        <v>91.958297508174994</v>
      </c>
      <c r="M714">
        <v>53.081674366169402</v>
      </c>
      <c r="N714">
        <v>0.28181818181818102</v>
      </c>
      <c r="O714">
        <v>9.44444444444445</v>
      </c>
      <c r="P714">
        <v>5.8823529411764701</v>
      </c>
    </row>
    <row r="715" spans="1:17" x14ac:dyDescent="0.3">
      <c r="A715" t="s">
        <v>1571</v>
      </c>
      <c r="B715" t="s">
        <v>1572</v>
      </c>
      <c r="C715" t="s">
        <v>10397</v>
      </c>
      <c r="D715" t="s">
        <v>387</v>
      </c>
      <c r="E715">
        <v>6274.0071576</v>
      </c>
      <c r="F715">
        <v>127.89</v>
      </c>
      <c r="G715">
        <v>38.682669111350499</v>
      </c>
      <c r="H715">
        <v>-6.4665920828203003</v>
      </c>
      <c r="I715">
        <v>29.754414015293001</v>
      </c>
      <c r="J715">
        <v>0.26006125687858</v>
      </c>
      <c r="K715">
        <v>133.37629530974201</v>
      </c>
      <c r="L715">
        <v>114.599321247707</v>
      </c>
      <c r="M715">
        <v>39.1822913081756</v>
      </c>
      <c r="N715">
        <v>0.205561122545346</v>
      </c>
      <c r="O715">
        <v>32.887637813746103</v>
      </c>
      <c r="P715">
        <v>96.602613374327404</v>
      </c>
      <c r="Q715">
        <v>7.5583358808440998E-2</v>
      </c>
    </row>
    <row r="716" spans="1:17" x14ac:dyDescent="0.3">
      <c r="A716" t="s">
        <v>1573</v>
      </c>
      <c r="B716" t="s">
        <v>1574</v>
      </c>
      <c r="C716" t="s">
        <v>10389</v>
      </c>
      <c r="D716" t="s">
        <v>813</v>
      </c>
      <c r="E716">
        <v>6273.3043469530003</v>
      </c>
      <c r="F716">
        <v>211.93</v>
      </c>
      <c r="G716">
        <v>23.369182625377299</v>
      </c>
      <c r="H716">
        <v>-2.10993790398377</v>
      </c>
      <c r="I716">
        <v>4.9052834156869203</v>
      </c>
      <c r="J716">
        <v>-4.2647815546591996</v>
      </c>
      <c r="K716">
        <v>217.093585764099</v>
      </c>
      <c r="L716">
        <v>199.75273630736999</v>
      </c>
      <c r="M716">
        <v>36.339430254689503</v>
      </c>
      <c r="N716">
        <v>1.64575526365852</v>
      </c>
      <c r="O716">
        <v>20.134006511584001</v>
      </c>
      <c r="P716">
        <v>68.734076433121004</v>
      </c>
      <c r="Q716">
        <v>8.0199385206655996E-2</v>
      </c>
    </row>
    <row r="717" spans="1:17" x14ac:dyDescent="0.3">
      <c r="A717" t="s">
        <v>1575</v>
      </c>
      <c r="B717" t="s">
        <v>1576</v>
      </c>
      <c r="C717" t="s">
        <v>10397</v>
      </c>
      <c r="D717" t="s">
        <v>387</v>
      </c>
      <c r="E717">
        <v>6267.7323247000004</v>
      </c>
      <c r="F717">
        <v>322.3</v>
      </c>
      <c r="G717">
        <v>12.357465411724901</v>
      </c>
      <c r="H717">
        <v>-10.1840747043137</v>
      </c>
      <c r="I717">
        <v>9.0447424803658691</v>
      </c>
      <c r="J717">
        <v>-5.4271354970869004</v>
      </c>
      <c r="K717">
        <v>332.02504613960201</v>
      </c>
      <c r="L717">
        <v>293.61945834784802</v>
      </c>
      <c r="M717">
        <v>36.141165964044902</v>
      </c>
      <c r="N717">
        <v>0.313032659751589</v>
      </c>
      <c r="O717">
        <v>15.7927396835246</v>
      </c>
      <c r="P717">
        <v>57.142857142857103</v>
      </c>
      <c r="Q717">
        <v>-1.1491203672522E-2</v>
      </c>
    </row>
    <row r="718" spans="1:17" hidden="1" x14ac:dyDescent="0.3">
      <c r="A718" t="s">
        <v>1577</v>
      </c>
      <c r="B718" t="s">
        <v>1578</v>
      </c>
      <c r="C718" t="s">
        <v>10398</v>
      </c>
      <c r="D718" t="s">
        <v>1060</v>
      </c>
      <c r="E718">
        <v>6266.1528877000001</v>
      </c>
      <c r="F718">
        <v>113</v>
      </c>
      <c r="G718">
        <v>-31.332777112905699</v>
      </c>
      <c r="H718">
        <v>-4.4216633567959702</v>
      </c>
      <c r="I718">
        <v>-19.8344274021484</v>
      </c>
      <c r="M718">
        <v>50</v>
      </c>
      <c r="N718">
        <v>0.2</v>
      </c>
      <c r="O718">
        <v>1.76991150442478</v>
      </c>
      <c r="P718">
        <v>0</v>
      </c>
    </row>
    <row r="719" spans="1:17" x14ac:dyDescent="0.3">
      <c r="A719" t="s">
        <v>1579</v>
      </c>
      <c r="B719" t="s">
        <v>1580</v>
      </c>
      <c r="C719" t="s">
        <v>10385</v>
      </c>
      <c r="D719" t="s">
        <v>685</v>
      </c>
      <c r="E719">
        <v>6239.2861034400003</v>
      </c>
      <c r="F719">
        <v>127.92</v>
      </c>
      <c r="G719">
        <v>-51.379033410009399</v>
      </c>
      <c r="H719">
        <v>-11.222133875837301</v>
      </c>
      <c r="I719">
        <v>-8.5278451472374002</v>
      </c>
      <c r="J719">
        <v>-4.1979827657602602</v>
      </c>
      <c r="K719">
        <v>133.79774409031299</v>
      </c>
      <c r="L719">
        <v>137.86030189726301</v>
      </c>
      <c r="M719">
        <v>38.155038637060102</v>
      </c>
      <c r="N719">
        <v>0.49459882488604001</v>
      </c>
      <c r="O719">
        <v>32.856472795497098</v>
      </c>
      <c r="P719">
        <v>16.821917808219101</v>
      </c>
      <c r="Q719">
        <v>-0.106398802245621</v>
      </c>
    </row>
    <row r="720" spans="1:17" x14ac:dyDescent="0.3">
      <c r="A720" t="s">
        <v>1581</v>
      </c>
      <c r="B720" t="s">
        <v>1582</v>
      </c>
      <c r="C720" t="s">
        <v>10395</v>
      </c>
      <c r="D720" t="s">
        <v>164</v>
      </c>
      <c r="E720">
        <v>6173.4040925299996</v>
      </c>
      <c r="F720">
        <v>395.3</v>
      </c>
      <c r="G720">
        <v>32.8806648714041</v>
      </c>
      <c r="H720">
        <v>-12.7163269298818</v>
      </c>
      <c r="I720">
        <v>29.625181358493599</v>
      </c>
      <c r="J720">
        <v>-6.63278041939361</v>
      </c>
      <c r="K720">
        <v>405.54979703675099</v>
      </c>
      <c r="L720">
        <v>342.82751370644701</v>
      </c>
      <c r="M720">
        <v>32.4730932895921</v>
      </c>
      <c r="N720">
        <v>0.75001777564540695</v>
      </c>
      <c r="O720">
        <v>14.0905641285099</v>
      </c>
      <c r="P720">
        <v>74.872815748728101</v>
      </c>
      <c r="Q720">
        <v>0.18365878014228201</v>
      </c>
    </row>
    <row r="721" spans="1:17" x14ac:dyDescent="0.3">
      <c r="A721" t="s">
        <v>1583</v>
      </c>
      <c r="B721" t="s">
        <v>1584</v>
      </c>
      <c r="C721" t="s">
        <v>10397</v>
      </c>
      <c r="D721" t="s">
        <v>278</v>
      </c>
      <c r="E721">
        <v>6171.8747316299996</v>
      </c>
      <c r="F721">
        <v>644.54999999999995</v>
      </c>
      <c r="G721">
        <v>-25.984902103295902</v>
      </c>
      <c r="H721">
        <v>-4.7467407561767798</v>
      </c>
      <c r="I721">
        <v>27.5986451664496</v>
      </c>
      <c r="J721">
        <v>-6.0372901151716203</v>
      </c>
      <c r="K721">
        <v>634.13444657302705</v>
      </c>
      <c r="L721">
        <v>569.94088615064902</v>
      </c>
      <c r="M721">
        <v>33.746795449170399</v>
      </c>
      <c r="N721">
        <v>0.342192967604947</v>
      </c>
      <c r="O721">
        <v>12.760840896749601</v>
      </c>
      <c r="P721">
        <v>48.189447062880703</v>
      </c>
      <c r="Q721">
        <v>4.6915596460026E-2</v>
      </c>
    </row>
    <row r="722" spans="1:17" hidden="1" x14ac:dyDescent="0.3">
      <c r="A722" t="s">
        <v>1585</v>
      </c>
      <c r="B722" t="s">
        <v>1586</v>
      </c>
      <c r="C722" t="s">
        <v>10398</v>
      </c>
      <c r="D722" t="s">
        <v>472</v>
      </c>
      <c r="E722">
        <v>6166.18866402</v>
      </c>
      <c r="F722">
        <v>2337.3000000000002</v>
      </c>
      <c r="G722">
        <v>2.0481443666529802</v>
      </c>
      <c r="H722">
        <v>32.025211643204003</v>
      </c>
      <c r="I722">
        <v>70.556383891425796</v>
      </c>
      <c r="J722">
        <v>39.248698801260197</v>
      </c>
      <c r="K722">
        <v>1633.10689625635</v>
      </c>
      <c r="L722">
        <v>1539.6845866296401</v>
      </c>
      <c r="M722">
        <v>94.495982999876304</v>
      </c>
      <c r="N722">
        <v>2.9530684865796899</v>
      </c>
      <c r="O722">
        <v>2.2547383733367399</v>
      </c>
      <c r="P722">
        <v>98.75</v>
      </c>
      <c r="Q722">
        <v>5.5807957629275998E-2</v>
      </c>
    </row>
    <row r="723" spans="1:17" hidden="1" x14ac:dyDescent="0.3">
      <c r="A723" t="s">
        <v>1587</v>
      </c>
      <c r="B723" t="s">
        <v>1588</v>
      </c>
      <c r="C723" t="s">
        <v>10398</v>
      </c>
      <c r="D723" t="s">
        <v>83</v>
      </c>
      <c r="E723">
        <v>6124.2842089799997</v>
      </c>
      <c r="F723">
        <v>2231.9499999999998</v>
      </c>
      <c r="G723">
        <v>53.240676483867396</v>
      </c>
      <c r="H723">
        <v>15.9179250708216</v>
      </c>
      <c r="I723">
        <v>73.727142979348898</v>
      </c>
      <c r="J723">
        <v>0.14946663825093101</v>
      </c>
      <c r="K723">
        <v>1951.4953881703</v>
      </c>
      <c r="L723">
        <v>1559.8037561785</v>
      </c>
      <c r="M723">
        <v>61.768739460268698</v>
      </c>
      <c r="N723">
        <v>0.92646609833837301</v>
      </c>
      <c r="O723">
        <v>7.3052711754295601</v>
      </c>
      <c r="P723">
        <v>95.785087719298204</v>
      </c>
      <c r="Q723">
        <v>0.133531701309893</v>
      </c>
    </row>
    <row r="724" spans="1:17" x14ac:dyDescent="0.3">
      <c r="A724" t="s">
        <v>1589</v>
      </c>
      <c r="B724" t="s">
        <v>1590</v>
      </c>
      <c r="C724" t="s">
        <v>10386</v>
      </c>
      <c r="D724" t="s">
        <v>239</v>
      </c>
      <c r="E724">
        <v>6101.2805458800003</v>
      </c>
      <c r="F724">
        <v>316.2</v>
      </c>
      <c r="G724">
        <v>23.196882435189199</v>
      </c>
      <c r="H724">
        <v>29.559338370319701</v>
      </c>
      <c r="I724">
        <v>45.738899923825798</v>
      </c>
      <c r="J724">
        <v>-5.07680556239682</v>
      </c>
      <c r="K724">
        <v>274.10910975573103</v>
      </c>
      <c r="L724">
        <v>241.00666752713701</v>
      </c>
      <c r="M724">
        <v>63.258149329285203</v>
      </c>
      <c r="N724">
        <v>1.50892997875572</v>
      </c>
      <c r="O724">
        <v>4.3327008222643704</v>
      </c>
      <c r="P724">
        <v>78.644067796610102</v>
      </c>
      <c r="Q724">
        <v>0.203332066307057</v>
      </c>
    </row>
    <row r="725" spans="1:17" hidden="1" x14ac:dyDescent="0.3">
      <c r="A725" t="s">
        <v>1591</v>
      </c>
      <c r="B725" t="s">
        <v>1592</v>
      </c>
      <c r="C725" t="s">
        <v>10398</v>
      </c>
      <c r="D725" t="s">
        <v>24</v>
      </c>
      <c r="E725">
        <v>6036.4277216250002</v>
      </c>
      <c r="F725">
        <v>577.15</v>
      </c>
      <c r="G725">
        <v>27.1766914992502</v>
      </c>
      <c r="H725">
        <v>-1.20129430072784</v>
      </c>
      <c r="I725">
        <v>32.951549407928503</v>
      </c>
      <c r="J725">
        <v>0.635330718784754</v>
      </c>
      <c r="K725">
        <v>599.136436572815</v>
      </c>
      <c r="M725">
        <v>45.834072035316098</v>
      </c>
      <c r="N725">
        <v>0.88399464110513204</v>
      </c>
      <c r="O725">
        <v>31.837477258944801</v>
      </c>
      <c r="P725">
        <v>58.123287671232802</v>
      </c>
    </row>
    <row r="726" spans="1:17" x14ac:dyDescent="0.3">
      <c r="A726" t="s">
        <v>1593</v>
      </c>
      <c r="B726" t="s">
        <v>1594</v>
      </c>
      <c r="C726" t="s">
        <v>10388</v>
      </c>
      <c r="D726" t="s">
        <v>472</v>
      </c>
      <c r="E726">
        <v>6016.6943553749998</v>
      </c>
      <c r="F726">
        <v>538.04999999999995</v>
      </c>
      <c r="G726">
        <v>37.062695276344797</v>
      </c>
      <c r="H726">
        <v>5.9598051375191803</v>
      </c>
      <c r="I726">
        <v>39.298296714073302</v>
      </c>
      <c r="J726">
        <v>-3.59303111969216</v>
      </c>
      <c r="K726">
        <v>454.934920885613</v>
      </c>
      <c r="L726">
        <v>394.657897901274</v>
      </c>
      <c r="M726">
        <v>67.755457351583303</v>
      </c>
      <c r="N726">
        <v>2.3193367021553901</v>
      </c>
      <c r="O726">
        <v>6.1239661741473803</v>
      </c>
      <c r="P726">
        <v>84.833390587426905</v>
      </c>
      <c r="Q726">
        <v>2.1516374839641E-2</v>
      </c>
    </row>
    <row r="727" spans="1:17" hidden="1" x14ac:dyDescent="0.3">
      <c r="A727" t="s">
        <v>1595</v>
      </c>
      <c r="B727" t="s">
        <v>1596</v>
      </c>
      <c r="C727" t="s">
        <v>10398</v>
      </c>
      <c r="D727" t="s">
        <v>266</v>
      </c>
      <c r="E727">
        <v>5995.3200611100001</v>
      </c>
      <c r="F727">
        <v>5479.05</v>
      </c>
      <c r="G727">
        <v>81.830239102312902</v>
      </c>
      <c r="H727">
        <v>-2.28911288181882</v>
      </c>
      <c r="I727">
        <v>31.3992529023493</v>
      </c>
      <c r="J727">
        <v>-4.3269237191730401</v>
      </c>
      <c r="K727">
        <v>5115.0029977126396</v>
      </c>
      <c r="L727">
        <v>4188.0175434114399</v>
      </c>
      <c r="M727">
        <v>47.662366258689197</v>
      </c>
      <c r="N727">
        <v>0.84757557978578801</v>
      </c>
      <c r="O727">
        <v>5.3102271379162396</v>
      </c>
      <c r="P727">
        <v>130.483341746592</v>
      </c>
      <c r="Q727">
        <v>0.14749845998205299</v>
      </c>
    </row>
    <row r="728" spans="1:17" x14ac:dyDescent="0.3">
      <c r="A728" t="s">
        <v>1597</v>
      </c>
      <c r="B728" t="s">
        <v>1598</v>
      </c>
      <c r="C728" t="s">
        <v>10397</v>
      </c>
      <c r="D728" t="s">
        <v>278</v>
      </c>
      <c r="E728">
        <v>5988.7814784000002</v>
      </c>
      <c r="F728">
        <v>815.5</v>
      </c>
      <c r="G728">
        <v>-13.952693756965999</v>
      </c>
      <c r="H728">
        <v>5.5534325575878203</v>
      </c>
      <c r="I728">
        <v>2.4872847271483902</v>
      </c>
      <c r="J728">
        <v>-1.4125693455402</v>
      </c>
      <c r="K728">
        <v>789.64469604581302</v>
      </c>
      <c r="L728">
        <v>768.83085935568397</v>
      </c>
      <c r="M728">
        <v>58.421619284952698</v>
      </c>
      <c r="N728">
        <v>2.71982372226375</v>
      </c>
      <c r="O728">
        <v>6.59717964438995</v>
      </c>
      <c r="P728">
        <v>26.434108527131698</v>
      </c>
      <c r="Q728">
        <v>2.6268642628777001E-2</v>
      </c>
    </row>
    <row r="729" spans="1:17" hidden="1" x14ac:dyDescent="0.3">
      <c r="A729" t="s">
        <v>1599</v>
      </c>
      <c r="B729" t="s">
        <v>1600</v>
      </c>
      <c r="C729" t="s">
        <v>10398</v>
      </c>
      <c r="D729" t="s">
        <v>514</v>
      </c>
      <c r="E729">
        <v>5975.18383885</v>
      </c>
      <c r="F729">
        <v>414.5</v>
      </c>
      <c r="G729">
        <v>-33.3214367141236</v>
      </c>
      <c r="H729">
        <v>-6.6074557065227397</v>
      </c>
      <c r="I729">
        <v>-24.865427421706801</v>
      </c>
      <c r="J729">
        <v>-1.2252053113376999</v>
      </c>
      <c r="K729">
        <v>420.57288490751199</v>
      </c>
      <c r="L729">
        <v>433.69990418082898</v>
      </c>
      <c r="M729">
        <v>51.734797014329601</v>
      </c>
      <c r="N729">
        <v>0.69189675599953004</v>
      </c>
      <c r="O729">
        <v>36.200241254523498</v>
      </c>
      <c r="P729">
        <v>5.4707379134860004</v>
      </c>
      <c r="Q729">
        <v>-5.1768925033686998E-2</v>
      </c>
    </row>
    <row r="730" spans="1:17" x14ac:dyDescent="0.3">
      <c r="A730" t="s">
        <v>1601</v>
      </c>
      <c r="B730" t="s">
        <v>1602</v>
      </c>
      <c r="C730" t="s">
        <v>10400</v>
      </c>
      <c r="D730" t="s">
        <v>1603</v>
      </c>
      <c r="E730">
        <v>5973.6207067599998</v>
      </c>
      <c r="F730">
        <v>335.3</v>
      </c>
      <c r="G730">
        <v>10.6405649488112</v>
      </c>
      <c r="H730">
        <v>-7.0403683927672001</v>
      </c>
      <c r="I730">
        <v>13.990580519338801</v>
      </c>
      <c r="J730">
        <v>-0.78882219772705198</v>
      </c>
      <c r="K730">
        <v>333.89072902801701</v>
      </c>
      <c r="L730">
        <v>301.02661122836298</v>
      </c>
      <c r="M730">
        <v>50.466087018917001</v>
      </c>
      <c r="N730">
        <v>0.69939678818673801</v>
      </c>
      <c r="O730">
        <v>20.459290187891401</v>
      </c>
      <c r="P730">
        <v>45.371775417298899</v>
      </c>
      <c r="Q730">
        <v>0.13061071452741199</v>
      </c>
    </row>
    <row r="731" spans="1:17" hidden="1" x14ac:dyDescent="0.3">
      <c r="A731" t="s">
        <v>1604</v>
      </c>
      <c r="B731" t="s">
        <v>1605</v>
      </c>
      <c r="C731" t="s">
        <v>10398</v>
      </c>
      <c r="D731" t="s">
        <v>21</v>
      </c>
      <c r="E731">
        <v>5968.4088002500002</v>
      </c>
      <c r="F731">
        <v>504.5</v>
      </c>
      <c r="G731">
        <v>-26.571388152495199</v>
      </c>
      <c r="H731">
        <v>0.43454648203263901</v>
      </c>
      <c r="I731">
        <v>-5.7344951856286803</v>
      </c>
      <c r="J731">
        <v>-1.5725223107223401</v>
      </c>
      <c r="K731">
        <v>493.519196780757</v>
      </c>
      <c r="L731">
        <v>474.22344925152402</v>
      </c>
      <c r="M731">
        <v>49.3094138631091</v>
      </c>
      <c r="N731">
        <v>1.04587596629464</v>
      </c>
      <c r="O731">
        <v>18.731417244796798</v>
      </c>
      <c r="P731">
        <v>29.325813893873299</v>
      </c>
      <c r="Q731">
        <v>8.5829535426449999E-2</v>
      </c>
    </row>
    <row r="732" spans="1:17" hidden="1" x14ac:dyDescent="0.3">
      <c r="A732" t="s">
        <v>1606</v>
      </c>
      <c r="B732" t="s">
        <v>1607</v>
      </c>
      <c r="C732" t="s">
        <v>10398</v>
      </c>
      <c r="D732" t="s">
        <v>218</v>
      </c>
      <c r="E732">
        <v>5949.0645637500002</v>
      </c>
      <c r="F732">
        <v>5372.95</v>
      </c>
      <c r="G732">
        <v>116.27419755379</v>
      </c>
      <c r="H732">
        <v>3.69156350643089</v>
      </c>
      <c r="I732">
        <v>52.829960313647</v>
      </c>
      <c r="J732">
        <v>-4.3815701461218302</v>
      </c>
      <c r="K732">
        <v>5146.8033160724299</v>
      </c>
      <c r="L732">
        <v>4113.4829980239401</v>
      </c>
      <c r="M732">
        <v>50.593666158330898</v>
      </c>
      <c r="N732">
        <v>0.28846541812114301</v>
      </c>
      <c r="O732">
        <v>6.5522664458072404</v>
      </c>
      <c r="P732">
        <v>164.371294314463</v>
      </c>
      <c r="Q732">
        <v>0.12928062857404601</v>
      </c>
    </row>
    <row r="733" spans="1:17" hidden="1" x14ac:dyDescent="0.3">
      <c r="A733" t="s">
        <v>1608</v>
      </c>
      <c r="B733" t="s">
        <v>1609</v>
      </c>
      <c r="C733" t="s">
        <v>10398</v>
      </c>
      <c r="D733" t="s">
        <v>54</v>
      </c>
      <c r="E733">
        <v>5943.8581982199903</v>
      </c>
      <c r="F733">
        <v>1366.6</v>
      </c>
      <c r="G733">
        <v>-10.712345299322701</v>
      </c>
      <c r="H733">
        <v>0.492398242004357</v>
      </c>
      <c r="I733">
        <v>17.9321752866529</v>
      </c>
      <c r="J733">
        <v>-9.0522249509336401</v>
      </c>
      <c r="K733">
        <v>1292.8761836794699</v>
      </c>
      <c r="M733">
        <v>44.501229270688498</v>
      </c>
      <c r="N733">
        <v>0.96529082191327498</v>
      </c>
      <c r="O733">
        <v>10.5590516610566</v>
      </c>
      <c r="P733">
        <v>40.886597938144298</v>
      </c>
    </row>
    <row r="734" spans="1:17" x14ac:dyDescent="0.3">
      <c r="A734" t="s">
        <v>1610</v>
      </c>
      <c r="B734" t="s">
        <v>1611</v>
      </c>
      <c r="C734" t="s">
        <v>10390</v>
      </c>
      <c r="D734" t="s">
        <v>197</v>
      </c>
      <c r="E734">
        <v>5941.11362001</v>
      </c>
      <c r="F734">
        <v>487.45</v>
      </c>
      <c r="G734">
        <v>18.409996862183501</v>
      </c>
      <c r="H734">
        <v>-11.903677745285099</v>
      </c>
      <c r="I734">
        <v>20.542359460392898</v>
      </c>
      <c r="J734">
        <v>-1.6615001612278599</v>
      </c>
      <c r="K734">
        <v>492.21205689980798</v>
      </c>
      <c r="L734">
        <v>434.74260438312302</v>
      </c>
      <c r="M734">
        <v>46.666663310335402</v>
      </c>
      <c r="N734">
        <v>0.67694335115815096</v>
      </c>
      <c r="O734">
        <v>11.293465996512399</v>
      </c>
      <c r="P734">
        <v>56.786748150530698</v>
      </c>
      <c r="Q734">
        <v>0.19481650859524999</v>
      </c>
    </row>
    <row r="735" spans="1:17" x14ac:dyDescent="0.3">
      <c r="A735" t="s">
        <v>1612</v>
      </c>
      <c r="B735" t="s">
        <v>1613</v>
      </c>
      <c r="C735" t="s">
        <v>5658</v>
      </c>
      <c r="D735" t="s">
        <v>80</v>
      </c>
      <c r="E735">
        <v>5930.9506019999999</v>
      </c>
      <c r="F735">
        <v>289.5</v>
      </c>
      <c r="G735">
        <v>37.892613084676903</v>
      </c>
      <c r="H735">
        <v>-18.652146628171401</v>
      </c>
      <c r="I735">
        <v>29.8352089089754</v>
      </c>
      <c r="J735">
        <v>-5.2746447595097097</v>
      </c>
      <c r="K735">
        <v>302.11676910785002</v>
      </c>
      <c r="L735">
        <v>259.88676426873201</v>
      </c>
      <c r="M735">
        <v>40.634580248428101</v>
      </c>
      <c r="N735">
        <v>0.44826845826234502</v>
      </c>
      <c r="O735">
        <v>27.668393782383401</v>
      </c>
      <c r="P735">
        <v>79.869524697110904</v>
      </c>
      <c r="Q735">
        <v>6.2758651396770004E-2</v>
      </c>
    </row>
    <row r="736" spans="1:17" x14ac:dyDescent="0.3">
      <c r="A736" t="s">
        <v>1614</v>
      </c>
      <c r="B736" t="s">
        <v>1615</v>
      </c>
      <c r="C736" t="s">
        <v>10397</v>
      </c>
      <c r="D736" t="s">
        <v>278</v>
      </c>
      <c r="E736">
        <v>5892.7762960800001</v>
      </c>
      <c r="F736">
        <v>175.2</v>
      </c>
      <c r="G736">
        <v>-27.077555396672</v>
      </c>
      <c r="H736">
        <v>5.5429294606041202</v>
      </c>
      <c r="I736">
        <v>-6.1821701708152696</v>
      </c>
      <c r="J736">
        <v>-2.7546191592387599</v>
      </c>
      <c r="K736">
        <v>169.52288755208201</v>
      </c>
      <c r="L736">
        <v>166.75590930661301</v>
      </c>
      <c r="M736">
        <v>48.965189562199001</v>
      </c>
      <c r="N736">
        <v>1.51470825014722</v>
      </c>
      <c r="O736">
        <v>25.342465753424602</v>
      </c>
      <c r="P736">
        <v>34.717416378316003</v>
      </c>
      <c r="Q736">
        <v>-4.9655248691625999E-2</v>
      </c>
    </row>
    <row r="737" spans="1:17" hidden="1" x14ac:dyDescent="0.3">
      <c r="A737" t="s">
        <v>1616</v>
      </c>
      <c r="B737" t="s">
        <v>1617</v>
      </c>
      <c r="C737" t="s">
        <v>10398</v>
      </c>
      <c r="D737" t="s">
        <v>266</v>
      </c>
      <c r="E737">
        <v>5806.8512967799998</v>
      </c>
      <c r="F737">
        <v>416.6</v>
      </c>
      <c r="G737">
        <v>-11.8268622258263</v>
      </c>
      <c r="H737">
        <v>12.366657811087199</v>
      </c>
      <c r="I737">
        <v>3.8245157338340099</v>
      </c>
      <c r="J737">
        <v>-0.91375507196144701</v>
      </c>
      <c r="K737">
        <v>387.34673868842401</v>
      </c>
      <c r="L737">
        <v>366.037159889252</v>
      </c>
      <c r="M737">
        <v>63.098438826445097</v>
      </c>
      <c r="N737">
        <v>1.2870241608039901</v>
      </c>
      <c r="O737">
        <v>2.7364378300527901</v>
      </c>
      <c r="P737">
        <v>32.675159235668701</v>
      </c>
      <c r="Q737">
        <v>4.6943520986938998E-2</v>
      </c>
    </row>
    <row r="738" spans="1:17" hidden="1" x14ac:dyDescent="0.3">
      <c r="A738" t="s">
        <v>1618</v>
      </c>
      <c r="B738" t="s">
        <v>1619</v>
      </c>
      <c r="C738" t="s">
        <v>10398</v>
      </c>
      <c r="D738" t="s">
        <v>853</v>
      </c>
      <c r="E738">
        <v>5775.7113959999997</v>
      </c>
      <c r="F738">
        <v>673.4</v>
      </c>
      <c r="G738">
        <v>48.601643081072403</v>
      </c>
      <c r="H738">
        <v>-18.460037928796702</v>
      </c>
      <c r="I738">
        <v>-4.0756559243587702</v>
      </c>
      <c r="J738">
        <v>-6.6705102382877399</v>
      </c>
      <c r="K738">
        <v>731.97484431982798</v>
      </c>
      <c r="L738">
        <v>667.43682047994298</v>
      </c>
      <c r="M738">
        <v>30.903667136698399</v>
      </c>
      <c r="N738">
        <v>0.14574793865730301</v>
      </c>
      <c r="O738">
        <v>38.223938223938198</v>
      </c>
      <c r="P738">
        <v>82.221620890271893</v>
      </c>
      <c r="Q738">
        <v>4.6352446545490998E-2</v>
      </c>
    </row>
    <row r="739" spans="1:17" hidden="1" x14ac:dyDescent="0.3">
      <c r="A739" t="s">
        <v>1620</v>
      </c>
      <c r="B739" t="s">
        <v>1621</v>
      </c>
      <c r="C739" t="s">
        <v>10398</v>
      </c>
      <c r="D739" t="s">
        <v>472</v>
      </c>
      <c r="E739">
        <v>5767.0226003099997</v>
      </c>
      <c r="F739">
        <v>1476.35</v>
      </c>
      <c r="G739">
        <v>-6.6105986544653499</v>
      </c>
      <c r="H739">
        <v>-4.9411174207601203</v>
      </c>
      <c r="I739">
        <v>25.072856640081699</v>
      </c>
      <c r="J739">
        <v>-2.45859958872592</v>
      </c>
      <c r="K739">
        <v>1466.54347604957</v>
      </c>
      <c r="L739">
        <v>1327.18719561033</v>
      </c>
      <c r="M739">
        <v>50.837996921582899</v>
      </c>
      <c r="N739">
        <v>0.43293440756169399</v>
      </c>
      <c r="O739">
        <v>16.503539133674199</v>
      </c>
      <c r="P739">
        <v>51.420512820512798</v>
      </c>
      <c r="Q739">
        <v>-3.9135414519335998E-2</v>
      </c>
    </row>
    <row r="740" spans="1:17" x14ac:dyDescent="0.3">
      <c r="A740" t="s">
        <v>1622</v>
      </c>
      <c r="B740" t="s">
        <v>1623</v>
      </c>
      <c r="C740" t="s">
        <v>10385</v>
      </c>
      <c r="D740" t="s">
        <v>998</v>
      </c>
      <c r="E740">
        <v>5758.4418003699902</v>
      </c>
      <c r="F740">
        <v>670.7</v>
      </c>
      <c r="G740">
        <v>80.987201045581699</v>
      </c>
      <c r="H740">
        <v>22.662276478235501</v>
      </c>
      <c r="I740">
        <v>133.48009688109599</v>
      </c>
      <c r="J740">
        <v>3.39940250407864</v>
      </c>
      <c r="K740">
        <v>528.96988804112698</v>
      </c>
      <c r="L740">
        <v>385.01017017925</v>
      </c>
      <c r="M740">
        <v>74.590865202598707</v>
      </c>
      <c r="N740">
        <v>0.63276663621476903</v>
      </c>
      <c r="O740">
        <v>1.95318324138957</v>
      </c>
      <c r="P740">
        <v>210.79703429100999</v>
      </c>
      <c r="Q740">
        <v>6.8369494972163006E-2</v>
      </c>
    </row>
    <row r="741" spans="1:17" x14ac:dyDescent="0.3">
      <c r="A741" t="s">
        <v>1624</v>
      </c>
      <c r="B741" t="s">
        <v>1625</v>
      </c>
      <c r="C741" t="s">
        <v>10393</v>
      </c>
      <c r="D741" t="s">
        <v>327</v>
      </c>
      <c r="E741">
        <v>5754.4067809199996</v>
      </c>
      <c r="F741">
        <v>2116.3000000000002</v>
      </c>
      <c r="G741">
        <v>37.927923811863401</v>
      </c>
      <c r="H741">
        <v>4.0246926514366299</v>
      </c>
      <c r="I741">
        <v>98.129479533272701</v>
      </c>
      <c r="J741">
        <v>-5.4447456253124003</v>
      </c>
      <c r="K741">
        <v>1997.21646935387</v>
      </c>
      <c r="L741">
        <v>1620.2034625342601</v>
      </c>
      <c r="M741">
        <v>52.059809892824703</v>
      </c>
      <c r="N741">
        <v>0.768338285125725</v>
      </c>
      <c r="O741">
        <v>7.2177857581628304</v>
      </c>
      <c r="P741">
        <v>122.45230461975</v>
      </c>
      <c r="Q741">
        <v>-1.530507836255E-2</v>
      </c>
    </row>
    <row r="742" spans="1:17" x14ac:dyDescent="0.3">
      <c r="A742" t="s">
        <v>1626</v>
      </c>
      <c r="B742" t="s">
        <v>1627</v>
      </c>
      <c r="C742" t="s">
        <v>10387</v>
      </c>
      <c r="D742" t="s">
        <v>46</v>
      </c>
      <c r="E742">
        <v>5753.9834037699902</v>
      </c>
      <c r="F742">
        <v>760.45</v>
      </c>
      <c r="G742">
        <v>60.804450467595402</v>
      </c>
      <c r="H742">
        <v>-19.048884979645301</v>
      </c>
      <c r="I742">
        <v>8.5197546476857298</v>
      </c>
      <c r="J742">
        <v>-2.1767900888575502</v>
      </c>
      <c r="K742">
        <v>802.41339749164604</v>
      </c>
      <c r="L742">
        <v>695.11945842763203</v>
      </c>
      <c r="M742">
        <v>39.691889716365303</v>
      </c>
      <c r="N742">
        <v>0.792701626010479</v>
      </c>
      <c r="O742">
        <v>23.190216319284598</v>
      </c>
      <c r="P742">
        <v>94.937195590874097</v>
      </c>
      <c r="Q742">
        <v>0.159674280158913</v>
      </c>
    </row>
    <row r="743" spans="1:17" x14ac:dyDescent="0.3">
      <c r="A743" t="s">
        <v>1628</v>
      </c>
      <c r="B743" t="s">
        <v>1629</v>
      </c>
      <c r="C743" t="s">
        <v>10388</v>
      </c>
      <c r="D743" t="s">
        <v>183</v>
      </c>
      <c r="E743">
        <v>5749.3139475199996</v>
      </c>
      <c r="F743">
        <v>634.4</v>
      </c>
      <c r="G743">
        <v>12.648505788244499</v>
      </c>
      <c r="H743">
        <v>5.6346723028357504</v>
      </c>
      <c r="I743">
        <v>20.223682646718899</v>
      </c>
      <c r="J743">
        <v>-4.0342629035329303</v>
      </c>
      <c r="K743">
        <v>640.325862161651</v>
      </c>
      <c r="L743">
        <v>555.89866647138797</v>
      </c>
      <c r="M743">
        <v>29.99165693946</v>
      </c>
      <c r="N743">
        <v>0.76849011442558501</v>
      </c>
      <c r="O743">
        <v>13.761034047919299</v>
      </c>
      <c r="P743">
        <v>70.951226084613296</v>
      </c>
    </row>
    <row r="744" spans="1:17" x14ac:dyDescent="0.3">
      <c r="A744" t="s">
        <v>1630</v>
      </c>
      <c r="B744" t="s">
        <v>1631</v>
      </c>
      <c r="C744" t="s">
        <v>10386</v>
      </c>
      <c r="D744" t="s">
        <v>991</v>
      </c>
      <c r="E744">
        <v>5728.7965433999998</v>
      </c>
      <c r="F744">
        <v>124.9</v>
      </c>
      <c r="G744">
        <v>-39.3153669527888</v>
      </c>
      <c r="H744">
        <v>-6.6667166292465101</v>
      </c>
      <c r="I744">
        <v>-42.627019021746499</v>
      </c>
      <c r="J744">
        <v>-10.7817519202925</v>
      </c>
      <c r="K744">
        <v>138.37513199468901</v>
      </c>
      <c r="L744">
        <v>150.19129264474401</v>
      </c>
      <c r="M744">
        <v>14.3428757901785</v>
      </c>
      <c r="N744">
        <v>1.2118750095827999</v>
      </c>
      <c r="O744">
        <v>68.614891913530798</v>
      </c>
      <c r="P744">
        <v>1.1336032388663899</v>
      </c>
      <c r="Q744">
        <v>3.3144557023405997E-2</v>
      </c>
    </row>
    <row r="745" spans="1:17" x14ac:dyDescent="0.3">
      <c r="A745" t="s">
        <v>1632</v>
      </c>
      <c r="B745" t="s">
        <v>1633</v>
      </c>
      <c r="C745" t="s">
        <v>10395</v>
      </c>
      <c r="D745" t="s">
        <v>1414</v>
      </c>
      <c r="E745">
        <v>5659.7268898800003</v>
      </c>
      <c r="F745">
        <v>874.8</v>
      </c>
      <c r="G745">
        <v>-29.226505787806399</v>
      </c>
      <c r="H745">
        <v>-4.5180352388821401</v>
      </c>
      <c r="I745">
        <v>4.14322745099504</v>
      </c>
      <c r="J745">
        <v>-5.8789011241434102</v>
      </c>
      <c r="K745">
        <v>861.69946261458801</v>
      </c>
      <c r="L745">
        <v>795.80056152395605</v>
      </c>
      <c r="M745">
        <v>36.3500727354213</v>
      </c>
      <c r="N745">
        <v>0.68666965166277305</v>
      </c>
      <c r="O745">
        <v>24.4855967078189</v>
      </c>
      <c r="P745">
        <v>43.315858453473098</v>
      </c>
      <c r="Q745">
        <v>0.120286233853962</v>
      </c>
    </row>
    <row r="746" spans="1:17" x14ac:dyDescent="0.3">
      <c r="A746" t="s">
        <v>1634</v>
      </c>
      <c r="B746" t="s">
        <v>1635</v>
      </c>
      <c r="C746" t="s">
        <v>10392</v>
      </c>
      <c r="D746" t="s">
        <v>138</v>
      </c>
      <c r="E746">
        <v>5617.5</v>
      </c>
      <c r="F746">
        <v>9362.5</v>
      </c>
      <c r="G746">
        <v>71.072919967824902</v>
      </c>
      <c r="H746">
        <v>14.5347468996142</v>
      </c>
      <c r="I746">
        <v>44.349398096397401</v>
      </c>
      <c r="J746">
        <v>16.184980776415401</v>
      </c>
      <c r="K746">
        <v>7838.5059826340403</v>
      </c>
      <c r="L746">
        <v>6846.5261564549801</v>
      </c>
      <c r="M746">
        <v>82.573494130424706</v>
      </c>
      <c r="N746">
        <v>1.5486653082734501</v>
      </c>
      <c r="O746">
        <v>2.0026702269692902</v>
      </c>
      <c r="P746">
        <v>107.522913411133</v>
      </c>
      <c r="Q746">
        <v>0.124040765523735</v>
      </c>
    </row>
    <row r="747" spans="1:17" hidden="1" x14ac:dyDescent="0.3">
      <c r="A747" t="s">
        <v>1636</v>
      </c>
      <c r="B747" t="s">
        <v>1637</v>
      </c>
      <c r="C747" t="s">
        <v>10398</v>
      </c>
      <c r="D747" t="s">
        <v>119</v>
      </c>
      <c r="E747">
        <v>5608.7252320899997</v>
      </c>
      <c r="F747">
        <v>144.77000000000001</v>
      </c>
      <c r="G747">
        <v>-42.235452133107401</v>
      </c>
      <c r="H747">
        <v>-11.364439202511999</v>
      </c>
      <c r="I747">
        <v>-30.737102422350102</v>
      </c>
      <c r="J747">
        <v>-7.80104525747696</v>
      </c>
      <c r="K747">
        <v>161.31457468819701</v>
      </c>
      <c r="M747">
        <v>23.1291099711184</v>
      </c>
      <c r="N747">
        <v>0.36180663060171098</v>
      </c>
      <c r="O747">
        <v>36.4232921185328</v>
      </c>
      <c r="P747">
        <v>7.23703703703704</v>
      </c>
    </row>
    <row r="748" spans="1:17" x14ac:dyDescent="0.3">
      <c r="A748" t="s">
        <v>1638</v>
      </c>
      <c r="B748" t="s">
        <v>1639</v>
      </c>
      <c r="C748" t="s">
        <v>10386</v>
      </c>
      <c r="D748" t="s">
        <v>114</v>
      </c>
      <c r="E748">
        <v>5555.23254</v>
      </c>
      <c r="F748">
        <v>598.65</v>
      </c>
      <c r="G748">
        <v>121.83432476244801</v>
      </c>
      <c r="H748">
        <v>-1.0024723537123399</v>
      </c>
      <c r="I748">
        <v>66.331690093632204</v>
      </c>
      <c r="J748">
        <v>-1.6870515916711899</v>
      </c>
      <c r="K748">
        <v>553.030489006072</v>
      </c>
      <c r="L748">
        <v>438.61121197550102</v>
      </c>
      <c r="M748">
        <v>71.624344352930095</v>
      </c>
      <c r="N748">
        <v>0.71439468326804001</v>
      </c>
      <c r="O748">
        <v>21.4983713355048</v>
      </c>
      <c r="P748">
        <v>186.02484472049599</v>
      </c>
      <c r="Q748">
        <v>8.5676456921017996E-2</v>
      </c>
    </row>
    <row r="749" spans="1:17" hidden="1" x14ac:dyDescent="0.3">
      <c r="A749" t="s">
        <v>1640</v>
      </c>
      <c r="B749" t="s">
        <v>1641</v>
      </c>
      <c r="C749" t="s">
        <v>10398</v>
      </c>
      <c r="D749" t="s">
        <v>46</v>
      </c>
      <c r="E749">
        <v>5498.9025780000002</v>
      </c>
      <c r="F749">
        <v>543.04999999999995</v>
      </c>
      <c r="G749">
        <v>3490.7396866552099</v>
      </c>
      <c r="H749">
        <v>178.201287462876</v>
      </c>
      <c r="I749">
        <v>268.55475643241999</v>
      </c>
      <c r="J749">
        <v>19.809189009832501</v>
      </c>
      <c r="K749">
        <v>291.74623012461598</v>
      </c>
      <c r="L749">
        <v>168.196429246842</v>
      </c>
      <c r="M749">
        <v>99.6862670097088</v>
      </c>
      <c r="N749">
        <v>1.07084338113502</v>
      </c>
      <c r="O749">
        <v>0</v>
      </c>
      <c r="P749">
        <v>3520.3333333333298</v>
      </c>
    </row>
    <row r="750" spans="1:17" x14ac:dyDescent="0.3">
      <c r="A750" t="s">
        <v>1642</v>
      </c>
      <c r="B750" t="s">
        <v>1643</v>
      </c>
      <c r="C750" t="s">
        <v>10395</v>
      </c>
      <c r="D750" t="s">
        <v>259</v>
      </c>
      <c r="E750">
        <v>5486.0011277000003</v>
      </c>
      <c r="F750">
        <v>691.75</v>
      </c>
      <c r="G750">
        <v>-24.208210968190102</v>
      </c>
      <c r="H750">
        <v>-16.470854130340001</v>
      </c>
      <c r="I750">
        <v>-12.934153762744399</v>
      </c>
      <c r="J750">
        <v>-5.5921974647103401</v>
      </c>
      <c r="K750">
        <v>736.85209870701794</v>
      </c>
      <c r="L750">
        <v>704.66283834556702</v>
      </c>
      <c r="M750">
        <v>31.508850900366799</v>
      </c>
      <c r="N750">
        <v>0.81362074516493998</v>
      </c>
      <c r="O750">
        <v>27.7629201301047</v>
      </c>
      <c r="P750">
        <v>19.143988976920401</v>
      </c>
    </row>
    <row r="751" spans="1:17" x14ac:dyDescent="0.3">
      <c r="A751" t="s">
        <v>1644</v>
      </c>
      <c r="B751" t="s">
        <v>1645</v>
      </c>
      <c r="C751" t="s">
        <v>10384</v>
      </c>
      <c r="D751" t="s">
        <v>24</v>
      </c>
      <c r="E751">
        <v>5476.6516515499998</v>
      </c>
      <c r="F751">
        <v>323.89999999999998</v>
      </c>
      <c r="G751">
        <v>-30.7683224981078</v>
      </c>
      <c r="H751">
        <v>-4.6239665002755901</v>
      </c>
      <c r="I751">
        <v>-23.318413280460199</v>
      </c>
      <c r="J751">
        <v>-3.0821769781919501</v>
      </c>
      <c r="K751">
        <v>331.123785870696</v>
      </c>
      <c r="L751">
        <v>344.21359294050899</v>
      </c>
      <c r="M751">
        <v>53.483845357495802</v>
      </c>
      <c r="N751">
        <v>0.72837657572863002</v>
      </c>
      <c r="O751">
        <v>30.364309972213601</v>
      </c>
      <c r="P751">
        <v>5.28197627173736</v>
      </c>
      <c r="Q751">
        <v>-2.4125293404862001E-2</v>
      </c>
    </row>
    <row r="752" spans="1:17" x14ac:dyDescent="0.3">
      <c r="A752" t="s">
        <v>1646</v>
      </c>
      <c r="B752" t="s">
        <v>1647</v>
      </c>
      <c r="C752" t="s">
        <v>10386</v>
      </c>
      <c r="D752" t="s">
        <v>1648</v>
      </c>
      <c r="E752">
        <v>5460.4297888800002</v>
      </c>
      <c r="F752">
        <v>1067.8</v>
      </c>
      <c r="G752">
        <v>41.350081809830101</v>
      </c>
      <c r="H752">
        <v>-4.3366855454467004</v>
      </c>
      <c r="I752">
        <v>53.191196455797403</v>
      </c>
      <c r="J752">
        <v>-8.7431441649014001</v>
      </c>
      <c r="K752">
        <v>1060.61609623294</v>
      </c>
      <c r="L752">
        <v>873.59886529544201</v>
      </c>
      <c r="M752">
        <v>37.863661956149102</v>
      </c>
      <c r="N752">
        <v>0.54267931937824399</v>
      </c>
      <c r="O752">
        <v>12.4742461135044</v>
      </c>
      <c r="P752">
        <v>84.740484429065702</v>
      </c>
      <c r="Q752">
        <v>6.1563941158322998E-2</v>
      </c>
    </row>
    <row r="753" spans="1:17" hidden="1" x14ac:dyDescent="0.3">
      <c r="A753" t="s">
        <v>1649</v>
      </c>
      <c r="B753" t="s">
        <v>1650</v>
      </c>
      <c r="C753" t="s">
        <v>10398</v>
      </c>
      <c r="D753" t="s">
        <v>290</v>
      </c>
      <c r="E753">
        <v>5435.1593996699903</v>
      </c>
      <c r="F753">
        <v>443.3</v>
      </c>
      <c r="G753">
        <v>146.156274382817</v>
      </c>
      <c r="H753">
        <v>17.2078631055995</v>
      </c>
      <c r="I753">
        <v>31.415664246799299</v>
      </c>
      <c r="J753">
        <v>-3.0130961334052699</v>
      </c>
      <c r="K753">
        <v>366.65992337795802</v>
      </c>
      <c r="L753">
        <v>300.176357324305</v>
      </c>
      <c r="M753">
        <v>66.703177238654902</v>
      </c>
      <c r="N753">
        <v>1.5083796186140599</v>
      </c>
      <c r="O753">
        <v>11.267764493570899</v>
      </c>
      <c r="P753">
        <v>185.44752092723701</v>
      </c>
    </row>
    <row r="754" spans="1:17" hidden="1" x14ac:dyDescent="0.3">
      <c r="A754" t="s">
        <v>1651</v>
      </c>
      <c r="B754" t="s">
        <v>1652</v>
      </c>
      <c r="C754" t="s">
        <v>10398</v>
      </c>
      <c r="D754" t="s">
        <v>533</v>
      </c>
      <c r="E754">
        <v>5414.2668390400004</v>
      </c>
      <c r="F754">
        <v>5448.65</v>
      </c>
      <c r="G754">
        <v>33.476116587671498</v>
      </c>
      <c r="H754">
        <v>-14.106901676353999</v>
      </c>
      <c r="I754">
        <v>15.960971408429099</v>
      </c>
      <c r="J754">
        <v>-6.0706974733889298</v>
      </c>
      <c r="K754">
        <v>5649.7058462170498</v>
      </c>
      <c r="L754">
        <v>5013.4647322718101</v>
      </c>
      <c r="M754">
        <v>46.213363496066798</v>
      </c>
      <c r="N754">
        <v>0.52544182561847097</v>
      </c>
      <c r="O754">
        <v>22.946050856634201</v>
      </c>
      <c r="P754">
        <v>90.672242441209306</v>
      </c>
      <c r="Q754">
        <v>0.14140666386925499</v>
      </c>
    </row>
    <row r="755" spans="1:17" x14ac:dyDescent="0.3">
      <c r="A755" t="s">
        <v>1653</v>
      </c>
      <c r="B755" t="s">
        <v>1654</v>
      </c>
      <c r="C755" t="s">
        <v>10384</v>
      </c>
      <c r="D755" t="s">
        <v>407</v>
      </c>
      <c r="E755">
        <v>5411.8469690250004</v>
      </c>
      <c r="F755">
        <v>298.25</v>
      </c>
      <c r="G755">
        <v>-28.171066764271401</v>
      </c>
      <c r="H755">
        <v>1.08817564141511</v>
      </c>
      <c r="I755">
        <v>-14.7515686236375</v>
      </c>
      <c r="J755">
        <v>3.4578166416796599</v>
      </c>
      <c r="K755">
        <v>287.82924762115402</v>
      </c>
      <c r="L755">
        <v>291.44974821602398</v>
      </c>
      <c r="M755">
        <v>72.021744180880503</v>
      </c>
      <c r="N755">
        <v>1.0838799185253001</v>
      </c>
      <c r="O755">
        <v>30.075440067057801</v>
      </c>
      <c r="P755">
        <v>10.6884394136203</v>
      </c>
      <c r="Q755">
        <v>2.0902880648049999E-3</v>
      </c>
    </row>
    <row r="756" spans="1:17" hidden="1" x14ac:dyDescent="0.3">
      <c r="A756" t="s">
        <v>1655</v>
      </c>
      <c r="B756" t="s">
        <v>1656</v>
      </c>
      <c r="C756" t="s">
        <v>10398</v>
      </c>
      <c r="D756" t="s">
        <v>1657</v>
      </c>
      <c r="E756">
        <v>5410.3545191129997</v>
      </c>
      <c r="F756">
        <v>42.53</v>
      </c>
      <c r="G756">
        <v>-7.8009777205057302</v>
      </c>
      <c r="H756">
        <v>6.9615093444282898</v>
      </c>
      <c r="I756">
        <v>34.506066505902801</v>
      </c>
      <c r="J756">
        <v>3.8668795324353602</v>
      </c>
      <c r="K756">
        <v>39.259134816713797</v>
      </c>
      <c r="L756">
        <v>35.237063583121198</v>
      </c>
      <c r="M756">
        <v>62.156779514975902</v>
      </c>
      <c r="N756">
        <v>0.90974857215485205</v>
      </c>
      <c r="O756">
        <v>12.2736891605925</v>
      </c>
      <c r="P756">
        <v>55.787545787545703</v>
      </c>
      <c r="Q756">
        <v>0.165976906442422</v>
      </c>
    </row>
    <row r="757" spans="1:17" x14ac:dyDescent="0.3">
      <c r="A757" t="s">
        <v>1658</v>
      </c>
      <c r="B757" t="s">
        <v>1659</v>
      </c>
      <c r="C757" t="s">
        <v>10395</v>
      </c>
      <c r="D757" t="s">
        <v>1414</v>
      </c>
      <c r="E757">
        <v>5371.8124435399995</v>
      </c>
      <c r="F757">
        <v>743.9</v>
      </c>
      <c r="G757">
        <v>38.121379812689597</v>
      </c>
      <c r="H757">
        <v>-7.7931183710089602</v>
      </c>
      <c r="I757">
        <v>58.750061406579199</v>
      </c>
      <c r="J757">
        <v>-6.56918981165974</v>
      </c>
      <c r="K757">
        <v>681.60133614242795</v>
      </c>
      <c r="L757">
        <v>545.90134682406199</v>
      </c>
      <c r="M757">
        <v>45.347217801928203</v>
      </c>
      <c r="N757">
        <v>0.21284176892030501</v>
      </c>
      <c r="O757">
        <v>15.580051082134601</v>
      </c>
      <c r="P757">
        <v>98.373333333333306</v>
      </c>
      <c r="Q757">
        <v>2.5846435506089002E-2</v>
      </c>
    </row>
    <row r="758" spans="1:17" x14ac:dyDescent="0.3">
      <c r="A758" t="s">
        <v>1660</v>
      </c>
      <c r="B758" t="s">
        <v>1661</v>
      </c>
      <c r="C758" t="s">
        <v>10391</v>
      </c>
      <c r="D758" t="s">
        <v>479</v>
      </c>
      <c r="E758">
        <v>5368.10829715</v>
      </c>
      <c r="F758">
        <v>107.75</v>
      </c>
      <c r="G758">
        <v>-43.428112891637703</v>
      </c>
      <c r="H758">
        <v>-3.9336295698414898</v>
      </c>
      <c r="I758">
        <v>-15.9625955455649</v>
      </c>
      <c r="J758">
        <v>0.30664214720194499</v>
      </c>
      <c r="K758">
        <v>107.656618941913</v>
      </c>
      <c r="L758">
        <v>108.522280364609</v>
      </c>
      <c r="M758">
        <v>54.4015792438787</v>
      </c>
      <c r="N758">
        <v>0.60687485022091803</v>
      </c>
      <c r="O758">
        <v>24.083526682134501</v>
      </c>
      <c r="P758">
        <v>17.759562841529998</v>
      </c>
      <c r="Q758">
        <v>-9.1255093985915997E-2</v>
      </c>
    </row>
    <row r="759" spans="1:17" x14ac:dyDescent="0.3">
      <c r="A759" t="s">
        <v>1662</v>
      </c>
      <c r="B759" t="s">
        <v>1663</v>
      </c>
      <c r="C759" t="s">
        <v>10384</v>
      </c>
      <c r="D759" t="s">
        <v>51</v>
      </c>
      <c r="E759">
        <v>5352.3421208</v>
      </c>
      <c r="F759">
        <v>59.6</v>
      </c>
      <c r="G759">
        <v>60.366512684426603</v>
      </c>
      <c r="H759">
        <v>-12.1348709039657</v>
      </c>
      <c r="I759">
        <v>-30.8970526367148</v>
      </c>
      <c r="J759">
        <v>-2.29873323480341</v>
      </c>
      <c r="K759">
        <v>64.386872754717601</v>
      </c>
      <c r="L759">
        <v>62.137283220399397</v>
      </c>
      <c r="M759">
        <v>33.366905101451501</v>
      </c>
      <c r="N759">
        <v>1.5142471658647301</v>
      </c>
      <c r="O759">
        <v>67.164429530201303</v>
      </c>
      <c r="P759">
        <v>100</v>
      </c>
      <c r="Q759">
        <v>3.7546431061627E-2</v>
      </c>
    </row>
    <row r="760" spans="1:17" x14ac:dyDescent="0.3">
      <c r="A760" t="s">
        <v>1664</v>
      </c>
      <c r="B760" t="s">
        <v>1665</v>
      </c>
      <c r="C760" t="s">
        <v>10395</v>
      </c>
      <c r="D760" t="s">
        <v>259</v>
      </c>
      <c r="E760">
        <v>5351.8612380900004</v>
      </c>
      <c r="F760">
        <v>1739.9</v>
      </c>
      <c r="G760">
        <v>-61.438447586911302</v>
      </c>
      <c r="H760">
        <v>-5.8412035866810301</v>
      </c>
      <c r="I760">
        <v>-15.002330207870701</v>
      </c>
      <c r="J760">
        <v>-6.14016777117134</v>
      </c>
      <c r="K760">
        <v>1807.1973421886801</v>
      </c>
      <c r="L760">
        <v>1909.7549838131099</v>
      </c>
      <c r="M760">
        <v>39.053118776333399</v>
      </c>
      <c r="N760">
        <v>0.37735460959775102</v>
      </c>
      <c r="O760">
        <v>60.000574745675003</v>
      </c>
      <c r="P760">
        <v>8.7437500000000004</v>
      </c>
      <c r="Q760">
        <v>1.1018468060523E-2</v>
      </c>
    </row>
    <row r="761" spans="1:17" x14ac:dyDescent="0.3">
      <c r="A761" t="s">
        <v>1666</v>
      </c>
      <c r="B761" t="s">
        <v>1667</v>
      </c>
      <c r="C761" t="s">
        <v>10394</v>
      </c>
      <c r="D761" t="s">
        <v>132</v>
      </c>
      <c r="E761">
        <v>5310.12</v>
      </c>
      <c r="F761">
        <v>186.32</v>
      </c>
      <c r="G761">
        <v>25.221475881079101</v>
      </c>
      <c r="H761">
        <v>-12.989260456229699</v>
      </c>
      <c r="I761">
        <v>-20.774847763918501</v>
      </c>
      <c r="J761">
        <v>-7.2598014498980801</v>
      </c>
      <c r="K761">
        <v>199.48185658532699</v>
      </c>
      <c r="L761">
        <v>188.535502787475</v>
      </c>
      <c r="M761">
        <v>31.5808666652059</v>
      </c>
      <c r="N761">
        <v>0.41931766833574702</v>
      </c>
      <c r="O761">
        <v>42.2015886646629</v>
      </c>
      <c r="P761">
        <v>70</v>
      </c>
      <c r="Q761">
        <v>1.7276626305387999E-2</v>
      </c>
    </row>
    <row r="762" spans="1:17" x14ac:dyDescent="0.3">
      <c r="A762" t="s">
        <v>1668</v>
      </c>
      <c r="B762" t="s">
        <v>1669</v>
      </c>
      <c r="C762" t="s">
        <v>10393</v>
      </c>
      <c r="D762" t="s">
        <v>327</v>
      </c>
      <c r="E762">
        <v>5289.3406362099904</v>
      </c>
      <c r="F762">
        <v>247.9</v>
      </c>
      <c r="G762">
        <v>-14.4787174930755</v>
      </c>
      <c r="H762">
        <v>-10.8534306946035</v>
      </c>
      <c r="I762">
        <v>9.0003195412216499</v>
      </c>
      <c r="J762">
        <v>-3.7051658580048699</v>
      </c>
      <c r="K762">
        <v>260.42624206778498</v>
      </c>
      <c r="L762">
        <v>243.615533693994</v>
      </c>
      <c r="M762">
        <v>26.963977316978301</v>
      </c>
      <c r="N762">
        <v>0.53539873229679802</v>
      </c>
      <c r="O762">
        <v>19.8467123840258</v>
      </c>
      <c r="P762">
        <v>31.164021164021101</v>
      </c>
      <c r="Q762">
        <v>-0.101935024986955</v>
      </c>
    </row>
    <row r="763" spans="1:17" hidden="1" x14ac:dyDescent="0.3">
      <c r="A763" t="s">
        <v>1670</v>
      </c>
      <c r="B763" t="s">
        <v>1671</v>
      </c>
      <c r="C763" t="s">
        <v>10398</v>
      </c>
      <c r="D763" t="s">
        <v>149</v>
      </c>
      <c r="E763">
        <v>5249.383935672</v>
      </c>
      <c r="F763">
        <v>66.16</v>
      </c>
      <c r="G763">
        <v>44.8329285921115</v>
      </c>
      <c r="H763">
        <v>16.840971862214399</v>
      </c>
      <c r="I763">
        <v>-4.7299782559196899</v>
      </c>
      <c r="J763">
        <v>0.34633411139242898</v>
      </c>
      <c r="K763">
        <v>62.271089926034797</v>
      </c>
      <c r="L763">
        <v>57.145078227487097</v>
      </c>
      <c r="M763">
        <v>46.828622609646402</v>
      </c>
      <c r="N763">
        <v>2.5758227425696898</v>
      </c>
      <c r="O763">
        <v>20.767835550181399</v>
      </c>
      <c r="P763">
        <v>94.588235294117595</v>
      </c>
      <c r="Q763">
        <v>-1.5209654463764001E-2</v>
      </c>
    </row>
    <row r="764" spans="1:17" x14ac:dyDescent="0.3">
      <c r="A764" t="s">
        <v>1672</v>
      </c>
      <c r="B764" t="s">
        <v>1673</v>
      </c>
      <c r="C764" t="s">
        <v>10394</v>
      </c>
      <c r="D764" t="s">
        <v>1067</v>
      </c>
      <c r="E764">
        <v>5248.5321492499997</v>
      </c>
      <c r="F764">
        <v>3131.05</v>
      </c>
      <c r="G764">
        <v>-6.1903557134960696</v>
      </c>
      <c r="H764">
        <v>-5.1746512769472099</v>
      </c>
      <c r="I764">
        <v>-2.7371803952635898</v>
      </c>
      <c r="J764">
        <v>-2.3756402760631699</v>
      </c>
      <c r="K764">
        <v>3121.5595199723498</v>
      </c>
      <c r="L764">
        <v>3000.07553851069</v>
      </c>
      <c r="M764">
        <v>49.360879131315201</v>
      </c>
      <c r="N764">
        <v>0.64181851622217601</v>
      </c>
      <c r="O764">
        <v>18.171220517078901</v>
      </c>
      <c r="P764">
        <v>36.132608695652102</v>
      </c>
      <c r="Q764">
        <v>-6.4742827712450005E-2</v>
      </c>
    </row>
    <row r="765" spans="1:17" hidden="1" x14ac:dyDescent="0.3">
      <c r="A765" t="s">
        <v>1674</v>
      </c>
      <c r="B765" t="s">
        <v>1675</v>
      </c>
      <c r="C765" t="s">
        <v>10398</v>
      </c>
      <c r="D765" t="s">
        <v>164</v>
      </c>
      <c r="E765">
        <v>5193.0489372000002</v>
      </c>
      <c r="F765">
        <v>4594.3500000000004</v>
      </c>
      <c r="G765">
        <v>111.70624827986001</v>
      </c>
      <c r="H765">
        <v>-11.8229807953104</v>
      </c>
      <c r="I765">
        <v>58.988478013844002</v>
      </c>
      <c r="J765">
        <v>-11.2373635017965</v>
      </c>
      <c r="K765">
        <v>4853.1647934016901</v>
      </c>
      <c r="L765">
        <v>3854.5414858962499</v>
      </c>
      <c r="M765">
        <v>25.2734923253749</v>
      </c>
      <c r="N765">
        <v>0.45879240839121599</v>
      </c>
      <c r="O765">
        <v>23.840151490417501</v>
      </c>
      <c r="P765">
        <v>168.283211678832</v>
      </c>
      <c r="Q765">
        <v>0.20708059656196501</v>
      </c>
    </row>
    <row r="766" spans="1:17" hidden="1" x14ac:dyDescent="0.3">
      <c r="A766" t="s">
        <v>1676</v>
      </c>
      <c r="B766" t="s">
        <v>1677</v>
      </c>
      <c r="C766" t="s">
        <v>10398</v>
      </c>
      <c r="D766" t="s">
        <v>197</v>
      </c>
      <c r="E766">
        <v>5188.5605803549997</v>
      </c>
      <c r="F766">
        <v>7639.85</v>
      </c>
      <c r="G766">
        <v>41.438836699610803</v>
      </c>
      <c r="H766">
        <v>-2.0157567633893798</v>
      </c>
      <c r="I766">
        <v>-1.3940062013076699</v>
      </c>
      <c r="J766">
        <v>-6.8701640225798997</v>
      </c>
      <c r="K766">
        <v>7512.39711227929</v>
      </c>
      <c r="L766">
        <v>6814.8487746741703</v>
      </c>
      <c r="M766">
        <v>46.208929246700997</v>
      </c>
      <c r="N766">
        <v>0.54112748461234095</v>
      </c>
      <c r="O766">
        <v>18.888459851960398</v>
      </c>
      <c r="P766">
        <v>102.377451954278</v>
      </c>
      <c r="Q766">
        <v>9.5501340348327995E-2</v>
      </c>
    </row>
    <row r="767" spans="1:17" hidden="1" x14ac:dyDescent="0.3">
      <c r="A767" t="s">
        <v>1678</v>
      </c>
      <c r="B767" t="s">
        <v>1679</v>
      </c>
      <c r="C767" t="s">
        <v>10398</v>
      </c>
      <c r="D767" t="s">
        <v>1680</v>
      </c>
      <c r="E767">
        <v>5168.879891351</v>
      </c>
      <c r="F767">
        <v>62.43</v>
      </c>
      <c r="G767">
        <v>-5.6754251616483504</v>
      </c>
      <c r="H767">
        <v>-1.32153073080128</v>
      </c>
      <c r="I767">
        <v>-6.05294233707155</v>
      </c>
      <c r="J767">
        <v>-0.55852027639536295</v>
      </c>
      <c r="K767">
        <v>60.609350444428998</v>
      </c>
      <c r="L767">
        <v>58.037785818247002</v>
      </c>
      <c r="M767">
        <v>56.425916595309197</v>
      </c>
      <c r="N767">
        <v>0.82686287236445899</v>
      </c>
      <c r="O767">
        <v>3.7962518020182499</v>
      </c>
      <c r="P767">
        <v>30.6066945606694</v>
      </c>
      <c r="Q767">
        <v>-3.0196124243903E-2</v>
      </c>
    </row>
    <row r="768" spans="1:17" x14ac:dyDescent="0.3">
      <c r="A768" t="s">
        <v>1681</v>
      </c>
      <c r="B768" t="s">
        <v>1682</v>
      </c>
      <c r="C768" t="s">
        <v>10384</v>
      </c>
      <c r="D768" t="s">
        <v>407</v>
      </c>
      <c r="E768">
        <v>5159.9163651749996</v>
      </c>
      <c r="F768">
        <v>46.85</v>
      </c>
      <c r="G768">
        <v>-38.357035188346998</v>
      </c>
      <c r="H768">
        <v>-10.587883195938</v>
      </c>
      <c r="I768">
        <v>-19.980113721292501</v>
      </c>
      <c r="J768">
        <v>-7.0203392854112598</v>
      </c>
      <c r="K768">
        <v>49.082273628236997</v>
      </c>
      <c r="L768">
        <v>51.1148633821049</v>
      </c>
      <c r="M768">
        <v>39.589023383420297</v>
      </c>
      <c r="N768">
        <v>0.80501749188623895</v>
      </c>
      <c r="O768">
        <v>45.784418356456698</v>
      </c>
      <c r="P768">
        <v>4.4593088071348896</v>
      </c>
    </row>
    <row r="769" spans="1:17" x14ac:dyDescent="0.3">
      <c r="A769" t="s">
        <v>1683</v>
      </c>
      <c r="B769" t="s">
        <v>1684</v>
      </c>
      <c r="C769" t="s">
        <v>10394</v>
      </c>
      <c r="D769" t="s">
        <v>429</v>
      </c>
      <c r="E769">
        <v>5123.9044371</v>
      </c>
      <c r="F769">
        <v>585.79999999999995</v>
      </c>
      <c r="G769">
        <v>-47.577087598695599</v>
      </c>
      <c r="H769">
        <v>4.0307396864402598</v>
      </c>
      <c r="I769">
        <v>-14.137887916789101</v>
      </c>
      <c r="J769">
        <v>-5.5788168424492603</v>
      </c>
      <c r="K769">
        <v>569.75474241988002</v>
      </c>
      <c r="L769">
        <v>593.067857163496</v>
      </c>
      <c r="M769">
        <v>48.124680983677997</v>
      </c>
      <c r="N769">
        <v>1.049046103357</v>
      </c>
      <c r="O769">
        <v>36.394673950153603</v>
      </c>
      <c r="P769">
        <v>14.581907090464499</v>
      </c>
      <c r="Q769">
        <v>3.6696442193053E-2</v>
      </c>
    </row>
    <row r="770" spans="1:17" x14ac:dyDescent="0.3">
      <c r="A770" t="s">
        <v>1685</v>
      </c>
      <c r="B770" t="s">
        <v>1686</v>
      </c>
      <c r="C770" t="s">
        <v>5658</v>
      </c>
      <c r="D770" t="s">
        <v>80</v>
      </c>
      <c r="E770">
        <v>5107.1797952919997</v>
      </c>
      <c r="F770">
        <v>225.37</v>
      </c>
      <c r="G770">
        <v>-5.2172669871739004</v>
      </c>
      <c r="H770">
        <v>-2.0626843805208099</v>
      </c>
      <c r="I770">
        <v>-7.3211509855521602</v>
      </c>
      <c r="J770">
        <v>-3.6456511853286102</v>
      </c>
      <c r="K770">
        <v>226.855334824408</v>
      </c>
      <c r="L770">
        <v>214.34747475259101</v>
      </c>
      <c r="M770">
        <v>38.0608393483637</v>
      </c>
      <c r="N770">
        <v>1.21348242443975</v>
      </c>
      <c r="O770">
        <v>9.5975506944136306</v>
      </c>
      <c r="P770">
        <v>27.9420948055634</v>
      </c>
      <c r="Q770">
        <v>-8.0740245697368998E-2</v>
      </c>
    </row>
    <row r="771" spans="1:17" x14ac:dyDescent="0.3">
      <c r="A771" t="s">
        <v>1687</v>
      </c>
      <c r="B771" t="s">
        <v>1688</v>
      </c>
      <c r="C771" t="s">
        <v>10393</v>
      </c>
      <c r="D771" t="s">
        <v>467</v>
      </c>
      <c r="E771">
        <v>5082.0954155400004</v>
      </c>
      <c r="F771">
        <v>306.35000000000002</v>
      </c>
      <c r="G771">
        <v>-58.4900143234753</v>
      </c>
      <c r="H771">
        <v>-2.55482046897174</v>
      </c>
      <c r="I771">
        <v>-32.4628720896579</v>
      </c>
      <c r="J771">
        <v>-2.3579049254568298</v>
      </c>
      <c r="K771">
        <v>319.22544485680601</v>
      </c>
      <c r="L771">
        <v>355.23662886329498</v>
      </c>
      <c r="M771">
        <v>37.772265244298097</v>
      </c>
      <c r="N771">
        <v>0.66097310249240904</v>
      </c>
      <c r="O771">
        <v>77.052391055981701</v>
      </c>
      <c r="P771">
        <v>16.638111555301698</v>
      </c>
      <c r="Q771">
        <v>-0.108822995435762</v>
      </c>
    </row>
    <row r="772" spans="1:17" x14ac:dyDescent="0.3">
      <c r="A772" t="s">
        <v>1689</v>
      </c>
      <c r="B772" t="s">
        <v>1690</v>
      </c>
      <c r="C772" t="s">
        <v>10388</v>
      </c>
      <c r="D772" t="s">
        <v>54</v>
      </c>
      <c r="E772">
        <v>5078.8670940000002</v>
      </c>
      <c r="F772">
        <v>631.04999999999995</v>
      </c>
      <c r="G772">
        <v>93.313453286553596</v>
      </c>
      <c r="H772">
        <v>8.6956778983098495</v>
      </c>
      <c r="I772">
        <v>71.665641237415301</v>
      </c>
      <c r="J772">
        <v>-4.7299226183304901</v>
      </c>
      <c r="K772">
        <v>526.01858891640995</v>
      </c>
      <c r="L772">
        <v>408.06972044910299</v>
      </c>
      <c r="M772">
        <v>63.349486945481601</v>
      </c>
      <c r="N772">
        <v>0.86428577617246505</v>
      </c>
      <c r="O772">
        <v>6.9645828381269297</v>
      </c>
      <c r="P772">
        <v>168.64623243933499</v>
      </c>
      <c r="Q772">
        <v>1.4981691180806E-2</v>
      </c>
    </row>
    <row r="773" spans="1:17" hidden="1" x14ac:dyDescent="0.3">
      <c r="A773" t="s">
        <v>1691</v>
      </c>
      <c r="B773" t="s">
        <v>1692</v>
      </c>
      <c r="C773" t="s">
        <v>10398</v>
      </c>
      <c r="D773" t="s">
        <v>514</v>
      </c>
      <c r="E773">
        <v>5075.9665632899996</v>
      </c>
      <c r="F773">
        <v>722.95</v>
      </c>
      <c r="G773">
        <v>41.823069385895799</v>
      </c>
      <c r="H773">
        <v>-11.6127461593437</v>
      </c>
      <c r="I773">
        <v>53.321419096653003</v>
      </c>
      <c r="J773">
        <v>-2.45587419313398</v>
      </c>
      <c r="K773">
        <v>693.35922854933301</v>
      </c>
      <c r="M773">
        <v>43.1669777456597</v>
      </c>
      <c r="N773">
        <v>0.65464024371712404</v>
      </c>
      <c r="O773">
        <v>30.8527560688844</v>
      </c>
      <c r="P773">
        <v>94.655358104469499</v>
      </c>
    </row>
    <row r="774" spans="1:17" x14ac:dyDescent="0.3">
      <c r="A774" t="s">
        <v>1693</v>
      </c>
      <c r="B774" t="s">
        <v>1694</v>
      </c>
      <c r="C774" t="s">
        <v>10394</v>
      </c>
      <c r="D774" t="s">
        <v>77</v>
      </c>
      <c r="E774">
        <v>5072.6719999999996</v>
      </c>
      <c r="F774">
        <v>720.55</v>
      </c>
      <c r="G774">
        <v>45.743985637243597</v>
      </c>
      <c r="H774">
        <v>-15.619452054584601</v>
      </c>
      <c r="I774">
        <v>-29.5973849064472</v>
      </c>
      <c r="J774">
        <v>-3.6732209007434</v>
      </c>
      <c r="K774">
        <v>804.65527733010595</v>
      </c>
      <c r="L774">
        <v>782.02856643008499</v>
      </c>
      <c r="M774">
        <v>29.477623090591401</v>
      </c>
      <c r="N774">
        <v>0.53041749769887103</v>
      </c>
      <c r="O774">
        <v>61.682048435223102</v>
      </c>
      <c r="P774">
        <v>81.727616645649405</v>
      </c>
      <c r="Q774">
        <v>8.4435547466840996E-2</v>
      </c>
    </row>
    <row r="775" spans="1:17" hidden="1" x14ac:dyDescent="0.3">
      <c r="A775" t="s">
        <v>1695</v>
      </c>
      <c r="B775" t="s">
        <v>1696</v>
      </c>
      <c r="C775" t="s">
        <v>10398</v>
      </c>
      <c r="D775" t="s">
        <v>278</v>
      </c>
      <c r="E775">
        <v>5066.830583125</v>
      </c>
      <c r="F775">
        <v>419.75</v>
      </c>
      <c r="G775">
        <v>184.68458033595201</v>
      </c>
      <c r="H775">
        <v>53.979347291101497</v>
      </c>
      <c r="I775">
        <v>198.36278505917201</v>
      </c>
      <c r="J775">
        <v>-0.47922666603529801</v>
      </c>
      <c r="K775">
        <v>327.23233116636698</v>
      </c>
      <c r="L775">
        <v>210.63053608251801</v>
      </c>
      <c r="M775">
        <v>50.808072425608103</v>
      </c>
      <c r="N775">
        <v>0.87381058000227296</v>
      </c>
      <c r="O775">
        <v>20.3097081596188</v>
      </c>
      <c r="P775">
        <v>309.83206404998998</v>
      </c>
      <c r="Q775">
        <v>0.21894004984510201</v>
      </c>
    </row>
    <row r="776" spans="1:17" hidden="1" x14ac:dyDescent="0.3">
      <c r="A776" t="s">
        <v>1697</v>
      </c>
      <c r="B776" t="s">
        <v>1698</v>
      </c>
      <c r="C776" t="s">
        <v>10398</v>
      </c>
      <c r="D776" t="s">
        <v>387</v>
      </c>
      <c r="E776">
        <v>5062.1400292999997</v>
      </c>
      <c r="F776">
        <v>11914.45</v>
      </c>
      <c r="G776">
        <v>0.72716623752265597</v>
      </c>
      <c r="H776">
        <v>-2.2190973454985201</v>
      </c>
      <c r="I776">
        <v>16.626399145708302</v>
      </c>
      <c r="J776">
        <v>-5.9223659297660598</v>
      </c>
      <c r="K776">
        <v>12305.3416588497</v>
      </c>
      <c r="L776">
        <v>10720.0362789014</v>
      </c>
      <c r="M776">
        <v>27.171702642098701</v>
      </c>
      <c r="N776">
        <v>1.42367955293656</v>
      </c>
      <c r="O776">
        <v>19.892231701840998</v>
      </c>
      <c r="P776">
        <v>42.983408838618701</v>
      </c>
      <c r="Q776">
        <v>-3.2218889400336001E-2</v>
      </c>
    </row>
    <row r="777" spans="1:17" x14ac:dyDescent="0.3">
      <c r="A777" t="s">
        <v>1699</v>
      </c>
      <c r="B777" t="s">
        <v>1700</v>
      </c>
      <c r="C777" t="s">
        <v>10397</v>
      </c>
      <c r="D777" t="s">
        <v>472</v>
      </c>
      <c r="E777">
        <v>5047.35709314</v>
      </c>
      <c r="F777">
        <v>912.9</v>
      </c>
      <c r="G777">
        <v>-20.270851635910098</v>
      </c>
      <c r="H777">
        <v>-6.2671569190277303</v>
      </c>
      <c r="I777">
        <v>15.3501057515348</v>
      </c>
      <c r="J777">
        <v>1.0039018755360001</v>
      </c>
      <c r="K777">
        <v>876.033829628935</v>
      </c>
      <c r="L777">
        <v>807.99751675866503</v>
      </c>
      <c r="M777">
        <v>57.372024531454301</v>
      </c>
      <c r="N777">
        <v>0.43446144134554998</v>
      </c>
      <c r="O777">
        <v>5.8166283273085799</v>
      </c>
      <c r="P777">
        <v>38.960347058375802</v>
      </c>
      <c r="Q777">
        <v>-0.130262637858369</v>
      </c>
    </row>
    <row r="778" spans="1:17" hidden="1" x14ac:dyDescent="0.3">
      <c r="A778" t="s">
        <v>1701</v>
      </c>
      <c r="B778" t="s">
        <v>1702</v>
      </c>
      <c r="C778" t="s">
        <v>10398</v>
      </c>
      <c r="D778" t="s">
        <v>197</v>
      </c>
      <c r="E778">
        <v>4991.1872325000004</v>
      </c>
      <c r="F778">
        <v>765.1</v>
      </c>
      <c r="G778">
        <v>55.3918465520509</v>
      </c>
      <c r="H778">
        <v>-4.9330194465821302</v>
      </c>
      <c r="I778">
        <v>31.2507893102058</v>
      </c>
      <c r="J778">
        <v>-2.1056546151874298</v>
      </c>
      <c r="K778">
        <v>732.20482362595601</v>
      </c>
      <c r="L778">
        <v>627.14743455113603</v>
      </c>
      <c r="M778">
        <v>49.6815568538238</v>
      </c>
      <c r="N778">
        <v>0.53884002315193502</v>
      </c>
      <c r="O778">
        <v>8.1427264409881008</v>
      </c>
      <c r="P778">
        <v>118.194781120775</v>
      </c>
      <c r="Q778">
        <v>8.7345857264223004E-2</v>
      </c>
    </row>
    <row r="779" spans="1:17" x14ac:dyDescent="0.3">
      <c r="A779" t="s">
        <v>1703</v>
      </c>
      <c r="B779" t="s">
        <v>1704</v>
      </c>
      <c r="C779" t="s">
        <v>10391</v>
      </c>
      <c r="D779" t="s">
        <v>1409</v>
      </c>
      <c r="E779">
        <v>4980.7150047599998</v>
      </c>
      <c r="F779">
        <v>880.4</v>
      </c>
      <c r="G779">
        <v>9.6089844786232099</v>
      </c>
      <c r="H779">
        <v>-1.2344123607800399</v>
      </c>
      <c r="I779">
        <v>-18.502536786370399</v>
      </c>
      <c r="J779">
        <v>-1.89743410533239</v>
      </c>
      <c r="K779">
        <v>857.25874164034303</v>
      </c>
      <c r="L779">
        <v>851.086671864599</v>
      </c>
      <c r="M779">
        <v>72.919188595365895</v>
      </c>
      <c r="N779">
        <v>0.84649059149156602</v>
      </c>
      <c r="O779">
        <v>25.6133575647433</v>
      </c>
      <c r="P779">
        <v>44.316039668879597</v>
      </c>
      <c r="Q779">
        <v>0.15509726801683199</v>
      </c>
    </row>
    <row r="780" spans="1:17" hidden="1" x14ac:dyDescent="0.3">
      <c r="A780" t="s">
        <v>1705</v>
      </c>
      <c r="B780" t="s">
        <v>1706</v>
      </c>
      <c r="C780" t="s">
        <v>10398</v>
      </c>
      <c r="D780" t="s">
        <v>125</v>
      </c>
      <c r="E780">
        <v>4946.2650549359996</v>
      </c>
      <c r="F780">
        <v>50.94</v>
      </c>
      <c r="G780">
        <v>11.3192163924162</v>
      </c>
      <c r="H780">
        <v>-0.52027000202641105</v>
      </c>
      <c r="I780">
        <v>-18.310771991851599</v>
      </c>
      <c r="J780">
        <v>-9.5300277082654503</v>
      </c>
      <c r="K780">
        <v>48.567962586735902</v>
      </c>
      <c r="L780">
        <v>46.706961551689801</v>
      </c>
      <c r="M780">
        <v>57.081300291418103</v>
      </c>
      <c r="N780">
        <v>1.5400331556928899</v>
      </c>
      <c r="O780">
        <v>28.386336866902202</v>
      </c>
      <c r="P780">
        <v>59.4366197183098</v>
      </c>
      <c r="Q780">
        <v>8.5968975661427E-2</v>
      </c>
    </row>
    <row r="781" spans="1:17" x14ac:dyDescent="0.3">
      <c r="A781" t="s">
        <v>1707</v>
      </c>
      <c r="B781" t="s">
        <v>1708</v>
      </c>
      <c r="C781" t="s">
        <v>10386</v>
      </c>
      <c r="D781" t="s">
        <v>1001</v>
      </c>
      <c r="E781">
        <v>4940.3211153660004</v>
      </c>
      <c r="F781">
        <v>38.729999999999997</v>
      </c>
      <c r="G781">
        <v>15.462533097157699</v>
      </c>
      <c r="H781">
        <v>-13.134151256118299</v>
      </c>
      <c r="I781">
        <v>16.3838696993007</v>
      </c>
      <c r="J781">
        <v>-5.4888775852265104</v>
      </c>
      <c r="K781">
        <v>39.760115691911999</v>
      </c>
      <c r="L781">
        <v>35.029785992257402</v>
      </c>
      <c r="M781">
        <v>45.035290329078897</v>
      </c>
      <c r="N781">
        <v>0.47161139164839799</v>
      </c>
      <c r="O781">
        <v>19.0291763490834</v>
      </c>
      <c r="P781">
        <v>72.133333333333297</v>
      </c>
      <c r="Q781">
        <v>9.0400890866409997E-2</v>
      </c>
    </row>
    <row r="782" spans="1:17" hidden="1" x14ac:dyDescent="0.3">
      <c r="A782" t="s">
        <v>1709</v>
      </c>
      <c r="B782" t="s">
        <v>1710</v>
      </c>
      <c r="C782" t="s">
        <v>10398</v>
      </c>
      <c r="D782" t="s">
        <v>1711</v>
      </c>
      <c r="E782">
        <v>4926.4980750000004</v>
      </c>
      <c r="F782">
        <v>439.65</v>
      </c>
      <c r="G782">
        <v>42.324275369328703</v>
      </c>
      <c r="H782">
        <v>11.5308129481032</v>
      </c>
      <c r="I782">
        <v>-23.810501771140199</v>
      </c>
      <c r="J782">
        <v>-4.76058247211484</v>
      </c>
      <c r="K782">
        <v>418.37855447291003</v>
      </c>
      <c r="L782">
        <v>409.37085012829698</v>
      </c>
      <c r="M782">
        <v>59.679952990905399</v>
      </c>
      <c r="N782">
        <v>0.83630038472402501</v>
      </c>
      <c r="O782">
        <v>45.229159558739902</v>
      </c>
      <c r="P782">
        <v>71.917922047451896</v>
      </c>
      <c r="Q782">
        <v>0.24646662742549899</v>
      </c>
    </row>
    <row r="783" spans="1:17" x14ac:dyDescent="0.3">
      <c r="A783" t="s">
        <v>1712</v>
      </c>
      <c r="B783" t="s">
        <v>1713</v>
      </c>
      <c r="C783" t="s">
        <v>10390</v>
      </c>
      <c r="D783" t="s">
        <v>197</v>
      </c>
      <c r="E783">
        <v>4925.4894254999999</v>
      </c>
      <c r="F783">
        <v>688.7</v>
      </c>
      <c r="G783">
        <v>20.026166487203799</v>
      </c>
      <c r="H783">
        <v>-2.8596304718931198</v>
      </c>
      <c r="I783">
        <v>0.81008977296560702</v>
      </c>
      <c r="J783">
        <v>-0.48422554562640202</v>
      </c>
      <c r="K783">
        <v>675.26324538808899</v>
      </c>
      <c r="L783">
        <v>620.49094596370605</v>
      </c>
      <c r="M783">
        <v>59.514128370285803</v>
      </c>
      <c r="N783">
        <v>0.30302790638749599</v>
      </c>
      <c r="O783">
        <v>16.0374618847103</v>
      </c>
      <c r="P783">
        <v>67.668898356664599</v>
      </c>
      <c r="Q783">
        <v>0.13262825279870399</v>
      </c>
    </row>
    <row r="784" spans="1:17" x14ac:dyDescent="0.3">
      <c r="A784" t="s">
        <v>1714</v>
      </c>
      <c r="B784" t="s">
        <v>1715</v>
      </c>
      <c r="C784" t="s">
        <v>10390</v>
      </c>
      <c r="D784" t="s">
        <v>197</v>
      </c>
      <c r="E784">
        <v>4882.31809763</v>
      </c>
      <c r="F784">
        <v>122.38</v>
      </c>
      <c r="G784">
        <v>-28.369494486229001</v>
      </c>
      <c r="H784">
        <v>-9.2727605354793496</v>
      </c>
      <c r="I784">
        <v>-19.560675389265999</v>
      </c>
      <c r="J784">
        <v>-6.53462796439982</v>
      </c>
      <c r="K784">
        <v>127.0284974592</v>
      </c>
      <c r="L784">
        <v>124.208099432746</v>
      </c>
      <c r="M784">
        <v>41.4106153581276</v>
      </c>
      <c r="N784">
        <v>1.2720596457041</v>
      </c>
      <c r="O784">
        <v>22.291224056218301</v>
      </c>
      <c r="P784">
        <v>19.5701025891548</v>
      </c>
      <c r="Q784">
        <v>1.5609246327210001E-2</v>
      </c>
    </row>
    <row r="785" spans="1:17" hidden="1" x14ac:dyDescent="0.3">
      <c r="A785" t="s">
        <v>1716</v>
      </c>
      <c r="B785" t="s">
        <v>1717</v>
      </c>
      <c r="C785" t="s">
        <v>10398</v>
      </c>
      <c r="D785" t="s">
        <v>89</v>
      </c>
      <c r="E785">
        <v>4874.54118844</v>
      </c>
      <c r="F785">
        <v>457.16</v>
      </c>
      <c r="G785">
        <v>21849.252507167999</v>
      </c>
      <c r="H785">
        <v>11.326766863985799</v>
      </c>
      <c r="I785">
        <v>1990.5762897484999</v>
      </c>
      <c r="J785">
        <v>-1.71336738114487</v>
      </c>
      <c r="K785">
        <v>195.71708910531399</v>
      </c>
      <c r="L785">
        <v>66.944164377437104</v>
      </c>
      <c r="M785">
        <v>99.999037114836995</v>
      </c>
      <c r="N785">
        <v>0.69385617002170097</v>
      </c>
      <c r="O785">
        <v>0</v>
      </c>
      <c r="P785">
        <v>27775.609756097499</v>
      </c>
      <c r="Q785">
        <v>0.13218784332508701</v>
      </c>
    </row>
    <row r="786" spans="1:17" hidden="1" x14ac:dyDescent="0.3">
      <c r="A786" t="s">
        <v>1718</v>
      </c>
      <c r="B786" t="s">
        <v>1719</v>
      </c>
      <c r="C786" t="s">
        <v>10398</v>
      </c>
      <c r="D786" t="s">
        <v>1556</v>
      </c>
      <c r="E786">
        <v>4861.4112743400001</v>
      </c>
      <c r="F786">
        <v>407.1</v>
      </c>
      <c r="G786">
        <v>-6.7219766763212299</v>
      </c>
      <c r="H786">
        <v>-6.2365672029498196</v>
      </c>
      <c r="I786">
        <v>-6.56105039202341</v>
      </c>
      <c r="J786">
        <v>-5.5848665574216403</v>
      </c>
      <c r="K786">
        <v>400.34055403253598</v>
      </c>
      <c r="L786">
        <v>368.93280589454099</v>
      </c>
      <c r="M786">
        <v>36.603996199409501</v>
      </c>
      <c r="N786">
        <v>0.49263915701056898</v>
      </c>
      <c r="O786">
        <v>10.4765413903217</v>
      </c>
      <c r="P786">
        <v>42.716914986853602</v>
      </c>
      <c r="Q786">
        <v>7.9180173065699994E-2</v>
      </c>
    </row>
    <row r="787" spans="1:17" hidden="1" x14ac:dyDescent="0.3">
      <c r="A787" t="s">
        <v>1720</v>
      </c>
      <c r="B787" t="s">
        <v>1721</v>
      </c>
      <c r="C787" t="s">
        <v>10398</v>
      </c>
      <c r="D787" t="s">
        <v>387</v>
      </c>
      <c r="E787">
        <v>4857.9225532749997</v>
      </c>
      <c r="F787">
        <v>538.45000000000005</v>
      </c>
      <c r="G787">
        <v>-5.1540811592878999</v>
      </c>
      <c r="H787">
        <v>-11.3176264872901</v>
      </c>
      <c r="I787">
        <v>43.601399729330801</v>
      </c>
      <c r="J787">
        <v>-6.45489724492412</v>
      </c>
      <c r="K787">
        <v>542.85611737891497</v>
      </c>
      <c r="L787">
        <v>470.35667188639798</v>
      </c>
      <c r="M787">
        <v>35.021939132400497</v>
      </c>
      <c r="N787">
        <v>0.454624833557004</v>
      </c>
      <c r="O787">
        <v>18.274677314513799</v>
      </c>
      <c r="P787">
        <v>69.297280301839294</v>
      </c>
      <c r="Q787">
        <v>4.6650071288524997E-2</v>
      </c>
    </row>
    <row r="788" spans="1:17" hidden="1" x14ac:dyDescent="0.3">
      <c r="A788" t="s">
        <v>1722</v>
      </c>
      <c r="B788" t="s">
        <v>1723</v>
      </c>
      <c r="C788" t="s">
        <v>10398</v>
      </c>
      <c r="D788" t="s">
        <v>46</v>
      </c>
      <c r="E788">
        <v>4853.5999757440004</v>
      </c>
      <c r="F788">
        <v>31.04</v>
      </c>
      <c r="G788">
        <v>126.449690602971</v>
      </c>
      <c r="H788">
        <v>57.455630822543299</v>
      </c>
      <c r="I788">
        <v>77.023592752570906</v>
      </c>
      <c r="J788">
        <v>-5.6648297333539599</v>
      </c>
      <c r="K788">
        <v>25.024990405216698</v>
      </c>
      <c r="L788">
        <v>20.495059965167801</v>
      </c>
      <c r="M788">
        <v>57.940021104484501</v>
      </c>
      <c r="N788">
        <v>1.42875768647639</v>
      </c>
      <c r="O788">
        <v>7.76417525773196</v>
      </c>
      <c r="P788">
        <v>161.18476975661801</v>
      </c>
      <c r="Q788">
        <v>0.13666383579991501</v>
      </c>
    </row>
    <row r="789" spans="1:17" hidden="1" x14ac:dyDescent="0.3">
      <c r="A789" t="s">
        <v>1724</v>
      </c>
      <c r="B789" t="s">
        <v>1725</v>
      </c>
      <c r="C789" t="s">
        <v>10395</v>
      </c>
      <c r="D789" t="s">
        <v>197</v>
      </c>
      <c r="E789">
        <v>4846.7016737200001</v>
      </c>
      <c r="F789">
        <v>2395.5500000000002</v>
      </c>
      <c r="G789">
        <v>28.8684006180567</v>
      </c>
      <c r="H789">
        <v>38.031853097942502</v>
      </c>
      <c r="I789">
        <v>65.064730557674196</v>
      </c>
      <c r="J789">
        <v>25.183988761934401</v>
      </c>
      <c r="K789">
        <v>1889.2097018987299</v>
      </c>
      <c r="M789">
        <v>72.798342134386203</v>
      </c>
      <c r="N789">
        <v>2.2820562153593702</v>
      </c>
      <c r="O789">
        <v>8.5345745235958201</v>
      </c>
      <c r="P789">
        <v>98.982473627377601</v>
      </c>
    </row>
    <row r="790" spans="1:17" hidden="1" x14ac:dyDescent="0.3">
      <c r="A790" t="s">
        <v>1726</v>
      </c>
      <c r="B790" t="s">
        <v>1727</v>
      </c>
      <c r="C790" t="s">
        <v>10398</v>
      </c>
      <c r="D790" t="s">
        <v>290</v>
      </c>
      <c r="E790">
        <v>4833.3921449999998</v>
      </c>
      <c r="F790">
        <v>255</v>
      </c>
      <c r="G790">
        <v>145.72485904418301</v>
      </c>
      <c r="H790">
        <v>-1.9318674384286201</v>
      </c>
      <c r="I790">
        <v>157.37191703285001</v>
      </c>
      <c r="J790">
        <v>-9.9202765385201293</v>
      </c>
      <c r="K790">
        <v>245.99060684000199</v>
      </c>
      <c r="L790">
        <v>183.64674530667699</v>
      </c>
      <c r="M790">
        <v>52.470223188473902</v>
      </c>
      <c r="N790">
        <v>0.40098388139505498</v>
      </c>
      <c r="O790">
        <v>28.156862745098</v>
      </c>
      <c r="P790">
        <v>231.16883116883099</v>
      </c>
      <c r="Q790">
        <v>0.150157435823534</v>
      </c>
    </row>
    <row r="791" spans="1:17" x14ac:dyDescent="0.3">
      <c r="A791" t="s">
        <v>1728</v>
      </c>
      <c r="B791" t="s">
        <v>1729</v>
      </c>
      <c r="C791" t="s">
        <v>10388</v>
      </c>
      <c r="D791" t="s">
        <v>54</v>
      </c>
      <c r="E791">
        <v>4824.2891250000002</v>
      </c>
      <c r="F791">
        <v>524.75</v>
      </c>
      <c r="G791">
        <v>-38.955422306415699</v>
      </c>
      <c r="H791">
        <v>-6.4061653412979496</v>
      </c>
      <c r="I791">
        <v>1.7927542092391</v>
      </c>
      <c r="J791">
        <v>-3.67934091611651</v>
      </c>
      <c r="K791">
        <v>535.07493001143303</v>
      </c>
      <c r="L791">
        <v>513.74288973252999</v>
      </c>
      <c r="M791">
        <v>34.797431946046103</v>
      </c>
      <c r="N791">
        <v>0.49576429763047503</v>
      </c>
      <c r="O791">
        <v>21.010004764173399</v>
      </c>
      <c r="P791">
        <v>21.7376174457719</v>
      </c>
      <c r="Q791">
        <v>-4.1947594791425E-2</v>
      </c>
    </row>
    <row r="792" spans="1:17" hidden="1" x14ac:dyDescent="0.3">
      <c r="A792" t="s">
        <v>1730</v>
      </c>
      <c r="B792" t="s">
        <v>1731</v>
      </c>
      <c r="C792" t="s">
        <v>10398</v>
      </c>
      <c r="D792" t="s">
        <v>43</v>
      </c>
      <c r="E792">
        <v>4808.1924159199998</v>
      </c>
      <c r="F792">
        <v>683.3</v>
      </c>
      <c r="G792">
        <v>17.6375534942534</v>
      </c>
      <c r="H792">
        <v>14.414926341250199</v>
      </c>
      <c r="I792">
        <v>33.345305869513503</v>
      </c>
      <c r="J792">
        <v>-2.42569208248791</v>
      </c>
      <c r="K792">
        <v>603.20490048917497</v>
      </c>
      <c r="M792">
        <v>64.129830728719398</v>
      </c>
      <c r="N792">
        <v>1.94032749360791</v>
      </c>
      <c r="O792">
        <v>4.8075515878823296</v>
      </c>
      <c r="P792">
        <v>58.703983277203498</v>
      </c>
    </row>
    <row r="793" spans="1:17" x14ac:dyDescent="0.3">
      <c r="A793" t="s">
        <v>1732</v>
      </c>
      <c r="B793" t="s">
        <v>1733</v>
      </c>
      <c r="C793" t="s">
        <v>10388</v>
      </c>
      <c r="D793" t="s">
        <v>266</v>
      </c>
      <c r="E793">
        <v>4807.1837968350001</v>
      </c>
      <c r="F793">
        <v>559.95000000000005</v>
      </c>
      <c r="G793">
        <v>14.966429007780301</v>
      </c>
      <c r="H793">
        <v>7.8133838625114604</v>
      </c>
      <c r="I793">
        <v>20.540503973461</v>
      </c>
      <c r="J793">
        <v>-9.2593955598984508</v>
      </c>
      <c r="K793">
        <v>497.34694189919901</v>
      </c>
      <c r="L793">
        <v>439.49736742859</v>
      </c>
      <c r="M793">
        <v>62.047913462637403</v>
      </c>
      <c r="N793">
        <v>1.7120341453538299</v>
      </c>
      <c r="O793">
        <v>6.6166622019823098</v>
      </c>
      <c r="P793">
        <v>62.728857890148198</v>
      </c>
    </row>
    <row r="794" spans="1:17" x14ac:dyDescent="0.3">
      <c r="A794" t="s">
        <v>1734</v>
      </c>
      <c r="B794" t="s">
        <v>1735</v>
      </c>
      <c r="C794" t="s">
        <v>10393</v>
      </c>
      <c r="D794" t="s">
        <v>828</v>
      </c>
      <c r="E794">
        <v>4802.6169949499999</v>
      </c>
      <c r="F794">
        <v>388.1</v>
      </c>
      <c r="G794">
        <v>111.68704962277801</v>
      </c>
      <c r="H794">
        <v>-3.0954378984680599</v>
      </c>
      <c r="I794">
        <v>52.911532730805497</v>
      </c>
      <c r="J794">
        <v>-1.06762283768626</v>
      </c>
      <c r="K794">
        <v>365.75198514033502</v>
      </c>
      <c r="L794">
        <v>292.81246216221098</v>
      </c>
      <c r="M794">
        <v>51.194819547221996</v>
      </c>
      <c r="N794">
        <v>0.62926159743407395</v>
      </c>
      <c r="O794">
        <v>6.1453233702653796</v>
      </c>
      <c r="P794">
        <v>160.73228081961699</v>
      </c>
      <c r="Q794">
        <v>8.2849432011249002E-2</v>
      </c>
    </row>
    <row r="795" spans="1:17" x14ac:dyDescent="0.3">
      <c r="A795" t="s">
        <v>1736</v>
      </c>
      <c r="B795" t="s">
        <v>1737</v>
      </c>
      <c r="C795" t="s">
        <v>10387</v>
      </c>
      <c r="D795" t="s">
        <v>46</v>
      </c>
      <c r="E795">
        <v>4782.6053249650004</v>
      </c>
      <c r="F795">
        <v>691.15</v>
      </c>
      <c r="G795">
        <v>-17.892636577112999</v>
      </c>
      <c r="H795">
        <v>-10.5269710925384</v>
      </c>
      <c r="I795">
        <v>33.6057565883847</v>
      </c>
      <c r="J795">
        <v>-6.1664306577375596</v>
      </c>
      <c r="K795">
        <v>682.631667232616</v>
      </c>
      <c r="L795">
        <v>622.85822744591496</v>
      </c>
      <c r="M795">
        <v>47.829108364175902</v>
      </c>
      <c r="N795">
        <v>0.31371987619387898</v>
      </c>
      <c r="O795">
        <v>45.995804094624802</v>
      </c>
      <c r="P795">
        <v>61.956649091974199</v>
      </c>
      <c r="Q795">
        <v>0.14540040837617901</v>
      </c>
    </row>
    <row r="796" spans="1:17" hidden="1" x14ac:dyDescent="0.3">
      <c r="A796" t="s">
        <v>1738</v>
      </c>
      <c r="B796" t="s">
        <v>1739</v>
      </c>
      <c r="C796" t="s">
        <v>10398</v>
      </c>
      <c r="D796" t="s">
        <v>290</v>
      </c>
      <c r="E796">
        <v>4780.0060199999998</v>
      </c>
      <c r="F796">
        <v>2465.6999999999998</v>
      </c>
      <c r="G796">
        <v>415.31243066994301</v>
      </c>
      <c r="H796">
        <v>-17.617315530709</v>
      </c>
      <c r="I796">
        <v>109.588344936692</v>
      </c>
      <c r="J796">
        <v>-20.9525739155672</v>
      </c>
      <c r="K796">
        <v>2776.8964447415601</v>
      </c>
      <c r="L796">
        <v>1811.6363751161</v>
      </c>
      <c r="M796">
        <v>16.571011950544701</v>
      </c>
      <c r="N796">
        <v>1.62226701416081</v>
      </c>
      <c r="O796">
        <v>45.0703654134728</v>
      </c>
      <c r="P796">
        <v>469.00769230769203</v>
      </c>
      <c r="Q796">
        <v>0.30832778357034901</v>
      </c>
    </row>
    <row r="797" spans="1:17" hidden="1" x14ac:dyDescent="0.3">
      <c r="A797" t="s">
        <v>1740</v>
      </c>
      <c r="B797" t="s">
        <v>1741</v>
      </c>
      <c r="C797" t="s">
        <v>10398</v>
      </c>
      <c r="D797" t="s">
        <v>259</v>
      </c>
      <c r="E797">
        <v>4772.9730906000004</v>
      </c>
      <c r="F797">
        <v>1040.5999999999999</v>
      </c>
      <c r="G797">
        <v>168.018250933774</v>
      </c>
      <c r="H797">
        <v>-5.3443214187098604</v>
      </c>
      <c r="I797">
        <v>103.2383199634</v>
      </c>
      <c r="J797">
        <v>-1.2481322073207499</v>
      </c>
      <c r="K797">
        <v>926.47643866489</v>
      </c>
      <c r="L797">
        <v>692.02667791525596</v>
      </c>
      <c r="M797">
        <v>67.666401963895197</v>
      </c>
      <c r="N797">
        <v>1.7806338888948801</v>
      </c>
      <c r="O797">
        <v>2.00365173938112</v>
      </c>
      <c r="P797">
        <v>236.00258314497901</v>
      </c>
      <c r="Q797">
        <v>0.10036489701564399</v>
      </c>
    </row>
    <row r="798" spans="1:17" x14ac:dyDescent="0.3">
      <c r="A798" t="s">
        <v>1742</v>
      </c>
      <c r="B798" t="s">
        <v>1743</v>
      </c>
      <c r="C798" t="s">
        <v>10388</v>
      </c>
      <c r="D798" t="s">
        <v>54</v>
      </c>
      <c r="E798">
        <v>4765.5739874999999</v>
      </c>
      <c r="F798">
        <v>386.5</v>
      </c>
      <c r="G798">
        <v>-3.8003187692541398</v>
      </c>
      <c r="H798">
        <v>11.0892295551402</v>
      </c>
      <c r="I798">
        <v>22.526860573110699</v>
      </c>
      <c r="J798">
        <v>-7.6008673811448704</v>
      </c>
      <c r="K798">
        <v>348.31915638032802</v>
      </c>
      <c r="L798">
        <v>318.940703510258</v>
      </c>
      <c r="M798">
        <v>60.239275973312999</v>
      </c>
      <c r="N798">
        <v>2.0588896226201401</v>
      </c>
      <c r="O798">
        <v>6.3130659767140997</v>
      </c>
      <c r="P798">
        <v>54.538184726109499</v>
      </c>
      <c r="Q798">
        <v>-6.1928489489427002E-2</v>
      </c>
    </row>
    <row r="799" spans="1:17" hidden="1" x14ac:dyDescent="0.3">
      <c r="A799" t="s">
        <v>1744</v>
      </c>
      <c r="B799" t="s">
        <v>1745</v>
      </c>
      <c r="C799" t="s">
        <v>10398</v>
      </c>
      <c r="D799" t="s">
        <v>114</v>
      </c>
      <c r="E799">
        <v>4755.5257810499998</v>
      </c>
      <c r="F799">
        <v>381.65</v>
      </c>
      <c r="G799">
        <v>-24.3689430663227</v>
      </c>
      <c r="H799">
        <v>0.88907110648086596</v>
      </c>
      <c r="I799">
        <v>-16.2676555586145</v>
      </c>
      <c r="J799">
        <v>8.5009711258765499</v>
      </c>
      <c r="K799">
        <v>340.44101141230499</v>
      </c>
      <c r="M799">
        <v>80.671696707793799</v>
      </c>
      <c r="N799">
        <v>2.7620367833085901</v>
      </c>
      <c r="O799">
        <v>2.9346259661994001</v>
      </c>
      <c r="P799">
        <v>26.772961302109199</v>
      </c>
    </row>
    <row r="800" spans="1:17" x14ac:dyDescent="0.3">
      <c r="A800" t="s">
        <v>1746</v>
      </c>
      <c r="B800" t="s">
        <v>1747</v>
      </c>
      <c r="C800" t="s">
        <v>10387</v>
      </c>
      <c r="D800" t="s">
        <v>46</v>
      </c>
      <c r="E800">
        <v>4743.5883092519998</v>
      </c>
      <c r="F800">
        <v>58.76</v>
      </c>
      <c r="G800">
        <v>-19.5561934946025</v>
      </c>
      <c r="H800">
        <v>-1.4494162663751999</v>
      </c>
      <c r="I800">
        <v>-11.8385157738758</v>
      </c>
      <c r="J800">
        <v>-1.73075263844669</v>
      </c>
      <c r="K800">
        <v>58.334264047906998</v>
      </c>
      <c r="L800">
        <v>57.6196744399357</v>
      </c>
      <c r="M800">
        <v>51.709529074703902</v>
      </c>
      <c r="N800">
        <v>1.0422218044910601</v>
      </c>
      <c r="O800">
        <v>34.445200816882199</v>
      </c>
      <c r="P800">
        <v>39.738406658739599</v>
      </c>
      <c r="Q800">
        <v>0.12651246662561599</v>
      </c>
    </row>
    <row r="801" spans="1:17" hidden="1" x14ac:dyDescent="0.3">
      <c r="A801" t="s">
        <v>1748</v>
      </c>
      <c r="B801" t="s">
        <v>1749</v>
      </c>
      <c r="C801" t="s">
        <v>10398</v>
      </c>
      <c r="D801" t="s">
        <v>54</v>
      </c>
      <c r="E801">
        <v>4732.1281445639997</v>
      </c>
      <c r="F801">
        <v>86.36</v>
      </c>
      <c r="G801">
        <v>105.719704820514</v>
      </c>
      <c r="H801">
        <v>13.4927751458778</v>
      </c>
      <c r="I801">
        <v>92.282291339576801</v>
      </c>
      <c r="J801">
        <v>-13.046700714478201</v>
      </c>
      <c r="K801">
        <v>75.096295248103303</v>
      </c>
      <c r="L801">
        <v>56.8559071963275</v>
      </c>
      <c r="M801">
        <v>46.4978463250361</v>
      </c>
      <c r="N801">
        <v>0.97924618965130195</v>
      </c>
      <c r="O801">
        <v>16.836498378879099</v>
      </c>
      <c r="P801">
        <v>175.91054313098999</v>
      </c>
      <c r="Q801">
        <v>4.0790143837996999E-2</v>
      </c>
    </row>
    <row r="802" spans="1:17" hidden="1" x14ac:dyDescent="0.3">
      <c r="A802" t="s">
        <v>1750</v>
      </c>
      <c r="B802" t="s">
        <v>1751</v>
      </c>
      <c r="C802" t="s">
        <v>10398</v>
      </c>
      <c r="D802" t="s">
        <v>605</v>
      </c>
      <c r="E802">
        <v>4719.6497571</v>
      </c>
      <c r="F802">
        <v>1864.9</v>
      </c>
      <c r="G802">
        <v>59.986509873671103</v>
      </c>
      <c r="H802">
        <v>-3.1604510708486999</v>
      </c>
      <c r="I802">
        <v>87.120659016127902</v>
      </c>
      <c r="J802">
        <v>-6.3028259684521499</v>
      </c>
      <c r="K802">
        <v>1731.1023726006199</v>
      </c>
      <c r="L802">
        <v>1347.2767712647101</v>
      </c>
      <c r="M802">
        <v>44.733722180104202</v>
      </c>
      <c r="N802">
        <v>0.94835699385429295</v>
      </c>
      <c r="O802">
        <v>9.8986540833288608</v>
      </c>
      <c r="P802">
        <v>129.90815508845401</v>
      </c>
      <c r="Q802">
        <v>0.153560259161554</v>
      </c>
    </row>
    <row r="803" spans="1:17" x14ac:dyDescent="0.3">
      <c r="A803" t="s">
        <v>1752</v>
      </c>
      <c r="B803" t="s">
        <v>1753</v>
      </c>
      <c r="C803" t="s">
        <v>10391</v>
      </c>
      <c r="D803" t="s">
        <v>119</v>
      </c>
      <c r="E803">
        <v>4707.0679587750001</v>
      </c>
      <c r="F803">
        <v>995.15</v>
      </c>
      <c r="G803">
        <v>46.476770873186098</v>
      </c>
      <c r="H803">
        <v>2.3881282033789399</v>
      </c>
      <c r="I803">
        <v>35.916929295885602</v>
      </c>
      <c r="J803">
        <v>-3.8062453486584098</v>
      </c>
      <c r="K803">
        <v>895.46249715498004</v>
      </c>
      <c r="L803">
        <v>796.75584710279895</v>
      </c>
      <c r="M803">
        <v>63.864587438648599</v>
      </c>
      <c r="N803">
        <v>0.97247214839715301</v>
      </c>
      <c r="O803">
        <v>2.3966236245792101</v>
      </c>
      <c r="P803">
        <v>84.611817085613495</v>
      </c>
      <c r="Q803">
        <v>-2.8854314669847E-2</v>
      </c>
    </row>
    <row r="804" spans="1:17" hidden="1" x14ac:dyDescent="0.3">
      <c r="A804" t="s">
        <v>1754</v>
      </c>
      <c r="B804" t="s">
        <v>1755</v>
      </c>
      <c r="C804" t="s">
        <v>10398</v>
      </c>
      <c r="D804" t="s">
        <v>1556</v>
      </c>
      <c r="E804">
        <v>4703.0091000749999</v>
      </c>
      <c r="F804">
        <v>8894.0499999999993</v>
      </c>
      <c r="G804">
        <v>4.5290163138730501E-2</v>
      </c>
      <c r="H804">
        <v>-2.50199636262708</v>
      </c>
      <c r="I804">
        <v>27.145694924724602</v>
      </c>
      <c r="J804">
        <v>-3.1132548952056198</v>
      </c>
      <c r="K804">
        <v>8494.1955890022891</v>
      </c>
      <c r="L804">
        <v>7627.2307437832296</v>
      </c>
      <c r="M804">
        <v>60.615439518977297</v>
      </c>
      <c r="N804">
        <v>0.44560515231782399</v>
      </c>
      <c r="O804">
        <v>2.30434953705005</v>
      </c>
      <c r="P804">
        <v>53.080438206211603</v>
      </c>
      <c r="Q804">
        <v>1.5044245102527999E-2</v>
      </c>
    </row>
    <row r="805" spans="1:17" x14ac:dyDescent="0.3">
      <c r="A805" t="s">
        <v>1756</v>
      </c>
      <c r="B805" t="s">
        <v>1757</v>
      </c>
      <c r="C805" t="s">
        <v>10394</v>
      </c>
      <c r="D805" t="s">
        <v>429</v>
      </c>
      <c r="E805">
        <v>4702.1481405960003</v>
      </c>
      <c r="F805">
        <v>94.11</v>
      </c>
      <c r="G805">
        <v>-20.7330336069837</v>
      </c>
      <c r="H805">
        <v>-11.6899560397228</v>
      </c>
      <c r="I805">
        <v>-22.260266417467701</v>
      </c>
      <c r="J805">
        <v>-4.7235714627775298</v>
      </c>
      <c r="K805">
        <v>100.75487723790501</v>
      </c>
      <c r="L805">
        <v>100.634872810524</v>
      </c>
      <c r="M805">
        <v>16.5568399494991</v>
      </c>
      <c r="N805">
        <v>0.62664403583210304</v>
      </c>
      <c r="O805">
        <v>29.157369036234101</v>
      </c>
      <c r="P805">
        <v>11.902497027348399</v>
      </c>
      <c r="Q805">
        <v>1.368756541801E-3</v>
      </c>
    </row>
    <row r="806" spans="1:17" x14ac:dyDescent="0.3">
      <c r="A806" t="s">
        <v>1758</v>
      </c>
      <c r="B806" t="s">
        <v>1759</v>
      </c>
      <c r="C806" t="s">
        <v>10393</v>
      </c>
      <c r="D806" t="s">
        <v>828</v>
      </c>
      <c r="E806">
        <v>4695.4029545499998</v>
      </c>
      <c r="F806">
        <v>382.9</v>
      </c>
      <c r="G806">
        <v>-29.919040404532002</v>
      </c>
      <c r="H806">
        <v>1.67386566292077</v>
      </c>
      <c r="I806">
        <v>6.5060697752309098</v>
      </c>
      <c r="J806">
        <v>-4.0023699386896299</v>
      </c>
      <c r="K806">
        <v>369.39109769662002</v>
      </c>
      <c r="L806">
        <v>348.66280352421597</v>
      </c>
      <c r="M806">
        <v>42.577289680983498</v>
      </c>
      <c r="N806">
        <v>0.85758457598107996</v>
      </c>
      <c r="O806">
        <v>17.4980412640376</v>
      </c>
      <c r="P806">
        <v>42.899794737824202</v>
      </c>
      <c r="Q806">
        <v>5.6635771441230004E-3</v>
      </c>
    </row>
    <row r="807" spans="1:17" hidden="1" x14ac:dyDescent="0.3">
      <c r="A807" t="s">
        <v>1760</v>
      </c>
      <c r="B807" t="s">
        <v>1761</v>
      </c>
      <c r="C807" t="s">
        <v>10398</v>
      </c>
      <c r="D807" t="s">
        <v>472</v>
      </c>
      <c r="E807">
        <v>4683.7407949999997</v>
      </c>
      <c r="F807">
        <v>103.3</v>
      </c>
      <c r="G807">
        <v>32.382049127443302</v>
      </c>
      <c r="H807">
        <v>-5.3972731128935303</v>
      </c>
      <c r="I807">
        <v>13.162644582824701</v>
      </c>
      <c r="J807">
        <v>-1.86093255576367</v>
      </c>
      <c r="K807">
        <v>97.538195255124606</v>
      </c>
      <c r="L807">
        <v>86.457489372638406</v>
      </c>
      <c r="M807">
        <v>55.522021031089501</v>
      </c>
      <c r="N807">
        <v>0.63659751441789303</v>
      </c>
      <c r="O807">
        <v>8.8092933204259403</v>
      </c>
      <c r="P807">
        <v>84.299732381801903</v>
      </c>
      <c r="Q807">
        <v>0.131686717469153</v>
      </c>
    </row>
    <row r="808" spans="1:17" hidden="1" x14ac:dyDescent="0.3">
      <c r="A808" t="s">
        <v>1762</v>
      </c>
      <c r="B808" t="s">
        <v>1763</v>
      </c>
      <c r="C808" t="s">
        <v>10398</v>
      </c>
      <c r="D808" t="s">
        <v>197</v>
      </c>
      <c r="E808">
        <v>4674.2969232900004</v>
      </c>
      <c r="F808">
        <v>609.29999999999995</v>
      </c>
      <c r="G808">
        <v>-0.99508188285088595</v>
      </c>
      <c r="H808">
        <v>-5.0654038277429398</v>
      </c>
      <c r="I808">
        <v>7.1848510741679696</v>
      </c>
      <c r="J808">
        <v>-5.2495515916711897</v>
      </c>
      <c r="K808">
        <v>606.46322220925003</v>
      </c>
      <c r="L808">
        <v>562.25400368550504</v>
      </c>
      <c r="M808">
        <v>52.126011608288302</v>
      </c>
      <c r="N808">
        <v>0.29578386440153198</v>
      </c>
      <c r="O808">
        <v>15.378302970622</v>
      </c>
      <c r="P808">
        <v>51.850467289719603</v>
      </c>
      <c r="Q808">
        <v>0.148623812330723</v>
      </c>
    </row>
    <row r="809" spans="1:17" hidden="1" x14ac:dyDescent="0.3">
      <c r="A809" t="s">
        <v>1764</v>
      </c>
      <c r="B809" t="s">
        <v>1765</v>
      </c>
      <c r="C809" t="s">
        <v>10398</v>
      </c>
      <c r="D809" t="s">
        <v>390</v>
      </c>
      <c r="E809">
        <v>4673.757501</v>
      </c>
      <c r="F809">
        <v>784.2</v>
      </c>
      <c r="G809">
        <v>86.362071659662206</v>
      </c>
      <c r="H809">
        <v>-12.006253776893301</v>
      </c>
      <c r="I809">
        <v>122.125257482013</v>
      </c>
      <c r="J809">
        <v>-8.1052831296077699</v>
      </c>
      <c r="K809">
        <v>768.49346353065005</v>
      </c>
      <c r="L809">
        <v>597.79750144970603</v>
      </c>
      <c r="M809">
        <v>37.335714406488101</v>
      </c>
      <c r="N809">
        <v>0.90157040744073302</v>
      </c>
      <c r="O809">
        <v>16.137464932415099</v>
      </c>
      <c r="P809">
        <v>160.05637539379799</v>
      </c>
      <c r="Q809">
        <v>0.14975323217262901</v>
      </c>
    </row>
    <row r="810" spans="1:17" hidden="1" x14ac:dyDescent="0.3">
      <c r="A810" t="s">
        <v>1766</v>
      </c>
      <c r="B810" t="s">
        <v>1767</v>
      </c>
      <c r="C810" t="s">
        <v>10398</v>
      </c>
      <c r="D810" t="s">
        <v>259</v>
      </c>
      <c r="E810">
        <v>4631.9094679399996</v>
      </c>
      <c r="F810">
        <v>376.55</v>
      </c>
      <c r="G810">
        <v>806.28307756693698</v>
      </c>
      <c r="H810">
        <v>36.432683651107602</v>
      </c>
      <c r="I810">
        <v>265.45448658241702</v>
      </c>
      <c r="J810">
        <v>-1.9133673811448699</v>
      </c>
      <c r="K810">
        <v>278.227352477789</v>
      </c>
      <c r="L810">
        <v>171.24295996810301</v>
      </c>
      <c r="M810">
        <v>66.853600059275294</v>
      </c>
      <c r="N810">
        <v>1.73123310340468</v>
      </c>
      <c r="O810">
        <v>11.3663524100385</v>
      </c>
      <c r="P810">
        <v>844.68138484696397</v>
      </c>
      <c r="Q810">
        <v>0.30708545296624901</v>
      </c>
    </row>
    <row r="811" spans="1:17" hidden="1" x14ac:dyDescent="0.3">
      <c r="A811" t="s">
        <v>1768</v>
      </c>
      <c r="B811" t="s">
        <v>1769</v>
      </c>
      <c r="C811" t="s">
        <v>10398</v>
      </c>
      <c r="D811" t="s">
        <v>1409</v>
      </c>
      <c r="E811">
        <v>4629.2383215760001</v>
      </c>
      <c r="F811">
        <v>85.36</v>
      </c>
      <c r="G811">
        <v>29.660084665160401</v>
      </c>
      <c r="H811">
        <v>-25.5987061583523</v>
      </c>
      <c r="I811">
        <v>-0.27611132209328898</v>
      </c>
      <c r="J811">
        <v>-10.678652180605599</v>
      </c>
      <c r="K811">
        <v>87.384933345813906</v>
      </c>
      <c r="L811">
        <v>77.124873005961902</v>
      </c>
      <c r="M811">
        <v>41.639667946318802</v>
      </c>
      <c r="N811">
        <v>0.79614675949077995</v>
      </c>
      <c r="O811">
        <v>20.958294283036501</v>
      </c>
      <c r="P811">
        <v>98.974358974358907</v>
      </c>
      <c r="Q811">
        <v>0.18380805043654699</v>
      </c>
    </row>
    <row r="812" spans="1:17" hidden="1" x14ac:dyDescent="0.3">
      <c r="A812" t="s">
        <v>1770</v>
      </c>
      <c r="B812" t="s">
        <v>1771</v>
      </c>
      <c r="C812" t="s">
        <v>10398</v>
      </c>
      <c r="D812" t="s">
        <v>259</v>
      </c>
      <c r="E812">
        <v>4614.570461925</v>
      </c>
      <c r="F812">
        <v>506.85</v>
      </c>
      <c r="G812">
        <v>-11.295128764714301</v>
      </c>
      <c r="H812">
        <v>-10.175446282258299</v>
      </c>
      <c r="I812">
        <v>12.6878277907298</v>
      </c>
      <c r="J812">
        <v>-2.4023437590976302</v>
      </c>
      <c r="K812">
        <v>524.42186469217404</v>
      </c>
      <c r="L812">
        <v>479.936587190593</v>
      </c>
      <c r="M812">
        <v>40.356695982894699</v>
      </c>
      <c r="N812">
        <v>0.37222990819901403</v>
      </c>
      <c r="O812">
        <v>21.1107822827266</v>
      </c>
      <c r="P812">
        <v>40.752568730908003</v>
      </c>
    </row>
    <row r="813" spans="1:17" hidden="1" x14ac:dyDescent="0.3">
      <c r="A813" t="s">
        <v>1772</v>
      </c>
      <c r="B813" t="s">
        <v>1773</v>
      </c>
      <c r="C813" t="s">
        <v>10398</v>
      </c>
      <c r="D813" t="s">
        <v>259</v>
      </c>
      <c r="E813">
        <v>4567.1590044799996</v>
      </c>
      <c r="F813">
        <v>1287.8</v>
      </c>
      <c r="G813">
        <v>87.408628155476904</v>
      </c>
      <c r="H813">
        <v>-7.2468413430091001</v>
      </c>
      <c r="I813">
        <v>55.919972271199001</v>
      </c>
      <c r="J813">
        <v>-2.1110507788282802</v>
      </c>
      <c r="K813">
        <v>1250.00767019107</v>
      </c>
      <c r="L813">
        <v>972.31029776749097</v>
      </c>
      <c r="M813">
        <v>40.253850428945199</v>
      </c>
      <c r="N813">
        <v>0.48250543192730699</v>
      </c>
      <c r="O813">
        <v>12.3621680385153</v>
      </c>
      <c r="P813">
        <v>122.03448275862</v>
      </c>
      <c r="Q813">
        <v>0.23191346282964101</v>
      </c>
    </row>
    <row r="814" spans="1:17" hidden="1" x14ac:dyDescent="0.3">
      <c r="A814" t="s">
        <v>1774</v>
      </c>
      <c r="B814" t="s">
        <v>1775</v>
      </c>
      <c r="C814" t="s">
        <v>10398</v>
      </c>
      <c r="D814" t="s">
        <v>223</v>
      </c>
      <c r="E814">
        <v>4550.0871151749998</v>
      </c>
      <c r="F814">
        <v>417.5</v>
      </c>
      <c r="G814">
        <v>64.521763767794397</v>
      </c>
      <c r="H814">
        <v>-9.1045119943045503</v>
      </c>
      <c r="I814">
        <v>55.899285237260003</v>
      </c>
      <c r="J814">
        <v>0.68515660409497503</v>
      </c>
      <c r="K814">
        <v>403.50614506451501</v>
      </c>
      <c r="L814">
        <v>332.30263557999098</v>
      </c>
      <c r="M814">
        <v>47.090841163693803</v>
      </c>
      <c r="N814">
        <v>0.60958663436737803</v>
      </c>
      <c r="O814">
        <v>10.8982035928143</v>
      </c>
      <c r="P814">
        <v>112.450945113938</v>
      </c>
      <c r="Q814">
        <v>0.15770724070774</v>
      </c>
    </row>
    <row r="815" spans="1:17" x14ac:dyDescent="0.3">
      <c r="A815" t="s">
        <v>1776</v>
      </c>
      <c r="B815" t="s">
        <v>1777</v>
      </c>
      <c r="C815" t="s">
        <v>10399</v>
      </c>
      <c r="D815" t="s">
        <v>122</v>
      </c>
      <c r="E815">
        <v>4549.55732283</v>
      </c>
      <c r="F815">
        <v>266.05</v>
      </c>
      <c r="G815">
        <v>36.6876033218768</v>
      </c>
      <c r="H815">
        <v>-2.94045617294113</v>
      </c>
      <c r="I815">
        <v>8.11438045198895</v>
      </c>
      <c r="J815">
        <v>-4.3426088094625097</v>
      </c>
      <c r="K815">
        <v>276.99492478343598</v>
      </c>
      <c r="L815">
        <v>250.88415265343099</v>
      </c>
      <c r="M815">
        <v>29.101237700221599</v>
      </c>
      <c r="N815">
        <v>0.86058570760513997</v>
      </c>
      <c r="O815">
        <v>20.447284345047901</v>
      </c>
      <c r="P815">
        <v>105.602782071097</v>
      </c>
      <c r="Q815">
        <v>8.0260134252031004E-2</v>
      </c>
    </row>
    <row r="816" spans="1:17" hidden="1" x14ac:dyDescent="0.3">
      <c r="A816" t="s">
        <v>1778</v>
      </c>
      <c r="B816" t="s">
        <v>1779</v>
      </c>
      <c r="C816" t="s">
        <v>10398</v>
      </c>
      <c r="D816" t="s">
        <v>54</v>
      </c>
      <c r="E816">
        <v>4549.2675362500004</v>
      </c>
      <c r="F816">
        <v>646.15</v>
      </c>
      <c r="G816">
        <v>28.5245473754679</v>
      </c>
      <c r="H816">
        <v>10.9664151593214</v>
      </c>
      <c r="I816">
        <v>12.7307811861064</v>
      </c>
      <c r="J816">
        <v>-2.98455382182284</v>
      </c>
      <c r="K816">
        <v>584.71886148219005</v>
      </c>
      <c r="L816">
        <v>526.45981603646806</v>
      </c>
      <c r="M816">
        <v>64.667663189067795</v>
      </c>
      <c r="N816">
        <v>2.6043350372403302</v>
      </c>
      <c r="O816">
        <v>7.5137352008047804</v>
      </c>
      <c r="P816">
        <v>63.127997980307903</v>
      </c>
      <c r="Q816">
        <v>9.3229367681661998E-2</v>
      </c>
    </row>
    <row r="817" spans="1:17" hidden="1" x14ac:dyDescent="0.3">
      <c r="A817" t="s">
        <v>1780</v>
      </c>
      <c r="B817" t="s">
        <v>1781</v>
      </c>
      <c r="C817" t="s">
        <v>10398</v>
      </c>
      <c r="D817" t="s">
        <v>54</v>
      </c>
      <c r="E817">
        <v>4548.8096062099903</v>
      </c>
      <c r="F817">
        <v>794.9</v>
      </c>
      <c r="G817">
        <v>17.229404670232899</v>
      </c>
      <c r="H817">
        <v>7.2700225554442097</v>
      </c>
      <c r="I817">
        <v>49.287309897237101</v>
      </c>
      <c r="J817">
        <v>-1.7392071744265301</v>
      </c>
      <c r="K817">
        <v>674.21254000044098</v>
      </c>
      <c r="M817">
        <v>65.5868741783937</v>
      </c>
      <c r="N817">
        <v>0.791598879231036</v>
      </c>
      <c r="O817">
        <v>5.8686627248710499</v>
      </c>
      <c r="P817">
        <v>88.655512044618405</v>
      </c>
    </row>
    <row r="818" spans="1:17" hidden="1" x14ac:dyDescent="0.3">
      <c r="A818" t="s">
        <v>1782</v>
      </c>
      <c r="B818" t="s">
        <v>1783</v>
      </c>
      <c r="C818" t="s">
        <v>10398</v>
      </c>
      <c r="D818" t="s">
        <v>125</v>
      </c>
      <c r="E818">
        <v>4541.6618589</v>
      </c>
      <c r="F818">
        <v>2229.9</v>
      </c>
      <c r="G818">
        <v>19.185376540451699</v>
      </c>
      <c r="H818">
        <v>-2.4136595903176201</v>
      </c>
      <c r="I818">
        <v>11.8863415742097</v>
      </c>
      <c r="J818">
        <v>-8.8058396694748904</v>
      </c>
      <c r="K818">
        <v>2214.6069668032801</v>
      </c>
      <c r="L818">
        <v>1916.3937088172099</v>
      </c>
      <c r="M818">
        <v>44.1490992183071</v>
      </c>
      <c r="N818">
        <v>0.78738026164591501</v>
      </c>
      <c r="O818">
        <v>9.8860935467958093</v>
      </c>
      <c r="P818">
        <v>85.361596009975003</v>
      </c>
      <c r="Q818">
        <v>0.286248843475501</v>
      </c>
    </row>
    <row r="819" spans="1:17" hidden="1" x14ac:dyDescent="0.3">
      <c r="A819" t="s">
        <v>1784</v>
      </c>
      <c r="B819" t="s">
        <v>1785</v>
      </c>
      <c r="C819" t="s">
        <v>10398</v>
      </c>
      <c r="D819" t="s">
        <v>46</v>
      </c>
      <c r="E819">
        <v>4537.1445859349997</v>
      </c>
      <c r="F819">
        <v>817.05</v>
      </c>
      <c r="G819">
        <v>162.31417754481299</v>
      </c>
      <c r="H819">
        <v>-9.6130786700210304</v>
      </c>
      <c r="I819">
        <v>99.581537986676906</v>
      </c>
      <c r="J819">
        <v>-0.19162825071009401</v>
      </c>
      <c r="K819">
        <v>777.78471364261497</v>
      </c>
      <c r="L819">
        <v>587.42844139256704</v>
      </c>
      <c r="M819">
        <v>55.675039350230797</v>
      </c>
      <c r="N819">
        <v>0.406467074386268</v>
      </c>
      <c r="O819">
        <v>14.4360810231932</v>
      </c>
      <c r="P819">
        <v>231.46044624746401</v>
      </c>
    </row>
    <row r="820" spans="1:17" x14ac:dyDescent="0.3">
      <c r="A820" t="s">
        <v>1786</v>
      </c>
      <c r="B820" t="s">
        <v>1787</v>
      </c>
      <c r="C820" t="s">
        <v>10391</v>
      </c>
      <c r="D820" t="s">
        <v>281</v>
      </c>
      <c r="E820">
        <v>4517.4605644439998</v>
      </c>
      <c r="F820">
        <v>205.29</v>
      </c>
      <c r="G820">
        <v>13.5653491377764</v>
      </c>
      <c r="H820">
        <v>0.44856565083761102</v>
      </c>
      <c r="I820">
        <v>-15.8083014516708</v>
      </c>
      <c r="J820">
        <v>-4.14234465387214</v>
      </c>
      <c r="K820">
        <v>201.15643376308299</v>
      </c>
      <c r="L820">
        <v>189.23043096735799</v>
      </c>
      <c r="M820">
        <v>38.052163411121299</v>
      </c>
      <c r="N820">
        <v>0.61105558160098306</v>
      </c>
      <c r="O820">
        <v>15.8604900384821</v>
      </c>
      <c r="P820">
        <v>61.328094302554</v>
      </c>
    </row>
    <row r="821" spans="1:17" x14ac:dyDescent="0.3">
      <c r="A821" t="s">
        <v>1788</v>
      </c>
      <c r="B821" t="s">
        <v>1789</v>
      </c>
      <c r="C821" t="s">
        <v>10397</v>
      </c>
      <c r="D821" t="s">
        <v>278</v>
      </c>
      <c r="E821">
        <v>4514.4114699250003</v>
      </c>
      <c r="F821">
        <v>270.85000000000002</v>
      </c>
      <c r="G821">
        <v>-17.718388520337001</v>
      </c>
      <c r="H821">
        <v>-8.6558504974127892</v>
      </c>
      <c r="I821">
        <v>-6.79470111776652</v>
      </c>
      <c r="J821">
        <v>-6.4455566687163701</v>
      </c>
      <c r="K821">
        <v>287.77349439487102</v>
      </c>
      <c r="L821">
        <v>272.24337146065199</v>
      </c>
      <c r="M821">
        <v>24.3768179392817</v>
      </c>
      <c r="N821">
        <v>0.32761183150530299</v>
      </c>
      <c r="O821">
        <v>24.053904375115302</v>
      </c>
      <c r="P821">
        <v>28.792201616737898</v>
      </c>
      <c r="Q821">
        <v>-4.1321397189002997E-2</v>
      </c>
    </row>
    <row r="822" spans="1:17" hidden="1" x14ac:dyDescent="0.3">
      <c r="A822" t="s">
        <v>1790</v>
      </c>
      <c r="B822" t="s">
        <v>1791</v>
      </c>
      <c r="C822" t="s">
        <v>10398</v>
      </c>
      <c r="D822" t="s">
        <v>387</v>
      </c>
      <c r="E822">
        <v>4508.9015003000004</v>
      </c>
      <c r="F822">
        <v>362.35</v>
      </c>
      <c r="G822">
        <v>158.24843140901899</v>
      </c>
      <c r="H822">
        <v>-11.002292030447901</v>
      </c>
      <c r="I822">
        <v>117.80965094930001</v>
      </c>
      <c r="J822">
        <v>-6.1946843395979601</v>
      </c>
      <c r="K822">
        <v>355.39136202808999</v>
      </c>
      <c r="L822">
        <v>254.09487660483001</v>
      </c>
      <c r="M822">
        <v>27.495207153772601</v>
      </c>
      <c r="N822">
        <v>0.269312874427177</v>
      </c>
      <c r="O822">
        <v>23.554574306609599</v>
      </c>
      <c r="P822">
        <v>205.265374894692</v>
      </c>
      <c r="Q822">
        <v>0.172464145513095</v>
      </c>
    </row>
    <row r="823" spans="1:17" hidden="1" x14ac:dyDescent="0.3">
      <c r="A823" t="s">
        <v>1792</v>
      </c>
      <c r="B823" t="s">
        <v>1793</v>
      </c>
      <c r="C823" t="s">
        <v>10398</v>
      </c>
      <c r="D823" t="s">
        <v>125</v>
      </c>
      <c r="E823">
        <v>4505.9418158999997</v>
      </c>
      <c r="F823">
        <v>430.5</v>
      </c>
      <c r="G823">
        <v>-22.344020370200798</v>
      </c>
      <c r="K823">
        <v>425.76520424318301</v>
      </c>
      <c r="L823">
        <v>384.46648021701702</v>
      </c>
      <c r="M823">
        <v>38.331602171758398</v>
      </c>
      <c r="N823">
        <v>1</v>
      </c>
      <c r="O823">
        <v>7.2938443670151001</v>
      </c>
      <c r="P823">
        <v>18.939079983423099</v>
      </c>
      <c r="Q823">
        <v>9.3594908740256E-2</v>
      </c>
    </row>
    <row r="824" spans="1:17" x14ac:dyDescent="0.3">
      <c r="A824" t="s">
        <v>1794</v>
      </c>
      <c r="B824" t="s">
        <v>1795</v>
      </c>
      <c r="C824" t="s">
        <v>10395</v>
      </c>
      <c r="D824" t="s">
        <v>1796</v>
      </c>
      <c r="E824">
        <v>4480.9614288160001</v>
      </c>
      <c r="F824">
        <v>66.28</v>
      </c>
      <c r="G824">
        <v>-23.119751095793799</v>
      </c>
      <c r="H824">
        <v>-6.244966054691</v>
      </c>
      <c r="I824">
        <v>16.757195402929099</v>
      </c>
      <c r="J824">
        <v>-6.3497964668180202</v>
      </c>
      <c r="K824">
        <v>69.567558148362593</v>
      </c>
      <c r="L824">
        <v>64.944801348603093</v>
      </c>
      <c r="M824">
        <v>31.6119114581705</v>
      </c>
      <c r="N824">
        <v>0.51306109638082698</v>
      </c>
      <c r="O824">
        <v>27.021726010862899</v>
      </c>
      <c r="P824">
        <v>52.0183486238532</v>
      </c>
      <c r="Q824">
        <v>6.1713931631008002E-2</v>
      </c>
    </row>
    <row r="825" spans="1:17" x14ac:dyDescent="0.3">
      <c r="A825" t="s">
        <v>1797</v>
      </c>
      <c r="B825" t="s">
        <v>1798</v>
      </c>
      <c r="C825" t="s">
        <v>10390</v>
      </c>
      <c r="D825" t="s">
        <v>197</v>
      </c>
      <c r="E825">
        <v>4454.8656516000001</v>
      </c>
      <c r="F825">
        <v>1692.6</v>
      </c>
      <c r="G825">
        <v>56.790386356976597</v>
      </c>
      <c r="H825">
        <v>9.9889843558272702</v>
      </c>
      <c r="I825">
        <v>48.877180096854197</v>
      </c>
      <c r="J825">
        <v>-4.5020822631721797</v>
      </c>
      <c r="K825">
        <v>1504.2392405319099</v>
      </c>
      <c r="L825">
        <v>1267.07659275572</v>
      </c>
      <c r="M825">
        <v>59.875297921613601</v>
      </c>
      <c r="N825">
        <v>0.68737288570579602</v>
      </c>
      <c r="O825">
        <v>3.2258064516128999</v>
      </c>
      <c r="P825">
        <v>105.91240875912401</v>
      </c>
      <c r="Q825">
        <v>0.12609695265951201</v>
      </c>
    </row>
    <row r="826" spans="1:17" hidden="1" x14ac:dyDescent="0.3">
      <c r="A826" t="s">
        <v>1799</v>
      </c>
      <c r="B826" t="s">
        <v>1800</v>
      </c>
      <c r="C826" t="s">
        <v>10398</v>
      </c>
      <c r="D826" t="s">
        <v>753</v>
      </c>
      <c r="E826">
        <v>4449.3999170859997</v>
      </c>
      <c r="F826">
        <v>287.10000000000002</v>
      </c>
      <c r="G826">
        <v>1.1440582399096599</v>
      </c>
      <c r="H826">
        <v>-0.64684336988783597</v>
      </c>
      <c r="I826">
        <v>0.74732245477171499</v>
      </c>
      <c r="J826">
        <v>-0.73314868975450898</v>
      </c>
      <c r="K826">
        <v>275.95995211146601</v>
      </c>
      <c r="L826">
        <v>255.39828744005999</v>
      </c>
      <c r="M826">
        <v>58.987597709054498</v>
      </c>
      <c r="N826">
        <v>1.03260244177158</v>
      </c>
      <c r="O826">
        <v>0.20898641588296099</v>
      </c>
      <c r="P826">
        <v>37.790362833557303</v>
      </c>
      <c r="Q826">
        <v>3.7892634135868998E-2</v>
      </c>
    </row>
    <row r="827" spans="1:17" hidden="1" x14ac:dyDescent="0.3">
      <c r="A827" t="s">
        <v>1801</v>
      </c>
      <c r="B827" t="s">
        <v>1802</v>
      </c>
      <c r="C827" t="s">
        <v>10398</v>
      </c>
      <c r="D827" t="s">
        <v>605</v>
      </c>
      <c r="E827">
        <v>4446.2554915500004</v>
      </c>
      <c r="F827">
        <v>2226.75</v>
      </c>
      <c r="G827">
        <v>83.329474377528001</v>
      </c>
      <c r="H827">
        <v>6.10505772744858</v>
      </c>
      <c r="I827">
        <v>28.287774069592199</v>
      </c>
      <c r="J827">
        <v>-5.3586412801781798</v>
      </c>
      <c r="K827">
        <v>2050.0465770086398</v>
      </c>
      <c r="L827">
        <v>1701.7368242080299</v>
      </c>
      <c r="M827">
        <v>52.657053456199002</v>
      </c>
      <c r="N827">
        <v>0.61087783777483895</v>
      </c>
      <c r="O827">
        <v>8.1441562815762705</v>
      </c>
      <c r="P827">
        <v>131.050583657587</v>
      </c>
      <c r="Q827">
        <v>0.18997706862864699</v>
      </c>
    </row>
    <row r="828" spans="1:17" x14ac:dyDescent="0.3">
      <c r="A828" t="s">
        <v>1803</v>
      </c>
      <c r="B828" t="s">
        <v>1804</v>
      </c>
      <c r="C828" t="s">
        <v>10384</v>
      </c>
      <c r="D828" t="s">
        <v>407</v>
      </c>
      <c r="E828">
        <v>4427.2360593240001</v>
      </c>
      <c r="F828">
        <v>119.08</v>
      </c>
      <c r="G828">
        <v>-44.688120831420797</v>
      </c>
      <c r="H828">
        <v>-4.7673340422356398</v>
      </c>
      <c r="I828">
        <v>-15.3958575538255</v>
      </c>
      <c r="J828">
        <v>-2.3355298159859599</v>
      </c>
      <c r="K828">
        <v>121.12462826706199</v>
      </c>
      <c r="L828">
        <v>126.23187706244801</v>
      </c>
      <c r="M828">
        <v>44.415797937157599</v>
      </c>
      <c r="N828">
        <v>0.67296831029038795</v>
      </c>
      <c r="O828">
        <v>28.988915015115801</v>
      </c>
      <c r="P828">
        <v>9.4988505747126393</v>
      </c>
    </row>
    <row r="829" spans="1:17" x14ac:dyDescent="0.3">
      <c r="A829" t="s">
        <v>1805</v>
      </c>
      <c r="B829" t="s">
        <v>1806</v>
      </c>
      <c r="C829" t="s">
        <v>10397</v>
      </c>
      <c r="D829" t="s">
        <v>472</v>
      </c>
      <c r="E829">
        <v>4424.4952177499999</v>
      </c>
      <c r="F829">
        <v>386.25</v>
      </c>
      <c r="G829">
        <v>-8.9093785950111304</v>
      </c>
      <c r="H829">
        <v>0.26836359738191801</v>
      </c>
      <c r="I829">
        <v>-4.3585478507581099</v>
      </c>
      <c r="J829">
        <v>-6.0129854666444498</v>
      </c>
      <c r="K829">
        <v>377.37580403587299</v>
      </c>
      <c r="L829">
        <v>362.44881537995099</v>
      </c>
      <c r="M829">
        <v>48.770226008691303</v>
      </c>
      <c r="N829">
        <v>2.3632666988562301</v>
      </c>
      <c r="O829">
        <v>18.7961165048543</v>
      </c>
      <c r="P829">
        <v>37.187000532764998</v>
      </c>
      <c r="Q829">
        <v>0.111447504713637</v>
      </c>
    </row>
    <row r="830" spans="1:17" x14ac:dyDescent="0.3">
      <c r="A830" t="s">
        <v>1807</v>
      </c>
      <c r="B830" t="s">
        <v>1808</v>
      </c>
      <c r="C830" t="s">
        <v>10395</v>
      </c>
      <c r="D830" t="s">
        <v>106</v>
      </c>
      <c r="E830">
        <v>4386.3368606699996</v>
      </c>
      <c r="F830">
        <v>1124.7</v>
      </c>
      <c r="G830">
        <v>22.0649293736567</v>
      </c>
      <c r="H830">
        <v>-21.0636867030994</v>
      </c>
      <c r="I830">
        <v>61.125482253413303</v>
      </c>
      <c r="J830">
        <v>-9.3728501397655499</v>
      </c>
      <c r="K830">
        <v>1203.31729813842</v>
      </c>
      <c r="L830">
        <v>1001.5408233813</v>
      </c>
      <c r="M830">
        <v>39.679734391893398</v>
      </c>
      <c r="N830">
        <v>0.126371616037319</v>
      </c>
      <c r="O830">
        <v>41.611096292344598</v>
      </c>
      <c r="P830">
        <v>84.377049180327802</v>
      </c>
      <c r="Q830">
        <v>6.8724260496808007E-2</v>
      </c>
    </row>
    <row r="831" spans="1:17" hidden="1" x14ac:dyDescent="0.3">
      <c r="A831" t="s">
        <v>1809</v>
      </c>
      <c r="B831" t="s">
        <v>1810</v>
      </c>
      <c r="C831" t="s">
        <v>10398</v>
      </c>
      <c r="D831" t="s">
        <v>266</v>
      </c>
      <c r="E831">
        <v>4352.15052328</v>
      </c>
      <c r="F831">
        <v>821.9</v>
      </c>
      <c r="G831">
        <v>13.519708711046199</v>
      </c>
      <c r="H831">
        <v>-11.4786448475972</v>
      </c>
      <c r="I831">
        <v>15.2218157658052</v>
      </c>
      <c r="J831">
        <v>-5.83220210857493</v>
      </c>
      <c r="K831">
        <v>811.46500549948905</v>
      </c>
      <c r="L831">
        <v>695.03763542511001</v>
      </c>
      <c r="M831">
        <v>25.9140648043219</v>
      </c>
      <c r="N831">
        <v>0.242809568886521</v>
      </c>
      <c r="O831">
        <v>13.3167051952792</v>
      </c>
      <c r="P831">
        <v>62.174427782162503</v>
      </c>
      <c r="Q831">
        <v>-8.5391050263204996E-2</v>
      </c>
    </row>
    <row r="832" spans="1:17" x14ac:dyDescent="0.3">
      <c r="A832" t="s">
        <v>1811</v>
      </c>
      <c r="B832" t="s">
        <v>1812</v>
      </c>
      <c r="C832" t="s">
        <v>10395</v>
      </c>
      <c r="D832" t="s">
        <v>125</v>
      </c>
      <c r="E832">
        <v>4342.9623890550001</v>
      </c>
      <c r="F832">
        <v>220.97</v>
      </c>
      <c r="G832">
        <v>-26.288363835673401</v>
      </c>
      <c r="H832">
        <v>-2.4896586674641998</v>
      </c>
      <c r="I832">
        <v>-3.8989145384253101</v>
      </c>
      <c r="J832">
        <v>-8.1404013888934799</v>
      </c>
      <c r="K832">
        <v>224.65491702269199</v>
      </c>
      <c r="L832">
        <v>219.51053622946699</v>
      </c>
      <c r="M832">
        <v>37.573146224696501</v>
      </c>
      <c r="N832">
        <v>0.73646579350632402</v>
      </c>
      <c r="O832">
        <v>25.8089333393673</v>
      </c>
      <c r="P832">
        <v>32.396644697423604</v>
      </c>
      <c r="Q832">
        <v>6.2917740346937007E-2</v>
      </c>
    </row>
    <row r="833" spans="1:17" x14ac:dyDescent="0.3">
      <c r="A833" t="s">
        <v>1813</v>
      </c>
      <c r="B833" t="s">
        <v>1814</v>
      </c>
      <c r="C833" t="s">
        <v>10388</v>
      </c>
      <c r="D833" t="s">
        <v>54</v>
      </c>
      <c r="E833">
        <v>4321.6000572800003</v>
      </c>
      <c r="F833">
        <v>173.44</v>
      </c>
      <c r="G833">
        <v>64.845815205284893</v>
      </c>
      <c r="H833">
        <v>-4.3404662798907303</v>
      </c>
      <c r="I833">
        <v>35.0526059023912</v>
      </c>
      <c r="J833">
        <v>-3.3941832890703401</v>
      </c>
      <c r="K833">
        <v>157.547924723275</v>
      </c>
      <c r="L833">
        <v>132.66830203953799</v>
      </c>
      <c r="M833">
        <v>50.432388895650099</v>
      </c>
      <c r="N833">
        <v>1.03467509229126</v>
      </c>
      <c r="O833">
        <v>6.4921586715866999</v>
      </c>
      <c r="P833">
        <v>99.356321839080394</v>
      </c>
      <c r="Q833">
        <v>-2.2137551474028998E-2</v>
      </c>
    </row>
    <row r="834" spans="1:17" hidden="1" x14ac:dyDescent="0.3">
      <c r="A834" t="s">
        <v>1815</v>
      </c>
      <c r="B834" t="s">
        <v>1816</v>
      </c>
      <c r="C834" t="s">
        <v>10398</v>
      </c>
      <c r="D834" t="s">
        <v>278</v>
      </c>
      <c r="E834">
        <v>4314.8968781249996</v>
      </c>
      <c r="F834">
        <v>2453.65</v>
      </c>
      <c r="G834">
        <v>96.601329122752603</v>
      </c>
      <c r="H834">
        <v>-12.6278002568746</v>
      </c>
      <c r="I834">
        <v>62.492765150835297</v>
      </c>
      <c r="J834">
        <v>-7.1652606528886196</v>
      </c>
      <c r="K834">
        <v>2477.2841432115301</v>
      </c>
      <c r="L834">
        <v>1975.0900716215499</v>
      </c>
      <c r="M834">
        <v>45.092732796367002</v>
      </c>
      <c r="N834">
        <v>0.46822789589610597</v>
      </c>
      <c r="O834">
        <v>17.376153893179499</v>
      </c>
      <c r="P834">
        <v>138.218446601941</v>
      </c>
      <c r="Q834">
        <v>7.3033411624654002E-2</v>
      </c>
    </row>
    <row r="835" spans="1:17" hidden="1" x14ac:dyDescent="0.3">
      <c r="A835" t="s">
        <v>1817</v>
      </c>
      <c r="B835" t="s">
        <v>1818</v>
      </c>
      <c r="C835" t="s">
        <v>10398</v>
      </c>
      <c r="D835" t="s">
        <v>144</v>
      </c>
      <c r="E835">
        <v>4309.1038660000004</v>
      </c>
      <c r="F835">
        <v>5649.95</v>
      </c>
      <c r="G835">
        <v>250.70107346989701</v>
      </c>
      <c r="H835">
        <v>-14.6502572295375</v>
      </c>
      <c r="I835">
        <v>33.284549240066497</v>
      </c>
      <c r="J835">
        <v>-10.509057724321201</v>
      </c>
      <c r="K835">
        <v>5949.5399070851399</v>
      </c>
      <c r="L835">
        <v>4821.2053820801202</v>
      </c>
      <c r="M835">
        <v>36.806680666319103</v>
      </c>
      <c r="N835">
        <v>1.10968435874422</v>
      </c>
      <c r="O835">
        <v>24.8152638518925</v>
      </c>
      <c r="P835">
        <v>297.84177727704798</v>
      </c>
      <c r="Q835">
        <v>0.31353348959611999</v>
      </c>
    </row>
    <row r="836" spans="1:17" x14ac:dyDescent="0.3">
      <c r="A836" t="s">
        <v>1819</v>
      </c>
      <c r="B836" t="s">
        <v>1820</v>
      </c>
      <c r="C836" t="s">
        <v>10384</v>
      </c>
      <c r="D836" t="s">
        <v>51</v>
      </c>
      <c r="E836">
        <v>4303.6219661199902</v>
      </c>
      <c r="F836">
        <v>603.54999999999995</v>
      </c>
      <c r="G836">
        <v>-52.260057082377102</v>
      </c>
      <c r="H836">
        <v>-7.0277387701032401</v>
      </c>
      <c r="I836">
        <v>-43.310587221996897</v>
      </c>
      <c r="J836">
        <v>-2.8541460866090298</v>
      </c>
      <c r="K836">
        <v>641.65307170600499</v>
      </c>
      <c r="L836">
        <v>757.71093998607898</v>
      </c>
      <c r="M836">
        <v>45.328582206865299</v>
      </c>
      <c r="N836">
        <v>0.74158932174593795</v>
      </c>
      <c r="O836">
        <v>105.98127744180201</v>
      </c>
      <c r="P836">
        <v>2.9334015519740499</v>
      </c>
      <c r="Q836">
        <v>-3.1546059028760001E-3</v>
      </c>
    </row>
    <row r="837" spans="1:17" x14ac:dyDescent="0.3">
      <c r="A837" t="s">
        <v>1821</v>
      </c>
      <c r="B837" t="s">
        <v>1822</v>
      </c>
      <c r="C837" t="s">
        <v>10390</v>
      </c>
      <c r="D837" t="s">
        <v>197</v>
      </c>
      <c r="E837">
        <v>4297.0858822169903</v>
      </c>
      <c r="F837">
        <v>168.99</v>
      </c>
      <c r="G837">
        <v>-11.707354386529101</v>
      </c>
      <c r="H837">
        <v>-8.99735143019047</v>
      </c>
      <c r="I837">
        <v>-6.2924521112626701</v>
      </c>
      <c r="J837">
        <v>-3.0122227278028602</v>
      </c>
      <c r="K837">
        <v>177.92092303971901</v>
      </c>
      <c r="L837">
        <v>171.150830279475</v>
      </c>
      <c r="M837">
        <v>48.532550668680898</v>
      </c>
      <c r="N837">
        <v>0.51073366361959005</v>
      </c>
      <c r="O837">
        <v>33.558198709982797</v>
      </c>
      <c r="P837">
        <v>34.065846886156301</v>
      </c>
      <c r="Q837">
        <v>4.2442677452634997E-2</v>
      </c>
    </row>
    <row r="838" spans="1:17" hidden="1" x14ac:dyDescent="0.3">
      <c r="A838" t="s">
        <v>1823</v>
      </c>
      <c r="B838" t="s">
        <v>1824</v>
      </c>
      <c r="C838" t="s">
        <v>10398</v>
      </c>
      <c r="D838" t="s">
        <v>244</v>
      </c>
      <c r="E838">
        <v>4291.9634264300003</v>
      </c>
      <c r="F838">
        <v>1016.9</v>
      </c>
      <c r="G838">
        <v>544.37990934136099</v>
      </c>
      <c r="H838">
        <v>0.71865038146598403</v>
      </c>
      <c r="I838">
        <v>149.158316698862</v>
      </c>
      <c r="J838">
        <v>-7.4692181085326101</v>
      </c>
      <c r="K838">
        <v>869.94571071973405</v>
      </c>
      <c r="L838">
        <v>589.99358730409904</v>
      </c>
      <c r="M838">
        <v>51.316270252748502</v>
      </c>
      <c r="N838">
        <v>1.0830913857712701</v>
      </c>
      <c r="O838">
        <v>15.9406037958501</v>
      </c>
      <c r="P838">
        <v>653.25925925925901</v>
      </c>
      <c r="Q838">
        <v>0.211952095209684</v>
      </c>
    </row>
    <row r="839" spans="1:17" hidden="1" x14ac:dyDescent="0.3">
      <c r="A839" t="s">
        <v>1825</v>
      </c>
      <c r="B839" t="s">
        <v>1826</v>
      </c>
      <c r="C839" t="s">
        <v>10398</v>
      </c>
      <c r="D839" t="s">
        <v>51</v>
      </c>
      <c r="E839">
        <v>4270.1682770999996</v>
      </c>
      <c r="F839">
        <v>313.8</v>
      </c>
      <c r="G839">
        <v>51.951045251295398</v>
      </c>
      <c r="H839">
        <v>12.0905035029954</v>
      </c>
      <c r="I839">
        <v>36.867665995597001</v>
      </c>
      <c r="J839">
        <v>1.69767135728501</v>
      </c>
      <c r="K839">
        <v>267.82269577791101</v>
      </c>
      <c r="L839">
        <v>231.63340985828</v>
      </c>
      <c r="M839">
        <v>76.406469065349498</v>
      </c>
      <c r="N839">
        <v>2.3851944086336498</v>
      </c>
      <c r="O839">
        <v>9.3052899936265199</v>
      </c>
      <c r="P839">
        <v>99.238095238095198</v>
      </c>
      <c r="Q839">
        <v>9.7000350213140001E-3</v>
      </c>
    </row>
    <row r="840" spans="1:17" x14ac:dyDescent="0.3">
      <c r="A840" t="s">
        <v>1827</v>
      </c>
      <c r="B840" t="s">
        <v>1828</v>
      </c>
      <c r="C840" t="s">
        <v>605</v>
      </c>
      <c r="D840" t="s">
        <v>605</v>
      </c>
      <c r="E840">
        <v>4262.6738010999998</v>
      </c>
      <c r="F840">
        <v>206.39</v>
      </c>
      <c r="G840">
        <v>13.088689996608901</v>
      </c>
      <c r="H840">
        <v>-10.1246612652319</v>
      </c>
      <c r="I840">
        <v>19.773774508919999</v>
      </c>
      <c r="J840">
        <v>-6.5494291101190303</v>
      </c>
      <c r="K840">
        <v>210.81536784436901</v>
      </c>
      <c r="L840">
        <v>184.383274987633</v>
      </c>
      <c r="M840">
        <v>38.239976986577602</v>
      </c>
      <c r="N840">
        <v>0.34963657211927901</v>
      </c>
      <c r="O840">
        <v>17.835166432482101</v>
      </c>
      <c r="P840">
        <v>53.907531692766497</v>
      </c>
      <c r="Q840">
        <v>8.3905872581307994E-2</v>
      </c>
    </row>
    <row r="841" spans="1:17" x14ac:dyDescent="0.3">
      <c r="A841" t="s">
        <v>1829</v>
      </c>
      <c r="B841" t="s">
        <v>1830</v>
      </c>
      <c r="C841" t="s">
        <v>10390</v>
      </c>
      <c r="D841" t="s">
        <v>259</v>
      </c>
      <c r="E841">
        <v>4262.3052823999997</v>
      </c>
      <c r="F841">
        <v>1357.75</v>
      </c>
      <c r="G841">
        <v>-2.4634968653890499</v>
      </c>
      <c r="H841">
        <v>-1.63944519435401</v>
      </c>
      <c r="I841">
        <v>-0.50045892821811899</v>
      </c>
      <c r="J841">
        <v>-2.4375788361849402</v>
      </c>
      <c r="K841">
        <v>1366.40513324997</v>
      </c>
      <c r="L841">
        <v>1272.299661476</v>
      </c>
      <c r="M841">
        <v>40.851582579952797</v>
      </c>
      <c r="N841">
        <v>0.52988354703210205</v>
      </c>
      <c r="O841">
        <v>15.9860062603572</v>
      </c>
      <c r="P841">
        <v>40.8600477227928</v>
      </c>
      <c r="Q841">
        <v>0.13920147500642899</v>
      </c>
    </row>
    <row r="842" spans="1:17" x14ac:dyDescent="0.3">
      <c r="A842" t="s">
        <v>1831</v>
      </c>
      <c r="B842" t="s">
        <v>1832</v>
      </c>
      <c r="C842" t="s">
        <v>10393</v>
      </c>
      <c r="D842" t="s">
        <v>1556</v>
      </c>
      <c r="E842">
        <v>4231.875</v>
      </c>
      <c r="F842">
        <v>381.25</v>
      </c>
      <c r="G842">
        <v>-38.527123329263702</v>
      </c>
      <c r="H842">
        <v>17.6986712635386</v>
      </c>
      <c r="I842">
        <v>8.7554766144008696</v>
      </c>
      <c r="J842">
        <v>4.26647904368955E-2</v>
      </c>
      <c r="K842">
        <v>339.40793108477197</v>
      </c>
      <c r="L842">
        <v>343.405692687949</v>
      </c>
      <c r="M842">
        <v>76.8953584309766</v>
      </c>
      <c r="N842">
        <v>2.9257344687300399</v>
      </c>
      <c r="O842">
        <v>22.413114754098299</v>
      </c>
      <c r="P842">
        <v>31.284435261708001</v>
      </c>
      <c r="Q842">
        <v>1.1645374269085001E-2</v>
      </c>
    </row>
    <row r="843" spans="1:17" hidden="1" x14ac:dyDescent="0.3">
      <c r="A843" t="s">
        <v>1833</v>
      </c>
      <c r="B843" t="s">
        <v>1834</v>
      </c>
      <c r="C843" t="s">
        <v>10398</v>
      </c>
      <c r="D843" t="s">
        <v>429</v>
      </c>
      <c r="E843">
        <v>4217.0046974999996</v>
      </c>
      <c r="F843">
        <v>1098.75</v>
      </c>
      <c r="G843">
        <v>-55.2256477610701</v>
      </c>
      <c r="H843">
        <v>2.4163054887967399</v>
      </c>
      <c r="I843">
        <v>-10.2372425843286</v>
      </c>
      <c r="J843">
        <v>-1.96820042156667</v>
      </c>
      <c r="K843">
        <v>1129.03142866081</v>
      </c>
      <c r="L843">
        <v>1194.49061660236</v>
      </c>
      <c r="M843">
        <v>42.343617125597</v>
      </c>
      <c r="N843">
        <v>1.06980663903707</v>
      </c>
      <c r="O843">
        <v>37.110352673492599</v>
      </c>
      <c r="P843">
        <v>10.1117402415192</v>
      </c>
      <c r="Q843">
        <v>-7.0417258407943994E-2</v>
      </c>
    </row>
    <row r="844" spans="1:17" hidden="1" x14ac:dyDescent="0.3">
      <c r="A844" t="s">
        <v>1835</v>
      </c>
      <c r="B844" t="s">
        <v>1836</v>
      </c>
      <c r="C844" t="s">
        <v>10398</v>
      </c>
      <c r="D844" t="s">
        <v>266</v>
      </c>
      <c r="E844">
        <v>4205.4988750000002</v>
      </c>
      <c r="F844">
        <v>458.75</v>
      </c>
      <c r="G844">
        <v>155.60995916582999</v>
      </c>
      <c r="H844">
        <v>31.6206867774121</v>
      </c>
      <c r="I844">
        <v>157.18223078540899</v>
      </c>
      <c r="J844">
        <v>-4.6601758917831697</v>
      </c>
      <c r="K844">
        <v>373.37014614367001</v>
      </c>
      <c r="L844">
        <v>265.489238620587</v>
      </c>
      <c r="M844">
        <v>59.678142256269702</v>
      </c>
      <c r="N844">
        <v>0.61838259274167795</v>
      </c>
      <c r="O844">
        <v>5.5040871934604896</v>
      </c>
      <c r="P844">
        <v>207.885906040268</v>
      </c>
      <c r="Q844">
        <v>0.16543320545337101</v>
      </c>
    </row>
    <row r="845" spans="1:17" hidden="1" x14ac:dyDescent="0.3">
      <c r="A845" t="s">
        <v>1837</v>
      </c>
      <c r="B845" t="s">
        <v>1838</v>
      </c>
      <c r="C845" t="s">
        <v>10398</v>
      </c>
      <c r="D845" t="s">
        <v>982</v>
      </c>
      <c r="E845">
        <v>4199.0762203800004</v>
      </c>
      <c r="F845">
        <v>172.31</v>
      </c>
      <c r="G845">
        <v>123.74132024174899</v>
      </c>
      <c r="H845">
        <v>-12.383825518958099</v>
      </c>
      <c r="I845">
        <v>53.956625149458802</v>
      </c>
      <c r="J845">
        <v>-0.75279815493674995</v>
      </c>
      <c r="K845">
        <v>175.974983495446</v>
      </c>
      <c r="L845">
        <v>142.890614544946</v>
      </c>
      <c r="M845">
        <v>49.493969304397602</v>
      </c>
      <c r="N845">
        <v>0.55348135934953602</v>
      </c>
      <c r="O845">
        <v>29.882189077824801</v>
      </c>
      <c r="P845">
        <v>155.71605243630901</v>
      </c>
    </row>
    <row r="846" spans="1:17" hidden="1" x14ac:dyDescent="0.3">
      <c r="A846" t="s">
        <v>1839</v>
      </c>
      <c r="B846" t="s">
        <v>1840</v>
      </c>
      <c r="C846" t="s">
        <v>10398</v>
      </c>
      <c r="D846" t="s">
        <v>290</v>
      </c>
      <c r="E846">
        <v>4192.1944792000004</v>
      </c>
      <c r="F846">
        <v>2893.1</v>
      </c>
      <c r="G846">
        <v>654.65682770517799</v>
      </c>
      <c r="H846">
        <v>18.025025756559799</v>
      </c>
      <c r="I846">
        <v>238.13200094558101</v>
      </c>
      <c r="J846">
        <v>-3.05911206199593</v>
      </c>
      <c r="K846">
        <v>2268.64015946769</v>
      </c>
      <c r="L846">
        <v>1472.71827404445</v>
      </c>
      <c r="M846">
        <v>73.4685144012319</v>
      </c>
      <c r="N846">
        <v>0.64911310350057605</v>
      </c>
      <c r="O846">
        <v>2.4852234627216401</v>
      </c>
      <c r="P846">
        <v>800.71606475715998</v>
      </c>
      <c r="Q846">
        <v>0.29191660693323501</v>
      </c>
    </row>
    <row r="847" spans="1:17" hidden="1" x14ac:dyDescent="0.3">
      <c r="A847" t="s">
        <v>1841</v>
      </c>
      <c r="B847" t="s">
        <v>1842</v>
      </c>
      <c r="C847" t="s">
        <v>10398</v>
      </c>
      <c r="D847" t="s">
        <v>259</v>
      </c>
      <c r="E847">
        <v>4172.9849299999996</v>
      </c>
      <c r="F847">
        <v>427.25</v>
      </c>
      <c r="G847">
        <v>11.797931050014499</v>
      </c>
      <c r="H847">
        <v>-13.2262836030638</v>
      </c>
      <c r="I847">
        <v>15.687894415399599</v>
      </c>
      <c r="J847">
        <v>-5.0736445174035403</v>
      </c>
      <c r="K847">
        <v>446.96424872862298</v>
      </c>
      <c r="L847">
        <v>398.87550181637101</v>
      </c>
      <c r="M847">
        <v>38.5591664421353</v>
      </c>
      <c r="N847">
        <v>0.538016175332796</v>
      </c>
      <c r="O847">
        <v>27.091866588648301</v>
      </c>
      <c r="P847">
        <v>54.9129804205946</v>
      </c>
      <c r="Q847">
        <v>0.145081385658519</v>
      </c>
    </row>
    <row r="848" spans="1:17" x14ac:dyDescent="0.3">
      <c r="A848" t="s">
        <v>1843</v>
      </c>
      <c r="B848" t="s">
        <v>1844</v>
      </c>
      <c r="C848" t="s">
        <v>10386</v>
      </c>
      <c r="D848" t="s">
        <v>1001</v>
      </c>
      <c r="E848">
        <v>4171.2069801050002</v>
      </c>
      <c r="F848">
        <v>515.35</v>
      </c>
      <c r="G848">
        <v>-14.560164535265899</v>
      </c>
      <c r="H848">
        <v>9.2266306064586097</v>
      </c>
      <c r="I848">
        <v>25.8371147069812</v>
      </c>
      <c r="J848">
        <v>6.0136892359399001E-2</v>
      </c>
      <c r="K848">
        <v>438.35990431597003</v>
      </c>
      <c r="L848">
        <v>409.64631929802101</v>
      </c>
      <c r="M848">
        <v>79.541044933545194</v>
      </c>
      <c r="N848">
        <v>1.2708781887187499</v>
      </c>
      <c r="O848">
        <v>0.70825652469195199</v>
      </c>
      <c r="P848">
        <v>52.447862742197898</v>
      </c>
      <c r="Q848">
        <v>1.3720023952437E-2</v>
      </c>
    </row>
    <row r="849" spans="1:17" hidden="1" x14ac:dyDescent="0.3">
      <c r="A849" t="s">
        <v>1845</v>
      </c>
      <c r="B849" t="s">
        <v>1846</v>
      </c>
      <c r="C849" t="s">
        <v>10398</v>
      </c>
      <c r="D849" t="s">
        <v>1847</v>
      </c>
      <c r="E849">
        <v>4168.4070594240002</v>
      </c>
      <c r="F849">
        <v>138.99</v>
      </c>
      <c r="G849">
        <v>40.946230622490297</v>
      </c>
      <c r="H849">
        <v>-9.0026369032867706</v>
      </c>
      <c r="I849">
        <v>25.267261052231799</v>
      </c>
      <c r="J849">
        <v>-4.6309457910646401</v>
      </c>
      <c r="K849">
        <v>137.69676444462499</v>
      </c>
      <c r="L849">
        <v>120.30412104596699</v>
      </c>
      <c r="M849">
        <v>47.823675006642802</v>
      </c>
      <c r="N849">
        <v>0.18621533378482699</v>
      </c>
      <c r="O849">
        <v>17.994100294985198</v>
      </c>
      <c r="P849">
        <v>74.391468005018794</v>
      </c>
      <c r="Q849">
        <v>5.9001685942272002E-2</v>
      </c>
    </row>
    <row r="850" spans="1:17" hidden="1" x14ac:dyDescent="0.3">
      <c r="A850" t="s">
        <v>1848</v>
      </c>
      <c r="B850" t="s">
        <v>1849</v>
      </c>
      <c r="C850" t="s">
        <v>10398</v>
      </c>
      <c r="D850" t="s">
        <v>794</v>
      </c>
      <c r="E850">
        <v>4164.0307103499999</v>
      </c>
      <c r="F850">
        <v>895.1</v>
      </c>
      <c r="G850">
        <v>-40.890842198884201</v>
      </c>
      <c r="H850">
        <v>20.683516310767299</v>
      </c>
      <c r="I850">
        <v>-2.3146735033896801</v>
      </c>
      <c r="J850">
        <v>1.3315681412092699</v>
      </c>
      <c r="K850">
        <v>861.43608822892497</v>
      </c>
      <c r="L850">
        <v>887.70959908442899</v>
      </c>
      <c r="M850">
        <v>53.556885439023397</v>
      </c>
      <c r="N850">
        <v>0.67397663265436403</v>
      </c>
      <c r="O850">
        <v>16.188135403865399</v>
      </c>
      <c r="P850">
        <v>24.526989426822499</v>
      </c>
      <c r="Q850">
        <v>-7.5429130427196997E-2</v>
      </c>
    </row>
    <row r="851" spans="1:17" hidden="1" x14ac:dyDescent="0.3">
      <c r="A851" t="s">
        <v>1850</v>
      </c>
      <c r="B851" t="s">
        <v>1851</v>
      </c>
      <c r="C851" t="s">
        <v>10398</v>
      </c>
      <c r="D851" t="s">
        <v>467</v>
      </c>
      <c r="E851">
        <v>4157.3854481349999</v>
      </c>
      <c r="F851">
        <v>906.55</v>
      </c>
      <c r="G851">
        <v>59.576367407118603</v>
      </c>
      <c r="H851">
        <v>-15.158462993691399</v>
      </c>
      <c r="I851">
        <v>50.737927727670801</v>
      </c>
      <c r="J851">
        <v>-8.9120251696416997</v>
      </c>
      <c r="K851">
        <v>917.15870841827495</v>
      </c>
      <c r="L851">
        <v>728.01244355534402</v>
      </c>
      <c r="M851">
        <v>35.034858107986501</v>
      </c>
      <c r="N851">
        <v>0.21842030782024099</v>
      </c>
      <c r="O851">
        <v>20.787601345761399</v>
      </c>
      <c r="P851">
        <v>100.176649185757</v>
      </c>
      <c r="Q851">
        <v>0.164705885653192</v>
      </c>
    </row>
    <row r="852" spans="1:17" hidden="1" x14ac:dyDescent="0.3">
      <c r="A852" t="s">
        <v>1852</v>
      </c>
      <c r="B852" t="s">
        <v>1853</v>
      </c>
      <c r="C852" t="s">
        <v>10398</v>
      </c>
      <c r="D852" t="s">
        <v>1001</v>
      </c>
      <c r="E852">
        <v>4131.4549589999997</v>
      </c>
      <c r="F852">
        <v>3294.7</v>
      </c>
      <c r="G852">
        <v>-14.249157110835601</v>
      </c>
      <c r="H852">
        <v>2.4164611930043098</v>
      </c>
      <c r="I852">
        <v>22.7670557977637</v>
      </c>
      <c r="J852">
        <v>-5.0590427365951003</v>
      </c>
      <c r="K852">
        <v>3198.7843120115299</v>
      </c>
      <c r="L852">
        <v>2878.57026039319</v>
      </c>
      <c r="M852">
        <v>47.234656659223603</v>
      </c>
      <c r="N852">
        <v>0.699245442363716</v>
      </c>
      <c r="O852">
        <v>9.0858044738519599</v>
      </c>
      <c r="P852">
        <v>50.497898775808501</v>
      </c>
      <c r="Q852">
        <v>3.4793693718227998E-2</v>
      </c>
    </row>
    <row r="853" spans="1:17" x14ac:dyDescent="0.3">
      <c r="A853" t="s">
        <v>1854</v>
      </c>
      <c r="B853" t="s">
        <v>1855</v>
      </c>
      <c r="C853" t="s">
        <v>10401</v>
      </c>
      <c r="D853" t="s">
        <v>642</v>
      </c>
      <c r="E853">
        <v>4130.0382172400004</v>
      </c>
      <c r="F853">
        <v>625.29999999999995</v>
      </c>
      <c r="G853">
        <v>-37.510530568791197</v>
      </c>
      <c r="H853">
        <v>-3.0690934740186901</v>
      </c>
      <c r="I853">
        <v>-12.559431988462901</v>
      </c>
      <c r="J853">
        <v>-1.82647127515035</v>
      </c>
      <c r="K853">
        <v>619.832801172328</v>
      </c>
      <c r="L853">
        <v>633.26701960861897</v>
      </c>
      <c r="M853">
        <v>68.828270262154504</v>
      </c>
      <c r="N853">
        <v>0.74663187524195396</v>
      </c>
      <c r="O853">
        <v>30.337438029745702</v>
      </c>
      <c r="P853">
        <v>13.3611312545322</v>
      </c>
      <c r="Q853">
        <v>0.10450461457901</v>
      </c>
    </row>
    <row r="854" spans="1:17" hidden="1" x14ac:dyDescent="0.3">
      <c r="A854" t="s">
        <v>1856</v>
      </c>
      <c r="B854" t="s">
        <v>1857</v>
      </c>
      <c r="C854" t="s">
        <v>10398</v>
      </c>
      <c r="D854" t="s">
        <v>467</v>
      </c>
      <c r="E854">
        <v>4128.5792690750004</v>
      </c>
      <c r="F854">
        <v>669.95</v>
      </c>
      <c r="G854">
        <v>-32.393791763360703</v>
      </c>
      <c r="H854">
        <v>4.8282875448633897E-2</v>
      </c>
      <c r="I854">
        <v>-20.5558050841308</v>
      </c>
      <c r="J854">
        <v>1.3097411975192601</v>
      </c>
      <c r="K854">
        <v>647.71284018824497</v>
      </c>
      <c r="L854">
        <v>674.74054279584504</v>
      </c>
      <c r="M854">
        <v>78.956596153792702</v>
      </c>
      <c r="N854">
        <v>0.951696463886604</v>
      </c>
      <c r="O854">
        <v>23.5092171057541</v>
      </c>
      <c r="P854">
        <v>12.379434706030301</v>
      </c>
      <c r="Q854">
        <v>0.141923996870743</v>
      </c>
    </row>
    <row r="855" spans="1:17" x14ac:dyDescent="0.3">
      <c r="A855" t="s">
        <v>1858</v>
      </c>
      <c r="B855" t="s">
        <v>1859</v>
      </c>
      <c r="C855" t="s">
        <v>10395</v>
      </c>
      <c r="D855" t="s">
        <v>259</v>
      </c>
      <c r="E855">
        <v>4099.3478059379904</v>
      </c>
      <c r="F855">
        <v>176.33</v>
      </c>
      <c r="G855">
        <v>-5.4175903400949599</v>
      </c>
      <c r="H855">
        <v>8.5562419086510702E-2</v>
      </c>
      <c r="I855">
        <v>24.1636784259378</v>
      </c>
      <c r="J855">
        <v>-2.46148302969927</v>
      </c>
      <c r="K855">
        <v>167.48597348748299</v>
      </c>
      <c r="L855">
        <v>151.541662748585</v>
      </c>
      <c r="M855">
        <v>48.670680359728401</v>
      </c>
      <c r="N855">
        <v>1.3144591708318101</v>
      </c>
      <c r="O855">
        <v>9.2837293710656006</v>
      </c>
      <c r="P855">
        <v>57.367246764837098</v>
      </c>
      <c r="Q855">
        <v>2.0877731192080001E-2</v>
      </c>
    </row>
    <row r="856" spans="1:17" hidden="1" x14ac:dyDescent="0.3">
      <c r="A856" t="s">
        <v>1860</v>
      </c>
      <c r="B856" t="s">
        <v>1861</v>
      </c>
      <c r="C856" t="s">
        <v>10398</v>
      </c>
      <c r="D856" t="s">
        <v>278</v>
      </c>
      <c r="E856">
        <v>4094.3046548799998</v>
      </c>
      <c r="F856">
        <v>3380.8</v>
      </c>
      <c r="G856">
        <v>17.7435798537342</v>
      </c>
      <c r="H856">
        <v>6.5690046278573</v>
      </c>
      <c r="I856">
        <v>68.364731160477902</v>
      </c>
      <c r="J856">
        <v>-7.6485910879618597</v>
      </c>
      <c r="K856">
        <v>3074.8234571183002</v>
      </c>
      <c r="L856">
        <v>2452.4851507695598</v>
      </c>
      <c r="M856">
        <v>48.1487088887352</v>
      </c>
      <c r="N856">
        <v>0.46397043267466498</v>
      </c>
      <c r="O856">
        <v>10.4605418835778</v>
      </c>
      <c r="P856">
        <v>124.09438902329801</v>
      </c>
      <c r="Q856">
        <v>0.117360018318793</v>
      </c>
    </row>
    <row r="857" spans="1:17" x14ac:dyDescent="0.3">
      <c r="A857" t="s">
        <v>1862</v>
      </c>
      <c r="B857" t="s">
        <v>1863</v>
      </c>
      <c r="C857" t="s">
        <v>10386</v>
      </c>
      <c r="D857" t="s">
        <v>239</v>
      </c>
      <c r="E857">
        <v>4086.2080380349998</v>
      </c>
      <c r="F857">
        <v>484.15</v>
      </c>
      <c r="G857">
        <v>-28.7080455112133</v>
      </c>
      <c r="H857">
        <v>-5.3239498327520796</v>
      </c>
      <c r="I857">
        <v>-25.159314627410001</v>
      </c>
      <c r="J857">
        <v>-1.9301751449276501</v>
      </c>
      <c r="K857">
        <v>489.71706458479201</v>
      </c>
      <c r="L857">
        <v>501.83268971668002</v>
      </c>
      <c r="M857">
        <v>46.5521547908657</v>
      </c>
      <c r="N857">
        <v>0.92318263531648603</v>
      </c>
      <c r="O857">
        <v>44.376742745016998</v>
      </c>
      <c r="P857">
        <v>8.3109619686800809</v>
      </c>
    </row>
    <row r="858" spans="1:17" hidden="1" x14ac:dyDescent="0.3">
      <c r="A858" t="s">
        <v>1864</v>
      </c>
      <c r="B858" t="s">
        <v>1865</v>
      </c>
      <c r="C858" t="s">
        <v>10398</v>
      </c>
      <c r="D858" t="s">
        <v>215</v>
      </c>
      <c r="E858">
        <v>4076.6965598100001</v>
      </c>
      <c r="F858">
        <v>182.89</v>
      </c>
      <c r="G858">
        <v>105.03111278306901</v>
      </c>
      <c r="H858">
        <v>27.5366322007742</v>
      </c>
      <c r="I858">
        <v>107.694826489424</v>
      </c>
      <c r="J858">
        <v>6.6163479323823804</v>
      </c>
      <c r="K858">
        <v>137.95353649442001</v>
      </c>
      <c r="L858">
        <v>103.70028141598701</v>
      </c>
      <c r="M858">
        <v>83.046973470294006</v>
      </c>
      <c r="N858">
        <v>1.25850258270344</v>
      </c>
      <c r="O858">
        <v>2.08321942151019</v>
      </c>
      <c r="P858">
        <v>163.15107913668999</v>
      </c>
      <c r="Q858">
        <v>0.291122010262583</v>
      </c>
    </row>
    <row r="859" spans="1:17" x14ac:dyDescent="0.3">
      <c r="A859" t="s">
        <v>1866</v>
      </c>
      <c r="B859" t="s">
        <v>1867</v>
      </c>
      <c r="C859" t="s">
        <v>10388</v>
      </c>
      <c r="D859" t="s">
        <v>54</v>
      </c>
      <c r="E859">
        <v>4071.7681311299998</v>
      </c>
      <c r="F859">
        <v>406.05</v>
      </c>
      <c r="G859">
        <v>12.705284459076699</v>
      </c>
      <c r="H859">
        <v>11.0983135651714</v>
      </c>
      <c r="I859">
        <v>22.187998938662801</v>
      </c>
      <c r="J859">
        <v>-4.4341253065669504</v>
      </c>
      <c r="K859">
        <v>379.533729689707</v>
      </c>
      <c r="L859">
        <v>337.81284876085698</v>
      </c>
      <c r="M859">
        <v>58.279417834975199</v>
      </c>
      <c r="N859">
        <v>1.15775372674948</v>
      </c>
      <c r="O859">
        <v>6.8833887452284204</v>
      </c>
      <c r="P859">
        <v>71.076469349062506</v>
      </c>
      <c r="Q859">
        <v>7.7480661436729006E-2</v>
      </c>
    </row>
    <row r="860" spans="1:17" hidden="1" x14ac:dyDescent="0.3">
      <c r="A860" t="s">
        <v>1868</v>
      </c>
      <c r="B860" t="s">
        <v>1869</v>
      </c>
      <c r="C860" t="s">
        <v>10398</v>
      </c>
      <c r="D860" t="s">
        <v>1060</v>
      </c>
      <c r="E860">
        <v>4060.8879999999999</v>
      </c>
      <c r="F860">
        <v>118</v>
      </c>
      <c r="G860">
        <v>-27.869508747088599</v>
      </c>
      <c r="I860">
        <v>-14.5865250375413</v>
      </c>
      <c r="K860">
        <v>104.378999999999</v>
      </c>
      <c r="M860">
        <v>99.990560428137201</v>
      </c>
      <c r="N860">
        <v>1</v>
      </c>
      <c r="O860">
        <v>0</v>
      </c>
      <c r="P860">
        <v>5.3571428571428603</v>
      </c>
    </row>
    <row r="861" spans="1:17" x14ac:dyDescent="0.3">
      <c r="A861" t="s">
        <v>1870</v>
      </c>
      <c r="B861" t="s">
        <v>1871</v>
      </c>
      <c r="C861" t="s">
        <v>10382</v>
      </c>
      <c r="D861" t="s">
        <v>278</v>
      </c>
      <c r="E861">
        <v>4054.3787759000002</v>
      </c>
      <c r="F861">
        <v>2385.65</v>
      </c>
      <c r="G861">
        <v>69.783729946338795</v>
      </c>
      <c r="H861">
        <v>-11.646234359034199</v>
      </c>
      <c r="I861">
        <v>53.312232850136603</v>
      </c>
      <c r="J861">
        <v>-9.2922843248036298</v>
      </c>
      <c r="K861">
        <v>2397.3351467574298</v>
      </c>
      <c r="L861">
        <v>1953.18991781507</v>
      </c>
      <c r="M861">
        <v>47.2090704785927</v>
      </c>
      <c r="N861">
        <v>0.32141458771852599</v>
      </c>
      <c r="O861">
        <v>17.368432083499201</v>
      </c>
      <c r="P861">
        <v>115.262801714414</v>
      </c>
      <c r="Q861">
        <v>1.7448077371358998E-2</v>
      </c>
    </row>
    <row r="862" spans="1:17" hidden="1" x14ac:dyDescent="0.3">
      <c r="A862" t="s">
        <v>1872</v>
      </c>
      <c r="B862" t="s">
        <v>1873</v>
      </c>
      <c r="C862" t="s">
        <v>10398</v>
      </c>
      <c r="D862" t="s">
        <v>390</v>
      </c>
      <c r="E862">
        <v>4036.0485580899999</v>
      </c>
      <c r="F862">
        <v>273.55</v>
      </c>
      <c r="G862">
        <v>112.485999339576</v>
      </c>
      <c r="H862">
        <v>18.680070281155899</v>
      </c>
      <c r="I862">
        <v>133.32933538557501</v>
      </c>
      <c r="J862">
        <v>-12.622753019011601</v>
      </c>
      <c r="K862">
        <v>235.25725025810499</v>
      </c>
      <c r="L862">
        <v>170.95406715106699</v>
      </c>
      <c r="M862">
        <v>48.967243205166497</v>
      </c>
      <c r="N862">
        <v>1.7338176767640801</v>
      </c>
      <c r="O862">
        <v>23.4509230488027</v>
      </c>
      <c r="P862">
        <v>187.947368421052</v>
      </c>
      <c r="Q862">
        <v>0.15373876743665801</v>
      </c>
    </row>
    <row r="863" spans="1:17" hidden="1" x14ac:dyDescent="0.3">
      <c r="A863" t="s">
        <v>1874</v>
      </c>
      <c r="B863" t="s">
        <v>1875</v>
      </c>
      <c r="C863" t="s">
        <v>10398</v>
      </c>
      <c r="D863" t="s">
        <v>111</v>
      </c>
      <c r="E863">
        <v>4031.2147468449998</v>
      </c>
      <c r="F863">
        <v>1165.45</v>
      </c>
      <c r="G863">
        <v>535.99744412713096</v>
      </c>
      <c r="H863">
        <v>5.9139397560444902</v>
      </c>
      <c r="I863">
        <v>169.49261173096801</v>
      </c>
      <c r="J863">
        <v>4.4997611889459401</v>
      </c>
      <c r="K863">
        <v>993.13607847826097</v>
      </c>
      <c r="L863">
        <v>647.27039176263497</v>
      </c>
      <c r="M863">
        <v>67.585608051061797</v>
      </c>
      <c r="N863">
        <v>1.1483276277836001</v>
      </c>
      <c r="O863">
        <v>6.9972971813462497</v>
      </c>
      <c r="P863">
        <v>619.41358024691306</v>
      </c>
      <c r="Q863">
        <v>0.17784181981446601</v>
      </c>
    </row>
    <row r="864" spans="1:17" hidden="1" x14ac:dyDescent="0.3">
      <c r="A864" t="s">
        <v>1876</v>
      </c>
      <c r="B864" t="s">
        <v>1877</v>
      </c>
      <c r="C864" t="s">
        <v>10398</v>
      </c>
      <c r="D864" t="s">
        <v>500</v>
      </c>
      <c r="E864">
        <v>4007.3186882250002</v>
      </c>
      <c r="F864">
        <v>3298.95</v>
      </c>
      <c r="G864">
        <v>35.242588862886599</v>
      </c>
      <c r="H864">
        <v>1.0587788899224799</v>
      </c>
      <c r="I864">
        <v>31.357666993945099</v>
      </c>
      <c r="J864">
        <v>-4.5683920429901201</v>
      </c>
      <c r="K864">
        <v>3129.5624955164199</v>
      </c>
      <c r="L864">
        <v>2684.6801056986801</v>
      </c>
      <c r="M864">
        <v>54.211255523092603</v>
      </c>
      <c r="N864">
        <v>0.41182893295339301</v>
      </c>
      <c r="O864">
        <v>5.1849831006835601</v>
      </c>
      <c r="P864">
        <v>71.972579888442795</v>
      </c>
      <c r="Q864">
        <v>8.7588632929575999E-2</v>
      </c>
    </row>
    <row r="865" spans="1:17" hidden="1" x14ac:dyDescent="0.3">
      <c r="A865" t="s">
        <v>1878</v>
      </c>
      <c r="B865" t="s">
        <v>1879</v>
      </c>
      <c r="C865" t="s">
        <v>10398</v>
      </c>
      <c r="D865" t="s">
        <v>54</v>
      </c>
      <c r="E865">
        <v>3988.1286989999999</v>
      </c>
      <c r="F865">
        <v>366</v>
      </c>
      <c r="G865">
        <v>182.42681367993299</v>
      </c>
      <c r="H865">
        <v>-7.8064948174701296</v>
      </c>
      <c r="I865">
        <v>35.171034690925502</v>
      </c>
      <c r="J865">
        <v>-4.8260434374829</v>
      </c>
      <c r="K865">
        <v>339.99182989187699</v>
      </c>
      <c r="L865">
        <v>272.99524232251702</v>
      </c>
      <c r="M865">
        <v>66.625526709914396</v>
      </c>
      <c r="N865">
        <v>1.0397474270182401</v>
      </c>
      <c r="O865">
        <v>6.5300546448087298</v>
      </c>
      <c r="P865">
        <v>238.26247689463901</v>
      </c>
      <c r="Q865">
        <v>0.142478261304162</v>
      </c>
    </row>
    <row r="866" spans="1:17" hidden="1" x14ac:dyDescent="0.3">
      <c r="A866" t="s">
        <v>1880</v>
      </c>
      <c r="B866" t="s">
        <v>1881</v>
      </c>
      <c r="C866" t="s">
        <v>10398</v>
      </c>
      <c r="D866" t="s">
        <v>125</v>
      </c>
      <c r="E866">
        <v>3986.404548385</v>
      </c>
      <c r="F866">
        <v>1217.6500000000001</v>
      </c>
      <c r="G866">
        <v>73.771697789517702</v>
      </c>
      <c r="H866">
        <v>30.5739138214437</v>
      </c>
      <c r="I866">
        <v>32.931059621781401</v>
      </c>
      <c r="J866">
        <v>-0.83755146773496703</v>
      </c>
      <c r="K866">
        <v>1068.7612711578399</v>
      </c>
      <c r="L866">
        <v>927.31628957951</v>
      </c>
      <c r="M866">
        <v>53.741622554484302</v>
      </c>
      <c r="N866">
        <v>1.1124053597961601</v>
      </c>
      <c r="O866">
        <v>9.2267893072721794</v>
      </c>
      <c r="P866">
        <v>110.48401037165</v>
      </c>
      <c r="Q866">
        <v>0.14653877610663599</v>
      </c>
    </row>
    <row r="867" spans="1:17" hidden="1" x14ac:dyDescent="0.3">
      <c r="A867" t="s">
        <v>1882</v>
      </c>
      <c r="B867" t="s">
        <v>1883</v>
      </c>
      <c r="C867" t="s">
        <v>10398</v>
      </c>
      <c r="D867" t="s">
        <v>514</v>
      </c>
      <c r="E867">
        <v>3974.6409912499998</v>
      </c>
      <c r="F867">
        <v>288.85000000000002</v>
      </c>
      <c r="G867">
        <v>78.361716892791193</v>
      </c>
      <c r="H867">
        <v>6.58841768688856</v>
      </c>
      <c r="I867">
        <v>59.2220756538741</v>
      </c>
      <c r="J867">
        <v>-3.2561443797423402</v>
      </c>
      <c r="K867">
        <v>257.33320402652998</v>
      </c>
      <c r="L867">
        <v>203.36238405495899</v>
      </c>
      <c r="M867">
        <v>58.959761094217399</v>
      </c>
      <c r="N867">
        <v>0.86221931191120305</v>
      </c>
      <c r="O867">
        <v>5.4872771334602604</v>
      </c>
      <c r="P867">
        <v>121.510736196319</v>
      </c>
      <c r="Q867">
        <v>0.23728410214029799</v>
      </c>
    </row>
    <row r="868" spans="1:17" hidden="1" x14ac:dyDescent="0.3">
      <c r="A868" t="s">
        <v>1884</v>
      </c>
      <c r="B868" t="s">
        <v>1885</v>
      </c>
      <c r="C868" t="s">
        <v>10398</v>
      </c>
      <c r="D868" t="s">
        <v>144</v>
      </c>
      <c r="E868">
        <v>3959.4188977699901</v>
      </c>
      <c r="F868">
        <v>327.7</v>
      </c>
      <c r="G868">
        <v>16.0831703923369</v>
      </c>
      <c r="H868">
        <v>-25.402055513658699</v>
      </c>
      <c r="I868">
        <v>24.911467160934301</v>
      </c>
      <c r="J868">
        <v>-11.607162797578599</v>
      </c>
      <c r="K868">
        <v>374.73429559727902</v>
      </c>
      <c r="M868">
        <v>31.352696735335101</v>
      </c>
      <c r="N868">
        <v>0.29340132564951499</v>
      </c>
      <c r="O868">
        <v>61.733292645712503</v>
      </c>
      <c r="P868">
        <v>93.447461629279701</v>
      </c>
    </row>
    <row r="869" spans="1:17" hidden="1" x14ac:dyDescent="0.3">
      <c r="A869" t="s">
        <v>1886</v>
      </c>
      <c r="B869" t="s">
        <v>1887</v>
      </c>
      <c r="C869" t="s">
        <v>10398</v>
      </c>
      <c r="D869" t="s">
        <v>259</v>
      </c>
      <c r="E869">
        <v>3918.67405014</v>
      </c>
      <c r="F869">
        <v>3863.4</v>
      </c>
      <c r="G869">
        <v>14.035180208134401</v>
      </c>
      <c r="H869">
        <v>-0.55371287536543801</v>
      </c>
      <c r="I869">
        <v>58.852970603110599</v>
      </c>
      <c r="J869">
        <v>1.1373933211256499</v>
      </c>
      <c r="K869">
        <v>3701.6837740815899</v>
      </c>
      <c r="L869">
        <v>3125.1404427339999</v>
      </c>
      <c r="M869">
        <v>71.500791977611101</v>
      </c>
      <c r="N869">
        <v>0.34324378208912898</v>
      </c>
      <c r="O869">
        <v>9.8773101413262907</v>
      </c>
      <c r="P869">
        <v>79.192949907235601</v>
      </c>
      <c r="Q869">
        <v>0.11795160716864</v>
      </c>
    </row>
    <row r="870" spans="1:17" x14ac:dyDescent="0.3">
      <c r="A870" t="s">
        <v>1888</v>
      </c>
      <c r="B870" t="s">
        <v>1889</v>
      </c>
      <c r="C870" t="s">
        <v>10397</v>
      </c>
      <c r="D870" t="s">
        <v>278</v>
      </c>
      <c r="E870">
        <v>3889.8480525</v>
      </c>
      <c r="F870">
        <v>1256.3499999999999</v>
      </c>
      <c r="G870">
        <v>47.919599524631998</v>
      </c>
      <c r="H870">
        <v>-9.5581688170143693</v>
      </c>
      <c r="I870">
        <v>44.950579354741699</v>
      </c>
      <c r="J870">
        <v>-2.5976379597919701</v>
      </c>
      <c r="K870">
        <v>1192.43730542759</v>
      </c>
      <c r="L870">
        <v>969.54673805416803</v>
      </c>
      <c r="M870">
        <v>51.9769256460402</v>
      </c>
      <c r="N870">
        <v>0.286699396689442</v>
      </c>
      <c r="O870">
        <v>11.4259561427946</v>
      </c>
      <c r="P870">
        <v>102.164293185292</v>
      </c>
      <c r="Q870">
        <v>5.9776953756544002E-2</v>
      </c>
    </row>
    <row r="871" spans="1:17" hidden="1" x14ac:dyDescent="0.3">
      <c r="A871" t="s">
        <v>1890</v>
      </c>
      <c r="B871" t="s">
        <v>1891</v>
      </c>
      <c r="C871" t="s">
        <v>10398</v>
      </c>
      <c r="D871" t="s">
        <v>83</v>
      </c>
      <c r="E871">
        <v>3876.1900156000002</v>
      </c>
      <c r="F871">
        <v>1714.3</v>
      </c>
      <c r="G871">
        <v>191.91798122885299</v>
      </c>
      <c r="H871">
        <v>21.850995253475901</v>
      </c>
      <c r="I871">
        <v>77.869494985080394</v>
      </c>
      <c r="J871">
        <v>1.44904160318191</v>
      </c>
      <c r="K871">
        <v>1425.2906040298201</v>
      </c>
      <c r="L871">
        <v>1101.8419591132499</v>
      </c>
      <c r="M871">
        <v>70.226579311606997</v>
      </c>
      <c r="N871">
        <v>2.94582111590065</v>
      </c>
      <c r="O871">
        <v>3.1353905384121799</v>
      </c>
      <c r="P871">
        <v>232.51866938221301</v>
      </c>
      <c r="Q871">
        <v>0.19672828221806701</v>
      </c>
    </row>
    <row r="872" spans="1:17" hidden="1" x14ac:dyDescent="0.3">
      <c r="A872" t="s">
        <v>1892</v>
      </c>
      <c r="B872" t="s">
        <v>1893</v>
      </c>
      <c r="C872" t="s">
        <v>10398</v>
      </c>
      <c r="D872" t="s">
        <v>197</v>
      </c>
      <c r="E872">
        <v>3860.111622675</v>
      </c>
      <c r="F872">
        <v>566.35</v>
      </c>
      <c r="G872">
        <v>24.201329560844901</v>
      </c>
      <c r="H872">
        <v>4.3084205500579804</v>
      </c>
      <c r="I872">
        <v>6.9405789571290999</v>
      </c>
      <c r="J872">
        <v>10.7488461732188</v>
      </c>
      <c r="K872">
        <v>539.12712191795197</v>
      </c>
      <c r="L872">
        <v>484.87939270957997</v>
      </c>
      <c r="M872">
        <v>64.387052759139294</v>
      </c>
      <c r="N872">
        <v>1.3566357796014501</v>
      </c>
      <c r="O872">
        <v>7.6984197051293402</v>
      </c>
      <c r="P872">
        <v>70.407702723032898</v>
      </c>
      <c r="Q872">
        <v>0.15644058605462199</v>
      </c>
    </row>
    <row r="873" spans="1:17" hidden="1" x14ac:dyDescent="0.3">
      <c r="A873" t="s">
        <v>1894</v>
      </c>
      <c r="B873" t="s">
        <v>1895</v>
      </c>
      <c r="C873" t="s">
        <v>10398</v>
      </c>
      <c r="D873" t="s">
        <v>278</v>
      </c>
      <c r="E873">
        <v>3856.8661458249999</v>
      </c>
      <c r="F873">
        <v>562.54999999999995</v>
      </c>
      <c r="G873">
        <v>38.9354126388331</v>
      </c>
      <c r="H873">
        <v>-7.6366262942205498</v>
      </c>
      <c r="I873">
        <v>22.4368039569408</v>
      </c>
      <c r="J873">
        <v>-5.07825550506913</v>
      </c>
      <c r="K873">
        <v>583.04599615378197</v>
      </c>
      <c r="L873">
        <v>504.77537545237499</v>
      </c>
      <c r="M873">
        <v>28.049839814506701</v>
      </c>
      <c r="N873">
        <v>0.325635958744321</v>
      </c>
      <c r="O873">
        <v>16.434094747133599</v>
      </c>
      <c r="P873">
        <v>79.728434504792304</v>
      </c>
      <c r="Q873">
        <v>5.4593415308911E-2</v>
      </c>
    </row>
    <row r="874" spans="1:17" x14ac:dyDescent="0.3">
      <c r="A874" t="s">
        <v>1896</v>
      </c>
      <c r="B874" t="s">
        <v>1897</v>
      </c>
      <c r="C874" t="s">
        <v>10392</v>
      </c>
      <c r="D874" t="s">
        <v>125</v>
      </c>
      <c r="E874">
        <v>3854.8939927199999</v>
      </c>
      <c r="F874">
        <v>213.9</v>
      </c>
      <c r="G874">
        <v>-23.387092556971201</v>
      </c>
      <c r="H874">
        <v>-10.950811338858699</v>
      </c>
      <c r="I874">
        <v>-3.3420780832457102</v>
      </c>
      <c r="J874">
        <v>-2.1337763243896601</v>
      </c>
      <c r="K874">
        <v>221.83621929058199</v>
      </c>
      <c r="L874">
        <v>213.98110590294701</v>
      </c>
      <c r="M874">
        <v>50.779536701137701</v>
      </c>
      <c r="N874">
        <v>0.54271840773561397</v>
      </c>
      <c r="O874">
        <v>28.5413744740532</v>
      </c>
      <c r="P874">
        <v>34.486010688462699</v>
      </c>
      <c r="Q874">
        <v>9.1289181670628994E-2</v>
      </c>
    </row>
    <row r="875" spans="1:17" hidden="1" x14ac:dyDescent="0.3">
      <c r="A875" t="s">
        <v>1898</v>
      </c>
      <c r="B875" t="s">
        <v>1899</v>
      </c>
      <c r="C875" t="s">
        <v>10398</v>
      </c>
      <c r="D875" t="s">
        <v>46</v>
      </c>
      <c r="E875">
        <v>3854.8075140750002</v>
      </c>
      <c r="F875">
        <v>693.05</v>
      </c>
      <c r="G875">
        <v>-29.8096138511128</v>
      </c>
      <c r="H875">
        <v>-16.8109862734626</v>
      </c>
      <c r="I875">
        <v>-18.311264140355501</v>
      </c>
      <c r="J875">
        <v>-6.27365106908813</v>
      </c>
      <c r="K875">
        <v>722.76093633576704</v>
      </c>
      <c r="M875">
        <v>41.899220068098998</v>
      </c>
      <c r="N875">
        <v>0.33451352271576901</v>
      </c>
      <c r="O875">
        <v>29.463963638987</v>
      </c>
      <c r="P875">
        <v>26.009090909090801</v>
      </c>
    </row>
    <row r="876" spans="1:17" x14ac:dyDescent="0.3">
      <c r="A876" t="s">
        <v>1900</v>
      </c>
      <c r="B876" t="s">
        <v>1901</v>
      </c>
      <c r="C876" t="s">
        <v>10395</v>
      </c>
      <c r="D876" t="s">
        <v>552</v>
      </c>
      <c r="E876">
        <v>3853.4134420649998</v>
      </c>
      <c r="F876">
        <v>345.95</v>
      </c>
      <c r="G876">
        <v>-16.611935378319</v>
      </c>
      <c r="H876">
        <v>-7.0710432891522297</v>
      </c>
      <c r="I876">
        <v>9.9868948134560096</v>
      </c>
      <c r="J876">
        <v>2.1663318669754101</v>
      </c>
      <c r="K876">
        <v>347.91940530052398</v>
      </c>
      <c r="L876">
        <v>333.34119379529199</v>
      </c>
      <c r="M876">
        <v>58.892758515176801</v>
      </c>
      <c r="N876">
        <v>0.213579055115588</v>
      </c>
      <c r="O876">
        <v>30.625812978754102</v>
      </c>
      <c r="P876">
        <v>47.025074373140598</v>
      </c>
    </row>
    <row r="877" spans="1:17" hidden="1" x14ac:dyDescent="0.3">
      <c r="A877" t="s">
        <v>1902</v>
      </c>
      <c r="B877" t="s">
        <v>1903</v>
      </c>
      <c r="C877" t="s">
        <v>10398</v>
      </c>
      <c r="D877" t="s">
        <v>46</v>
      </c>
      <c r="E877">
        <v>3851.9619929999999</v>
      </c>
      <c r="F877">
        <v>2008.05</v>
      </c>
      <c r="G877">
        <v>466.17849395383001</v>
      </c>
      <c r="H877">
        <v>-19.0037516347777</v>
      </c>
      <c r="I877">
        <v>163.81541481137899</v>
      </c>
      <c r="J877">
        <v>-6.4253843339294496</v>
      </c>
      <c r="K877">
        <v>2139.3933998880402</v>
      </c>
      <c r="L877">
        <v>1546.9735440218401</v>
      </c>
      <c r="M877">
        <v>36.264207900284198</v>
      </c>
      <c r="N877">
        <v>0.56855022669740396</v>
      </c>
      <c r="O877">
        <v>48.601877443290697</v>
      </c>
      <c r="P877">
        <v>614.60854092526597</v>
      </c>
    </row>
    <row r="878" spans="1:17" hidden="1" x14ac:dyDescent="0.3">
      <c r="A878" t="s">
        <v>1904</v>
      </c>
      <c r="B878" t="s">
        <v>1905</v>
      </c>
      <c r="C878" t="s">
        <v>10384</v>
      </c>
      <c r="D878" t="s">
        <v>1906</v>
      </c>
      <c r="E878">
        <v>3836.7687336199901</v>
      </c>
      <c r="F878">
        <v>229.03</v>
      </c>
      <c r="G878">
        <v>-43.540669033937498</v>
      </c>
      <c r="H878">
        <v>-1.7105105585468201</v>
      </c>
      <c r="I878">
        <v>-2.3943623879266198</v>
      </c>
      <c r="J878">
        <v>-1.35550755745629</v>
      </c>
      <c r="K878">
        <v>230.10094138069999</v>
      </c>
      <c r="M878">
        <v>51.124365521826299</v>
      </c>
      <c r="N878">
        <v>0.69247916619778205</v>
      </c>
      <c r="O878">
        <v>22.691350478103299</v>
      </c>
      <c r="P878">
        <v>16.4954221770091</v>
      </c>
    </row>
    <row r="879" spans="1:17" x14ac:dyDescent="0.3">
      <c r="A879" t="s">
        <v>1907</v>
      </c>
      <c r="B879" t="s">
        <v>1908</v>
      </c>
      <c r="C879" t="s">
        <v>10397</v>
      </c>
      <c r="D879" t="s">
        <v>278</v>
      </c>
      <c r="E879">
        <v>3835.9043024399998</v>
      </c>
      <c r="F879">
        <v>154.13999999999999</v>
      </c>
      <c r="G879">
        <v>41.577924671127199</v>
      </c>
      <c r="H879">
        <v>-8.4077216584436396</v>
      </c>
      <c r="I879">
        <v>62.185404787019998</v>
      </c>
      <c r="J879">
        <v>-6.0026914493697703</v>
      </c>
      <c r="K879">
        <v>151.25950715267501</v>
      </c>
      <c r="L879">
        <v>122.40247448769099</v>
      </c>
      <c r="M879">
        <v>38.620149157366399</v>
      </c>
      <c r="N879">
        <v>0.57820130376660095</v>
      </c>
      <c r="O879">
        <v>14.8306734137796</v>
      </c>
      <c r="P879">
        <v>88.897058823529406</v>
      </c>
      <c r="Q879">
        <v>2.786199234259E-2</v>
      </c>
    </row>
    <row r="880" spans="1:17" x14ac:dyDescent="0.3">
      <c r="A880" t="s">
        <v>1909</v>
      </c>
      <c r="B880" t="s">
        <v>1910</v>
      </c>
      <c r="C880" t="s">
        <v>10395</v>
      </c>
      <c r="D880" t="s">
        <v>500</v>
      </c>
      <c r="E880">
        <v>3830.5075293599998</v>
      </c>
      <c r="F880">
        <v>4433.7</v>
      </c>
      <c r="G880">
        <v>-8.2968817509635695</v>
      </c>
      <c r="H880">
        <v>11.1381990013102</v>
      </c>
      <c r="I880">
        <v>24.7038720746168</v>
      </c>
      <c r="J880">
        <v>0.409458237235865</v>
      </c>
      <c r="K880">
        <v>4143.6096273565399</v>
      </c>
      <c r="L880">
        <v>3733.4146879864702</v>
      </c>
      <c r="M880">
        <v>64.530247903477601</v>
      </c>
      <c r="N880">
        <v>0.87101693992047502</v>
      </c>
      <c r="O880">
        <v>2.51031869544624</v>
      </c>
      <c r="P880">
        <v>47.967561073287897</v>
      </c>
      <c r="Q880">
        <v>4.3772127110421E-2</v>
      </c>
    </row>
    <row r="881" spans="1:17" x14ac:dyDescent="0.3">
      <c r="A881" t="s">
        <v>1911</v>
      </c>
      <c r="B881" t="s">
        <v>1912</v>
      </c>
      <c r="C881" t="s">
        <v>10395</v>
      </c>
      <c r="D881" t="s">
        <v>144</v>
      </c>
      <c r="E881">
        <v>3830.4225170250002</v>
      </c>
      <c r="F881">
        <v>581.75</v>
      </c>
      <c r="G881">
        <v>-28.375725842977399</v>
      </c>
      <c r="H881">
        <v>16.918542828770999</v>
      </c>
      <c r="I881">
        <v>0.496080058421494</v>
      </c>
      <c r="J881">
        <v>6.6660064678422302</v>
      </c>
      <c r="K881">
        <v>525.40960969594698</v>
      </c>
      <c r="L881">
        <v>515.50114491965803</v>
      </c>
      <c r="M881">
        <v>69.569162605356595</v>
      </c>
      <c r="N881">
        <v>2.3033214943234199</v>
      </c>
      <c r="O881">
        <v>4.5810055865921697</v>
      </c>
      <c r="P881">
        <v>36.8823529411764</v>
      </c>
    </row>
    <row r="882" spans="1:17" hidden="1" x14ac:dyDescent="0.3">
      <c r="A882" t="s">
        <v>1913</v>
      </c>
      <c r="B882" t="s">
        <v>1914</v>
      </c>
      <c r="C882" t="s">
        <v>10398</v>
      </c>
      <c r="D882" t="s">
        <v>327</v>
      </c>
      <c r="E882">
        <v>3827.1930325199901</v>
      </c>
      <c r="F882">
        <v>398.8</v>
      </c>
      <c r="G882">
        <v>62.506546000104201</v>
      </c>
      <c r="H882">
        <v>48.584570304977497</v>
      </c>
      <c r="I882">
        <v>133.51353584020501</v>
      </c>
      <c r="J882">
        <v>17.028829872288298</v>
      </c>
      <c r="K882">
        <v>281.15181975555203</v>
      </c>
      <c r="M882">
        <v>93.261727463434895</v>
      </c>
      <c r="N882">
        <v>2.8787567119764002</v>
      </c>
      <c r="O882">
        <v>1.2161484453359901</v>
      </c>
      <c r="P882">
        <v>164.80743691898999</v>
      </c>
    </row>
    <row r="883" spans="1:17" hidden="1" x14ac:dyDescent="0.3">
      <c r="A883" t="s">
        <v>1915</v>
      </c>
      <c r="B883" t="s">
        <v>1916</v>
      </c>
      <c r="C883" t="s">
        <v>10398</v>
      </c>
      <c r="D883" t="s">
        <v>83</v>
      </c>
      <c r="E883">
        <v>3815.78970906</v>
      </c>
      <c r="F883">
        <v>357.3</v>
      </c>
      <c r="G883">
        <v>149.98381811060901</v>
      </c>
      <c r="H883">
        <v>41.5488007782251</v>
      </c>
      <c r="I883">
        <v>93.449996105458197</v>
      </c>
      <c r="J883">
        <v>-5.7094822694479204</v>
      </c>
      <c r="K883">
        <v>278.91114654432101</v>
      </c>
      <c r="L883">
        <v>205.598843810478</v>
      </c>
      <c r="M883">
        <v>58.307470011723801</v>
      </c>
      <c r="N883">
        <v>0.90388475540929702</v>
      </c>
      <c r="O883">
        <v>11.950741673663501</v>
      </c>
      <c r="P883">
        <v>197.13097713097699</v>
      </c>
      <c r="Q883">
        <v>6.6610560813354994E-2</v>
      </c>
    </row>
    <row r="884" spans="1:17" x14ac:dyDescent="0.3">
      <c r="A884" t="s">
        <v>1917</v>
      </c>
      <c r="B884" t="s">
        <v>1918</v>
      </c>
      <c r="C884" t="s">
        <v>10383</v>
      </c>
      <c r="D884" t="s">
        <v>290</v>
      </c>
      <c r="E884">
        <v>3799.6256911199998</v>
      </c>
      <c r="F884">
        <v>1391.8</v>
      </c>
      <c r="G884">
        <v>43.601973033176002</v>
      </c>
      <c r="H884">
        <v>-2.8538977890303898</v>
      </c>
      <c r="I884">
        <v>-3.8072365305125402</v>
      </c>
      <c r="J884">
        <v>-2.2585610683758599</v>
      </c>
      <c r="K884">
        <v>1366.37767252925</v>
      </c>
      <c r="L884">
        <v>1238.2981732779001</v>
      </c>
      <c r="M884">
        <v>64.803527278834196</v>
      </c>
      <c r="N884">
        <v>0.56892353179968502</v>
      </c>
      <c r="O884">
        <v>1.6669061646788299</v>
      </c>
      <c r="P884">
        <v>78.435897435897402</v>
      </c>
      <c r="Q884">
        <v>0.106996113962939</v>
      </c>
    </row>
    <row r="885" spans="1:17" hidden="1" x14ac:dyDescent="0.3">
      <c r="A885" t="s">
        <v>1919</v>
      </c>
      <c r="B885" t="s">
        <v>1920</v>
      </c>
      <c r="C885" t="s">
        <v>10398</v>
      </c>
      <c r="D885" t="s">
        <v>164</v>
      </c>
      <c r="E885">
        <v>3789.6419999999998</v>
      </c>
      <c r="F885">
        <v>220.2</v>
      </c>
      <c r="G885">
        <v>3602.6097431523799</v>
      </c>
      <c r="H885">
        <v>134.218563272099</v>
      </c>
      <c r="I885">
        <v>514.84520317635304</v>
      </c>
      <c r="J885">
        <v>-2.2094694364248202</v>
      </c>
      <c r="K885">
        <v>128.03915973889701</v>
      </c>
      <c r="L885">
        <v>66.965453049217601</v>
      </c>
      <c r="M885">
        <v>73.471025108521104</v>
      </c>
      <c r="N885">
        <v>1.7742178339883501</v>
      </c>
      <c r="O885">
        <v>10.8083560399636</v>
      </c>
      <c r="P885">
        <v>4039.0977443608999</v>
      </c>
      <c r="Q885">
        <v>0.27255142349632999</v>
      </c>
    </row>
    <row r="886" spans="1:17" x14ac:dyDescent="0.3">
      <c r="A886" t="s">
        <v>1921</v>
      </c>
      <c r="B886" t="s">
        <v>1922</v>
      </c>
      <c r="C886" t="s">
        <v>10384</v>
      </c>
      <c r="D886" t="s">
        <v>24</v>
      </c>
      <c r="E886">
        <v>3749.8420365299999</v>
      </c>
      <c r="F886">
        <v>119.61</v>
      </c>
      <c r="G886">
        <v>-33.095058537743903</v>
      </c>
      <c r="H886">
        <v>-5.8807993515496397</v>
      </c>
      <c r="I886">
        <v>-17.328658382698599</v>
      </c>
      <c r="J886">
        <v>-1.9126201831374099</v>
      </c>
      <c r="K886">
        <v>123.915554027664</v>
      </c>
      <c r="L886">
        <v>126.68955565958299</v>
      </c>
      <c r="M886">
        <v>37.208298413907002</v>
      </c>
      <c r="N886">
        <v>0.57295264176652205</v>
      </c>
      <c r="O886">
        <v>36.652453808209998</v>
      </c>
      <c r="P886">
        <v>8.8353048225659592</v>
      </c>
      <c r="Q886">
        <v>1.7857239828124E-2</v>
      </c>
    </row>
    <row r="887" spans="1:17" hidden="1" x14ac:dyDescent="0.3">
      <c r="A887" t="s">
        <v>1923</v>
      </c>
      <c r="B887" t="s">
        <v>1924</v>
      </c>
      <c r="C887" t="s">
        <v>10398</v>
      </c>
      <c r="D887" t="s">
        <v>132</v>
      </c>
      <c r="E887">
        <v>3748.910464</v>
      </c>
      <c r="F887">
        <v>416</v>
      </c>
      <c r="G887">
        <v>-30.072115577644599</v>
      </c>
      <c r="H887">
        <v>-5.4240218473620097</v>
      </c>
      <c r="I887">
        <v>-20.039905099363502</v>
      </c>
      <c r="J887">
        <v>-2.0102794951591201</v>
      </c>
      <c r="K887">
        <v>429.33811477422603</v>
      </c>
      <c r="L887">
        <v>424.46304420514701</v>
      </c>
      <c r="M887">
        <v>23.670074031805601</v>
      </c>
      <c r="N887">
        <v>0.15520693813205799</v>
      </c>
      <c r="O887">
        <v>15.144230769230701</v>
      </c>
      <c r="P887">
        <v>9.1863517060367403</v>
      </c>
      <c r="Q887">
        <v>7.5645900025980003E-3</v>
      </c>
    </row>
    <row r="888" spans="1:17" hidden="1" x14ac:dyDescent="0.3">
      <c r="A888" t="s">
        <v>1925</v>
      </c>
      <c r="B888" t="s">
        <v>1926</v>
      </c>
      <c r="C888" t="s">
        <v>10398</v>
      </c>
      <c r="D888" t="s">
        <v>1060</v>
      </c>
      <c r="E888">
        <v>3730.8735000000001</v>
      </c>
      <c r="F888">
        <v>62.92</v>
      </c>
      <c r="G888">
        <v>-42.519193315266698</v>
      </c>
      <c r="H888">
        <v>-4.67543020850096</v>
      </c>
      <c r="I888">
        <v>-24.935687846844701</v>
      </c>
      <c r="J888">
        <v>-1.3783322822297499</v>
      </c>
      <c r="K888">
        <v>63.9344979748779</v>
      </c>
      <c r="L888">
        <v>66.203770457856507</v>
      </c>
      <c r="M888">
        <v>80.428401478298795</v>
      </c>
      <c r="N888">
        <v>0.91598335021016097</v>
      </c>
      <c r="O888">
        <v>16.735537190082599</v>
      </c>
      <c r="P888">
        <v>1.4675052410901599</v>
      </c>
      <c r="Q888">
        <v>-6.679688381315E-3</v>
      </c>
    </row>
    <row r="889" spans="1:17" x14ac:dyDescent="0.3">
      <c r="A889" t="s">
        <v>1927</v>
      </c>
      <c r="B889" t="s">
        <v>1928</v>
      </c>
      <c r="C889" t="s">
        <v>10395</v>
      </c>
      <c r="D889" t="s">
        <v>125</v>
      </c>
      <c r="E889">
        <v>3728.5179729000001</v>
      </c>
      <c r="F889">
        <v>852.05</v>
      </c>
      <c r="G889">
        <v>32.408444775436998</v>
      </c>
      <c r="H889">
        <v>0.41028296924751401</v>
      </c>
      <c r="I889">
        <v>-13.9008610150577</v>
      </c>
      <c r="J889">
        <v>-1.6517910264650699</v>
      </c>
      <c r="K889">
        <v>823.85194784494604</v>
      </c>
      <c r="L889">
        <v>770.79277126530201</v>
      </c>
      <c r="M889">
        <v>70.650281630447395</v>
      </c>
      <c r="N889">
        <v>0.61928112139621005</v>
      </c>
      <c r="O889">
        <v>27.105216829998199</v>
      </c>
      <c r="P889">
        <v>101.192443919716</v>
      </c>
      <c r="Q889">
        <v>8.5634469762591994E-2</v>
      </c>
    </row>
    <row r="890" spans="1:17" hidden="1" x14ac:dyDescent="0.3">
      <c r="A890" t="s">
        <v>1929</v>
      </c>
      <c r="B890" t="s">
        <v>1930</v>
      </c>
      <c r="C890" t="s">
        <v>10398</v>
      </c>
      <c r="D890" t="s">
        <v>125</v>
      </c>
      <c r="E890">
        <v>3728.0970561099998</v>
      </c>
      <c r="F890">
        <v>21.59</v>
      </c>
      <c r="G890">
        <v>77.207119605401701</v>
      </c>
      <c r="H890">
        <v>2.0757985721380399</v>
      </c>
      <c r="I890">
        <v>-17.207446500076099</v>
      </c>
      <c r="J890">
        <v>-2.98395561643899</v>
      </c>
      <c r="K890">
        <v>19.4579437087108</v>
      </c>
      <c r="L890">
        <v>18.267010850081501</v>
      </c>
      <c r="M890">
        <v>58.603843826351103</v>
      </c>
      <c r="N890">
        <v>3.3474906585714801</v>
      </c>
      <c r="O890">
        <v>57.248726262158399</v>
      </c>
      <c r="P890">
        <v>147.308132875143</v>
      </c>
      <c r="Q890">
        <v>0.11337702625023401</v>
      </c>
    </row>
    <row r="891" spans="1:17" x14ac:dyDescent="0.3">
      <c r="A891" t="s">
        <v>1931</v>
      </c>
      <c r="B891" t="s">
        <v>1932</v>
      </c>
      <c r="C891" t="s">
        <v>10386</v>
      </c>
      <c r="D891" t="s">
        <v>239</v>
      </c>
      <c r="E891">
        <v>3724.84249525</v>
      </c>
      <c r="F891">
        <v>1289.3</v>
      </c>
      <c r="G891">
        <v>15.7123377690762</v>
      </c>
      <c r="H891">
        <v>45.294245734113098</v>
      </c>
      <c r="I891">
        <v>65.252257071314403</v>
      </c>
      <c r="J891">
        <v>6.9598705451965301</v>
      </c>
      <c r="K891">
        <v>1031.0249199028899</v>
      </c>
      <c r="L891">
        <v>893.58161673836298</v>
      </c>
      <c r="M891">
        <v>68.799034807477199</v>
      </c>
      <c r="N891">
        <v>1.60584901052948</v>
      </c>
      <c r="O891">
        <v>6.2398200573954901</v>
      </c>
      <c r="P891">
        <v>94.9644639346741</v>
      </c>
      <c r="Q891">
        <v>-9.6224978305779994E-3</v>
      </c>
    </row>
    <row r="892" spans="1:17" hidden="1" x14ac:dyDescent="0.3">
      <c r="A892" t="s">
        <v>1933</v>
      </c>
      <c r="B892" t="s">
        <v>1934</v>
      </c>
      <c r="C892" t="s">
        <v>10398</v>
      </c>
      <c r="D892" t="s">
        <v>753</v>
      </c>
      <c r="E892">
        <v>3724.7253936799998</v>
      </c>
      <c r="F892">
        <v>160.44</v>
      </c>
      <c r="G892">
        <v>0.34884947478849698</v>
      </c>
      <c r="H892">
        <v>-3.74792661319024</v>
      </c>
      <c r="I892">
        <v>-7.6450697885141601</v>
      </c>
      <c r="J892">
        <v>0.19367985300514901</v>
      </c>
      <c r="K892">
        <v>157.57312802129101</v>
      </c>
      <c r="L892">
        <v>148.23742837623499</v>
      </c>
      <c r="M892">
        <v>58.331342908403499</v>
      </c>
      <c r="N892">
        <v>0.757088286871476</v>
      </c>
      <c r="O892">
        <v>9.0750436300174506</v>
      </c>
      <c r="P892">
        <v>42.171023482498903</v>
      </c>
      <c r="Q892">
        <v>8.2626113561340003E-3</v>
      </c>
    </row>
    <row r="893" spans="1:17" hidden="1" x14ac:dyDescent="0.3">
      <c r="A893" t="s">
        <v>1935</v>
      </c>
      <c r="B893" t="s">
        <v>1936</v>
      </c>
      <c r="C893" t="s">
        <v>10398</v>
      </c>
      <c r="D893" t="s">
        <v>215</v>
      </c>
      <c r="E893">
        <v>3721.7121296800001</v>
      </c>
      <c r="F893">
        <v>578.79999999999995</v>
      </c>
      <c r="G893">
        <v>136.032787465979</v>
      </c>
      <c r="H893">
        <v>-14.856376859140401</v>
      </c>
      <c r="I893">
        <v>78.407843416270097</v>
      </c>
      <c r="J893">
        <v>-9.0324463285132897</v>
      </c>
      <c r="K893">
        <v>576.58111805112003</v>
      </c>
      <c r="L893">
        <v>434.10796252524398</v>
      </c>
      <c r="M893">
        <v>42.653007564267597</v>
      </c>
      <c r="N893">
        <v>0.31741662302606199</v>
      </c>
      <c r="O893">
        <v>19.903248099516201</v>
      </c>
      <c r="P893">
        <v>223.35195530726199</v>
      </c>
      <c r="Q893">
        <v>0.189371945609522</v>
      </c>
    </row>
    <row r="894" spans="1:17" hidden="1" x14ac:dyDescent="0.3">
      <c r="A894" t="s">
        <v>1937</v>
      </c>
      <c r="B894" t="s">
        <v>1938</v>
      </c>
      <c r="C894" t="s">
        <v>10398</v>
      </c>
      <c r="D894" t="s">
        <v>54</v>
      </c>
      <c r="E894">
        <v>3718.3013523</v>
      </c>
      <c r="F894">
        <v>2248.1999999999998</v>
      </c>
      <c r="G894">
        <v>41.138431086153801</v>
      </c>
      <c r="H894">
        <v>-5.6605889978815496</v>
      </c>
      <c r="I894">
        <v>31.824681693610302</v>
      </c>
      <c r="J894">
        <v>-9.4867792999399008</v>
      </c>
      <c r="K894">
        <v>2063.0728924616901</v>
      </c>
      <c r="L894">
        <v>1685.1270221033801</v>
      </c>
      <c r="M894">
        <v>53.145166300766498</v>
      </c>
      <c r="N894">
        <v>0.91118271121838401</v>
      </c>
      <c r="O894">
        <v>7.7306289476025203</v>
      </c>
      <c r="P894">
        <v>83.519040039182002</v>
      </c>
      <c r="Q894">
        <v>0.134465301922884</v>
      </c>
    </row>
    <row r="895" spans="1:17" x14ac:dyDescent="0.3">
      <c r="A895" t="s">
        <v>1939</v>
      </c>
      <c r="B895" t="s">
        <v>1940</v>
      </c>
      <c r="C895" t="s">
        <v>10383</v>
      </c>
      <c r="D895" t="s">
        <v>21</v>
      </c>
      <c r="E895">
        <v>3706.0003950999999</v>
      </c>
      <c r="F895">
        <v>627.79999999999995</v>
      </c>
      <c r="G895">
        <v>-20.515373721820399</v>
      </c>
      <c r="H895">
        <v>5.7733721041969304</v>
      </c>
      <c r="I895">
        <v>2.9613941240340198</v>
      </c>
      <c r="J895">
        <v>-4.7630514931486099</v>
      </c>
      <c r="K895">
        <v>623.96952373451802</v>
      </c>
      <c r="L895">
        <v>603.19962304038199</v>
      </c>
      <c r="M895">
        <v>43.671998494778599</v>
      </c>
      <c r="N895">
        <v>0.37663946620078798</v>
      </c>
      <c r="O895">
        <v>26.075183179356401</v>
      </c>
      <c r="P895">
        <v>39.511111111111099</v>
      </c>
      <c r="Q895">
        <v>7.3091623041364004E-2</v>
      </c>
    </row>
    <row r="896" spans="1:17" hidden="1" x14ac:dyDescent="0.3">
      <c r="A896" t="s">
        <v>1941</v>
      </c>
      <c r="B896" t="s">
        <v>1942</v>
      </c>
      <c r="C896" t="s">
        <v>10398</v>
      </c>
      <c r="D896" t="s">
        <v>467</v>
      </c>
      <c r="E896">
        <v>3697.1991902699901</v>
      </c>
      <c r="F896">
        <v>583.95000000000005</v>
      </c>
      <c r="G896">
        <v>26.626257013690601</v>
      </c>
      <c r="H896">
        <v>-2.3681855518326702</v>
      </c>
      <c r="I896">
        <v>52.625357907652401</v>
      </c>
      <c r="K896">
        <v>555.13151102030702</v>
      </c>
      <c r="L896">
        <v>481.76224515429197</v>
      </c>
      <c r="M896">
        <v>64.780785260819798</v>
      </c>
      <c r="N896">
        <v>2.7703672049780201</v>
      </c>
      <c r="O896">
        <v>5.9851014641664397</v>
      </c>
      <c r="P896">
        <v>77.492401215805501</v>
      </c>
      <c r="Q896">
        <v>-3.9150349227047E-2</v>
      </c>
    </row>
    <row r="897" spans="1:17" hidden="1" x14ac:dyDescent="0.3">
      <c r="A897" t="s">
        <v>1943</v>
      </c>
      <c r="B897" t="s">
        <v>1944</v>
      </c>
      <c r="C897" t="s">
        <v>10398</v>
      </c>
      <c r="D897" t="s">
        <v>533</v>
      </c>
      <c r="E897">
        <v>3692.869091044</v>
      </c>
      <c r="F897">
        <v>154.41999999999999</v>
      </c>
      <c r="G897">
        <v>167.65370654613</v>
      </c>
      <c r="H897">
        <v>34.200029524374997</v>
      </c>
      <c r="I897">
        <v>126.24014607060801</v>
      </c>
      <c r="J897">
        <v>-5.4266607186882903</v>
      </c>
      <c r="K897">
        <v>131.736982710174</v>
      </c>
      <c r="L897">
        <v>100.150532576196</v>
      </c>
      <c r="M897">
        <v>50.752177625848603</v>
      </c>
      <c r="N897">
        <v>0.83370364523797003</v>
      </c>
      <c r="O897">
        <v>14.622458230799101</v>
      </c>
      <c r="P897">
        <v>207.60956175298799</v>
      </c>
      <c r="Q897">
        <v>7.0008908819405996E-2</v>
      </c>
    </row>
    <row r="898" spans="1:17" x14ac:dyDescent="0.3">
      <c r="A898" t="s">
        <v>1945</v>
      </c>
      <c r="B898" t="s">
        <v>1946</v>
      </c>
      <c r="C898" t="s">
        <v>10400</v>
      </c>
      <c r="D898" t="s">
        <v>1947</v>
      </c>
      <c r="E898">
        <v>3687.1276735000001</v>
      </c>
      <c r="F898">
        <v>20.83</v>
      </c>
      <c r="G898">
        <v>-16.9990520835285</v>
      </c>
      <c r="H898">
        <v>-8.1863692391489096</v>
      </c>
      <c r="I898">
        <v>-10.724162946747301</v>
      </c>
      <c r="J898">
        <v>-4.6098536109644304</v>
      </c>
      <c r="K898">
        <v>21.514990079966399</v>
      </c>
      <c r="L898">
        <v>21.293781272819899</v>
      </c>
      <c r="M898">
        <v>45.668945445725903</v>
      </c>
      <c r="N898">
        <v>0.74709957429562601</v>
      </c>
      <c r="O898">
        <v>34.181469035045602</v>
      </c>
      <c r="P898">
        <v>22.529411764705799</v>
      </c>
      <c r="Q898">
        <v>-4.8998151836061002E-2</v>
      </c>
    </row>
    <row r="899" spans="1:17" hidden="1" x14ac:dyDescent="0.3">
      <c r="A899" t="s">
        <v>1948</v>
      </c>
      <c r="B899" t="s">
        <v>1949</v>
      </c>
      <c r="C899" t="s">
        <v>10398</v>
      </c>
      <c r="D899" t="s">
        <v>281</v>
      </c>
      <c r="E899">
        <v>3677.5953713180002</v>
      </c>
      <c r="F899">
        <v>172.33</v>
      </c>
      <c r="G899">
        <v>-44.931401529511</v>
      </c>
      <c r="H899">
        <v>-11.093913496382701</v>
      </c>
      <c r="I899">
        <v>-25.2950815661811</v>
      </c>
      <c r="J899">
        <v>-6.4712021389796304</v>
      </c>
      <c r="K899">
        <v>178.14538599403701</v>
      </c>
      <c r="M899">
        <v>47.968800471983499</v>
      </c>
      <c r="N899">
        <v>0.33514489249922103</v>
      </c>
      <c r="O899">
        <v>36.3662740091684</v>
      </c>
      <c r="P899">
        <v>17.6313993174061</v>
      </c>
    </row>
    <row r="900" spans="1:17" hidden="1" x14ac:dyDescent="0.3">
      <c r="A900" t="s">
        <v>1950</v>
      </c>
      <c r="B900" t="s">
        <v>1951</v>
      </c>
      <c r="C900" t="s">
        <v>10398</v>
      </c>
      <c r="D900" t="s">
        <v>54</v>
      </c>
      <c r="E900">
        <v>3666.3309401839902</v>
      </c>
      <c r="F900">
        <v>142.78</v>
      </c>
      <c r="G900">
        <v>48.881353321876801</v>
      </c>
      <c r="H900">
        <v>-12.4282423041643</v>
      </c>
      <c r="I900">
        <v>58.503342488416401</v>
      </c>
      <c r="J900">
        <v>-11.940640108417499</v>
      </c>
      <c r="K900">
        <v>144.918592684483</v>
      </c>
      <c r="L900">
        <v>116.165010993376</v>
      </c>
      <c r="M900">
        <v>31.8375409607489</v>
      </c>
      <c r="N900">
        <v>0.48850588567327702</v>
      </c>
      <c r="O900">
        <v>18.363916514917999</v>
      </c>
      <c r="P900">
        <v>92.555630478759198</v>
      </c>
      <c r="Q900">
        <v>7.3454319249680001E-3</v>
      </c>
    </row>
    <row r="901" spans="1:17" x14ac:dyDescent="0.3">
      <c r="A901" t="s">
        <v>1952</v>
      </c>
      <c r="B901" t="s">
        <v>1953</v>
      </c>
      <c r="C901" t="s">
        <v>10386</v>
      </c>
      <c r="D901" t="s">
        <v>180</v>
      </c>
      <c r="E901">
        <v>3658.3772328599998</v>
      </c>
      <c r="F901">
        <v>256.2</v>
      </c>
      <c r="G901">
        <v>-18.153890262290101</v>
      </c>
      <c r="H901">
        <v>-15.297419853769901</v>
      </c>
      <c r="I901">
        <v>-1.8257258305381101</v>
      </c>
      <c r="J901">
        <v>-7.54372284475218</v>
      </c>
      <c r="K901">
        <v>265.842043569716</v>
      </c>
      <c r="L901">
        <v>246.64750478637501</v>
      </c>
      <c r="M901">
        <v>37.916754754387199</v>
      </c>
      <c r="N901">
        <v>0.452235809600607</v>
      </c>
      <c r="O901">
        <v>12.7829820452771</v>
      </c>
      <c r="P901">
        <v>28.260325406758401</v>
      </c>
      <c r="Q901">
        <v>-3.9699635822382E-2</v>
      </c>
    </row>
    <row r="902" spans="1:17" x14ac:dyDescent="0.3">
      <c r="A902" t="s">
        <v>1954</v>
      </c>
      <c r="B902" t="s">
        <v>1955</v>
      </c>
      <c r="C902" t="s">
        <v>10395</v>
      </c>
      <c r="D902" t="s">
        <v>278</v>
      </c>
      <c r="E902">
        <v>3651.7281421500002</v>
      </c>
      <c r="F902">
        <v>1163.25</v>
      </c>
      <c r="G902">
        <v>-30.462878430647699</v>
      </c>
      <c r="H902">
        <v>-15.787102450280299</v>
      </c>
      <c r="I902">
        <v>26.345008489888698</v>
      </c>
      <c r="J902">
        <v>-6.3192456688801499</v>
      </c>
      <c r="K902">
        <v>1167.09784004168</v>
      </c>
      <c r="L902">
        <v>1073.4027210183499</v>
      </c>
      <c r="M902">
        <v>30.4463016237057</v>
      </c>
      <c r="N902">
        <v>0.38411717648101401</v>
      </c>
      <c r="O902">
        <v>18.203309692671301</v>
      </c>
      <c r="P902">
        <v>54.759529036120497</v>
      </c>
      <c r="Q902">
        <v>-5.1527465374581E-2</v>
      </c>
    </row>
    <row r="903" spans="1:17" hidden="1" x14ac:dyDescent="0.3">
      <c r="A903" t="s">
        <v>1956</v>
      </c>
      <c r="B903" t="s">
        <v>1957</v>
      </c>
      <c r="C903" t="s">
        <v>10398</v>
      </c>
      <c r="D903" t="s">
        <v>132</v>
      </c>
      <c r="E903">
        <v>3620.6715386999999</v>
      </c>
      <c r="F903">
        <v>707.05</v>
      </c>
      <c r="G903">
        <v>28.618481314716401</v>
      </c>
      <c r="H903">
        <v>11.3304404300203</v>
      </c>
      <c r="I903">
        <v>35.627933818589099</v>
      </c>
      <c r="J903">
        <v>5.6443561960908903</v>
      </c>
      <c r="K903">
        <v>595.84008396352306</v>
      </c>
      <c r="L903">
        <v>506.98150596743602</v>
      </c>
      <c r="M903">
        <v>82.045114380241202</v>
      </c>
      <c r="N903">
        <v>1.9028723336855999</v>
      </c>
      <c r="O903">
        <v>2.5245739339509301</v>
      </c>
      <c r="P903">
        <v>109.372223867337</v>
      </c>
      <c r="Q903">
        <v>0.18400763694410599</v>
      </c>
    </row>
    <row r="904" spans="1:17" hidden="1" x14ac:dyDescent="0.3">
      <c r="A904" t="s">
        <v>1958</v>
      </c>
      <c r="B904" t="s">
        <v>1959</v>
      </c>
      <c r="C904" t="s">
        <v>10398</v>
      </c>
      <c r="E904">
        <v>3620.4320148000002</v>
      </c>
      <c r="F904">
        <v>1969.3</v>
      </c>
      <c r="G904">
        <v>6665.78247478495</v>
      </c>
      <c r="H904">
        <v>125.707170999032</v>
      </c>
      <c r="I904">
        <v>444.48147777909799</v>
      </c>
      <c r="J904">
        <v>19.834865015731399</v>
      </c>
      <c r="K904">
        <v>1101.6686326352301</v>
      </c>
      <c r="L904">
        <v>651.90873402582997</v>
      </c>
      <c r="M904">
        <v>99.951336476680694</v>
      </c>
      <c r="N904">
        <v>0.41311943946066099</v>
      </c>
      <c r="O904">
        <v>0</v>
      </c>
      <c r="P904">
        <v>6695.3761214630704</v>
      </c>
    </row>
    <row r="905" spans="1:17" hidden="1" x14ac:dyDescent="0.3">
      <c r="A905" t="s">
        <v>1960</v>
      </c>
      <c r="B905" t="s">
        <v>1961</v>
      </c>
      <c r="C905" t="s">
        <v>10398</v>
      </c>
      <c r="D905" t="s">
        <v>197</v>
      </c>
      <c r="E905">
        <v>3618.6653649599998</v>
      </c>
      <c r="F905">
        <v>601.20000000000005</v>
      </c>
      <c r="G905">
        <v>21.994855591165798</v>
      </c>
      <c r="H905">
        <v>-10.172921444502601</v>
      </c>
      <c r="I905">
        <v>8.2072240410374793</v>
      </c>
      <c r="J905">
        <v>-6.8965882104601999</v>
      </c>
      <c r="K905">
        <v>607.37138754288696</v>
      </c>
      <c r="L905">
        <v>536.986842668289</v>
      </c>
      <c r="M905">
        <v>44.291379776709903</v>
      </c>
      <c r="N905">
        <v>0.33114771603257598</v>
      </c>
      <c r="O905">
        <v>16.017964071856198</v>
      </c>
      <c r="P905">
        <v>74.109470026064301</v>
      </c>
      <c r="Q905">
        <v>8.1417958218567996E-2</v>
      </c>
    </row>
    <row r="906" spans="1:17" hidden="1" x14ac:dyDescent="0.3">
      <c r="A906" t="s">
        <v>1962</v>
      </c>
      <c r="B906" t="s">
        <v>1963</v>
      </c>
      <c r="C906" t="s">
        <v>10398</v>
      </c>
      <c r="D906" t="s">
        <v>443</v>
      </c>
      <c r="E906">
        <v>3614.502164</v>
      </c>
      <c r="F906">
        <v>205.24</v>
      </c>
      <c r="G906">
        <v>106.31439929888801</v>
      </c>
      <c r="H906">
        <v>0.20890479471109999</v>
      </c>
      <c r="I906">
        <v>55.469185062232398</v>
      </c>
      <c r="J906">
        <v>-0.901236823447635</v>
      </c>
      <c r="K906">
        <v>174.60940279631899</v>
      </c>
      <c r="L906">
        <v>141.894347045622</v>
      </c>
      <c r="M906">
        <v>72.1760448847742</v>
      </c>
      <c r="N906">
        <v>0.89267837539899098</v>
      </c>
      <c r="O906">
        <v>1.2473202104852801</v>
      </c>
      <c r="P906">
        <v>158.32599118942699</v>
      </c>
      <c r="Q906">
        <v>0.124221238229018</v>
      </c>
    </row>
    <row r="907" spans="1:17" x14ac:dyDescent="0.3">
      <c r="A907" t="s">
        <v>1964</v>
      </c>
      <c r="B907" t="s">
        <v>1965</v>
      </c>
      <c r="C907" t="s">
        <v>10394</v>
      </c>
      <c r="D907" t="s">
        <v>429</v>
      </c>
      <c r="E907">
        <v>3611.5233426250002</v>
      </c>
      <c r="F907">
        <v>501.25</v>
      </c>
      <c r="G907">
        <v>-5.0749533481020199</v>
      </c>
      <c r="H907">
        <v>-8.2331671682997793</v>
      </c>
      <c r="I907">
        <v>4.5196736784266696</v>
      </c>
      <c r="J907">
        <v>0.84099191798960105</v>
      </c>
      <c r="K907">
        <v>486.88726056096903</v>
      </c>
      <c r="L907">
        <v>457.95615629417102</v>
      </c>
      <c r="M907">
        <v>68.616076282773307</v>
      </c>
      <c r="N907">
        <v>0.54713992864428496</v>
      </c>
      <c r="O907">
        <v>10.6633416458852</v>
      </c>
      <c r="P907">
        <v>44.016664272374598</v>
      </c>
      <c r="Q907">
        <v>-7.8458574578524995E-2</v>
      </c>
    </row>
    <row r="908" spans="1:17" x14ac:dyDescent="0.3">
      <c r="A908" t="s">
        <v>1966</v>
      </c>
      <c r="B908" t="s">
        <v>1967</v>
      </c>
      <c r="C908" t="s">
        <v>10392</v>
      </c>
      <c r="D908" t="s">
        <v>125</v>
      </c>
      <c r="E908">
        <v>3600.3574933800001</v>
      </c>
      <c r="F908">
        <v>667.3</v>
      </c>
      <c r="G908">
        <v>34.6243919585201</v>
      </c>
      <c r="H908">
        <v>-6.8256158676727399</v>
      </c>
      <c r="I908">
        <v>-1.35281971054294</v>
      </c>
      <c r="J908">
        <v>0.93127353711166905</v>
      </c>
      <c r="K908">
        <v>679.26211871347402</v>
      </c>
      <c r="L908">
        <v>635.98938327424503</v>
      </c>
      <c r="M908">
        <v>58.2418441935448</v>
      </c>
      <c r="N908">
        <v>0.86105555900322095</v>
      </c>
      <c r="O908">
        <v>31.874719016933899</v>
      </c>
      <c r="P908">
        <v>76.324481437442103</v>
      </c>
      <c r="Q908">
        <v>6.5924290244472994E-2</v>
      </c>
    </row>
    <row r="909" spans="1:17" hidden="1" x14ac:dyDescent="0.3">
      <c r="A909" t="s">
        <v>1968</v>
      </c>
      <c r="B909" t="s">
        <v>1969</v>
      </c>
      <c r="C909" t="s">
        <v>10398</v>
      </c>
      <c r="D909" t="s">
        <v>21</v>
      </c>
      <c r="E909">
        <v>3587.8868338799998</v>
      </c>
      <c r="F909">
        <v>666.8</v>
      </c>
      <c r="G909">
        <v>176.277912954904</v>
      </c>
      <c r="H909">
        <v>4.8389851386612097</v>
      </c>
      <c r="I909">
        <v>22.6688997816313</v>
      </c>
      <c r="J909">
        <v>-5.6136606362768404</v>
      </c>
      <c r="K909">
        <v>630.704641142573</v>
      </c>
      <c r="L909">
        <v>504.92601129035501</v>
      </c>
      <c r="M909">
        <v>43.0386391940701</v>
      </c>
      <c r="N909">
        <v>0.57714063474073896</v>
      </c>
      <c r="O909">
        <v>13.827234553089299</v>
      </c>
      <c r="P909">
        <v>211.80734159457501</v>
      </c>
      <c r="Q909">
        <v>0.10875481617314101</v>
      </c>
    </row>
    <row r="910" spans="1:17" hidden="1" x14ac:dyDescent="0.3">
      <c r="A910" t="s">
        <v>1970</v>
      </c>
      <c r="B910" t="s">
        <v>1971</v>
      </c>
      <c r="C910" t="s">
        <v>10398</v>
      </c>
      <c r="D910" t="s">
        <v>83</v>
      </c>
      <c r="E910">
        <v>3577.3409647799999</v>
      </c>
      <c r="F910">
        <v>2853.4</v>
      </c>
      <c r="G910">
        <v>8.5554249527563506</v>
      </c>
      <c r="H910">
        <v>-11.0074708557813</v>
      </c>
      <c r="I910">
        <v>-2.1317108501586901</v>
      </c>
      <c r="J910">
        <v>-5.82649027811651</v>
      </c>
      <c r="K910">
        <v>3172.1895644567298</v>
      </c>
      <c r="L910">
        <v>2789.8240200349401</v>
      </c>
      <c r="M910">
        <v>28.029372124070999</v>
      </c>
      <c r="N910">
        <v>1.83061995137461</v>
      </c>
      <c r="O910">
        <v>33.708908670358099</v>
      </c>
      <c r="P910">
        <v>56.226559719674697</v>
      </c>
      <c r="Q910">
        <v>0.18273977320238</v>
      </c>
    </row>
    <row r="911" spans="1:17" hidden="1" x14ac:dyDescent="0.3">
      <c r="A911" t="s">
        <v>1972</v>
      </c>
      <c r="B911" t="s">
        <v>1973</v>
      </c>
      <c r="C911" t="s">
        <v>10398</v>
      </c>
      <c r="D911" t="s">
        <v>132</v>
      </c>
      <c r="E911">
        <v>3567.5546175899999</v>
      </c>
      <c r="F911">
        <v>76.59</v>
      </c>
      <c r="G911">
        <v>42.9063533218768</v>
      </c>
      <c r="H911">
        <v>-25.847883872429499</v>
      </c>
      <c r="I911">
        <v>63.397594027894698</v>
      </c>
      <c r="J911">
        <v>-10.338016526334901</v>
      </c>
      <c r="K911">
        <v>83.236104616699194</v>
      </c>
      <c r="M911">
        <v>44.3863613889121</v>
      </c>
      <c r="N911">
        <v>0.31351413198760603</v>
      </c>
      <c r="O911">
        <v>41.728685206945997</v>
      </c>
      <c r="P911">
        <v>112.75</v>
      </c>
    </row>
    <row r="912" spans="1:17" x14ac:dyDescent="0.3">
      <c r="A912" t="s">
        <v>1974</v>
      </c>
      <c r="B912" t="s">
        <v>1975</v>
      </c>
      <c r="C912" t="s">
        <v>10399</v>
      </c>
      <c r="D912" t="s">
        <v>429</v>
      </c>
      <c r="E912">
        <v>3546.4361939999999</v>
      </c>
      <c r="F912">
        <v>23</v>
      </c>
      <c r="G912">
        <v>-49.732535567012</v>
      </c>
      <c r="H912">
        <v>7.22414992520594</v>
      </c>
      <c r="I912">
        <v>-29.292208164277</v>
      </c>
      <c r="J912">
        <v>-10.6258133960643</v>
      </c>
      <c r="K912">
        <v>22.292794418277101</v>
      </c>
      <c r="L912">
        <v>23.836405578872299</v>
      </c>
      <c r="M912">
        <v>37.132128429690802</v>
      </c>
      <c r="N912">
        <v>1.2803776291767299</v>
      </c>
      <c r="O912">
        <v>96.304347826086897</v>
      </c>
      <c r="P912">
        <v>37.724550898203503</v>
      </c>
    </row>
    <row r="913" spans="1:17" hidden="1" x14ac:dyDescent="0.3">
      <c r="A913" t="s">
        <v>1976</v>
      </c>
      <c r="B913" t="s">
        <v>1977</v>
      </c>
      <c r="C913" t="s">
        <v>10398</v>
      </c>
      <c r="D913" t="s">
        <v>1978</v>
      </c>
      <c r="E913">
        <v>3539.2871249999998</v>
      </c>
      <c r="F913">
        <v>1392.05</v>
      </c>
      <c r="G913">
        <v>91.858787302150404</v>
      </c>
      <c r="H913">
        <v>-16.973592140178699</v>
      </c>
      <c r="I913">
        <v>13.833812637903399</v>
      </c>
      <c r="J913">
        <v>-13.8888640698865</v>
      </c>
      <c r="K913">
        <v>1444.2372804392701</v>
      </c>
      <c r="L913">
        <v>1220.21546141666</v>
      </c>
      <c r="M913">
        <v>39.347316488061203</v>
      </c>
      <c r="N913">
        <v>0.32892324702576398</v>
      </c>
      <c r="O913">
        <v>19.9633633849358</v>
      </c>
      <c r="P913">
        <v>125.61588330632</v>
      </c>
      <c r="Q913">
        <v>1.5377904939813E-2</v>
      </c>
    </row>
    <row r="914" spans="1:17" hidden="1" x14ac:dyDescent="0.3">
      <c r="A914" t="s">
        <v>1979</v>
      </c>
      <c r="B914" t="s">
        <v>1980</v>
      </c>
      <c r="C914" t="s">
        <v>10398</v>
      </c>
      <c r="D914" t="s">
        <v>1981</v>
      </c>
      <c r="E914">
        <v>3536.689574475</v>
      </c>
      <c r="F914">
        <v>797.25</v>
      </c>
      <c r="G914">
        <v>108.747160496764</v>
      </c>
      <c r="H914">
        <v>-10.060088177798299</v>
      </c>
      <c r="I914">
        <v>172.71265488380999</v>
      </c>
      <c r="J914">
        <v>4.5702347693927496</v>
      </c>
      <c r="K914">
        <v>713.90125692281697</v>
      </c>
      <c r="M914">
        <v>63.862530092933603</v>
      </c>
      <c r="N914">
        <v>0.84823374950401698</v>
      </c>
      <c r="O914">
        <v>6.24020068987143</v>
      </c>
      <c r="P914">
        <v>211.66927286942899</v>
      </c>
    </row>
    <row r="915" spans="1:17" x14ac:dyDescent="0.3">
      <c r="A915" t="s">
        <v>1982</v>
      </c>
      <c r="B915" t="s">
        <v>1983</v>
      </c>
      <c r="C915" t="s">
        <v>10391</v>
      </c>
      <c r="D915" t="s">
        <v>1409</v>
      </c>
      <c r="E915">
        <v>3527.0808896839899</v>
      </c>
      <c r="F915">
        <v>131.72</v>
      </c>
      <c r="G915">
        <v>-55.112447922115201</v>
      </c>
      <c r="H915">
        <v>-4.0295372490397297</v>
      </c>
      <c r="I915">
        <v>-8.32863030069921</v>
      </c>
      <c r="J915">
        <v>-3.0315912479348901</v>
      </c>
      <c r="K915">
        <v>131.15866852305501</v>
      </c>
      <c r="L915">
        <v>137.33417544796001</v>
      </c>
      <c r="M915">
        <v>53.107684010734602</v>
      </c>
      <c r="N915">
        <v>0.79761058719495204</v>
      </c>
      <c r="O915">
        <v>34.755542058912802</v>
      </c>
      <c r="P915">
        <v>26.1081857348013</v>
      </c>
      <c r="Q915">
        <v>-7.8270042804153006E-2</v>
      </c>
    </row>
    <row r="916" spans="1:17" hidden="1" x14ac:dyDescent="0.3">
      <c r="A916" t="s">
        <v>1984</v>
      </c>
      <c r="B916" t="s">
        <v>1985</v>
      </c>
      <c r="C916" t="s">
        <v>10398</v>
      </c>
      <c r="D916" t="s">
        <v>472</v>
      </c>
      <c r="E916">
        <v>3525.9930638730002</v>
      </c>
      <c r="F916">
        <v>254.73</v>
      </c>
      <c r="G916">
        <v>32.088359034348997</v>
      </c>
      <c r="H916">
        <v>11.6406044655992</v>
      </c>
      <c r="I916">
        <v>12.7031625961771</v>
      </c>
      <c r="J916">
        <v>-3.8099129306487201</v>
      </c>
      <c r="K916">
        <v>230.83177732917699</v>
      </c>
      <c r="L916">
        <v>198.13964349138001</v>
      </c>
      <c r="M916">
        <v>46.989770263461601</v>
      </c>
      <c r="N916">
        <v>1.1969414630705899</v>
      </c>
      <c r="O916">
        <v>8.7425901935382697</v>
      </c>
      <c r="P916">
        <v>98.079315707620495</v>
      </c>
      <c r="Q916">
        <v>4.0033095570163997E-2</v>
      </c>
    </row>
    <row r="917" spans="1:17" hidden="1" x14ac:dyDescent="0.3">
      <c r="A917" t="s">
        <v>1986</v>
      </c>
      <c r="B917" t="s">
        <v>1987</v>
      </c>
      <c r="C917" t="s">
        <v>10398</v>
      </c>
      <c r="D917" t="s">
        <v>21</v>
      </c>
      <c r="E917">
        <v>3525.4316947500001</v>
      </c>
      <c r="F917">
        <v>276.14999999999998</v>
      </c>
      <c r="G917">
        <v>-24.927940189341999</v>
      </c>
      <c r="H917">
        <v>24.9926723075396</v>
      </c>
      <c r="I917">
        <v>5.8276971091015097</v>
      </c>
      <c r="J917">
        <v>3.7353505675730698</v>
      </c>
      <c r="K917">
        <v>246.98283195184399</v>
      </c>
      <c r="L917">
        <v>232.24474060006801</v>
      </c>
      <c r="M917">
        <v>53.883728291703903</v>
      </c>
      <c r="N917">
        <v>3.0585350015328201</v>
      </c>
      <c r="O917">
        <v>16.516386022089399</v>
      </c>
      <c r="P917">
        <v>64.414146225291702</v>
      </c>
      <c r="Q917">
        <v>0.118469802005622</v>
      </c>
    </row>
    <row r="918" spans="1:17" hidden="1" x14ac:dyDescent="0.3">
      <c r="A918" t="s">
        <v>1988</v>
      </c>
      <c r="B918" t="s">
        <v>1989</v>
      </c>
      <c r="C918" t="s">
        <v>10398</v>
      </c>
      <c r="D918" t="s">
        <v>46</v>
      </c>
      <c r="E918">
        <v>3498.69408621</v>
      </c>
      <c r="F918">
        <v>874.9</v>
      </c>
      <c r="G918">
        <v>10.862285253165901</v>
      </c>
      <c r="H918">
        <v>-9.9604564602442398</v>
      </c>
      <c r="I918">
        <v>-18.810231148028599</v>
      </c>
      <c r="J918">
        <v>-7.0430288099477298</v>
      </c>
      <c r="K918">
        <v>942.03889729352704</v>
      </c>
      <c r="L918">
        <v>903.44948452403605</v>
      </c>
      <c r="M918">
        <v>41.723385030154503</v>
      </c>
      <c r="N918">
        <v>0.64099898553597801</v>
      </c>
      <c r="O918">
        <v>57.275117156246402</v>
      </c>
      <c r="P918">
        <v>42.584745762711798</v>
      </c>
    </row>
    <row r="919" spans="1:17" x14ac:dyDescent="0.3">
      <c r="A919" t="s">
        <v>1990</v>
      </c>
      <c r="B919" t="s">
        <v>1991</v>
      </c>
      <c r="C919" t="s">
        <v>10392</v>
      </c>
      <c r="D919" t="s">
        <v>125</v>
      </c>
      <c r="E919">
        <v>3496.8793860000001</v>
      </c>
      <c r="F919">
        <v>1201.2</v>
      </c>
      <c r="G919">
        <v>-15.5899452592459</v>
      </c>
      <c r="H919">
        <v>-2.4288770628374499</v>
      </c>
      <c r="I919">
        <v>7.0231864449563997</v>
      </c>
      <c r="J919">
        <v>2.7279991931856702</v>
      </c>
      <c r="K919">
        <v>1122.80805656248</v>
      </c>
      <c r="L919">
        <v>1124.45683063366</v>
      </c>
      <c r="M919">
        <v>73.8865931384383</v>
      </c>
      <c r="N919">
        <v>1.35724347730436</v>
      </c>
      <c r="O919">
        <v>13.1368631368631</v>
      </c>
      <c r="P919">
        <v>25.780104712041801</v>
      </c>
      <c r="Q919">
        <v>1.0075828761980999E-2</v>
      </c>
    </row>
    <row r="920" spans="1:17" x14ac:dyDescent="0.3">
      <c r="A920" t="s">
        <v>1992</v>
      </c>
      <c r="B920" t="s">
        <v>1993</v>
      </c>
      <c r="C920" t="s">
        <v>10395</v>
      </c>
      <c r="D920" t="s">
        <v>514</v>
      </c>
      <c r="E920">
        <v>3495.2895600000002</v>
      </c>
      <c r="F920">
        <v>807.45</v>
      </c>
      <c r="G920">
        <v>-11.4763266079066</v>
      </c>
      <c r="H920">
        <v>-7.6689622763637901</v>
      </c>
      <c r="I920">
        <v>-43.417840319966999</v>
      </c>
      <c r="J920">
        <v>-2.94498502820369</v>
      </c>
      <c r="K920">
        <v>909.205905320135</v>
      </c>
      <c r="L920">
        <v>961.06532204023995</v>
      </c>
      <c r="M920">
        <v>44.224489262387401</v>
      </c>
      <c r="N920">
        <v>0.67210407564967101</v>
      </c>
      <c r="O920">
        <v>85.144590996346494</v>
      </c>
      <c r="P920">
        <v>30.2338709677419</v>
      </c>
      <c r="Q920">
        <v>0.15572862465278001</v>
      </c>
    </row>
    <row r="921" spans="1:17" hidden="1" x14ac:dyDescent="0.3">
      <c r="A921" t="s">
        <v>1994</v>
      </c>
      <c r="B921" t="s">
        <v>1995</v>
      </c>
      <c r="C921" t="s">
        <v>10398</v>
      </c>
      <c r="D921" t="s">
        <v>390</v>
      </c>
      <c r="E921">
        <v>3486.6457804199899</v>
      </c>
      <c r="F921">
        <v>1053.8</v>
      </c>
      <c r="G921">
        <v>40.552474255113303</v>
      </c>
      <c r="H921">
        <v>11.3187692555168</v>
      </c>
      <c r="I921">
        <v>51.366791960832202</v>
      </c>
      <c r="J921">
        <v>-7.0008906417085699</v>
      </c>
      <c r="K921">
        <v>971.04950469926496</v>
      </c>
      <c r="L921">
        <v>779.25599907145499</v>
      </c>
      <c r="M921">
        <v>39.786291261904701</v>
      </c>
      <c r="N921">
        <v>0.531991690519934</v>
      </c>
      <c r="O921">
        <v>29.056747010817901</v>
      </c>
      <c r="P921">
        <v>105.94098104358</v>
      </c>
      <c r="Q921">
        <v>-1.124837355785E-3</v>
      </c>
    </row>
    <row r="922" spans="1:17" x14ac:dyDescent="0.3">
      <c r="A922" t="s">
        <v>1996</v>
      </c>
      <c r="B922" t="s">
        <v>1997</v>
      </c>
      <c r="C922" t="s">
        <v>10395</v>
      </c>
      <c r="D922" t="s">
        <v>125</v>
      </c>
      <c r="E922">
        <v>3479.0056589999999</v>
      </c>
      <c r="F922">
        <v>603.95000000000005</v>
      </c>
      <c r="G922">
        <v>-18.358726335550099</v>
      </c>
      <c r="H922">
        <v>-10.230723510273901</v>
      </c>
      <c r="I922">
        <v>-5.9411651196407096</v>
      </c>
      <c r="J922">
        <v>-3.86491889837442</v>
      </c>
      <c r="K922">
        <v>584.76294810325498</v>
      </c>
      <c r="L922">
        <v>567.44933515623404</v>
      </c>
      <c r="M922">
        <v>61.671222188624498</v>
      </c>
      <c r="N922">
        <v>0.63740197847200597</v>
      </c>
      <c r="O922">
        <v>14.5707426111433</v>
      </c>
      <c r="P922">
        <v>31.293478260869499</v>
      </c>
      <c r="Q922">
        <v>0.12313206546333701</v>
      </c>
    </row>
    <row r="923" spans="1:17" x14ac:dyDescent="0.3">
      <c r="A923" t="s">
        <v>1998</v>
      </c>
      <c r="B923" t="s">
        <v>1999</v>
      </c>
      <c r="C923" t="s">
        <v>10388</v>
      </c>
      <c r="D923" t="s">
        <v>54</v>
      </c>
      <c r="E923">
        <v>3476.1909505499998</v>
      </c>
      <c r="F923">
        <v>377.1</v>
      </c>
      <c r="G923">
        <v>-18.600269194679399</v>
      </c>
      <c r="H923">
        <v>7.3635106220239903</v>
      </c>
      <c r="I923">
        <v>-5.9799409394187997</v>
      </c>
      <c r="J923">
        <v>-3.1933673811448799</v>
      </c>
      <c r="K923">
        <v>353.10507723230398</v>
      </c>
      <c r="L923">
        <v>343.77446093236802</v>
      </c>
      <c r="M923">
        <v>61.726775932577397</v>
      </c>
      <c r="N923">
        <v>0.68300075652345205</v>
      </c>
      <c r="O923">
        <v>10.050384513391601</v>
      </c>
      <c r="P923">
        <v>31.577110956036201</v>
      </c>
      <c r="Q923">
        <v>-6.3148306703376997E-2</v>
      </c>
    </row>
    <row r="924" spans="1:17" hidden="1" x14ac:dyDescent="0.3">
      <c r="A924" t="s">
        <v>2000</v>
      </c>
      <c r="B924" t="s">
        <v>2001</v>
      </c>
      <c r="C924" t="s">
        <v>10398</v>
      </c>
      <c r="D924" t="s">
        <v>132</v>
      </c>
      <c r="E924">
        <v>3469.1128150699901</v>
      </c>
      <c r="F924">
        <v>345.1</v>
      </c>
      <c r="G924">
        <v>43.388809462227698</v>
      </c>
      <c r="H924">
        <v>-10.1404089222848</v>
      </c>
      <c r="I924">
        <v>8.8964233638208707</v>
      </c>
      <c r="J924">
        <v>0.18847310965266501</v>
      </c>
      <c r="K924">
        <v>355.66295121099</v>
      </c>
      <c r="L924">
        <v>333.85035165086998</v>
      </c>
      <c r="M924">
        <v>57.662861863672603</v>
      </c>
      <c r="N924">
        <v>0.95984600247114404</v>
      </c>
      <c r="O924">
        <v>35.902636916835597</v>
      </c>
      <c r="P924">
        <v>76.747759282970506</v>
      </c>
      <c r="Q924">
        <v>5.3787852834772998E-2</v>
      </c>
    </row>
    <row r="925" spans="1:17" hidden="1" x14ac:dyDescent="0.3">
      <c r="A925" t="s">
        <v>2002</v>
      </c>
      <c r="B925" t="s">
        <v>2003</v>
      </c>
      <c r="C925" t="s">
        <v>10398</v>
      </c>
      <c r="D925" t="s">
        <v>1603</v>
      </c>
      <c r="E925">
        <v>3467.3625444149998</v>
      </c>
      <c r="F925">
        <v>2044.35</v>
      </c>
      <c r="G925">
        <v>4.4752781341534797</v>
      </c>
      <c r="H925">
        <v>-17.4324392188649</v>
      </c>
      <c r="I925">
        <v>9.7644816304200805</v>
      </c>
      <c r="J925">
        <v>-11.5932459200392</v>
      </c>
      <c r="K925">
        <v>2169.7040044007799</v>
      </c>
      <c r="L925">
        <v>1861.56586219477</v>
      </c>
      <c r="M925">
        <v>22.182047085237699</v>
      </c>
      <c r="N925">
        <v>0.87217011149135104</v>
      </c>
      <c r="O925">
        <v>20.771883483747899</v>
      </c>
      <c r="P925">
        <v>44.369902192719103</v>
      </c>
      <c r="Q925">
        <v>0.10686559496223</v>
      </c>
    </row>
    <row r="926" spans="1:17" hidden="1" x14ac:dyDescent="0.3">
      <c r="A926" t="s">
        <v>2004</v>
      </c>
      <c r="B926" t="s">
        <v>2005</v>
      </c>
      <c r="C926" t="s">
        <v>10398</v>
      </c>
      <c r="D926" t="s">
        <v>27</v>
      </c>
      <c r="E926">
        <v>3463.74</v>
      </c>
      <c r="F926">
        <v>54.98</v>
      </c>
      <c r="G926">
        <v>81.057694318045407</v>
      </c>
      <c r="H926">
        <v>-17.207954343778901</v>
      </c>
      <c r="I926">
        <v>52.915589502307498</v>
      </c>
      <c r="J926">
        <v>-12.5004902532163</v>
      </c>
      <c r="K926">
        <v>58.377383347010003</v>
      </c>
      <c r="L926">
        <v>46.6310130991424</v>
      </c>
      <c r="M926">
        <v>42.525953419839901</v>
      </c>
      <c r="N926">
        <v>0.22982744729128499</v>
      </c>
      <c r="O926">
        <v>85.394688977810105</v>
      </c>
      <c r="P926">
        <v>117.74257425742501</v>
      </c>
      <c r="Q926">
        <v>9.6761144874735999E-2</v>
      </c>
    </row>
    <row r="927" spans="1:17" hidden="1" x14ac:dyDescent="0.3">
      <c r="A927" t="s">
        <v>2006</v>
      </c>
      <c r="B927" t="s">
        <v>2007</v>
      </c>
      <c r="C927" t="s">
        <v>10398</v>
      </c>
      <c r="D927" t="s">
        <v>1414</v>
      </c>
      <c r="E927">
        <v>3459.1266270000001</v>
      </c>
      <c r="F927">
        <v>790</v>
      </c>
      <c r="G927">
        <v>-14.8347855508715</v>
      </c>
      <c r="H927">
        <v>-18.7878134292678</v>
      </c>
      <c r="I927">
        <v>37.171998630118303</v>
      </c>
      <c r="J927">
        <v>-8.3901596047171694</v>
      </c>
      <c r="K927">
        <v>787.54815432178395</v>
      </c>
      <c r="L927">
        <v>689.45668951930497</v>
      </c>
      <c r="M927">
        <v>42.843495987610297</v>
      </c>
      <c r="N927">
        <v>0.45010736502737902</v>
      </c>
      <c r="O927">
        <v>24.430379746835399</v>
      </c>
      <c r="P927">
        <v>75.868210151380197</v>
      </c>
      <c r="Q927">
        <v>-3.6606052139033E-2</v>
      </c>
    </row>
    <row r="928" spans="1:17" hidden="1" x14ac:dyDescent="0.3">
      <c r="A928" t="s">
        <v>2008</v>
      </c>
      <c r="B928" t="s">
        <v>2009</v>
      </c>
      <c r="C928" t="s">
        <v>10398</v>
      </c>
      <c r="D928" t="s">
        <v>54</v>
      </c>
      <c r="E928">
        <v>3452.32847501999</v>
      </c>
      <c r="F928">
        <v>1388.7</v>
      </c>
      <c r="G928">
        <v>108.469210464734</v>
      </c>
      <c r="H928">
        <v>-8.2055410496382208</v>
      </c>
      <c r="I928">
        <v>56.726884690593401</v>
      </c>
      <c r="J928">
        <v>-4.1376952292015403</v>
      </c>
      <c r="K928">
        <v>1300.9377113862099</v>
      </c>
      <c r="L928">
        <v>1017.73563823348</v>
      </c>
      <c r="M928">
        <v>48.014544431526197</v>
      </c>
      <c r="N928">
        <v>0.883645316715162</v>
      </c>
      <c r="O928">
        <v>10.174983797796401</v>
      </c>
      <c r="P928">
        <v>179.91713325867801</v>
      </c>
      <c r="Q928">
        <v>0.22760015123831401</v>
      </c>
    </row>
    <row r="929" spans="1:17" x14ac:dyDescent="0.3">
      <c r="A929" t="s">
        <v>2010</v>
      </c>
      <c r="B929" t="s">
        <v>2011</v>
      </c>
      <c r="C929" t="s">
        <v>10400</v>
      </c>
      <c r="D929" t="s">
        <v>1603</v>
      </c>
      <c r="E929">
        <v>3447.0364520779999</v>
      </c>
      <c r="F929">
        <v>152.38</v>
      </c>
      <c r="G929">
        <v>-31.945456995329099</v>
      </c>
      <c r="H929">
        <v>-8.7820352708709795</v>
      </c>
      <c r="I929">
        <v>-10.291971887776199</v>
      </c>
      <c r="J929">
        <v>-2.9712290163650001</v>
      </c>
      <c r="K929">
        <v>155.22567769046199</v>
      </c>
      <c r="L929">
        <v>151.081294635045</v>
      </c>
      <c r="M929">
        <v>49.187074795000598</v>
      </c>
      <c r="N929">
        <v>0.370701652215705</v>
      </c>
      <c r="O929">
        <v>17.528547053419</v>
      </c>
      <c r="P929">
        <v>18.124031007751899</v>
      </c>
      <c r="Q929">
        <v>3.0949565318792002E-2</v>
      </c>
    </row>
    <row r="930" spans="1:17" hidden="1" x14ac:dyDescent="0.3">
      <c r="A930" t="s">
        <v>2012</v>
      </c>
      <c r="B930" t="s">
        <v>2013</v>
      </c>
      <c r="C930" t="s">
        <v>10398</v>
      </c>
      <c r="D930" t="s">
        <v>278</v>
      </c>
      <c r="E930">
        <v>3441.1164613199999</v>
      </c>
      <c r="F930">
        <v>332.55</v>
      </c>
      <c r="G930">
        <v>31.564579636390999</v>
      </c>
      <c r="H930">
        <v>-7.3805032571914602</v>
      </c>
      <c r="I930">
        <v>69.786058964837494</v>
      </c>
      <c r="J930">
        <v>-1.39537828362821</v>
      </c>
      <c r="K930">
        <v>349.02493183143099</v>
      </c>
      <c r="L930">
        <v>291.33435811467399</v>
      </c>
      <c r="M930">
        <v>48.663241900849201</v>
      </c>
      <c r="N930">
        <v>0.57238829547470504</v>
      </c>
      <c r="O930">
        <v>37.874003909186499</v>
      </c>
      <c r="P930">
        <v>107.84375</v>
      </c>
      <c r="Q930">
        <v>0.216890563489017</v>
      </c>
    </row>
    <row r="931" spans="1:17" hidden="1" x14ac:dyDescent="0.3">
      <c r="A931" t="s">
        <v>2014</v>
      </c>
      <c r="B931" t="s">
        <v>2015</v>
      </c>
      <c r="C931" t="s">
        <v>10398</v>
      </c>
      <c r="D931" t="s">
        <v>533</v>
      </c>
      <c r="E931">
        <v>3426.3891624599901</v>
      </c>
      <c r="F931">
        <v>436.7</v>
      </c>
      <c r="G931">
        <v>131.746867983756</v>
      </c>
      <c r="H931">
        <v>5.4738658106817999</v>
      </c>
      <c r="I931">
        <v>50.384641304238997</v>
      </c>
      <c r="J931">
        <v>-15.110790166990601</v>
      </c>
      <c r="K931">
        <v>378.47849910580499</v>
      </c>
      <c r="L931">
        <v>299.437918668419</v>
      </c>
      <c r="M931">
        <v>56.669963182530502</v>
      </c>
      <c r="N931">
        <v>1.35040191999828</v>
      </c>
      <c r="O931">
        <v>14.2660865582779</v>
      </c>
      <c r="P931">
        <v>169.52630766856899</v>
      </c>
      <c r="Q931">
        <v>0.15686004213458801</v>
      </c>
    </row>
    <row r="932" spans="1:17" x14ac:dyDescent="0.3">
      <c r="A932" t="s">
        <v>2016</v>
      </c>
      <c r="B932" t="s">
        <v>2017</v>
      </c>
      <c r="C932" t="s">
        <v>10393</v>
      </c>
      <c r="D932" t="s">
        <v>46</v>
      </c>
      <c r="E932">
        <v>3425.9655886999999</v>
      </c>
      <c r="F932">
        <v>2021.45</v>
      </c>
      <c r="G932">
        <v>-12.3945511308133</v>
      </c>
      <c r="H932">
        <v>-2.4182056124656501</v>
      </c>
      <c r="I932">
        <v>13.4367328338509</v>
      </c>
      <c r="J932">
        <v>-6.7255604819806303</v>
      </c>
      <c r="K932">
        <v>1968.19364454636</v>
      </c>
      <c r="L932">
        <v>1776.3689847396199</v>
      </c>
      <c r="M932">
        <v>43.550124827929302</v>
      </c>
      <c r="N932">
        <v>0.62287280924119204</v>
      </c>
      <c r="O932">
        <v>12.0235474535605</v>
      </c>
      <c r="P932">
        <v>42.959688826025399</v>
      </c>
      <c r="Q932">
        <v>5.5453656227979001E-2</v>
      </c>
    </row>
    <row r="933" spans="1:17" x14ac:dyDescent="0.3">
      <c r="A933" t="s">
        <v>2018</v>
      </c>
      <c r="B933" t="s">
        <v>2019</v>
      </c>
      <c r="C933" t="s">
        <v>10383</v>
      </c>
      <c r="D933" t="s">
        <v>290</v>
      </c>
      <c r="E933">
        <v>3419.7566745200002</v>
      </c>
      <c r="F933">
        <v>1277.3</v>
      </c>
      <c r="G933">
        <v>-1.45359852403004</v>
      </c>
      <c r="H933">
        <v>-10.652778398435</v>
      </c>
      <c r="I933">
        <v>-9.2314087887244405</v>
      </c>
      <c r="J933">
        <v>-6.7583317454868403</v>
      </c>
      <c r="K933">
        <v>1347.35233998896</v>
      </c>
      <c r="L933">
        <v>1318.5471965678601</v>
      </c>
      <c r="M933">
        <v>28.369600059240199</v>
      </c>
      <c r="N933">
        <v>0.320652632861951</v>
      </c>
      <c r="O933">
        <v>42.719016675800503</v>
      </c>
      <c r="P933">
        <v>32.775467775467703</v>
      </c>
      <c r="Q933">
        <v>7.0227669541695001E-2</v>
      </c>
    </row>
    <row r="934" spans="1:17" x14ac:dyDescent="0.3">
      <c r="A934" t="s">
        <v>2020</v>
      </c>
      <c r="B934" t="s">
        <v>2021</v>
      </c>
      <c r="C934" t="s">
        <v>10397</v>
      </c>
      <c r="D934" t="s">
        <v>278</v>
      </c>
      <c r="E934">
        <v>3418.7393268000001</v>
      </c>
      <c r="F934">
        <v>333.9</v>
      </c>
      <c r="G934">
        <v>23.290968706492201</v>
      </c>
      <c r="H934">
        <v>-4.2542866069481402</v>
      </c>
      <c r="I934">
        <v>23.868988746919801</v>
      </c>
      <c r="J934">
        <v>-1.9407089998172</v>
      </c>
      <c r="K934">
        <v>326.117335396219</v>
      </c>
      <c r="L934">
        <v>280.94882863310897</v>
      </c>
      <c r="M934">
        <v>48.198337386951998</v>
      </c>
      <c r="N934">
        <v>0.68974325337131404</v>
      </c>
      <c r="O934">
        <v>8.6702605570530196</v>
      </c>
      <c r="P934">
        <v>76.994434137291194</v>
      </c>
      <c r="Q934">
        <v>3.6964981267069998E-3</v>
      </c>
    </row>
    <row r="935" spans="1:17" hidden="1" x14ac:dyDescent="0.3">
      <c r="A935" t="s">
        <v>2022</v>
      </c>
      <c r="B935" t="s">
        <v>2023</v>
      </c>
      <c r="C935" t="s">
        <v>10398</v>
      </c>
      <c r="D935" t="s">
        <v>390</v>
      </c>
      <c r="E935">
        <v>3415.5256199999999</v>
      </c>
      <c r="F935">
        <v>13310.7</v>
      </c>
      <c r="G935">
        <v>-47.172665418467297</v>
      </c>
      <c r="H935">
        <v>5.8831003666858397</v>
      </c>
      <c r="I935">
        <v>-13.218506926591299</v>
      </c>
      <c r="J935">
        <v>-6.1678786593403698</v>
      </c>
      <c r="K935">
        <v>12315.8242065053</v>
      </c>
      <c r="L935">
        <v>12231.2658524083</v>
      </c>
      <c r="M935">
        <v>52.5573448616652</v>
      </c>
      <c r="N935">
        <v>0.42944607534972601</v>
      </c>
      <c r="O935">
        <v>32.043018023094099</v>
      </c>
      <c r="P935">
        <v>46.271428571428501</v>
      </c>
      <c r="Q935">
        <v>-4.9237448688188003E-2</v>
      </c>
    </row>
    <row r="936" spans="1:17" hidden="1" x14ac:dyDescent="0.3">
      <c r="A936" t="s">
        <v>2024</v>
      </c>
      <c r="B936" t="s">
        <v>2025</v>
      </c>
      <c r="C936" t="s">
        <v>10398</v>
      </c>
      <c r="D936" t="s">
        <v>83</v>
      </c>
      <c r="E936">
        <v>3406.3814603549999</v>
      </c>
      <c r="F936">
        <v>2494.65</v>
      </c>
      <c r="G936">
        <v>748.80424064581996</v>
      </c>
      <c r="H936">
        <v>-10.559059268983701</v>
      </c>
      <c r="I936">
        <v>134.06784869117999</v>
      </c>
      <c r="J936">
        <v>-12.284950504116299</v>
      </c>
      <c r="K936">
        <v>2379.6045029714801</v>
      </c>
      <c r="L936">
        <v>1604.9602473442001</v>
      </c>
      <c r="M936">
        <v>31.825876994538</v>
      </c>
      <c r="N936">
        <v>0.60318645295428497</v>
      </c>
      <c r="O936">
        <v>18.253061551720599</v>
      </c>
      <c r="P936">
        <v>783.061946902655</v>
      </c>
    </row>
    <row r="937" spans="1:17" hidden="1" x14ac:dyDescent="0.3">
      <c r="A937" t="s">
        <v>2026</v>
      </c>
      <c r="B937" t="s">
        <v>2027</v>
      </c>
      <c r="C937" t="s">
        <v>10398</v>
      </c>
      <c r="D937" t="s">
        <v>215</v>
      </c>
      <c r="E937">
        <v>3384.6753363749999</v>
      </c>
      <c r="F937">
        <v>189.45</v>
      </c>
      <c r="G937">
        <v>23.497262412785901</v>
      </c>
      <c r="H937">
        <v>16.154388423139199</v>
      </c>
      <c r="I937">
        <v>45.788786077616798</v>
      </c>
      <c r="J937">
        <v>-4.6519387352844097</v>
      </c>
      <c r="K937">
        <v>173.410202351344</v>
      </c>
      <c r="L937">
        <v>145.39938917209099</v>
      </c>
      <c r="M937">
        <v>49.685461475538702</v>
      </c>
      <c r="N937">
        <v>1.2522285326298599</v>
      </c>
      <c r="O937">
        <v>8.70942201108471</v>
      </c>
      <c r="P937">
        <v>82.955094157411807</v>
      </c>
      <c r="Q937">
        <v>0.16022925541201799</v>
      </c>
    </row>
    <row r="938" spans="1:17" hidden="1" x14ac:dyDescent="0.3">
      <c r="A938" t="s">
        <v>2028</v>
      </c>
      <c r="B938" t="s">
        <v>2029</v>
      </c>
      <c r="C938" t="s">
        <v>10398</v>
      </c>
      <c r="D938" t="s">
        <v>46</v>
      </c>
      <c r="E938">
        <v>3383.3156795700002</v>
      </c>
      <c r="F938">
        <v>399.9</v>
      </c>
      <c r="G938">
        <v>54.692067607591099</v>
      </c>
      <c r="H938">
        <v>2.3180398743786199</v>
      </c>
      <c r="I938">
        <v>41.672981098954502</v>
      </c>
      <c r="J938">
        <v>-5.6689451201016903</v>
      </c>
      <c r="K938">
        <v>357.60320447281202</v>
      </c>
      <c r="L938">
        <v>301.56755353623203</v>
      </c>
      <c r="M938">
        <v>64.248687585556098</v>
      </c>
      <c r="N938">
        <v>1.15603616943064</v>
      </c>
      <c r="O938">
        <v>2.9757439359840099</v>
      </c>
      <c r="P938">
        <v>113.50774159103</v>
      </c>
      <c r="Q938">
        <v>8.4024543212498998E-2</v>
      </c>
    </row>
    <row r="939" spans="1:17" hidden="1" x14ac:dyDescent="0.3">
      <c r="A939" t="s">
        <v>2030</v>
      </c>
      <c r="B939" t="s">
        <v>2031</v>
      </c>
      <c r="C939" t="s">
        <v>10398</v>
      </c>
      <c r="D939" t="s">
        <v>57</v>
      </c>
      <c r="E939">
        <v>3380.4640518000001</v>
      </c>
      <c r="F939">
        <v>223.5</v>
      </c>
      <c r="G939">
        <v>28.4685881167849</v>
      </c>
      <c r="H939">
        <v>-6.3732172873261401</v>
      </c>
      <c r="I939">
        <v>20.1663794941249</v>
      </c>
      <c r="J939">
        <v>-6.8221784214845798</v>
      </c>
      <c r="K939">
        <v>228.43161206508501</v>
      </c>
      <c r="L939">
        <v>201.75076640666501</v>
      </c>
      <c r="M939">
        <v>44.001564219753398</v>
      </c>
      <c r="N939">
        <v>0.52508032474358401</v>
      </c>
      <c r="O939">
        <v>20.760626398210199</v>
      </c>
      <c r="P939">
        <v>65.127447358699598</v>
      </c>
      <c r="Q939">
        <v>0.118471588254478</v>
      </c>
    </row>
    <row r="940" spans="1:17" hidden="1" x14ac:dyDescent="0.3">
      <c r="A940" t="s">
        <v>2032</v>
      </c>
      <c r="B940" t="s">
        <v>2033</v>
      </c>
      <c r="C940" t="s">
        <v>10398</v>
      </c>
      <c r="E940">
        <v>3380.13</v>
      </c>
      <c r="F940">
        <v>631.79999999999995</v>
      </c>
      <c r="G940">
        <v>670.86245366395099</v>
      </c>
      <c r="H940">
        <v>-5.9976597198812804</v>
      </c>
      <c r="I940">
        <v>-6.4501299767314899</v>
      </c>
      <c r="J940">
        <v>-5.5125231243130504</v>
      </c>
      <c r="K940">
        <v>634.36124126896902</v>
      </c>
      <c r="L940">
        <v>505.18592868941801</v>
      </c>
      <c r="M940">
        <v>39.6871436684918</v>
      </c>
      <c r="N940">
        <v>2.8527099494656398</v>
      </c>
      <c r="O940">
        <v>25.459006014561499</v>
      </c>
      <c r="P940">
        <v>845.80838323353203</v>
      </c>
      <c r="Q940">
        <v>0.167192137762909</v>
      </c>
    </row>
    <row r="941" spans="1:17" hidden="1" x14ac:dyDescent="0.3">
      <c r="A941" t="s">
        <v>2034</v>
      </c>
      <c r="B941" t="s">
        <v>2035</v>
      </c>
      <c r="C941" t="s">
        <v>10398</v>
      </c>
      <c r="D941" t="s">
        <v>51</v>
      </c>
      <c r="E941">
        <v>3366.7396960299998</v>
      </c>
      <c r="F941">
        <v>538.15</v>
      </c>
      <c r="G941">
        <v>11.3940399867969</v>
      </c>
      <c r="H941">
        <v>7.7696787239975098</v>
      </c>
      <c r="I941">
        <v>20.925627858260501</v>
      </c>
      <c r="J941">
        <v>-2.5987270014442299</v>
      </c>
      <c r="K941">
        <v>523.38395377806899</v>
      </c>
      <c r="L941">
        <v>474.67491183307499</v>
      </c>
      <c r="M941">
        <v>49.9964256953605</v>
      </c>
      <c r="N941">
        <v>1.2677777621416699</v>
      </c>
      <c r="O941">
        <v>10.5639691535817</v>
      </c>
      <c r="P941">
        <v>53.2972511038313</v>
      </c>
      <c r="Q941">
        <v>5.1462205011690999E-2</v>
      </c>
    </row>
    <row r="942" spans="1:17" hidden="1" x14ac:dyDescent="0.3">
      <c r="A942" t="s">
        <v>2036</v>
      </c>
      <c r="B942" t="s">
        <v>2037</v>
      </c>
      <c r="C942" t="s">
        <v>10398</v>
      </c>
      <c r="D942" t="s">
        <v>80</v>
      </c>
      <c r="E942">
        <v>3362.6938399999999</v>
      </c>
      <c r="F942">
        <v>1084.5999999999999</v>
      </c>
      <c r="G942">
        <v>89.451087240891297</v>
      </c>
      <c r="H942">
        <v>15.7347079418621</v>
      </c>
      <c r="I942">
        <v>128.90994101942499</v>
      </c>
      <c r="J942">
        <v>0.65341266420659205</v>
      </c>
      <c r="K942">
        <v>895.631376309541</v>
      </c>
      <c r="L942">
        <v>669.32752116676102</v>
      </c>
      <c r="M942">
        <v>74.508635758505505</v>
      </c>
      <c r="N942">
        <v>0.54645700008953202</v>
      </c>
      <c r="O942">
        <v>3.2638760833487002</v>
      </c>
      <c r="P942">
        <v>157.53294550635101</v>
      </c>
      <c r="Q942">
        <v>8.0693164214477003E-2</v>
      </c>
    </row>
    <row r="943" spans="1:17" hidden="1" x14ac:dyDescent="0.3">
      <c r="A943" t="s">
        <v>2038</v>
      </c>
      <c r="B943" t="s">
        <v>2039</v>
      </c>
      <c r="C943" t="s">
        <v>10398</v>
      </c>
      <c r="D943" t="s">
        <v>132</v>
      </c>
      <c r="E943">
        <v>3349.1652960799902</v>
      </c>
      <c r="F943">
        <v>735.2</v>
      </c>
      <c r="G943">
        <v>83.662335917961002</v>
      </c>
      <c r="H943">
        <v>-5.3724783410682004</v>
      </c>
      <c r="I943">
        <v>3.4153219897451099</v>
      </c>
      <c r="J943">
        <v>-6.0825004567936798</v>
      </c>
      <c r="K943">
        <v>721.07584359249404</v>
      </c>
      <c r="L943">
        <v>628.92734089794101</v>
      </c>
      <c r="M943">
        <v>54.185066510630797</v>
      </c>
      <c r="N943">
        <v>0.69367367851175499</v>
      </c>
      <c r="O943">
        <v>12.3503808487486</v>
      </c>
      <c r="P943">
        <v>137.92880258899601</v>
      </c>
      <c r="Q943">
        <v>0.163819436741099</v>
      </c>
    </row>
    <row r="944" spans="1:17" hidden="1" x14ac:dyDescent="0.3">
      <c r="A944" t="s">
        <v>2040</v>
      </c>
      <c r="B944" t="s">
        <v>2041</v>
      </c>
      <c r="C944" t="s">
        <v>10398</v>
      </c>
      <c r="D944" t="s">
        <v>24</v>
      </c>
      <c r="E944">
        <v>3317.33814923</v>
      </c>
      <c r="F944">
        <v>398.65</v>
      </c>
      <c r="G944">
        <v>-8.9003375651955103</v>
      </c>
      <c r="H944">
        <v>3.83265900795582</v>
      </c>
      <c r="I944">
        <v>21.341569069710001</v>
      </c>
      <c r="J944">
        <v>-5.8615155292930199</v>
      </c>
      <c r="K944">
        <v>370.39614682754598</v>
      </c>
      <c r="L944">
        <v>321.59248353891297</v>
      </c>
      <c r="M944">
        <v>50.823434346402202</v>
      </c>
      <c r="N944">
        <v>0.58671472214166898</v>
      </c>
      <c r="O944">
        <v>17.145365608930099</v>
      </c>
      <c r="P944">
        <v>59.843624699278202</v>
      </c>
      <c r="Q944">
        <v>-3.8182543782181E-2</v>
      </c>
    </row>
    <row r="945" spans="1:17" hidden="1" x14ac:dyDescent="0.3">
      <c r="A945" t="s">
        <v>2042</v>
      </c>
      <c r="B945" t="s">
        <v>2043</v>
      </c>
      <c r="C945" t="s">
        <v>10398</v>
      </c>
      <c r="D945" t="s">
        <v>54</v>
      </c>
      <c r="E945">
        <v>3313.6301298150001</v>
      </c>
      <c r="F945">
        <v>151.94999999999999</v>
      </c>
      <c r="G945">
        <v>75.190719898696202</v>
      </c>
      <c r="H945">
        <v>-5.1908941260267296</v>
      </c>
      <c r="I945">
        <v>35.312073047777901</v>
      </c>
      <c r="J945">
        <v>-5.7838174789922396</v>
      </c>
      <c r="K945">
        <v>141.248872187404</v>
      </c>
      <c r="L945">
        <v>114.903586721482</v>
      </c>
      <c r="M945">
        <v>50.198515981038199</v>
      </c>
      <c r="N945">
        <v>0.98823904494352099</v>
      </c>
      <c r="O945">
        <v>11.418229680815999</v>
      </c>
      <c r="P945">
        <v>150.12345679012299</v>
      </c>
      <c r="Q945">
        <v>4.9068349555824002E-2</v>
      </c>
    </row>
    <row r="946" spans="1:17" x14ac:dyDescent="0.3">
      <c r="A946" t="s">
        <v>2044</v>
      </c>
      <c r="B946" t="s">
        <v>2045</v>
      </c>
      <c r="C946" t="s">
        <v>10386</v>
      </c>
      <c r="D946" t="s">
        <v>538</v>
      </c>
      <c r="E946">
        <v>3306.5434574000001</v>
      </c>
      <c r="F946">
        <v>454.9</v>
      </c>
      <c r="G946">
        <v>-15.1677882955297</v>
      </c>
      <c r="H946">
        <v>-7.9542140504992798</v>
      </c>
      <c r="I946">
        <v>18.081922011828802</v>
      </c>
      <c r="J946">
        <v>-2.0221795571678198</v>
      </c>
      <c r="K946">
        <v>436.22798875055202</v>
      </c>
      <c r="L946">
        <v>383.94822862739397</v>
      </c>
      <c r="M946">
        <v>48.041985780121998</v>
      </c>
      <c r="N946">
        <v>0.377349181374317</v>
      </c>
      <c r="O946">
        <v>11.0134095405583</v>
      </c>
      <c r="P946">
        <v>54.177258091848799</v>
      </c>
      <c r="Q946">
        <v>-9.2897402601100005E-4</v>
      </c>
    </row>
    <row r="947" spans="1:17" x14ac:dyDescent="0.3">
      <c r="A947" t="s">
        <v>2046</v>
      </c>
      <c r="B947" t="s">
        <v>2047</v>
      </c>
      <c r="C947" t="s">
        <v>10390</v>
      </c>
      <c r="D947" t="s">
        <v>197</v>
      </c>
      <c r="E947">
        <v>3301.9499273249999</v>
      </c>
      <c r="F947">
        <v>210.41</v>
      </c>
      <c r="G947">
        <v>-47.706119921944797</v>
      </c>
      <c r="H947">
        <v>-10.172115436361899</v>
      </c>
      <c r="I947">
        <v>-30.424463634032499</v>
      </c>
      <c r="J947">
        <v>-8.5754116985144293</v>
      </c>
      <c r="K947">
        <v>222.63274658969701</v>
      </c>
      <c r="L947">
        <v>229.60221342218</v>
      </c>
      <c r="M947">
        <v>32.347074075440801</v>
      </c>
      <c r="N947">
        <v>0.67666320395303003</v>
      </c>
      <c r="O947">
        <v>42.103512190485198</v>
      </c>
      <c r="P947">
        <v>10.422461296247601</v>
      </c>
      <c r="Q947">
        <v>5.7765663774529998E-3</v>
      </c>
    </row>
    <row r="948" spans="1:17" x14ac:dyDescent="0.3">
      <c r="A948" t="s">
        <v>2048</v>
      </c>
      <c r="B948" t="s">
        <v>2049</v>
      </c>
      <c r="C948" t="s">
        <v>10386</v>
      </c>
      <c r="D948" t="s">
        <v>545</v>
      </c>
      <c r="E948">
        <v>3295.1864931700002</v>
      </c>
      <c r="F948">
        <v>312.64999999999998</v>
      </c>
      <c r="G948">
        <v>-60.254547099502602</v>
      </c>
      <c r="H948">
        <v>1.09908177444873</v>
      </c>
      <c r="I948">
        <v>2.31679623502195</v>
      </c>
      <c r="J948">
        <v>-6.4089929547147602</v>
      </c>
      <c r="K948">
        <v>309.17577092480701</v>
      </c>
      <c r="L948">
        <v>309.518720149253</v>
      </c>
      <c r="M948">
        <v>45.701754943033997</v>
      </c>
      <c r="N948">
        <v>1.49609244006997</v>
      </c>
      <c r="O948">
        <v>64.529026067487607</v>
      </c>
      <c r="P948">
        <v>27.041852905323001</v>
      </c>
    </row>
    <row r="949" spans="1:17" hidden="1" x14ac:dyDescent="0.3">
      <c r="A949" t="s">
        <v>2050</v>
      </c>
      <c r="B949" t="s">
        <v>2051</v>
      </c>
      <c r="C949" t="s">
        <v>10398</v>
      </c>
      <c r="D949" t="s">
        <v>141</v>
      </c>
      <c r="E949">
        <v>3292.986658545</v>
      </c>
      <c r="F949">
        <v>51.27</v>
      </c>
      <c r="G949">
        <v>53.841058151930497</v>
      </c>
      <c r="H949">
        <v>-13.9002514234506</v>
      </c>
      <c r="I949">
        <v>35.407697044610103</v>
      </c>
      <c r="J949">
        <v>-9.0331252237425499</v>
      </c>
      <c r="K949">
        <v>53.556602317860197</v>
      </c>
      <c r="L949">
        <v>45.393533682232999</v>
      </c>
      <c r="M949">
        <v>30.7441090116656</v>
      </c>
      <c r="N949">
        <v>0.39829641244251202</v>
      </c>
      <c r="O949">
        <v>32.533645406670502</v>
      </c>
      <c r="P949">
        <v>107.570850202429</v>
      </c>
      <c r="Q949">
        <v>0.10942203574293401</v>
      </c>
    </row>
    <row r="950" spans="1:17" hidden="1" x14ac:dyDescent="0.3">
      <c r="A950" t="s">
        <v>2052</v>
      </c>
      <c r="B950" t="s">
        <v>2053</v>
      </c>
      <c r="C950" t="s">
        <v>10398</v>
      </c>
      <c r="D950" t="s">
        <v>144</v>
      </c>
      <c r="E950">
        <v>3285.8745727599999</v>
      </c>
      <c r="F950">
        <v>107.21</v>
      </c>
      <c r="G950">
        <v>64.979856044199806</v>
      </c>
      <c r="H950">
        <v>-6.4907562812371404</v>
      </c>
      <c r="I950">
        <v>-6.9968513715109601</v>
      </c>
      <c r="J950">
        <v>1.81167900104436</v>
      </c>
      <c r="K950">
        <v>107.501749087078</v>
      </c>
      <c r="L950">
        <v>103.767402510643</v>
      </c>
      <c r="M950">
        <v>53.153934627610397</v>
      </c>
      <c r="N950">
        <v>0.89814416797065399</v>
      </c>
      <c r="O950">
        <v>50.8254826975095</v>
      </c>
      <c r="P950">
        <v>100.579981290926</v>
      </c>
      <c r="Q950">
        <v>0.190549959093024</v>
      </c>
    </row>
    <row r="951" spans="1:17" hidden="1" x14ac:dyDescent="0.3">
      <c r="A951" t="s">
        <v>2054</v>
      </c>
      <c r="B951" t="s">
        <v>2055</v>
      </c>
      <c r="C951" t="s">
        <v>10398</v>
      </c>
      <c r="D951" t="s">
        <v>404</v>
      </c>
      <c r="E951">
        <v>3280.0887937500001</v>
      </c>
      <c r="F951">
        <v>4283.75</v>
      </c>
      <c r="G951">
        <v>12.844299089886301</v>
      </c>
      <c r="H951">
        <v>-6.4461524116183098</v>
      </c>
      <c r="I951">
        <v>-11.6482130024527</v>
      </c>
      <c r="J951">
        <v>-4.4201817468690603</v>
      </c>
      <c r="K951">
        <v>4421.78602264047</v>
      </c>
      <c r="L951">
        <v>4203.7701281475602</v>
      </c>
      <c r="M951">
        <v>24.198300182585299</v>
      </c>
      <c r="N951">
        <v>0.34812169506809298</v>
      </c>
      <c r="O951">
        <v>18.984534578348399</v>
      </c>
      <c r="P951">
        <v>43.509212730318197</v>
      </c>
      <c r="Q951">
        <v>6.6875663246877007E-2</v>
      </c>
    </row>
    <row r="952" spans="1:17" hidden="1" x14ac:dyDescent="0.3">
      <c r="A952" t="s">
        <v>2056</v>
      </c>
      <c r="B952" t="s">
        <v>2057</v>
      </c>
      <c r="C952" t="s">
        <v>10398</v>
      </c>
      <c r="D952" t="s">
        <v>54</v>
      </c>
      <c r="E952">
        <v>3218.3808282499999</v>
      </c>
      <c r="F952">
        <v>749.5</v>
      </c>
      <c r="G952">
        <v>97.852821287036306</v>
      </c>
      <c r="H952">
        <v>9.0375045938974008</v>
      </c>
      <c r="I952">
        <v>98.968620319552301</v>
      </c>
      <c r="J952">
        <v>-6.7004641553384197</v>
      </c>
      <c r="K952">
        <v>674.750574998361</v>
      </c>
      <c r="L952">
        <v>519.17781690321499</v>
      </c>
      <c r="M952">
        <v>53.544891230461801</v>
      </c>
      <c r="N952">
        <v>0.37902769946979598</v>
      </c>
      <c r="O952">
        <v>8.6057371581053896</v>
      </c>
      <c r="P952">
        <v>184.38761169349999</v>
      </c>
      <c r="Q952">
        <v>-4.7843524227374E-2</v>
      </c>
    </row>
    <row r="953" spans="1:17" hidden="1" x14ac:dyDescent="0.3">
      <c r="A953" t="s">
        <v>2058</v>
      </c>
      <c r="B953" t="s">
        <v>2059</v>
      </c>
      <c r="C953" t="s">
        <v>10398</v>
      </c>
      <c r="D953" t="s">
        <v>467</v>
      </c>
      <c r="E953">
        <v>3212.2824999999998</v>
      </c>
      <c r="F953">
        <v>483.05</v>
      </c>
      <c r="G953">
        <v>115.29862201642599</v>
      </c>
      <c r="H953">
        <v>15.4240990029879</v>
      </c>
      <c r="I953">
        <v>138.43683261308999</v>
      </c>
      <c r="J953">
        <v>-10.217679007668799</v>
      </c>
      <c r="K953">
        <v>363.04326476661799</v>
      </c>
      <c r="L953">
        <v>263.02234172572298</v>
      </c>
      <c r="M953">
        <v>57.4533810959744</v>
      </c>
      <c r="N953">
        <v>0.76389065971884695</v>
      </c>
      <c r="O953">
        <v>12.2037056205361</v>
      </c>
      <c r="P953">
        <v>172.90960451977401</v>
      </c>
      <c r="Q953">
        <v>0.102903904365353</v>
      </c>
    </row>
    <row r="954" spans="1:17" hidden="1" x14ac:dyDescent="0.3">
      <c r="A954" t="s">
        <v>2060</v>
      </c>
      <c r="B954" t="s">
        <v>2061</v>
      </c>
      <c r="C954" t="s">
        <v>10398</v>
      </c>
      <c r="D954" t="s">
        <v>125</v>
      </c>
      <c r="E954">
        <v>3201.6251176419901</v>
      </c>
      <c r="F954">
        <v>178.78</v>
      </c>
      <c r="G954">
        <v>-1.5277440993265601</v>
      </c>
      <c r="H954">
        <v>-16.080079198380101</v>
      </c>
      <c r="I954">
        <v>7.8504585803621998</v>
      </c>
      <c r="J954">
        <v>-12.488367381144799</v>
      </c>
      <c r="K954">
        <v>196.36766808012899</v>
      </c>
      <c r="L954">
        <v>175.11495097829601</v>
      </c>
      <c r="M954">
        <v>24.708631024370199</v>
      </c>
      <c r="N954">
        <v>1.3418102716340701</v>
      </c>
      <c r="O954">
        <v>32.565163888578098</v>
      </c>
      <c r="P954">
        <v>39.508388607100997</v>
      </c>
      <c r="Q954">
        <v>9.7911966013684001E-2</v>
      </c>
    </row>
    <row r="955" spans="1:17" x14ac:dyDescent="0.3">
      <c r="A955" t="s">
        <v>2062</v>
      </c>
      <c r="B955" t="s">
        <v>2063</v>
      </c>
      <c r="C955" t="s">
        <v>10396</v>
      </c>
      <c r="D955" t="s">
        <v>132</v>
      </c>
      <c r="E955">
        <v>3188.7649795950001</v>
      </c>
      <c r="F955">
        <v>419.55</v>
      </c>
      <c r="G955">
        <v>-32.878570606200597</v>
      </c>
      <c r="H955">
        <v>14.3597787896545</v>
      </c>
      <c r="I955">
        <v>-20.672796096589099</v>
      </c>
      <c r="J955">
        <v>2.5299487827010898</v>
      </c>
      <c r="K955">
        <v>415.46006187263799</v>
      </c>
      <c r="L955">
        <v>441.53696561526101</v>
      </c>
      <c r="M955">
        <v>53.089826370595901</v>
      </c>
      <c r="N955">
        <v>1.0318978047332099</v>
      </c>
      <c r="O955">
        <v>39.435109045405703</v>
      </c>
      <c r="P955">
        <v>21.6086956521739</v>
      </c>
      <c r="Q955">
        <v>1.6247127197137001E-2</v>
      </c>
    </row>
    <row r="956" spans="1:17" hidden="1" x14ac:dyDescent="0.3">
      <c r="A956" t="s">
        <v>2064</v>
      </c>
      <c r="B956" t="s">
        <v>2065</v>
      </c>
      <c r="C956" t="s">
        <v>10398</v>
      </c>
      <c r="D956" t="s">
        <v>1414</v>
      </c>
      <c r="E956">
        <v>3181.04884128</v>
      </c>
      <c r="F956">
        <v>216.2</v>
      </c>
      <c r="K956">
        <v>198.53034696656701</v>
      </c>
      <c r="L956">
        <v>172.215069946667</v>
      </c>
      <c r="M956">
        <v>81.1750791682543</v>
      </c>
      <c r="N956">
        <v>1</v>
      </c>
      <c r="Q956">
        <v>0.14788253940821999</v>
      </c>
    </row>
    <row r="957" spans="1:17" hidden="1" x14ac:dyDescent="0.3">
      <c r="A957" t="s">
        <v>2066</v>
      </c>
      <c r="B957" t="s">
        <v>2067</v>
      </c>
      <c r="C957" t="s">
        <v>10398</v>
      </c>
      <c r="D957" t="s">
        <v>290</v>
      </c>
      <c r="E957">
        <v>3170.676528</v>
      </c>
      <c r="F957">
        <v>145.35</v>
      </c>
      <c r="G957">
        <v>99.665028400741093</v>
      </c>
      <c r="H957">
        <v>-39.844927025784699</v>
      </c>
      <c r="I957">
        <v>192.34895762468801</v>
      </c>
      <c r="J957">
        <v>-24.0540629891672</v>
      </c>
      <c r="K957">
        <v>195.771925041478</v>
      </c>
      <c r="L957">
        <v>138.832741657946</v>
      </c>
      <c r="M957">
        <v>15.2736250321594</v>
      </c>
      <c r="N957">
        <v>1.0875191713498999</v>
      </c>
      <c r="O957">
        <v>79.566563467492202</v>
      </c>
      <c r="P957">
        <v>215.4296875</v>
      </c>
      <c r="Q957">
        <v>0.202212295422177</v>
      </c>
    </row>
    <row r="958" spans="1:17" hidden="1" x14ac:dyDescent="0.3">
      <c r="A958" t="s">
        <v>2068</v>
      </c>
      <c r="B958" t="s">
        <v>2069</v>
      </c>
      <c r="C958" t="s">
        <v>10398</v>
      </c>
      <c r="D958" t="s">
        <v>1414</v>
      </c>
      <c r="E958">
        <v>3161.964929235</v>
      </c>
      <c r="F958">
        <v>3482.85</v>
      </c>
      <c r="G958">
        <v>35.462511797778397</v>
      </c>
      <c r="H958">
        <v>-1.13503915297432</v>
      </c>
      <c r="I958">
        <v>39.048204735884902</v>
      </c>
      <c r="J958">
        <v>-5.1909942021743296</v>
      </c>
      <c r="K958">
        <v>3079.7767863478098</v>
      </c>
      <c r="L958">
        <v>2511.4330217144998</v>
      </c>
      <c r="M958">
        <v>64.936383774206902</v>
      </c>
      <c r="N958">
        <v>0.43986264027669902</v>
      </c>
      <c r="O958">
        <v>3.2200640280230299</v>
      </c>
      <c r="P958">
        <v>80.8286389242231</v>
      </c>
      <c r="Q958">
        <v>0.194798112471394</v>
      </c>
    </row>
    <row r="959" spans="1:17" hidden="1" x14ac:dyDescent="0.3">
      <c r="A959" t="s">
        <v>2070</v>
      </c>
      <c r="B959" t="s">
        <v>2071</v>
      </c>
      <c r="C959" t="s">
        <v>10398</v>
      </c>
      <c r="D959" t="s">
        <v>80</v>
      </c>
      <c r="E959">
        <v>3151.60667736</v>
      </c>
      <c r="F959">
        <v>244.46</v>
      </c>
      <c r="G959">
        <v>81.511707380598807</v>
      </c>
      <c r="H959">
        <v>3.2033366432040302</v>
      </c>
      <c r="I959">
        <v>29.391882519813599</v>
      </c>
      <c r="J959">
        <v>-1.6801723603979799</v>
      </c>
      <c r="K959">
        <v>237.54917581448899</v>
      </c>
      <c r="L959">
        <v>203.347955174888</v>
      </c>
      <c r="M959">
        <v>51.179890301161102</v>
      </c>
      <c r="N959">
        <v>0.60701362520609303</v>
      </c>
      <c r="O959">
        <v>15.270391884152801</v>
      </c>
      <c r="P959">
        <v>116.719858156028</v>
      </c>
      <c r="Q959">
        <v>5.4528286521374002E-2</v>
      </c>
    </row>
    <row r="960" spans="1:17" x14ac:dyDescent="0.3">
      <c r="A960" t="s">
        <v>2072</v>
      </c>
      <c r="B960" t="s">
        <v>2073</v>
      </c>
      <c r="C960" t="s">
        <v>10382</v>
      </c>
      <c r="D960" t="s">
        <v>67</v>
      </c>
      <c r="E960">
        <v>3144.7454124199999</v>
      </c>
      <c r="F960">
        <v>237.8</v>
      </c>
      <c r="G960">
        <v>14.614964601440199</v>
      </c>
      <c r="H960">
        <v>-10.1128803713686</v>
      </c>
      <c r="I960">
        <v>27.2148160787691</v>
      </c>
      <c r="J960">
        <v>-3.35641523491361</v>
      </c>
      <c r="K960">
        <v>244.42966272185501</v>
      </c>
      <c r="L960">
        <v>212.831077430378</v>
      </c>
      <c r="M960">
        <v>38.054085481152804</v>
      </c>
      <c r="N960">
        <v>0.26411380830544701</v>
      </c>
      <c r="O960">
        <v>23.444070647602999</v>
      </c>
      <c r="P960">
        <v>53.716871363930103</v>
      </c>
      <c r="Q960">
        <v>2.1359537837248001E-2</v>
      </c>
    </row>
    <row r="961" spans="1:17" hidden="1" x14ac:dyDescent="0.3">
      <c r="A961" t="s">
        <v>2074</v>
      </c>
      <c r="B961" t="s">
        <v>2075</v>
      </c>
      <c r="C961" t="s">
        <v>10398</v>
      </c>
      <c r="D961" t="s">
        <v>215</v>
      </c>
      <c r="E961">
        <v>3140.9942157</v>
      </c>
      <c r="F961">
        <v>227.7</v>
      </c>
      <c r="G961">
        <v>245.22116813669101</v>
      </c>
      <c r="H961">
        <v>-17.7004433456373</v>
      </c>
      <c r="I961">
        <v>139.921700199772</v>
      </c>
      <c r="J961">
        <v>-8.0788292285344294</v>
      </c>
      <c r="K961">
        <v>237.980843883787</v>
      </c>
      <c r="L961">
        <v>163.905322377262</v>
      </c>
      <c r="M961">
        <v>30.500477252661199</v>
      </c>
      <c r="N961">
        <v>0.35094070717836001</v>
      </c>
      <c r="O961">
        <v>35.265700483091699</v>
      </c>
      <c r="P961">
        <v>313.24863883847502</v>
      </c>
      <c r="Q961">
        <v>0.15288428099662199</v>
      </c>
    </row>
    <row r="962" spans="1:17" x14ac:dyDescent="0.3">
      <c r="A962" t="s">
        <v>2076</v>
      </c>
      <c r="B962" t="s">
        <v>2077</v>
      </c>
      <c r="C962" t="s">
        <v>10386</v>
      </c>
      <c r="D962" t="s">
        <v>390</v>
      </c>
      <c r="E962">
        <v>3127.5294653599999</v>
      </c>
      <c r="F962">
        <v>2220.1</v>
      </c>
      <c r="G962">
        <v>-17.515498408440902</v>
      </c>
      <c r="H962">
        <v>-8.7273451258037191</v>
      </c>
      <c r="I962">
        <v>19.6921351505549</v>
      </c>
      <c r="J962">
        <v>-5.2488861492750303</v>
      </c>
      <c r="K962">
        <v>2193.4317857882002</v>
      </c>
      <c r="L962">
        <v>1986.0183129920099</v>
      </c>
      <c r="M962">
        <v>34.354045191506998</v>
      </c>
      <c r="N962">
        <v>0.46812704388936399</v>
      </c>
      <c r="O962">
        <v>15.307869014909199</v>
      </c>
      <c r="P962">
        <v>45.009797517962099</v>
      </c>
      <c r="Q962">
        <v>-6.1000081761409003E-2</v>
      </c>
    </row>
    <row r="963" spans="1:17" hidden="1" x14ac:dyDescent="0.3">
      <c r="A963" t="s">
        <v>2078</v>
      </c>
      <c r="B963" t="s">
        <v>2079</v>
      </c>
      <c r="C963" t="s">
        <v>10398</v>
      </c>
      <c r="D963" t="s">
        <v>54</v>
      </c>
      <c r="E963">
        <v>3119.4273054999999</v>
      </c>
      <c r="F963">
        <v>368.5</v>
      </c>
      <c r="G963">
        <v>171.961181472449</v>
      </c>
      <c r="H963">
        <v>13.3836171712568</v>
      </c>
      <c r="I963">
        <v>86.911657135554805</v>
      </c>
      <c r="J963">
        <v>-4.9658406160005404</v>
      </c>
      <c r="K963">
        <v>313.98985730345998</v>
      </c>
      <c r="L963">
        <v>227.63687007128499</v>
      </c>
      <c r="M963">
        <v>66.0619102619427</v>
      </c>
      <c r="N963">
        <v>1.32658017906721</v>
      </c>
      <c r="O963">
        <v>6.2822252374490999</v>
      </c>
      <c r="P963">
        <v>229.459097004917</v>
      </c>
      <c r="Q963">
        <v>8.8025467219973993E-2</v>
      </c>
    </row>
    <row r="964" spans="1:17" hidden="1" x14ac:dyDescent="0.3">
      <c r="A964" t="s">
        <v>2080</v>
      </c>
      <c r="B964" t="s">
        <v>2081</v>
      </c>
      <c r="C964" t="s">
        <v>10398</v>
      </c>
      <c r="D964" t="s">
        <v>197</v>
      </c>
      <c r="E964">
        <v>3117.60226728</v>
      </c>
      <c r="F964">
        <v>1004.45</v>
      </c>
      <c r="G964">
        <v>15.108507035051201</v>
      </c>
      <c r="H964">
        <v>-9.2538587602001492</v>
      </c>
      <c r="I964">
        <v>47.833504552416002</v>
      </c>
      <c r="J964">
        <v>-1.7537693810438599</v>
      </c>
      <c r="K964">
        <v>936.79258025138495</v>
      </c>
      <c r="L964">
        <v>771.46278304420298</v>
      </c>
      <c r="M964">
        <v>57.038517222478298</v>
      </c>
      <c r="N964">
        <v>0.58528616333302197</v>
      </c>
      <c r="O964">
        <v>13.265966449300601</v>
      </c>
      <c r="P964">
        <v>81.949098813513203</v>
      </c>
      <c r="Q964">
        <v>8.3866133053552006E-2</v>
      </c>
    </row>
    <row r="965" spans="1:17" x14ac:dyDescent="0.3">
      <c r="A965" t="s">
        <v>2082</v>
      </c>
      <c r="B965" t="s">
        <v>2083</v>
      </c>
      <c r="C965" t="s">
        <v>10384</v>
      </c>
      <c r="D965" t="s">
        <v>51</v>
      </c>
      <c r="E965">
        <v>3085.4588573999999</v>
      </c>
      <c r="F965">
        <v>306.55</v>
      </c>
      <c r="G965">
        <v>-78.637862103654996</v>
      </c>
      <c r="H965">
        <v>3.4986139395645202</v>
      </c>
      <c r="I965">
        <v>-50.884159059012397</v>
      </c>
      <c r="J965">
        <v>-1.27788351017712</v>
      </c>
      <c r="K965">
        <v>347.60531863367498</v>
      </c>
      <c r="L965">
        <v>443.38897586158799</v>
      </c>
      <c r="M965">
        <v>40.611432227376902</v>
      </c>
      <c r="N965">
        <v>0.44651026975174302</v>
      </c>
      <c r="O965">
        <v>120.143532865764</v>
      </c>
      <c r="P965">
        <v>9.0149359886201896</v>
      </c>
    </row>
    <row r="966" spans="1:17" hidden="1" x14ac:dyDescent="0.3">
      <c r="A966" t="s">
        <v>2084</v>
      </c>
      <c r="B966" t="s">
        <v>2085</v>
      </c>
      <c r="C966" t="s">
        <v>10398</v>
      </c>
      <c r="D966" t="s">
        <v>327</v>
      </c>
      <c r="E966">
        <v>3084.7206674700001</v>
      </c>
      <c r="F966">
        <v>933.3</v>
      </c>
      <c r="G966">
        <v>44.952827980563903</v>
      </c>
      <c r="H966">
        <v>17.8985980811125</v>
      </c>
      <c r="I966">
        <v>97.173991465340805</v>
      </c>
      <c r="J966">
        <v>5.1684144578042899</v>
      </c>
      <c r="K966">
        <v>758.81056717771298</v>
      </c>
      <c r="L966">
        <v>595.13115156507604</v>
      </c>
      <c r="M966">
        <v>73.6054875977335</v>
      </c>
      <c r="N966">
        <v>0.58499861261500097</v>
      </c>
      <c r="O966">
        <v>3.66441658630665</v>
      </c>
      <c r="P966">
        <v>127.912087912087</v>
      </c>
      <c r="Q966">
        <v>-1.5426534679361E-2</v>
      </c>
    </row>
    <row r="967" spans="1:17" hidden="1" x14ac:dyDescent="0.3">
      <c r="A967" t="s">
        <v>2086</v>
      </c>
      <c r="B967" t="s">
        <v>2087</v>
      </c>
      <c r="C967" t="s">
        <v>10398</v>
      </c>
      <c r="D967" t="s">
        <v>21</v>
      </c>
      <c r="E967">
        <v>3080.9617385400002</v>
      </c>
      <c r="F967">
        <v>777.35</v>
      </c>
      <c r="G967">
        <v>82.304949478344</v>
      </c>
      <c r="H967">
        <v>3.5217301860855499</v>
      </c>
      <c r="I967">
        <v>22.106705016582101</v>
      </c>
      <c r="J967">
        <v>-6.4875204551724703</v>
      </c>
      <c r="K967">
        <v>730.55549883878598</v>
      </c>
      <c r="L967">
        <v>598.15170322188101</v>
      </c>
      <c r="M967">
        <v>47.218071370850602</v>
      </c>
      <c r="N967">
        <v>0.49400291935227503</v>
      </c>
      <c r="O967">
        <v>10.0984112690551</v>
      </c>
      <c r="P967">
        <v>160.375146541617</v>
      </c>
      <c r="Q967">
        <v>0.129768959538828</v>
      </c>
    </row>
    <row r="968" spans="1:17" hidden="1" x14ac:dyDescent="0.3">
      <c r="A968" t="s">
        <v>2088</v>
      </c>
      <c r="B968" t="s">
        <v>2089</v>
      </c>
      <c r="C968" t="s">
        <v>10398</v>
      </c>
      <c r="D968" t="s">
        <v>114</v>
      </c>
      <c r="E968">
        <v>3062.9859370499998</v>
      </c>
      <c r="F968">
        <v>4261.3500000000004</v>
      </c>
      <c r="G968">
        <v>41.754792172678002</v>
      </c>
      <c r="H968">
        <v>3.84367454416945</v>
      </c>
      <c r="I968">
        <v>-2.6772422017853001</v>
      </c>
      <c r="J968">
        <v>-6.6258400288472803</v>
      </c>
      <c r="K968">
        <v>4261.4640611668901</v>
      </c>
      <c r="L968">
        <v>3878.5637228647502</v>
      </c>
      <c r="M968">
        <v>44.741439410336703</v>
      </c>
      <c r="N968">
        <v>1.0326544539065601</v>
      </c>
      <c r="O968">
        <v>20.689452872915801</v>
      </c>
      <c r="P968">
        <v>99.763266454153396</v>
      </c>
      <c r="Q968">
        <v>0.14159337262945301</v>
      </c>
    </row>
    <row r="969" spans="1:17" x14ac:dyDescent="0.3">
      <c r="A969" t="s">
        <v>2090</v>
      </c>
      <c r="B969" t="s">
        <v>2091</v>
      </c>
      <c r="C969" t="s">
        <v>10382</v>
      </c>
      <c r="D969" t="s">
        <v>462</v>
      </c>
      <c r="E969">
        <v>3053.29518517</v>
      </c>
      <c r="F969">
        <v>91.9</v>
      </c>
      <c r="G969">
        <v>-23.534789205532199</v>
      </c>
      <c r="H969">
        <v>2.5384305399176301</v>
      </c>
      <c r="I969">
        <v>-13.4255930949285</v>
      </c>
      <c r="J969">
        <v>1.8434508006732999</v>
      </c>
      <c r="K969">
        <v>87.375694365608297</v>
      </c>
      <c r="L969">
        <v>86.423127720163805</v>
      </c>
      <c r="M969">
        <v>58.111614948194799</v>
      </c>
      <c r="N969">
        <v>1.6005412057480299</v>
      </c>
      <c r="O969">
        <v>30.576713819368798</v>
      </c>
      <c r="P969">
        <v>46.922462030375698</v>
      </c>
      <c r="Q969">
        <v>5.176898818276E-3</v>
      </c>
    </row>
    <row r="970" spans="1:17" x14ac:dyDescent="0.3">
      <c r="A970" t="s">
        <v>2092</v>
      </c>
      <c r="B970" t="s">
        <v>2093</v>
      </c>
      <c r="C970" t="s">
        <v>10390</v>
      </c>
      <c r="D970" t="s">
        <v>259</v>
      </c>
      <c r="E970">
        <v>3050.1542220000001</v>
      </c>
      <c r="F970">
        <v>314.7</v>
      </c>
      <c r="G970">
        <v>-12.756817274002101</v>
      </c>
      <c r="H970">
        <v>-4.6769689256486897</v>
      </c>
      <c r="I970">
        <v>-0.16387482009214599</v>
      </c>
      <c r="J970">
        <v>-2.7738295527181398</v>
      </c>
      <c r="K970">
        <v>320.224205436121</v>
      </c>
      <c r="L970">
        <v>307.82770389633203</v>
      </c>
      <c r="M970">
        <v>43.645608169705</v>
      </c>
      <c r="N970">
        <v>0.9294200569687</v>
      </c>
      <c r="O970">
        <v>27.597712106768299</v>
      </c>
      <c r="P970">
        <v>28.3703854782785</v>
      </c>
      <c r="Q970">
        <v>8.4810756433453996E-2</v>
      </c>
    </row>
    <row r="971" spans="1:17" hidden="1" x14ac:dyDescent="0.3">
      <c r="A971" t="s">
        <v>2094</v>
      </c>
      <c r="B971" t="s">
        <v>2095</v>
      </c>
      <c r="C971" t="s">
        <v>10398</v>
      </c>
      <c r="D971" t="s">
        <v>269</v>
      </c>
      <c r="E971">
        <v>3048.0709853859998</v>
      </c>
      <c r="F971">
        <v>2.38</v>
      </c>
      <c r="G971">
        <v>68.739686655210207</v>
      </c>
      <c r="H971">
        <v>-22.697525425761398</v>
      </c>
      <c r="I971">
        <v>30.654703032634099</v>
      </c>
      <c r="J971">
        <v>-10.207575875353299</v>
      </c>
      <c r="K971">
        <v>2.6234879247815699</v>
      </c>
      <c r="L971">
        <v>2.1578089711795001</v>
      </c>
      <c r="M971">
        <v>32.276878930312897</v>
      </c>
      <c r="N971">
        <v>0.45148862256559102</v>
      </c>
      <c r="O971">
        <v>81.932773109243698</v>
      </c>
      <c r="P971">
        <v>179.99999999999901</v>
      </c>
      <c r="Q971">
        <v>4.5422627101914997E-2</v>
      </c>
    </row>
    <row r="972" spans="1:17" x14ac:dyDescent="0.3">
      <c r="A972" t="s">
        <v>2096</v>
      </c>
      <c r="B972" t="s">
        <v>2097</v>
      </c>
      <c r="C972" t="s">
        <v>10395</v>
      </c>
      <c r="D972" t="s">
        <v>106</v>
      </c>
      <c r="E972">
        <v>3043.6447144599902</v>
      </c>
      <c r="F972">
        <v>707.35</v>
      </c>
      <c r="G972">
        <v>-55.245317899481101</v>
      </c>
      <c r="H972">
        <v>-5.9685305958508197</v>
      </c>
      <c r="I972">
        <v>-17.733492200055998</v>
      </c>
      <c r="J972">
        <v>-3.2951520314498799</v>
      </c>
      <c r="K972">
        <v>721.31516651809397</v>
      </c>
      <c r="L972">
        <v>774.80868172427097</v>
      </c>
      <c r="M972">
        <v>51.991725480383799</v>
      </c>
      <c r="N972">
        <v>0.292716180779308</v>
      </c>
      <c r="O972">
        <v>41.203081925496498</v>
      </c>
      <c r="P972">
        <v>14.309954751131199</v>
      </c>
    </row>
    <row r="973" spans="1:17" hidden="1" x14ac:dyDescent="0.3">
      <c r="A973" t="s">
        <v>2098</v>
      </c>
      <c r="B973" t="s">
        <v>2099</v>
      </c>
      <c r="C973" t="s">
        <v>10398</v>
      </c>
      <c r="D973" t="s">
        <v>853</v>
      </c>
      <c r="E973">
        <v>3039.9</v>
      </c>
      <c r="F973">
        <v>506.65</v>
      </c>
      <c r="G973">
        <v>-15.2644127844076</v>
      </c>
      <c r="H973">
        <v>23.975772540639898</v>
      </c>
      <c r="I973">
        <v>-3.7660630736504301</v>
      </c>
      <c r="J973">
        <v>-2.5549515395607099</v>
      </c>
      <c r="O973">
        <v>17.181486233099701</v>
      </c>
      <c r="P973">
        <v>33.328947368420998</v>
      </c>
    </row>
    <row r="974" spans="1:17" hidden="1" x14ac:dyDescent="0.3">
      <c r="A974" t="s">
        <v>2100</v>
      </c>
      <c r="B974" t="s">
        <v>2101</v>
      </c>
      <c r="C974" t="s">
        <v>10398</v>
      </c>
      <c r="D974" t="s">
        <v>266</v>
      </c>
      <c r="E974">
        <v>3033.7007451750001</v>
      </c>
      <c r="F974">
        <v>282.85000000000002</v>
      </c>
      <c r="G974">
        <v>-8.6658997777383497</v>
      </c>
      <c r="H974">
        <v>-1.1266153432392001</v>
      </c>
      <c r="I974">
        <v>2.7807714087024999</v>
      </c>
      <c r="J974">
        <v>-6.0718053169886597</v>
      </c>
      <c r="K974">
        <v>276.88060616438599</v>
      </c>
      <c r="L974">
        <v>268.39748695137098</v>
      </c>
      <c r="M974">
        <v>55.155618324842401</v>
      </c>
      <c r="N974">
        <v>0.63638518207339301</v>
      </c>
      <c r="O974">
        <v>20.028283542513599</v>
      </c>
      <c r="P974">
        <v>34.466365581174202</v>
      </c>
      <c r="Q974">
        <v>4.0231217533754998E-2</v>
      </c>
    </row>
    <row r="975" spans="1:17" hidden="1" x14ac:dyDescent="0.3">
      <c r="A975" t="s">
        <v>2102</v>
      </c>
      <c r="B975" t="s">
        <v>2103</v>
      </c>
      <c r="C975" t="s">
        <v>10398</v>
      </c>
      <c r="D975" t="s">
        <v>125</v>
      </c>
      <c r="E975">
        <v>3027.8692590720002</v>
      </c>
      <c r="F975">
        <v>57.12</v>
      </c>
      <c r="G975">
        <v>30.451183806606402</v>
      </c>
      <c r="H975">
        <v>19.4442584309135</v>
      </c>
      <c r="I975">
        <v>49.461171205118703</v>
      </c>
      <c r="J975">
        <v>4.8827864650089596</v>
      </c>
      <c r="K975">
        <v>49.044293061413299</v>
      </c>
      <c r="L975">
        <v>42.020332814201602</v>
      </c>
      <c r="M975">
        <v>70.169186204050007</v>
      </c>
      <c r="N975">
        <v>0.90226968343946901</v>
      </c>
      <c r="O975">
        <v>3.11624649859945</v>
      </c>
      <c r="P975">
        <v>86.179921773142098</v>
      </c>
      <c r="Q975">
        <v>0.132756895775513</v>
      </c>
    </row>
    <row r="976" spans="1:17" x14ac:dyDescent="0.3">
      <c r="A976" t="s">
        <v>2104</v>
      </c>
      <c r="B976" t="s">
        <v>2105</v>
      </c>
      <c r="C976" t="s">
        <v>10388</v>
      </c>
      <c r="D976" t="s">
        <v>183</v>
      </c>
      <c r="E976">
        <v>2999.1038242549998</v>
      </c>
      <c r="F976">
        <v>191.29</v>
      </c>
      <c r="G976">
        <v>-6.2205412282682602</v>
      </c>
      <c r="H976">
        <v>1.2264847913521599</v>
      </c>
      <c r="I976">
        <v>-30.808050788949199</v>
      </c>
      <c r="J976">
        <v>-10.9281468331315</v>
      </c>
      <c r="K976">
        <v>190.80290571862301</v>
      </c>
      <c r="L976">
        <v>186.65410935348501</v>
      </c>
      <c r="M976">
        <v>43.767347134758403</v>
      </c>
      <c r="N976">
        <v>0.81403616804357903</v>
      </c>
      <c r="O976">
        <v>47.942913900360701</v>
      </c>
      <c r="P976">
        <v>43.827067669172898</v>
      </c>
      <c r="Q976">
        <v>-5.4205558143480001E-3</v>
      </c>
    </row>
    <row r="977" spans="1:17" x14ac:dyDescent="0.3">
      <c r="A977" t="s">
        <v>2106</v>
      </c>
      <c r="B977" t="s">
        <v>2107</v>
      </c>
      <c r="C977" t="s">
        <v>5658</v>
      </c>
      <c r="D977" t="s">
        <v>80</v>
      </c>
      <c r="E977">
        <v>2998.4311511199999</v>
      </c>
      <c r="F977">
        <v>229.4</v>
      </c>
      <c r="G977">
        <v>-28.447262198405301</v>
      </c>
      <c r="H977">
        <v>-3.8712046411996401</v>
      </c>
      <c r="I977">
        <v>-11.3479726304649</v>
      </c>
      <c r="J977">
        <v>-2.651647487885</v>
      </c>
      <c r="K977">
        <v>233.47768817146499</v>
      </c>
      <c r="L977">
        <v>235.17373008088401</v>
      </c>
      <c r="M977">
        <v>41.5333066888928</v>
      </c>
      <c r="N977">
        <v>0.28882498684590402</v>
      </c>
      <c r="O977">
        <v>32.955536181342602</v>
      </c>
      <c r="P977">
        <v>18.247422680412299</v>
      </c>
      <c r="Q977">
        <v>-6.5180532353234996E-2</v>
      </c>
    </row>
    <row r="978" spans="1:17" hidden="1" x14ac:dyDescent="0.3">
      <c r="A978" t="s">
        <v>2108</v>
      </c>
      <c r="B978" t="s">
        <v>2109</v>
      </c>
      <c r="C978" t="s">
        <v>10398</v>
      </c>
      <c r="D978" t="s">
        <v>281</v>
      </c>
      <c r="E978">
        <v>2992.7864592599999</v>
      </c>
      <c r="F978">
        <v>167.57</v>
      </c>
      <c r="G978">
        <v>64.915929642248202</v>
      </c>
      <c r="H978">
        <v>20.600724702905499</v>
      </c>
      <c r="I978">
        <v>27.427933601457301</v>
      </c>
      <c r="J978">
        <v>-1.4560364415877201</v>
      </c>
      <c r="K978">
        <v>150.425597038082</v>
      </c>
      <c r="L978">
        <v>133.05317438796001</v>
      </c>
      <c r="M978">
        <v>61.589260335909401</v>
      </c>
      <c r="N978">
        <v>1.6658043335517201</v>
      </c>
      <c r="O978">
        <v>8.1876230828907293</v>
      </c>
      <c r="P978">
        <v>99.488095238095198</v>
      </c>
      <c r="Q978">
        <v>0.169747227160469</v>
      </c>
    </row>
    <row r="979" spans="1:17" x14ac:dyDescent="0.3">
      <c r="A979" t="s">
        <v>2110</v>
      </c>
      <c r="B979" t="s">
        <v>2111</v>
      </c>
      <c r="C979" t="s">
        <v>10384</v>
      </c>
      <c r="D979" t="s">
        <v>436</v>
      </c>
      <c r="E979">
        <v>2990.5232112049998</v>
      </c>
      <c r="F979">
        <v>1000.15</v>
      </c>
      <c r="G979">
        <v>-10.6485316159836</v>
      </c>
      <c r="H979">
        <v>-3.0743655785662698</v>
      </c>
      <c r="I979">
        <v>-26.911452321334</v>
      </c>
      <c r="J979">
        <v>-3.3952416104913499</v>
      </c>
      <c r="K979">
        <v>1005.23032647152</v>
      </c>
      <c r="L979">
        <v>1005.68532200073</v>
      </c>
      <c r="M979">
        <v>51.902146926882402</v>
      </c>
      <c r="N979">
        <v>0.82640573937038697</v>
      </c>
      <c r="O979">
        <v>26.376043593460899</v>
      </c>
      <c r="P979">
        <v>20.326034648700599</v>
      </c>
      <c r="Q979">
        <v>2.8070700781822999E-2</v>
      </c>
    </row>
    <row r="980" spans="1:17" hidden="1" x14ac:dyDescent="0.3">
      <c r="A980" t="s">
        <v>2112</v>
      </c>
      <c r="B980" t="s">
        <v>2113</v>
      </c>
      <c r="C980" t="s">
        <v>10398</v>
      </c>
      <c r="D980" t="s">
        <v>390</v>
      </c>
      <c r="E980">
        <v>2987.1911480499998</v>
      </c>
      <c r="F980">
        <v>271.89999999999998</v>
      </c>
      <c r="G980">
        <v>-11.504613019056899</v>
      </c>
      <c r="H980">
        <v>10.6989733015896</v>
      </c>
      <c r="I980">
        <v>26.493908031304599</v>
      </c>
      <c r="J980">
        <v>-7.7453316361715103</v>
      </c>
      <c r="K980">
        <v>251.567633334021</v>
      </c>
      <c r="L980">
        <v>225.22998996512101</v>
      </c>
      <c r="M980">
        <v>50.8482209007283</v>
      </c>
      <c r="N980">
        <v>1.97252459408392</v>
      </c>
      <c r="O980">
        <v>10.923133504965</v>
      </c>
      <c r="P980">
        <v>51.899441340782097</v>
      </c>
      <c r="Q980">
        <v>3.5052116947133997E-2</v>
      </c>
    </row>
    <row r="981" spans="1:17" hidden="1" x14ac:dyDescent="0.3">
      <c r="A981" t="s">
        <v>2114</v>
      </c>
      <c r="B981" t="s">
        <v>2115</v>
      </c>
      <c r="C981" t="s">
        <v>10398</v>
      </c>
      <c r="D981" t="s">
        <v>733</v>
      </c>
      <c r="E981">
        <v>2984.2434635999998</v>
      </c>
      <c r="F981">
        <v>727.8</v>
      </c>
      <c r="G981">
        <v>-24.617445899239499</v>
      </c>
      <c r="H981">
        <v>-7.3624448795568203</v>
      </c>
      <c r="I981">
        <v>-3.39080524159756</v>
      </c>
      <c r="J981">
        <v>-0.77774386487620795</v>
      </c>
      <c r="K981">
        <v>728.18050571742106</v>
      </c>
      <c r="L981">
        <v>705.02629927155999</v>
      </c>
      <c r="M981">
        <v>59.4726991512414</v>
      </c>
      <c r="N981">
        <v>0.35953809053991698</v>
      </c>
      <c r="O981">
        <v>19.895575707612</v>
      </c>
      <c r="P981">
        <v>29.686386315039101</v>
      </c>
      <c r="Q981">
        <v>-2.4891567991109999E-2</v>
      </c>
    </row>
    <row r="982" spans="1:17" hidden="1" x14ac:dyDescent="0.3">
      <c r="A982" t="s">
        <v>2116</v>
      </c>
      <c r="B982" t="s">
        <v>2117</v>
      </c>
      <c r="C982" t="s">
        <v>10398</v>
      </c>
      <c r="D982" t="s">
        <v>197</v>
      </c>
      <c r="E982">
        <v>2973.49650234</v>
      </c>
      <c r="F982">
        <v>2082.6</v>
      </c>
      <c r="G982">
        <v>45.355950096070401</v>
      </c>
      <c r="H982">
        <v>9.3244190097295494</v>
      </c>
      <c r="I982">
        <v>77.619391501762905</v>
      </c>
      <c r="J982">
        <v>-12.7771880212859</v>
      </c>
      <c r="K982">
        <v>1919.4819754878999</v>
      </c>
      <c r="L982">
        <v>1497.06078357396</v>
      </c>
      <c r="M982">
        <v>39.422290287941799</v>
      </c>
      <c r="N982">
        <v>0.84127424141288998</v>
      </c>
      <c r="O982">
        <v>18.0591568232017</v>
      </c>
      <c r="P982">
        <v>104.15645524948501</v>
      </c>
      <c r="Q982">
        <v>0.13416385162215799</v>
      </c>
    </row>
    <row r="983" spans="1:17" hidden="1" x14ac:dyDescent="0.3">
      <c r="A983" t="s">
        <v>2118</v>
      </c>
      <c r="B983" t="s">
        <v>2119</v>
      </c>
      <c r="C983" t="s">
        <v>10398</v>
      </c>
      <c r="D983" t="s">
        <v>158</v>
      </c>
      <c r="E983">
        <v>2971.8169087799902</v>
      </c>
      <c r="F983">
        <v>311.10000000000002</v>
      </c>
      <c r="G983">
        <v>-31.7788376858263</v>
      </c>
      <c r="H983">
        <v>-11.7156417559674</v>
      </c>
      <c r="I983">
        <v>-19.801458104806599</v>
      </c>
      <c r="J983">
        <v>-1.3610291364299401</v>
      </c>
      <c r="K983">
        <v>337.58505789183602</v>
      </c>
      <c r="L983">
        <v>341.58331992457403</v>
      </c>
      <c r="M983">
        <v>42.997729451723799</v>
      </c>
      <c r="N983">
        <v>1.0593311150790501</v>
      </c>
      <c r="O983">
        <v>55.319832851173203</v>
      </c>
      <c r="P983">
        <v>13.956043956043899</v>
      </c>
      <c r="Q983">
        <v>9.0927836878095997E-2</v>
      </c>
    </row>
    <row r="984" spans="1:17" hidden="1" x14ac:dyDescent="0.3">
      <c r="A984" t="s">
        <v>2120</v>
      </c>
      <c r="B984" t="s">
        <v>2121</v>
      </c>
      <c r="C984" t="s">
        <v>10398</v>
      </c>
      <c r="D984" t="s">
        <v>46</v>
      </c>
      <c r="E984">
        <v>2953.7686064200002</v>
      </c>
      <c r="F984">
        <v>2724.2</v>
      </c>
      <c r="G984">
        <v>38.873623969042903</v>
      </c>
      <c r="H984">
        <v>-11.005582280486699</v>
      </c>
      <c r="I984">
        <v>1.2589057533946999</v>
      </c>
      <c r="J984">
        <v>-6.5858030596000798</v>
      </c>
      <c r="K984">
        <v>2809.1247853414402</v>
      </c>
      <c r="L984">
        <v>2583.2013279941998</v>
      </c>
      <c r="M984">
        <v>55.330527137788401</v>
      </c>
      <c r="N984">
        <v>0.45823555419515</v>
      </c>
      <c r="O984">
        <v>36.109683576829902</v>
      </c>
      <c r="P984">
        <v>73.350302258988194</v>
      </c>
      <c r="Q984">
        <v>0.110072838216384</v>
      </c>
    </row>
    <row r="985" spans="1:17" hidden="1" x14ac:dyDescent="0.3">
      <c r="A985" t="s">
        <v>2122</v>
      </c>
      <c r="B985" t="s">
        <v>2123</v>
      </c>
      <c r="C985" t="s">
        <v>10398</v>
      </c>
      <c r="D985" t="s">
        <v>144</v>
      </c>
      <c r="E985">
        <v>2952.9754188000002</v>
      </c>
      <c r="F985">
        <v>4013.7</v>
      </c>
      <c r="G985">
        <v>443.42369931373901</v>
      </c>
      <c r="H985">
        <v>73.2745062229734</v>
      </c>
      <c r="I985">
        <v>391.71036796341002</v>
      </c>
      <c r="J985">
        <v>30.054988358255301</v>
      </c>
      <c r="K985">
        <v>2481.13359405454</v>
      </c>
      <c r="L985">
        <v>1689.4320493637399</v>
      </c>
      <c r="M985">
        <v>95.640568497138005</v>
      </c>
      <c r="N985">
        <v>1.50998794018616</v>
      </c>
      <c r="O985">
        <v>0</v>
      </c>
      <c r="P985">
        <v>608.19585355094796</v>
      </c>
      <c r="Q985">
        <v>0.26620364835493798</v>
      </c>
    </row>
    <row r="986" spans="1:17" hidden="1" x14ac:dyDescent="0.3">
      <c r="A986" t="s">
        <v>2124</v>
      </c>
      <c r="B986" t="s">
        <v>2125</v>
      </c>
      <c r="C986" t="s">
        <v>10398</v>
      </c>
      <c r="D986" t="s">
        <v>467</v>
      </c>
      <c r="E986">
        <v>2927.4025338000001</v>
      </c>
      <c r="F986">
        <v>516.15</v>
      </c>
      <c r="G986">
        <v>-10.307767315978399</v>
      </c>
      <c r="H986">
        <v>-0.46016386338159498</v>
      </c>
      <c r="I986">
        <v>-17.530270177302501</v>
      </c>
      <c r="J986">
        <v>-2.6307099844666202</v>
      </c>
      <c r="K986">
        <v>517.08384287729496</v>
      </c>
      <c r="L986">
        <v>507.50487494632603</v>
      </c>
      <c r="M986">
        <v>53.969877179002701</v>
      </c>
      <c r="N986">
        <v>0.76301625033064802</v>
      </c>
      <c r="O986">
        <v>27.860118182698798</v>
      </c>
      <c r="P986">
        <v>33.977936404931803</v>
      </c>
      <c r="Q986">
        <v>2.5106446358361002E-2</v>
      </c>
    </row>
    <row r="987" spans="1:17" hidden="1" x14ac:dyDescent="0.3">
      <c r="A987" t="s">
        <v>2126</v>
      </c>
      <c r="B987" t="s">
        <v>2127</v>
      </c>
      <c r="C987" t="s">
        <v>10398</v>
      </c>
      <c r="D987" t="s">
        <v>125</v>
      </c>
      <c r="E987">
        <v>2925.1711650000002</v>
      </c>
      <c r="F987">
        <v>576.15</v>
      </c>
      <c r="G987">
        <v>-53.519176486005797</v>
      </c>
      <c r="H987">
        <v>-6.5670038129988004</v>
      </c>
      <c r="I987">
        <v>-19.193915111731101</v>
      </c>
      <c r="J987">
        <v>-4.8687886634543602</v>
      </c>
      <c r="K987">
        <v>589.71621150308101</v>
      </c>
      <c r="L987">
        <v>630.571951776932</v>
      </c>
      <c r="M987">
        <v>34.387190308910597</v>
      </c>
      <c r="N987">
        <v>0.47335738537254901</v>
      </c>
      <c r="O987">
        <v>49.093118111602799</v>
      </c>
      <c r="P987">
        <v>14.999999999999901</v>
      </c>
      <c r="Q987">
        <v>3.3631781264323E-2</v>
      </c>
    </row>
    <row r="988" spans="1:17" x14ac:dyDescent="0.3">
      <c r="A988" t="s">
        <v>2128</v>
      </c>
      <c r="B988" t="s">
        <v>2129</v>
      </c>
      <c r="C988" t="s">
        <v>10384</v>
      </c>
      <c r="D988" t="s">
        <v>533</v>
      </c>
      <c r="E988">
        <v>2924.5793092139902</v>
      </c>
      <c r="F988">
        <v>50.99</v>
      </c>
      <c r="G988">
        <v>-9.19222991307001</v>
      </c>
      <c r="H988">
        <v>-9.8953475673222808</v>
      </c>
      <c r="I988">
        <v>17.696979996682</v>
      </c>
      <c r="J988">
        <v>-7.1508554148419696</v>
      </c>
      <c r="K988">
        <v>53.360875214581803</v>
      </c>
      <c r="L988">
        <v>48.373571556518698</v>
      </c>
      <c r="M988">
        <v>39.487104932997198</v>
      </c>
      <c r="N988">
        <v>0.46145679105026799</v>
      </c>
      <c r="O988">
        <v>23.553637968229001</v>
      </c>
      <c r="P988">
        <v>53.353383458646597</v>
      </c>
      <c r="Q988">
        <v>-5.2592974956851002E-2</v>
      </c>
    </row>
    <row r="989" spans="1:17" hidden="1" x14ac:dyDescent="0.3">
      <c r="A989" t="s">
        <v>2130</v>
      </c>
      <c r="B989" t="s">
        <v>2131</v>
      </c>
      <c r="C989" t="s">
        <v>10398</v>
      </c>
      <c r="D989" t="s">
        <v>1414</v>
      </c>
      <c r="E989">
        <v>2904.5735816400002</v>
      </c>
      <c r="F989">
        <v>384.6</v>
      </c>
      <c r="G989">
        <v>20.464878487698101</v>
      </c>
      <c r="H989">
        <v>-20.862952516137799</v>
      </c>
      <c r="I989">
        <v>7.48837650202187</v>
      </c>
      <c r="J989">
        <v>-6.3067796302442103</v>
      </c>
      <c r="K989">
        <v>393.39767798163598</v>
      </c>
      <c r="L989">
        <v>347.90199670610298</v>
      </c>
      <c r="M989">
        <v>43.891343219214299</v>
      </c>
      <c r="N989">
        <v>0.28293258212946898</v>
      </c>
      <c r="O989">
        <v>17.485699427977099</v>
      </c>
      <c r="P989">
        <v>55.049385204595801</v>
      </c>
      <c r="Q989">
        <v>2.4294324096702E-2</v>
      </c>
    </row>
    <row r="990" spans="1:17" hidden="1" x14ac:dyDescent="0.3">
      <c r="A990" t="s">
        <v>2132</v>
      </c>
      <c r="B990" t="s">
        <v>2133</v>
      </c>
      <c r="C990" t="s">
        <v>10398</v>
      </c>
      <c r="D990" t="s">
        <v>472</v>
      </c>
      <c r="E990">
        <v>2904.5615532000002</v>
      </c>
      <c r="F990">
        <v>4548</v>
      </c>
      <c r="G990">
        <v>4.0197616683081101</v>
      </c>
      <c r="H990">
        <v>-16.567786617233299</v>
      </c>
      <c r="I990">
        <v>37.671463885446798</v>
      </c>
      <c r="J990">
        <v>-7.2306751145694301</v>
      </c>
      <c r="K990">
        <v>4623.3814336417699</v>
      </c>
      <c r="L990">
        <v>3987.1632180501801</v>
      </c>
      <c r="M990">
        <v>37.784688288457197</v>
      </c>
      <c r="N990">
        <v>0.26696453378958301</v>
      </c>
      <c r="O990">
        <v>19.305189094107298</v>
      </c>
      <c r="P990">
        <v>59.464245016742296</v>
      </c>
      <c r="Q990">
        <v>0.128069860008655</v>
      </c>
    </row>
    <row r="991" spans="1:17" hidden="1" x14ac:dyDescent="0.3">
      <c r="A991" t="s">
        <v>2134</v>
      </c>
      <c r="B991" t="s">
        <v>2135</v>
      </c>
      <c r="C991" t="s">
        <v>10398</v>
      </c>
      <c r="D991" t="s">
        <v>218</v>
      </c>
      <c r="E991">
        <v>2899.4376747599999</v>
      </c>
      <c r="F991">
        <v>2659.6</v>
      </c>
      <c r="G991">
        <v>154.248402414726</v>
      </c>
      <c r="H991">
        <v>26.171280458845899</v>
      </c>
      <c r="I991">
        <v>108.205490099215</v>
      </c>
      <c r="J991">
        <v>-4.0003132879122596</v>
      </c>
      <c r="K991">
        <v>2224.5857987600102</v>
      </c>
      <c r="L991">
        <v>1663.31676293241</v>
      </c>
      <c r="M991">
        <v>62.516790666197501</v>
      </c>
      <c r="N991">
        <v>1.5232463314431599</v>
      </c>
      <c r="O991">
        <v>5.2301097909459999</v>
      </c>
      <c r="P991">
        <v>189.071246127927</v>
      </c>
      <c r="Q991">
        <v>0.131795437170972</v>
      </c>
    </row>
    <row r="992" spans="1:17" hidden="1" x14ac:dyDescent="0.3">
      <c r="A992" t="s">
        <v>2136</v>
      </c>
      <c r="B992" t="s">
        <v>2137</v>
      </c>
      <c r="C992" t="s">
        <v>10398</v>
      </c>
      <c r="D992" t="s">
        <v>259</v>
      </c>
      <c r="E992">
        <v>2896.87</v>
      </c>
      <c r="F992">
        <v>14484.35</v>
      </c>
      <c r="G992">
        <v>-27.960853282270701</v>
      </c>
      <c r="H992">
        <v>-8.3067473212345604</v>
      </c>
      <c r="I992">
        <v>19.029450971173699</v>
      </c>
      <c r="J992">
        <v>-3.87787389846127</v>
      </c>
      <c r="K992">
        <v>14829.1429792443</v>
      </c>
      <c r="L992">
        <v>13928.5721233063</v>
      </c>
      <c r="M992">
        <v>40.947460163871099</v>
      </c>
      <c r="N992">
        <v>0.62920136005167604</v>
      </c>
      <c r="O992">
        <v>17.368401067358899</v>
      </c>
      <c r="P992">
        <v>39.259205845591701</v>
      </c>
      <c r="Q992">
        <v>0.14108429974730999</v>
      </c>
    </row>
    <row r="993" spans="1:17" hidden="1" x14ac:dyDescent="0.3">
      <c r="A993" t="s">
        <v>2138</v>
      </c>
      <c r="B993" t="s">
        <v>2139</v>
      </c>
      <c r="C993" t="s">
        <v>10398</v>
      </c>
      <c r="D993" t="s">
        <v>197</v>
      </c>
      <c r="E993">
        <v>2884.12042875</v>
      </c>
      <c r="F993">
        <v>1908.5</v>
      </c>
      <c r="G993">
        <v>-41.9854849117296</v>
      </c>
      <c r="H993">
        <v>-5.7273768266711098</v>
      </c>
      <c r="I993">
        <v>-14.4682132946721</v>
      </c>
      <c r="J993">
        <v>-6.1352985508575397</v>
      </c>
      <c r="K993">
        <v>1981.05281976738</v>
      </c>
      <c r="L993">
        <v>2019.09384053802</v>
      </c>
      <c r="M993">
        <v>27.3867813244063</v>
      </c>
      <c r="N993">
        <v>0.43905881211827902</v>
      </c>
      <c r="O993">
        <v>28.8970395598637</v>
      </c>
      <c r="P993">
        <v>9.5485463364233691</v>
      </c>
      <c r="Q993">
        <v>3.9567563321190997E-2</v>
      </c>
    </row>
    <row r="994" spans="1:17" hidden="1" x14ac:dyDescent="0.3">
      <c r="A994" t="s">
        <v>2140</v>
      </c>
      <c r="B994" t="s">
        <v>2141</v>
      </c>
      <c r="C994" t="s">
        <v>10398</v>
      </c>
      <c r="D994" t="s">
        <v>46</v>
      </c>
      <c r="E994">
        <v>2879.4010440000002</v>
      </c>
      <c r="F994">
        <v>231.01</v>
      </c>
      <c r="G994">
        <v>1.98711923031336</v>
      </c>
      <c r="H994">
        <v>-8.4980697379882297</v>
      </c>
      <c r="I994">
        <v>31.232434125070998</v>
      </c>
      <c r="J994">
        <v>-5.6203402131744804</v>
      </c>
      <c r="K994">
        <v>234.49106467949699</v>
      </c>
      <c r="L994">
        <v>208.77959093740799</v>
      </c>
      <c r="M994">
        <v>35.655514731361599</v>
      </c>
      <c r="N994">
        <v>0.27693564438056001</v>
      </c>
      <c r="O994">
        <v>28.565862949655799</v>
      </c>
      <c r="P994">
        <v>63.836879432624102</v>
      </c>
    </row>
    <row r="995" spans="1:17" hidden="1" x14ac:dyDescent="0.3">
      <c r="A995" t="s">
        <v>2142</v>
      </c>
      <c r="B995" t="s">
        <v>2143</v>
      </c>
      <c r="C995" t="s">
        <v>10398</v>
      </c>
      <c r="D995" t="s">
        <v>605</v>
      </c>
      <c r="E995">
        <v>2876.6124472799902</v>
      </c>
      <c r="F995">
        <v>2012.1</v>
      </c>
      <c r="G995">
        <v>259.51871069956002</v>
      </c>
      <c r="H995">
        <v>0.81794821192951706</v>
      </c>
      <c r="I995">
        <v>52.097132721786103</v>
      </c>
      <c r="J995">
        <v>-0.21590545221086599</v>
      </c>
      <c r="K995">
        <v>1898.16797386347</v>
      </c>
      <c r="L995">
        <v>1511.3039251913699</v>
      </c>
      <c r="M995">
        <v>54.111587436042797</v>
      </c>
      <c r="N995">
        <v>1.1129761277530901</v>
      </c>
      <c r="O995">
        <v>11.594851150539199</v>
      </c>
      <c r="P995">
        <v>314.86597938144303</v>
      </c>
      <c r="Q995">
        <v>0.25454248442375699</v>
      </c>
    </row>
    <row r="996" spans="1:17" hidden="1" x14ac:dyDescent="0.3">
      <c r="A996" t="s">
        <v>2144</v>
      </c>
      <c r="B996" t="s">
        <v>2145</v>
      </c>
      <c r="C996" t="s">
        <v>10398</v>
      </c>
      <c r="D996" t="s">
        <v>89</v>
      </c>
      <c r="E996">
        <v>2876.11173594</v>
      </c>
      <c r="F996">
        <v>763.55</v>
      </c>
      <c r="G996">
        <v>-16.433216889312401</v>
      </c>
      <c r="H996">
        <v>-9.3895815322612997</v>
      </c>
      <c r="I996">
        <v>-9.0634534717211501</v>
      </c>
      <c r="J996">
        <v>-8.1026039268269692</v>
      </c>
      <c r="K996">
        <v>794.09094677362395</v>
      </c>
      <c r="L996">
        <v>762.02402314273695</v>
      </c>
      <c r="M996">
        <v>43.035956117708103</v>
      </c>
      <c r="N996">
        <v>0.70630376299910602</v>
      </c>
      <c r="O996">
        <v>33.062667801715598</v>
      </c>
      <c r="P996">
        <v>42.148375686493502</v>
      </c>
      <c r="Q996">
        <v>5.3116816503357998E-2</v>
      </c>
    </row>
    <row r="997" spans="1:17" hidden="1" x14ac:dyDescent="0.3">
      <c r="A997" t="s">
        <v>2146</v>
      </c>
      <c r="B997" t="s">
        <v>2147</v>
      </c>
      <c r="C997" t="s">
        <v>10398</v>
      </c>
      <c r="D997" t="s">
        <v>278</v>
      </c>
      <c r="E997">
        <v>2866.8157233749998</v>
      </c>
      <c r="F997">
        <v>533.25</v>
      </c>
      <c r="G997">
        <v>129.61790300105201</v>
      </c>
      <c r="H997">
        <v>-18.641920591522599</v>
      </c>
      <c r="I997">
        <v>68.056347241249597</v>
      </c>
      <c r="J997">
        <v>-8.5981841350715804</v>
      </c>
      <c r="K997">
        <v>588.73474585956205</v>
      </c>
      <c r="L997">
        <v>484.32125835775298</v>
      </c>
      <c r="M997">
        <v>27.219274737888998</v>
      </c>
      <c r="N997">
        <v>0.60155218545951294</v>
      </c>
      <c r="O997">
        <v>70.4266291608063</v>
      </c>
      <c r="P997">
        <v>173.461538461538</v>
      </c>
      <c r="Q997">
        <v>0.18501897057446701</v>
      </c>
    </row>
    <row r="998" spans="1:17" hidden="1" x14ac:dyDescent="0.3">
      <c r="A998" t="s">
        <v>2148</v>
      </c>
      <c r="B998" t="s">
        <v>2149</v>
      </c>
      <c r="C998" t="s">
        <v>10398</v>
      </c>
      <c r="D998" t="s">
        <v>278</v>
      </c>
      <c r="E998">
        <v>2865.364905036</v>
      </c>
      <c r="F998">
        <v>97.08</v>
      </c>
      <c r="G998">
        <v>41.623284538808001</v>
      </c>
      <c r="H998">
        <v>15.4886840470142</v>
      </c>
      <c r="I998">
        <v>78.224217693908102</v>
      </c>
      <c r="J998">
        <v>1.6793747275087501</v>
      </c>
      <c r="K998">
        <v>80.392105474919603</v>
      </c>
      <c r="L998">
        <v>64.092556373122505</v>
      </c>
      <c r="M998">
        <v>57.413205293319201</v>
      </c>
      <c r="N998">
        <v>1.2208673946570201</v>
      </c>
      <c r="O998">
        <v>8.5599505562422795</v>
      </c>
      <c r="P998">
        <v>111.273122959738</v>
      </c>
      <c r="Q998">
        <v>8.4013279791279996E-2</v>
      </c>
    </row>
    <row r="999" spans="1:17" hidden="1" x14ac:dyDescent="0.3">
      <c r="A999" t="s">
        <v>2150</v>
      </c>
      <c r="B999" t="s">
        <v>2151</v>
      </c>
      <c r="C999" t="s">
        <v>10398</v>
      </c>
      <c r="D999" t="s">
        <v>132</v>
      </c>
      <c r="E999">
        <v>2864.8496464650002</v>
      </c>
      <c r="F999">
        <v>10.95</v>
      </c>
      <c r="G999">
        <v>235.406353321876</v>
      </c>
      <c r="H999">
        <v>4.33746073079526</v>
      </c>
      <c r="I999">
        <v>5.6335165919561403</v>
      </c>
      <c r="J999">
        <v>3.85343423828831</v>
      </c>
      <c r="K999">
        <v>10.143993053889</v>
      </c>
      <c r="L999">
        <v>9.5675263011110907</v>
      </c>
      <c r="M999">
        <v>72.670803957841201</v>
      </c>
      <c r="N999">
        <v>1.2525995171467601</v>
      </c>
      <c r="O999">
        <v>80.821917808219098</v>
      </c>
      <c r="P999">
        <v>397.72727272727201</v>
      </c>
      <c r="Q999">
        <v>0.144752741032595</v>
      </c>
    </row>
    <row r="1000" spans="1:17" hidden="1" x14ac:dyDescent="0.3">
      <c r="A1000" t="s">
        <v>2152</v>
      </c>
      <c r="B1000" t="s">
        <v>2153</v>
      </c>
      <c r="C1000" t="s">
        <v>10398</v>
      </c>
      <c r="D1000" t="s">
        <v>215</v>
      </c>
      <c r="E1000">
        <v>2861.1</v>
      </c>
      <c r="F1000">
        <v>650.25</v>
      </c>
      <c r="G1000">
        <v>102.10063445496</v>
      </c>
      <c r="H1000">
        <v>25.829340659268201</v>
      </c>
      <c r="I1000">
        <v>143.73276826315501</v>
      </c>
      <c r="J1000">
        <v>3.14437591015805</v>
      </c>
      <c r="K1000">
        <v>530.83244571839305</v>
      </c>
      <c r="L1000">
        <v>398.17018733137201</v>
      </c>
      <c r="M1000">
        <v>69.469370251727597</v>
      </c>
      <c r="N1000">
        <v>0.48362700663761998</v>
      </c>
      <c r="O1000">
        <v>10.2652825836216</v>
      </c>
      <c r="P1000">
        <v>185.887008133655</v>
      </c>
      <c r="Q1000">
        <v>0.208646156672955</v>
      </c>
    </row>
    <row r="1001" spans="1:17" x14ac:dyDescent="0.3">
      <c r="A1001" t="s">
        <v>2154</v>
      </c>
      <c r="B1001" t="s">
        <v>2155</v>
      </c>
      <c r="C1001" t="s">
        <v>10388</v>
      </c>
      <c r="D1001" t="s">
        <v>278</v>
      </c>
      <c r="E1001">
        <v>2855.7291447900002</v>
      </c>
      <c r="F1001">
        <v>486.45</v>
      </c>
      <c r="G1001">
        <v>-32.264715105493998</v>
      </c>
      <c r="H1001">
        <v>14.5953778879558</v>
      </c>
      <c r="I1001">
        <v>5.9674421298031897</v>
      </c>
      <c r="J1001">
        <v>-8.68247935025685</v>
      </c>
      <c r="K1001">
        <v>447.392329839512</v>
      </c>
      <c r="L1001">
        <v>420.02667798885699</v>
      </c>
      <c r="M1001">
        <v>52.781690299009099</v>
      </c>
      <c r="N1001">
        <v>2.6846407877879099</v>
      </c>
      <c r="O1001">
        <v>10.535512385651099</v>
      </c>
      <c r="P1001">
        <v>47.030376303460699</v>
      </c>
      <c r="Q1001">
        <v>-2.6883058103133999E-2</v>
      </c>
    </row>
    <row r="1002" spans="1:17" hidden="1" x14ac:dyDescent="0.3">
      <c r="A1002" t="s">
        <v>2156</v>
      </c>
      <c r="B1002" t="s">
        <v>2157</v>
      </c>
      <c r="C1002" t="s">
        <v>10398</v>
      </c>
      <c r="D1002" t="s">
        <v>533</v>
      </c>
      <c r="E1002">
        <v>2850.672</v>
      </c>
      <c r="F1002">
        <v>161.97</v>
      </c>
      <c r="G1002">
        <v>208.54831574358801</v>
      </c>
      <c r="H1002">
        <v>5.2850974360359597</v>
      </c>
      <c r="I1002">
        <v>118.529976955205</v>
      </c>
      <c r="J1002">
        <v>-9.8577265740974092</v>
      </c>
      <c r="K1002">
        <v>155.961516638821</v>
      </c>
      <c r="L1002">
        <v>119.050464813801</v>
      </c>
      <c r="M1002">
        <v>37.883050202971098</v>
      </c>
      <c r="N1002">
        <v>0.90219479171296002</v>
      </c>
      <c r="O1002">
        <v>15.1447798975118</v>
      </c>
      <c r="P1002">
        <v>248.322580645161</v>
      </c>
      <c r="Q1002">
        <v>5.5927616678430998E-2</v>
      </c>
    </row>
    <row r="1003" spans="1:17" hidden="1" x14ac:dyDescent="0.3">
      <c r="A1003" t="s">
        <v>2158</v>
      </c>
      <c r="B1003" t="s">
        <v>2159</v>
      </c>
      <c r="C1003" t="s">
        <v>10398</v>
      </c>
      <c r="D1003" t="s">
        <v>125</v>
      </c>
      <c r="E1003">
        <v>2847.8901759999999</v>
      </c>
      <c r="F1003">
        <v>589.85</v>
      </c>
      <c r="G1003">
        <v>2.17224185086156</v>
      </c>
      <c r="H1003">
        <v>-6.3144606767289604</v>
      </c>
      <c r="I1003">
        <v>15.068717029699201</v>
      </c>
      <c r="J1003">
        <v>0.94196519268740597</v>
      </c>
      <c r="K1003">
        <v>590.64405522632796</v>
      </c>
      <c r="L1003">
        <v>547.16063487075098</v>
      </c>
      <c r="M1003">
        <v>53.094029065364403</v>
      </c>
      <c r="N1003">
        <v>0.60857245124362103</v>
      </c>
      <c r="O1003">
        <v>23.7263711112994</v>
      </c>
      <c r="P1003">
        <v>42.993939393939399</v>
      </c>
      <c r="Q1003">
        <v>2.4707409785858999E-2</v>
      </c>
    </row>
    <row r="1004" spans="1:17" hidden="1" x14ac:dyDescent="0.3">
      <c r="A1004" t="s">
        <v>2160</v>
      </c>
      <c r="B1004" t="s">
        <v>2161</v>
      </c>
      <c r="C1004" t="s">
        <v>10398</v>
      </c>
      <c r="D1004" t="s">
        <v>552</v>
      </c>
      <c r="E1004">
        <v>2839.5535094400002</v>
      </c>
      <c r="F1004">
        <v>93.12</v>
      </c>
      <c r="G1004">
        <v>6.8459137614373002</v>
      </c>
      <c r="H1004">
        <v>6.5838211038987202</v>
      </c>
      <c r="I1004">
        <v>29.479980370193498</v>
      </c>
      <c r="J1004">
        <v>-1.4822680084146</v>
      </c>
      <c r="K1004">
        <v>84.926609072572901</v>
      </c>
      <c r="L1004">
        <v>76.931574974723802</v>
      </c>
      <c r="M1004">
        <v>57.228478128512798</v>
      </c>
      <c r="N1004">
        <v>2.2990034906286398</v>
      </c>
      <c r="O1004">
        <v>25.4832474226804</v>
      </c>
      <c r="P1004">
        <v>80.815533980582501</v>
      </c>
      <c r="Q1004">
        <v>0.15760593317618199</v>
      </c>
    </row>
    <row r="1005" spans="1:17" hidden="1" x14ac:dyDescent="0.3">
      <c r="A1005" t="s">
        <v>2162</v>
      </c>
      <c r="B1005" t="s">
        <v>2163</v>
      </c>
      <c r="C1005" t="s">
        <v>10398</v>
      </c>
      <c r="D1005" t="s">
        <v>2164</v>
      </c>
      <c r="E1005">
        <v>2830.913176</v>
      </c>
      <c r="F1005">
        <v>287.56</v>
      </c>
      <c r="G1005">
        <v>148.107946755</v>
      </c>
      <c r="H1005">
        <v>43.956439693978702</v>
      </c>
      <c r="I1005">
        <v>100.831235198602</v>
      </c>
      <c r="J1005">
        <v>7.9996043917698003</v>
      </c>
      <c r="K1005">
        <v>201.63535426727901</v>
      </c>
      <c r="M1005">
        <v>81.412189213668697</v>
      </c>
      <c r="N1005">
        <v>3.5370572942010501</v>
      </c>
      <c r="O1005">
        <v>2.2395326192794398</v>
      </c>
      <c r="P1005">
        <v>223.64659538548099</v>
      </c>
    </row>
    <row r="1006" spans="1:17" x14ac:dyDescent="0.3">
      <c r="A1006" t="s">
        <v>2165</v>
      </c>
      <c r="B1006" t="s">
        <v>2166</v>
      </c>
      <c r="C1006" t="s">
        <v>10388</v>
      </c>
      <c r="D1006" t="s">
        <v>266</v>
      </c>
      <c r="E1006">
        <v>2812.5998061149999</v>
      </c>
      <c r="F1006">
        <v>871.05</v>
      </c>
      <c r="G1006">
        <v>4.6929485581367798</v>
      </c>
      <c r="H1006">
        <v>15.6361401114121</v>
      </c>
      <c r="I1006">
        <v>25.689780615994898</v>
      </c>
      <c r="J1006">
        <v>4.06712663464325</v>
      </c>
      <c r="K1006">
        <v>726.63603067460201</v>
      </c>
      <c r="L1006">
        <v>660.36735050439802</v>
      </c>
      <c r="M1006">
        <v>87.344255690284697</v>
      </c>
      <c r="N1006">
        <v>1.16499444585291</v>
      </c>
      <c r="O1006">
        <v>1.0963779346765401</v>
      </c>
      <c r="P1006">
        <v>64.955970078590994</v>
      </c>
      <c r="Q1006">
        <v>-2.813697227702E-3</v>
      </c>
    </row>
    <row r="1007" spans="1:17" hidden="1" x14ac:dyDescent="0.3">
      <c r="A1007" t="s">
        <v>2167</v>
      </c>
      <c r="B1007" t="s">
        <v>2168</v>
      </c>
      <c r="C1007" t="s">
        <v>10398</v>
      </c>
      <c r="D1007" t="s">
        <v>204</v>
      </c>
      <c r="E1007">
        <v>2801.4212326799998</v>
      </c>
      <c r="F1007">
        <v>1935.8</v>
      </c>
      <c r="G1007">
        <v>33.599743981124803</v>
      </c>
      <c r="H1007">
        <v>-8.4724752869926903</v>
      </c>
      <c r="I1007">
        <v>-12.988740702943399</v>
      </c>
      <c r="J1007">
        <v>-7.05507204267911</v>
      </c>
      <c r="K1007">
        <v>2014.3163537761</v>
      </c>
      <c r="L1007">
        <v>1864.9496905946601</v>
      </c>
      <c r="M1007">
        <v>43.166728035492604</v>
      </c>
      <c r="N1007">
        <v>0.84345811663819703</v>
      </c>
      <c r="O1007">
        <v>28.1124083066432</v>
      </c>
      <c r="P1007">
        <v>67.059331175835993</v>
      </c>
      <c r="Q1007">
        <v>0.129711114704744</v>
      </c>
    </row>
    <row r="1008" spans="1:17" hidden="1" x14ac:dyDescent="0.3">
      <c r="A1008" t="s">
        <v>2169</v>
      </c>
      <c r="B1008" t="s">
        <v>2170</v>
      </c>
      <c r="C1008" t="s">
        <v>10398</v>
      </c>
      <c r="D1008" t="s">
        <v>74</v>
      </c>
      <c r="E1008">
        <v>2798.4052557599998</v>
      </c>
      <c r="F1008">
        <v>490.8</v>
      </c>
      <c r="G1008">
        <v>-26.2129199798608</v>
      </c>
      <c r="H1008">
        <v>-11.687545709737099</v>
      </c>
      <c r="I1008">
        <v>-14.7145702691036</v>
      </c>
      <c r="J1008">
        <v>-7.0094073657661804</v>
      </c>
      <c r="K1008">
        <v>528.51279949561297</v>
      </c>
      <c r="M1008">
        <v>35.7699453986599</v>
      </c>
      <c r="O1008">
        <v>27.8524857375713</v>
      </c>
      <c r="P1008">
        <v>4.3811144193960097</v>
      </c>
    </row>
    <row r="1009" spans="1:17" hidden="1" x14ac:dyDescent="0.3">
      <c r="A1009" t="s">
        <v>2171</v>
      </c>
      <c r="B1009" t="s">
        <v>2172</v>
      </c>
      <c r="C1009" t="s">
        <v>10398</v>
      </c>
      <c r="D1009" t="s">
        <v>46</v>
      </c>
      <c r="E1009">
        <v>2791.92416585</v>
      </c>
      <c r="F1009">
        <v>2231.3000000000002</v>
      </c>
      <c r="G1009">
        <v>38.749180286303996</v>
      </c>
      <c r="H1009">
        <v>-16.354204722939301</v>
      </c>
      <c r="I1009">
        <v>15.3157643181348</v>
      </c>
      <c r="J1009">
        <v>-8.2790644296240005E-3</v>
      </c>
      <c r="K1009">
        <v>2173.6183525798201</v>
      </c>
      <c r="L1009">
        <v>1955.0433196730901</v>
      </c>
      <c r="M1009">
        <v>65.031391511605307</v>
      </c>
      <c r="N1009">
        <v>1.78646945612207</v>
      </c>
      <c r="O1009">
        <v>18.316676376999901</v>
      </c>
      <c r="P1009">
        <v>78.361310951239005</v>
      </c>
      <c r="Q1009">
        <v>0.15235841947682199</v>
      </c>
    </row>
    <row r="1010" spans="1:17" hidden="1" x14ac:dyDescent="0.3">
      <c r="A1010" t="s">
        <v>2173</v>
      </c>
      <c r="B1010" t="s">
        <v>2174</v>
      </c>
      <c r="C1010" t="s">
        <v>10398</v>
      </c>
      <c r="D1010" t="s">
        <v>685</v>
      </c>
      <c r="E1010">
        <v>2786.7304344499998</v>
      </c>
      <c r="F1010">
        <v>2351.5</v>
      </c>
      <c r="G1010">
        <v>-30.363770108864699</v>
      </c>
      <c r="H1010">
        <v>-12.7256829607641</v>
      </c>
      <c r="I1010">
        <v>-5.57525964411301</v>
      </c>
      <c r="J1010">
        <v>-5.0064061472974402</v>
      </c>
      <c r="K1010">
        <v>2485.9497433904398</v>
      </c>
      <c r="L1010">
        <v>2413.3416292459601</v>
      </c>
      <c r="M1010">
        <v>42.881025925459802</v>
      </c>
      <c r="N1010">
        <v>0.68244903565242299</v>
      </c>
      <c r="O1010">
        <v>37.359132468637</v>
      </c>
      <c r="P1010">
        <v>20.7724506304409</v>
      </c>
      <c r="Q1010">
        <v>7.6697026757098996E-2</v>
      </c>
    </row>
    <row r="1011" spans="1:17" hidden="1" x14ac:dyDescent="0.3">
      <c r="A1011" t="s">
        <v>2175</v>
      </c>
      <c r="B1011" t="s">
        <v>2176</v>
      </c>
      <c r="C1011" t="s">
        <v>10398</v>
      </c>
      <c r="D1011" t="s">
        <v>89</v>
      </c>
      <c r="E1011">
        <v>2782.9737</v>
      </c>
      <c r="F1011">
        <v>417.3</v>
      </c>
      <c r="G1011">
        <v>114.108903448409</v>
      </c>
      <c r="H1011">
        <v>-0.345713989707359</v>
      </c>
      <c r="I1011">
        <v>14.317839634252399</v>
      </c>
      <c r="J1011">
        <v>-1.90758927966392</v>
      </c>
      <c r="K1011">
        <v>402.67577050503201</v>
      </c>
      <c r="L1011">
        <v>358.58402091678101</v>
      </c>
      <c r="M1011">
        <v>63.098554787672398</v>
      </c>
      <c r="N1011">
        <v>1.03255012675268</v>
      </c>
      <c r="O1011">
        <v>23.148813803019401</v>
      </c>
      <c r="P1011">
        <v>162.480343851556</v>
      </c>
      <c r="Q1011">
        <v>0.235889828921405</v>
      </c>
    </row>
    <row r="1012" spans="1:17" hidden="1" x14ac:dyDescent="0.3">
      <c r="A1012" t="s">
        <v>2177</v>
      </c>
      <c r="B1012" t="s">
        <v>2178</v>
      </c>
      <c r="C1012" t="s">
        <v>10398</v>
      </c>
      <c r="D1012" t="s">
        <v>364</v>
      </c>
      <c r="E1012">
        <v>2778.72338025</v>
      </c>
      <c r="F1012">
        <v>1862.1</v>
      </c>
      <c r="G1012">
        <v>-50.074493925849097</v>
      </c>
      <c r="H1012">
        <v>-2.9795637896964</v>
      </c>
      <c r="I1012">
        <v>-12.7788555896157</v>
      </c>
      <c r="J1012">
        <v>-3.8434151505985201</v>
      </c>
      <c r="K1012">
        <v>1887.94480978312</v>
      </c>
      <c r="L1012">
        <v>1966.00652407137</v>
      </c>
      <c r="M1012">
        <v>34.952678494959997</v>
      </c>
      <c r="N1012">
        <v>0.44038491278970199</v>
      </c>
      <c r="O1012">
        <v>32.108909295956103</v>
      </c>
      <c r="P1012">
        <v>10.1834319526627</v>
      </c>
      <c r="Q1012">
        <v>-0.10576791954458099</v>
      </c>
    </row>
    <row r="1013" spans="1:17" hidden="1" x14ac:dyDescent="0.3">
      <c r="A1013" t="s">
        <v>2179</v>
      </c>
      <c r="B1013" t="s">
        <v>2180</v>
      </c>
      <c r="C1013" t="s">
        <v>10398</v>
      </c>
      <c r="D1013" t="s">
        <v>2181</v>
      </c>
      <c r="E1013">
        <v>2771.69131922</v>
      </c>
      <c r="F1013">
        <v>239.9</v>
      </c>
      <c r="G1013">
        <v>-3.33048878338629</v>
      </c>
      <c r="H1013">
        <v>-17.437887545586499</v>
      </c>
      <c r="I1013">
        <v>10.9178786174687</v>
      </c>
      <c r="J1013">
        <v>-11.6064155094871</v>
      </c>
      <c r="K1013">
        <v>267.499313607224</v>
      </c>
      <c r="M1013">
        <v>26.742587510097898</v>
      </c>
      <c r="N1013">
        <v>0.43893551431857503</v>
      </c>
      <c r="O1013">
        <v>37.557315548144999</v>
      </c>
      <c r="P1013">
        <v>121.616628175519</v>
      </c>
    </row>
    <row r="1014" spans="1:17" hidden="1" x14ac:dyDescent="0.3">
      <c r="A1014" t="s">
        <v>2182</v>
      </c>
      <c r="B1014" t="s">
        <v>2183</v>
      </c>
      <c r="C1014" t="s">
        <v>10398</v>
      </c>
      <c r="D1014" t="s">
        <v>141</v>
      </c>
      <c r="E1014">
        <v>2757.5798249999998</v>
      </c>
      <c r="F1014">
        <v>493.35</v>
      </c>
      <c r="G1014">
        <v>-38.651151730483903</v>
      </c>
      <c r="H1014">
        <v>23.941214641118499</v>
      </c>
      <c r="I1014">
        <v>0.35608358485501002</v>
      </c>
      <c r="J1014">
        <v>1.8843603697492799</v>
      </c>
      <c r="K1014">
        <v>440.072722556212</v>
      </c>
      <c r="L1014">
        <v>441.57042331051701</v>
      </c>
      <c r="M1014">
        <v>61.9833813714069</v>
      </c>
      <c r="N1014">
        <v>1.3093089295414899</v>
      </c>
      <c r="O1014">
        <v>21.617512921860701</v>
      </c>
      <c r="P1014">
        <v>51.8</v>
      </c>
      <c r="Q1014">
        <v>0.249849785234843</v>
      </c>
    </row>
    <row r="1015" spans="1:17" hidden="1" x14ac:dyDescent="0.3">
      <c r="A1015" t="s">
        <v>2184</v>
      </c>
      <c r="B1015" t="s">
        <v>2185</v>
      </c>
      <c r="C1015" t="s">
        <v>10398</v>
      </c>
      <c r="D1015" t="s">
        <v>789</v>
      </c>
      <c r="E1015">
        <v>2754.8290766079999</v>
      </c>
      <c r="F1015">
        <v>24.32</v>
      </c>
      <c r="G1015">
        <v>-28.638893668575601</v>
      </c>
      <c r="H1015">
        <v>26.3525301915911</v>
      </c>
      <c r="I1015">
        <v>42.964305681640703</v>
      </c>
      <c r="J1015">
        <v>2.7173384405964902</v>
      </c>
      <c r="K1015">
        <v>17.908757422168399</v>
      </c>
      <c r="L1015">
        <v>17.941089029956199</v>
      </c>
      <c r="M1015">
        <v>73.607800608122005</v>
      </c>
      <c r="N1015">
        <v>4.9049911758662201</v>
      </c>
      <c r="O1015">
        <v>11.0197368421052</v>
      </c>
      <c r="P1015">
        <v>72.3600283486888</v>
      </c>
      <c r="Q1015">
        <v>0.102640657699933</v>
      </c>
    </row>
    <row r="1016" spans="1:17" hidden="1" x14ac:dyDescent="0.3">
      <c r="A1016" t="s">
        <v>2186</v>
      </c>
      <c r="B1016" t="s">
        <v>2187</v>
      </c>
      <c r="C1016" t="s">
        <v>10398</v>
      </c>
      <c r="D1016" t="s">
        <v>218</v>
      </c>
      <c r="E1016">
        <v>2749.2042392099902</v>
      </c>
      <c r="F1016">
        <v>6297.85</v>
      </c>
      <c r="G1016">
        <v>102.619398563571</v>
      </c>
      <c r="H1016">
        <v>6.6981283098706896</v>
      </c>
      <c r="I1016">
        <v>60.920066657369397</v>
      </c>
      <c r="J1016">
        <v>3.55801419780249</v>
      </c>
      <c r="K1016">
        <v>5915.5630428647701</v>
      </c>
      <c r="L1016">
        <v>4754.51167972249</v>
      </c>
      <c r="M1016">
        <v>59.4651508178314</v>
      </c>
      <c r="N1016">
        <v>0.23846740370550901</v>
      </c>
      <c r="O1016">
        <v>7.3406003636161401</v>
      </c>
      <c r="P1016">
        <v>155.5893752156</v>
      </c>
      <c r="Q1016">
        <v>0.121390331024403</v>
      </c>
    </row>
    <row r="1017" spans="1:17" x14ac:dyDescent="0.3">
      <c r="A1017" t="s">
        <v>2188</v>
      </c>
      <c r="B1017" t="s">
        <v>2189</v>
      </c>
      <c r="C1017" t="s">
        <v>10395</v>
      </c>
      <c r="D1017" t="s">
        <v>259</v>
      </c>
      <c r="E1017">
        <v>2736.0804383999998</v>
      </c>
      <c r="F1017">
        <v>400.8</v>
      </c>
      <c r="G1017">
        <v>-60.442507961766999</v>
      </c>
      <c r="H1017">
        <v>-8.0794662685995995</v>
      </c>
      <c r="I1017">
        <v>-25.531786574756101</v>
      </c>
      <c r="J1017">
        <v>-3.0077460793697202</v>
      </c>
      <c r="K1017">
        <v>419.368450890671</v>
      </c>
      <c r="L1017">
        <v>466.49622298332997</v>
      </c>
      <c r="M1017">
        <v>32.054448477438498</v>
      </c>
      <c r="N1017">
        <v>0.58489111487357603</v>
      </c>
      <c r="O1017">
        <v>47.292914171656598</v>
      </c>
      <c r="P1017">
        <v>0.728826338275956</v>
      </c>
      <c r="Q1017">
        <v>-0.187088804676114</v>
      </c>
    </row>
    <row r="1018" spans="1:17" hidden="1" x14ac:dyDescent="0.3">
      <c r="A1018" t="s">
        <v>2190</v>
      </c>
      <c r="B1018" t="s">
        <v>2191</v>
      </c>
      <c r="C1018" t="s">
        <v>10398</v>
      </c>
      <c r="D1018" t="s">
        <v>404</v>
      </c>
      <c r="E1018">
        <v>2730.7848899999999</v>
      </c>
      <c r="F1018">
        <v>1594.2</v>
      </c>
      <c r="G1018">
        <v>217.37176554724101</v>
      </c>
      <c r="H1018">
        <v>-17.3933353718452</v>
      </c>
      <c r="I1018">
        <v>126.69548998081</v>
      </c>
      <c r="J1018">
        <v>-10.262785985796</v>
      </c>
      <c r="K1018">
        <v>1680.9785376171001</v>
      </c>
      <c r="L1018">
        <v>1233.5687420238201</v>
      </c>
      <c r="M1018">
        <v>29.982098135847401</v>
      </c>
      <c r="N1018">
        <v>0.51762358034596001</v>
      </c>
      <c r="O1018">
        <v>36.695521264584102</v>
      </c>
      <c r="P1018">
        <v>285.07246376811497</v>
      </c>
      <c r="Q1018">
        <v>0.277962785686721</v>
      </c>
    </row>
    <row r="1019" spans="1:17" hidden="1" x14ac:dyDescent="0.3">
      <c r="A1019" t="s">
        <v>2192</v>
      </c>
      <c r="B1019" t="s">
        <v>2193</v>
      </c>
      <c r="C1019" t="s">
        <v>10398</v>
      </c>
      <c r="D1019" t="s">
        <v>46</v>
      </c>
      <c r="E1019">
        <v>2713.9730042699998</v>
      </c>
      <c r="F1019">
        <v>403.7</v>
      </c>
      <c r="G1019">
        <v>96.442187588394205</v>
      </c>
      <c r="H1019">
        <v>-13.9983223956975</v>
      </c>
      <c r="I1019">
        <v>47.831542325687899</v>
      </c>
      <c r="J1019">
        <v>-8.0759266228510391</v>
      </c>
      <c r="K1019">
        <v>428.72853542463503</v>
      </c>
      <c r="L1019">
        <v>354.52985517767098</v>
      </c>
      <c r="M1019">
        <v>42.057815358930199</v>
      </c>
      <c r="N1019">
        <v>0.14426553545409701</v>
      </c>
      <c r="O1019">
        <v>60.019816695566</v>
      </c>
      <c r="P1019">
        <v>155.911251980982</v>
      </c>
      <c r="Q1019">
        <v>3.3461943629641E-2</v>
      </c>
    </row>
    <row r="1020" spans="1:17" hidden="1" x14ac:dyDescent="0.3">
      <c r="A1020" t="s">
        <v>2194</v>
      </c>
      <c r="B1020" t="s">
        <v>2195</v>
      </c>
      <c r="C1020" t="s">
        <v>10398</v>
      </c>
      <c r="D1020" t="s">
        <v>1263</v>
      </c>
      <c r="E1020">
        <v>2704.41866295</v>
      </c>
      <c r="F1020">
        <v>513.35</v>
      </c>
      <c r="G1020">
        <v>74.237999142801996</v>
      </c>
      <c r="H1020">
        <v>-5.76348510018481</v>
      </c>
      <c r="I1020">
        <v>75.402629907869695</v>
      </c>
      <c r="J1020">
        <v>-10.875600224503099</v>
      </c>
      <c r="K1020">
        <v>504.06940276569702</v>
      </c>
      <c r="L1020">
        <v>378.78435568728099</v>
      </c>
      <c r="M1020">
        <v>36.829990645110797</v>
      </c>
      <c r="N1020">
        <v>0.49613641825876198</v>
      </c>
      <c r="O1020">
        <v>19.5480666212136</v>
      </c>
      <c r="P1020">
        <v>142.54665721710299</v>
      </c>
      <c r="Q1020">
        <v>9.7974976035149E-2</v>
      </c>
    </row>
    <row r="1021" spans="1:17" hidden="1" x14ac:dyDescent="0.3">
      <c r="A1021" t="s">
        <v>2196</v>
      </c>
      <c r="B1021" t="s">
        <v>2197</v>
      </c>
      <c r="C1021" t="s">
        <v>10398</v>
      </c>
      <c r="D1021" t="s">
        <v>605</v>
      </c>
      <c r="E1021">
        <v>2701.0136160000002</v>
      </c>
      <c r="F1021">
        <v>621.6</v>
      </c>
      <c r="G1021">
        <v>-5.0993546693107898</v>
      </c>
      <c r="H1021">
        <v>-13.9093576091567</v>
      </c>
      <c r="I1021">
        <v>11.041505774921401</v>
      </c>
      <c r="J1021">
        <v>-2.2444999191412802</v>
      </c>
      <c r="K1021">
        <v>623.54189437617003</v>
      </c>
      <c r="L1021">
        <v>576.65364348764501</v>
      </c>
      <c r="M1021">
        <v>49.227150645790203</v>
      </c>
      <c r="N1021">
        <v>0.49720453141107801</v>
      </c>
      <c r="O1021">
        <v>12.612612612612599</v>
      </c>
      <c r="P1021">
        <v>36.615384615384599</v>
      </c>
      <c r="Q1021">
        <v>1.731608048819E-2</v>
      </c>
    </row>
    <row r="1022" spans="1:17" hidden="1" x14ac:dyDescent="0.3">
      <c r="A1022" t="s">
        <v>2198</v>
      </c>
      <c r="B1022" t="s">
        <v>2199</v>
      </c>
      <c r="C1022" t="s">
        <v>10398</v>
      </c>
      <c r="D1022" t="s">
        <v>1978</v>
      </c>
      <c r="E1022">
        <v>2700.8</v>
      </c>
      <c r="F1022">
        <v>422</v>
      </c>
      <c r="G1022">
        <v>32.6516435948487</v>
      </c>
      <c r="H1022">
        <v>21.992330812300199</v>
      </c>
      <c r="I1022">
        <v>46.909590618166803</v>
      </c>
      <c r="J1022">
        <v>-4.4609282199920202</v>
      </c>
      <c r="K1022">
        <v>371.19392036809597</v>
      </c>
      <c r="L1022">
        <v>305.07290623478201</v>
      </c>
      <c r="M1022">
        <v>51.164433116472097</v>
      </c>
      <c r="N1022">
        <v>2.0311816825590099</v>
      </c>
      <c r="O1022">
        <v>12.938388625592401</v>
      </c>
      <c r="P1022">
        <v>85.862144902003905</v>
      </c>
      <c r="Q1022">
        <v>0.180517318593124</v>
      </c>
    </row>
    <row r="1023" spans="1:17" hidden="1" x14ac:dyDescent="0.3">
      <c r="A1023" t="s">
        <v>2200</v>
      </c>
      <c r="B1023" t="s">
        <v>2201</v>
      </c>
      <c r="C1023" t="s">
        <v>10398</v>
      </c>
      <c r="D1023" t="s">
        <v>794</v>
      </c>
      <c r="E1023">
        <v>2699.5591410860002</v>
      </c>
      <c r="F1023">
        <v>24.98</v>
      </c>
      <c r="G1023">
        <v>17.347529792465</v>
      </c>
      <c r="H1023">
        <v>9.0153946347174507</v>
      </c>
      <c r="I1023">
        <v>7.7485317479993396</v>
      </c>
      <c r="J1023">
        <v>6.7138520870840397</v>
      </c>
      <c r="K1023">
        <v>21.8103005393031</v>
      </c>
      <c r="L1023">
        <v>22.0585392300294</v>
      </c>
      <c r="M1023">
        <v>80.646713373753499</v>
      </c>
      <c r="N1023">
        <v>2.8613049124281802</v>
      </c>
      <c r="O1023">
        <v>28.9031224979984</v>
      </c>
      <c r="P1023">
        <v>53.251533742331198</v>
      </c>
      <c r="Q1023">
        <v>-2.4497945296624999E-2</v>
      </c>
    </row>
    <row r="1024" spans="1:17" hidden="1" x14ac:dyDescent="0.3">
      <c r="A1024" t="s">
        <v>2202</v>
      </c>
      <c r="B1024" t="s">
        <v>2203</v>
      </c>
      <c r="C1024" t="s">
        <v>10398</v>
      </c>
      <c r="D1024" t="s">
        <v>125</v>
      </c>
      <c r="E1024">
        <v>2684.4456399750002</v>
      </c>
      <c r="F1024">
        <v>55.75</v>
      </c>
      <c r="G1024">
        <v>299.25250716802998</v>
      </c>
      <c r="H1024">
        <v>43.925555132857298</v>
      </c>
      <c r="I1024">
        <v>121.175089298728</v>
      </c>
      <c r="J1024">
        <v>19.658664281124199</v>
      </c>
      <c r="K1024">
        <v>39.942068003216299</v>
      </c>
      <c r="L1024">
        <v>29.824608222517501</v>
      </c>
      <c r="M1024">
        <v>87.955977180205295</v>
      </c>
      <c r="N1024">
        <v>1.88269490789692</v>
      </c>
      <c r="O1024">
        <v>3.67713004484304</v>
      </c>
      <c r="P1024">
        <v>328.84615384615302</v>
      </c>
      <c r="Q1024">
        <v>0.13921057024219599</v>
      </c>
    </row>
    <row r="1025" spans="1:17" hidden="1" x14ac:dyDescent="0.3">
      <c r="A1025" t="s">
        <v>2204</v>
      </c>
      <c r="B1025" t="s">
        <v>2205</v>
      </c>
      <c r="C1025" t="s">
        <v>10398</v>
      </c>
      <c r="D1025" t="s">
        <v>789</v>
      </c>
      <c r="E1025">
        <v>2681.3357999999998</v>
      </c>
      <c r="F1025">
        <v>31.46</v>
      </c>
      <c r="G1025">
        <v>92.036968962475797</v>
      </c>
      <c r="H1025">
        <v>-17.172755059852701</v>
      </c>
      <c r="I1025">
        <v>-31.309090070814101</v>
      </c>
      <c r="J1025">
        <v>-14.3372740866842</v>
      </c>
      <c r="K1025">
        <v>34.276285939616201</v>
      </c>
      <c r="L1025">
        <v>32.3230860469058</v>
      </c>
      <c r="M1025">
        <v>37.835585392068097</v>
      </c>
      <c r="N1025">
        <v>1.7599895075305501</v>
      </c>
      <c r="O1025">
        <v>43.833439287984703</v>
      </c>
      <c r="P1025">
        <v>142</v>
      </c>
      <c r="Q1025">
        <v>0.147154883769363</v>
      </c>
    </row>
    <row r="1026" spans="1:17" hidden="1" x14ac:dyDescent="0.3">
      <c r="A1026" t="s">
        <v>2206</v>
      </c>
      <c r="B1026" t="s">
        <v>2207</v>
      </c>
      <c r="C1026" t="s">
        <v>10398</v>
      </c>
      <c r="D1026" t="s">
        <v>387</v>
      </c>
      <c r="E1026">
        <v>2680.5281079050001</v>
      </c>
      <c r="F1026">
        <v>905.65</v>
      </c>
      <c r="G1026">
        <v>63.097842683578897</v>
      </c>
      <c r="H1026">
        <v>-4.9842667765422499</v>
      </c>
      <c r="I1026">
        <v>72.748660465992003</v>
      </c>
      <c r="J1026">
        <v>-4.6372810099209198</v>
      </c>
      <c r="K1026">
        <v>865.63298101459895</v>
      </c>
      <c r="L1026">
        <v>697.24783768107795</v>
      </c>
      <c r="M1026">
        <v>39.139781184331802</v>
      </c>
      <c r="N1026">
        <v>0.39939537749114901</v>
      </c>
      <c r="O1026">
        <v>19.7206426323635</v>
      </c>
      <c r="P1026">
        <v>98.411655164859198</v>
      </c>
      <c r="Q1026">
        <v>6.4460178420363001E-2</v>
      </c>
    </row>
    <row r="1027" spans="1:17" hidden="1" x14ac:dyDescent="0.3">
      <c r="A1027" t="s">
        <v>2208</v>
      </c>
      <c r="B1027" t="s">
        <v>2209</v>
      </c>
      <c r="C1027" t="s">
        <v>10398</v>
      </c>
      <c r="D1027" t="s">
        <v>215</v>
      </c>
      <c r="E1027">
        <v>2676.5301850000001</v>
      </c>
      <c r="F1027">
        <v>1715</v>
      </c>
      <c r="G1027">
        <v>43.813835627235797</v>
      </c>
      <c r="H1027">
        <v>-11.0919161808949</v>
      </c>
      <c r="I1027">
        <v>7.1786256038539804</v>
      </c>
      <c r="J1027">
        <v>-3.6907685110883799</v>
      </c>
      <c r="K1027">
        <v>1838.8731923277001</v>
      </c>
      <c r="L1027">
        <v>1594.44188895612</v>
      </c>
      <c r="M1027">
        <v>41.9751318628186</v>
      </c>
      <c r="N1027">
        <v>0.39892596854622098</v>
      </c>
      <c r="O1027">
        <v>46.938775510204003</v>
      </c>
      <c r="P1027">
        <v>85.195183845364696</v>
      </c>
    </row>
    <row r="1028" spans="1:17" hidden="1" x14ac:dyDescent="0.3">
      <c r="A1028" t="s">
        <v>2210</v>
      </c>
      <c r="B1028" t="s">
        <v>2211</v>
      </c>
      <c r="C1028" t="s">
        <v>10398</v>
      </c>
      <c r="D1028" t="s">
        <v>404</v>
      </c>
      <c r="E1028">
        <v>2675.02281679</v>
      </c>
      <c r="F1028">
        <v>1159.7</v>
      </c>
      <c r="G1028">
        <v>-40.2976669134353</v>
      </c>
      <c r="H1028">
        <v>-5.6513815463775297</v>
      </c>
      <c r="I1028">
        <v>-15.616615396208701</v>
      </c>
      <c r="J1028">
        <v>-3.1828907444365999</v>
      </c>
      <c r="K1028">
        <v>1174.29760744801</v>
      </c>
      <c r="L1028">
        <v>1203.54424094774</v>
      </c>
      <c r="M1028">
        <v>42.353755512073299</v>
      </c>
      <c r="N1028">
        <v>0.82785460765627605</v>
      </c>
      <c r="O1028">
        <v>24.170043976890501</v>
      </c>
      <c r="P1028">
        <v>6.2969752520623397</v>
      </c>
      <c r="Q1028">
        <v>-1.8483340680988E-2</v>
      </c>
    </row>
    <row r="1029" spans="1:17" x14ac:dyDescent="0.3">
      <c r="A1029" t="s">
        <v>2212</v>
      </c>
      <c r="B1029" t="s">
        <v>2213</v>
      </c>
      <c r="C1029" t="s">
        <v>10391</v>
      </c>
      <c r="D1029" t="s">
        <v>605</v>
      </c>
      <c r="E1029">
        <v>2674.6966009839998</v>
      </c>
      <c r="F1029">
        <v>181.52</v>
      </c>
      <c r="G1029">
        <v>-55.473597678531398</v>
      </c>
      <c r="H1029">
        <v>0.95260564905197898</v>
      </c>
      <c r="I1029">
        <v>-19.3089024095427</v>
      </c>
      <c r="J1029">
        <v>2.8962117190002599</v>
      </c>
      <c r="K1029">
        <v>174.25971943222001</v>
      </c>
      <c r="L1029">
        <v>206.04258904576301</v>
      </c>
      <c r="M1029">
        <v>59.890119356889997</v>
      </c>
      <c r="N1029">
        <v>1.85115901660334</v>
      </c>
      <c r="O1029">
        <v>71.881886293521305</v>
      </c>
      <c r="P1029">
        <v>26.125625347415198</v>
      </c>
    </row>
    <row r="1030" spans="1:17" x14ac:dyDescent="0.3">
      <c r="A1030" t="s">
        <v>2214</v>
      </c>
      <c r="B1030" t="s">
        <v>2215</v>
      </c>
      <c r="C1030" t="s">
        <v>10387</v>
      </c>
      <c r="D1030" t="s">
        <v>46</v>
      </c>
      <c r="E1030">
        <v>2669.47820594</v>
      </c>
      <c r="F1030">
        <v>673.4</v>
      </c>
      <c r="G1030">
        <v>-45.154775204768903</v>
      </c>
      <c r="H1030">
        <v>-5.5394747996552196</v>
      </c>
      <c r="I1030">
        <v>-7.0830978246029499</v>
      </c>
      <c r="J1030">
        <v>-1.3700837990553301</v>
      </c>
      <c r="K1030">
        <v>679.76263562577901</v>
      </c>
      <c r="L1030">
        <v>692.56167956243098</v>
      </c>
      <c r="M1030">
        <v>44.5368293155583</v>
      </c>
      <c r="N1030">
        <v>0.56283783248816999</v>
      </c>
      <c r="O1030">
        <v>20.723195723195701</v>
      </c>
      <c r="P1030">
        <v>12.2520420070011</v>
      </c>
      <c r="Q1030">
        <v>3.0472608224012002E-2</v>
      </c>
    </row>
    <row r="1031" spans="1:17" hidden="1" x14ac:dyDescent="0.3">
      <c r="A1031" t="s">
        <v>2216</v>
      </c>
      <c r="B1031" t="s">
        <v>2217</v>
      </c>
      <c r="C1031" t="s">
        <v>10398</v>
      </c>
      <c r="D1031" t="s">
        <v>1543</v>
      </c>
      <c r="E1031">
        <v>2661.9740682749998</v>
      </c>
      <c r="F1031">
        <v>356.75</v>
      </c>
      <c r="G1031">
        <v>-40.4061466781231</v>
      </c>
      <c r="H1031">
        <v>-14.036059243685401</v>
      </c>
      <c r="I1031">
        <v>-28.907796967365801</v>
      </c>
      <c r="J1031">
        <v>-5.60840633153438</v>
      </c>
      <c r="O1031">
        <v>20.8549404344779</v>
      </c>
      <c r="P1031">
        <v>4.7416324133881398</v>
      </c>
    </row>
    <row r="1032" spans="1:17" x14ac:dyDescent="0.3">
      <c r="A1032" t="s">
        <v>2218</v>
      </c>
      <c r="B1032" t="s">
        <v>2219</v>
      </c>
      <c r="C1032" t="s">
        <v>10394</v>
      </c>
      <c r="D1032" t="s">
        <v>429</v>
      </c>
      <c r="E1032">
        <v>2660.0970474400001</v>
      </c>
      <c r="F1032">
        <v>501.2</v>
      </c>
      <c r="G1032">
        <v>-25.728762210192301</v>
      </c>
      <c r="H1032">
        <v>8.4631713068300201</v>
      </c>
      <c r="I1032">
        <v>-10.932585827746401</v>
      </c>
      <c r="J1032">
        <v>-3.6838595090783302</v>
      </c>
      <c r="K1032">
        <v>481.17463127985201</v>
      </c>
      <c r="L1032">
        <v>494.099874332691</v>
      </c>
      <c r="M1032">
        <v>61.111901393188703</v>
      </c>
      <c r="N1032">
        <v>2.85311854326042</v>
      </c>
      <c r="O1032">
        <v>16.121308858738999</v>
      </c>
      <c r="P1032">
        <v>15.7238513045485</v>
      </c>
      <c r="Q1032">
        <v>-2.5288860677040001E-3</v>
      </c>
    </row>
    <row r="1033" spans="1:17" x14ac:dyDescent="0.3">
      <c r="A1033" t="s">
        <v>2220</v>
      </c>
      <c r="B1033" t="s">
        <v>2221</v>
      </c>
      <c r="C1033" t="s">
        <v>10383</v>
      </c>
      <c r="D1033" t="s">
        <v>290</v>
      </c>
      <c r="E1033">
        <v>2657.6207710499998</v>
      </c>
      <c r="F1033">
        <v>1780.5</v>
      </c>
      <c r="G1033">
        <v>-12.3629382240804</v>
      </c>
      <c r="H1033">
        <v>-4.03481061873826</v>
      </c>
      <c r="I1033">
        <v>-12.7277978550448</v>
      </c>
      <c r="J1033">
        <v>-5.4213468209623601</v>
      </c>
      <c r="K1033">
        <v>1776.06968545114</v>
      </c>
      <c r="L1033">
        <v>1702.68959076902</v>
      </c>
      <c r="M1033">
        <v>48.960425828493598</v>
      </c>
      <c r="N1033">
        <v>0.65234591709032697</v>
      </c>
      <c r="O1033">
        <v>19.483291210334102</v>
      </c>
      <c r="P1033">
        <v>35.916030534351101</v>
      </c>
      <c r="Q1033">
        <v>1.9895256436568001E-2</v>
      </c>
    </row>
    <row r="1034" spans="1:17" hidden="1" x14ac:dyDescent="0.3">
      <c r="A1034" t="s">
        <v>2222</v>
      </c>
      <c r="B1034" t="s">
        <v>2223</v>
      </c>
      <c r="C1034" t="s">
        <v>10398</v>
      </c>
      <c r="D1034" t="s">
        <v>259</v>
      </c>
      <c r="E1034">
        <v>2654.5857882750001</v>
      </c>
      <c r="F1034">
        <v>18254.55</v>
      </c>
      <c r="G1034">
        <v>-1.26640590483667</v>
      </c>
      <c r="H1034">
        <v>-9.7218966987715998</v>
      </c>
      <c r="I1034">
        <v>17.928652183534599</v>
      </c>
      <c r="J1034">
        <v>0.72577329644093502</v>
      </c>
      <c r="K1034">
        <v>17951.550507395401</v>
      </c>
      <c r="L1034">
        <v>15860.752580722899</v>
      </c>
      <c r="M1034">
        <v>58.040571921993397</v>
      </c>
      <c r="N1034">
        <v>0.43414043870784003</v>
      </c>
      <c r="O1034">
        <v>14.492003363544899</v>
      </c>
      <c r="P1034">
        <v>44.877380952380904</v>
      </c>
      <c r="Q1034">
        <v>0.14326414424421</v>
      </c>
    </row>
    <row r="1035" spans="1:17" hidden="1" x14ac:dyDescent="0.3">
      <c r="A1035" t="s">
        <v>2224</v>
      </c>
      <c r="B1035" t="s">
        <v>2225</v>
      </c>
      <c r="C1035" t="s">
        <v>10398</v>
      </c>
      <c r="D1035" t="s">
        <v>1680</v>
      </c>
      <c r="E1035">
        <v>2644.090741</v>
      </c>
      <c r="F1035">
        <v>64.39</v>
      </c>
      <c r="G1035">
        <v>-5.5520361984467597</v>
      </c>
      <c r="H1035">
        <v>-1.3855187784827101</v>
      </c>
      <c r="I1035">
        <v>-5.8197956596065099</v>
      </c>
      <c r="J1035">
        <v>-0.27417712335584599</v>
      </c>
      <c r="K1035">
        <v>62.499029996196001</v>
      </c>
      <c r="L1035">
        <v>59.810315261484902</v>
      </c>
      <c r="M1035">
        <v>53.860821394049402</v>
      </c>
      <c r="N1035">
        <v>1.0706364100264101</v>
      </c>
      <c r="O1035">
        <v>2.4227364497592698</v>
      </c>
      <c r="P1035">
        <v>31.113826104663001</v>
      </c>
      <c r="Q1035">
        <v>-2.7484158448541001E-2</v>
      </c>
    </row>
    <row r="1036" spans="1:17" hidden="1" x14ac:dyDescent="0.3">
      <c r="A1036" t="s">
        <v>2226</v>
      </c>
      <c r="B1036" t="s">
        <v>2227</v>
      </c>
      <c r="C1036" t="s">
        <v>10398</v>
      </c>
      <c r="D1036" t="s">
        <v>161</v>
      </c>
      <c r="E1036">
        <v>2640.132772725</v>
      </c>
      <c r="F1036">
        <v>1752.25</v>
      </c>
      <c r="G1036">
        <v>129.88362268364199</v>
      </c>
      <c r="H1036">
        <v>-4.2080135051639296</v>
      </c>
      <c r="I1036">
        <v>26.2891789719881</v>
      </c>
      <c r="J1036">
        <v>-9.4376221422039297</v>
      </c>
      <c r="K1036">
        <v>1645.10931920898</v>
      </c>
      <c r="L1036">
        <v>1274.39862918165</v>
      </c>
      <c r="M1036">
        <v>51.530542893153502</v>
      </c>
      <c r="N1036">
        <v>0.80438310562233595</v>
      </c>
      <c r="O1036">
        <v>11.1142816378941</v>
      </c>
      <c r="P1036">
        <v>227.06486234251</v>
      </c>
      <c r="Q1036">
        <v>0.108488680199849</v>
      </c>
    </row>
    <row r="1037" spans="1:17" hidden="1" x14ac:dyDescent="0.3">
      <c r="A1037" t="s">
        <v>2228</v>
      </c>
      <c r="B1037" t="s">
        <v>2229</v>
      </c>
      <c r="C1037" t="s">
        <v>10398</v>
      </c>
      <c r="D1037" t="s">
        <v>21</v>
      </c>
      <c r="E1037">
        <v>2636.5027659000002</v>
      </c>
      <c r="F1037">
        <v>404.5</v>
      </c>
      <c r="G1037">
        <v>9.0049484906279194</v>
      </c>
      <c r="H1037">
        <v>12.1801330503896</v>
      </c>
      <c r="I1037">
        <v>-15.5994145398985</v>
      </c>
      <c r="J1037">
        <v>-5.3982938062716297</v>
      </c>
      <c r="K1037">
        <v>373.033357523397</v>
      </c>
      <c r="L1037">
        <v>371.931951469745</v>
      </c>
      <c r="M1037">
        <v>56.770878276384998</v>
      </c>
      <c r="N1037">
        <v>1.79608016244807</v>
      </c>
      <c r="O1037">
        <v>70.766378244746605</v>
      </c>
      <c r="P1037">
        <v>69.211462037230703</v>
      </c>
      <c r="Q1037">
        <v>0.12641150230221601</v>
      </c>
    </row>
    <row r="1038" spans="1:17" hidden="1" x14ac:dyDescent="0.3">
      <c r="A1038" t="s">
        <v>2230</v>
      </c>
      <c r="B1038" t="s">
        <v>2231</v>
      </c>
      <c r="C1038" t="s">
        <v>10398</v>
      </c>
      <c r="D1038" t="s">
        <v>77</v>
      </c>
      <c r="E1038">
        <v>2629.39075</v>
      </c>
      <c r="F1038">
        <v>980.75</v>
      </c>
      <c r="G1038">
        <v>287.746778853791</v>
      </c>
      <c r="H1038">
        <v>-0.40284033645845801</v>
      </c>
      <c r="I1038">
        <v>-16.940121886142599</v>
      </c>
      <c r="J1038">
        <v>-1.4108586449011999</v>
      </c>
      <c r="K1038">
        <v>1028.4192665759199</v>
      </c>
      <c r="L1038">
        <v>931.84398408367497</v>
      </c>
      <c r="M1038">
        <v>48.353216036198297</v>
      </c>
      <c r="N1038">
        <v>1.5846250606574701</v>
      </c>
      <c r="O1038">
        <v>61.916900331378997</v>
      </c>
      <c r="P1038">
        <v>342.17763751127097</v>
      </c>
      <c r="Q1038">
        <v>0.16816341869404899</v>
      </c>
    </row>
    <row r="1039" spans="1:17" hidden="1" x14ac:dyDescent="0.3">
      <c r="A1039" t="s">
        <v>2232</v>
      </c>
      <c r="B1039" t="s">
        <v>2233</v>
      </c>
      <c r="C1039" t="s">
        <v>10398</v>
      </c>
      <c r="D1039" t="s">
        <v>54</v>
      </c>
      <c r="E1039">
        <v>2628.6658272</v>
      </c>
      <c r="F1039">
        <v>285.60000000000002</v>
      </c>
      <c r="G1039">
        <v>36.985530924676503</v>
      </c>
      <c r="H1039">
        <v>-8.2026281547099096</v>
      </c>
      <c r="I1039">
        <v>18.719074290119099</v>
      </c>
      <c r="J1039">
        <v>-8.6993234488438205</v>
      </c>
      <c r="K1039">
        <v>249.66253200976101</v>
      </c>
      <c r="L1039">
        <v>220.77674873894799</v>
      </c>
      <c r="M1039">
        <v>67.223289953532202</v>
      </c>
      <c r="N1039">
        <v>2.6679073901955199</v>
      </c>
      <c r="O1039">
        <v>2.2408963585434001</v>
      </c>
      <c r="P1039">
        <v>101.12676056338</v>
      </c>
      <c r="Q1039">
        <v>0.11033366618489999</v>
      </c>
    </row>
    <row r="1040" spans="1:17" hidden="1" x14ac:dyDescent="0.3">
      <c r="A1040" t="s">
        <v>2234</v>
      </c>
      <c r="B1040" t="s">
        <v>2235</v>
      </c>
      <c r="C1040" t="s">
        <v>10398</v>
      </c>
      <c r="D1040" t="s">
        <v>278</v>
      </c>
      <c r="E1040">
        <v>2617.5145040000002</v>
      </c>
      <c r="F1040">
        <v>1107.9000000000001</v>
      </c>
      <c r="G1040">
        <v>90.905905516125003</v>
      </c>
      <c r="H1040">
        <v>-5.5244753075868296</v>
      </c>
      <c r="I1040">
        <v>65.316672240481097</v>
      </c>
      <c r="J1040">
        <v>-5.5210596888371803</v>
      </c>
      <c r="K1040">
        <v>1054.5996116056999</v>
      </c>
      <c r="L1040">
        <v>817.719230009169</v>
      </c>
      <c r="M1040">
        <v>45.999309813929202</v>
      </c>
      <c r="N1040">
        <v>0.92933909591734498</v>
      </c>
      <c r="O1040">
        <v>13.5887715497788</v>
      </c>
      <c r="P1040">
        <v>127.705271811735</v>
      </c>
    </row>
    <row r="1041" spans="1:17" x14ac:dyDescent="0.3">
      <c r="A1041" t="s">
        <v>2236</v>
      </c>
      <c r="B1041" t="s">
        <v>2237</v>
      </c>
      <c r="C1041" t="s">
        <v>10400</v>
      </c>
      <c r="D1041" t="s">
        <v>1947</v>
      </c>
      <c r="E1041">
        <v>2605.0489540959902</v>
      </c>
      <c r="F1041">
        <v>54.64</v>
      </c>
      <c r="G1041">
        <v>-22.770577274408499</v>
      </c>
      <c r="H1041">
        <v>-1.3741931477707601</v>
      </c>
      <c r="I1041">
        <v>-7.0383863982601902</v>
      </c>
      <c r="J1041">
        <v>0.93306188524936196</v>
      </c>
      <c r="K1041">
        <v>52.853504613065397</v>
      </c>
      <c r="L1041">
        <v>51.9614443906381</v>
      </c>
      <c r="M1041">
        <v>59.600535008195997</v>
      </c>
      <c r="N1041">
        <v>1.3298741483591401</v>
      </c>
      <c r="O1041">
        <v>27.013177159590001</v>
      </c>
      <c r="P1041">
        <v>28.716136631330901</v>
      </c>
      <c r="Q1041">
        <v>-1.3729428556249999E-3</v>
      </c>
    </row>
    <row r="1042" spans="1:17" hidden="1" x14ac:dyDescent="0.3">
      <c r="A1042" t="s">
        <v>2238</v>
      </c>
      <c r="B1042" t="s">
        <v>2239</v>
      </c>
      <c r="C1042" t="s">
        <v>10398</v>
      </c>
      <c r="D1042" t="s">
        <v>278</v>
      </c>
      <c r="E1042">
        <v>2599.599864842</v>
      </c>
      <c r="F1042">
        <v>102.22</v>
      </c>
      <c r="G1042">
        <v>-4.4773676083557001</v>
      </c>
      <c r="H1042">
        <v>3.8527429756578502</v>
      </c>
      <c r="I1042">
        <v>12.121263542188199</v>
      </c>
      <c r="J1042">
        <v>-6.0048124786352997</v>
      </c>
      <c r="K1042">
        <v>97.277406293538604</v>
      </c>
      <c r="L1042">
        <v>88.760395089439797</v>
      </c>
      <c r="M1042">
        <v>40.138585050065302</v>
      </c>
      <c r="N1042">
        <v>0.84190660853876398</v>
      </c>
      <c r="O1042">
        <v>10.594795539033401</v>
      </c>
      <c r="P1042">
        <v>43.165266106442502</v>
      </c>
      <c r="Q1042">
        <v>-4.0291832026252E-2</v>
      </c>
    </row>
    <row r="1043" spans="1:17" hidden="1" x14ac:dyDescent="0.3">
      <c r="A1043" t="s">
        <v>2240</v>
      </c>
      <c r="B1043" t="s">
        <v>2241</v>
      </c>
      <c r="C1043" t="s">
        <v>10398</v>
      </c>
      <c r="D1043" t="s">
        <v>54</v>
      </c>
      <c r="E1043">
        <v>2598.7063842500002</v>
      </c>
      <c r="F1043">
        <v>1052.5</v>
      </c>
      <c r="G1043">
        <v>13.108543003932301</v>
      </c>
      <c r="H1043">
        <v>-7.8265993714212003</v>
      </c>
      <c r="I1043">
        <v>-15.3321647666238</v>
      </c>
      <c r="J1043">
        <v>-4.3977766269317904</v>
      </c>
      <c r="K1043">
        <v>1100.7801455646099</v>
      </c>
      <c r="L1043">
        <v>1012.19173334035</v>
      </c>
      <c r="M1043">
        <v>30.048507317736501</v>
      </c>
      <c r="N1043">
        <v>0.71680727926713494</v>
      </c>
      <c r="O1043">
        <v>17.814726840855101</v>
      </c>
      <c r="P1043">
        <v>75.431285940495002</v>
      </c>
      <c r="Q1043">
        <v>8.3827089456710007E-3</v>
      </c>
    </row>
    <row r="1044" spans="1:17" hidden="1" x14ac:dyDescent="0.3">
      <c r="A1044" t="s">
        <v>2242</v>
      </c>
      <c r="B1044" t="s">
        <v>2243</v>
      </c>
      <c r="C1044" t="s">
        <v>10398</v>
      </c>
      <c r="D1044" t="s">
        <v>141</v>
      </c>
      <c r="E1044">
        <v>2596.66992252</v>
      </c>
      <c r="F1044">
        <v>25212.15</v>
      </c>
      <c r="G1044">
        <v>781.08542140928796</v>
      </c>
      <c r="H1044">
        <v>97.800016125092796</v>
      </c>
      <c r="I1044">
        <v>331.744123519011</v>
      </c>
      <c r="J1044">
        <v>19.836966847345401</v>
      </c>
      <c r="K1044">
        <v>14535.8729054429</v>
      </c>
      <c r="L1044">
        <v>8532.0911315403391</v>
      </c>
      <c r="M1044">
        <v>94.240087712103701</v>
      </c>
      <c r="N1044">
        <v>1.9818867924528301</v>
      </c>
      <c r="O1044">
        <v>0</v>
      </c>
      <c r="P1044">
        <v>854.53564532616497</v>
      </c>
      <c r="Q1044">
        <v>0.190630382107048</v>
      </c>
    </row>
    <row r="1045" spans="1:17" hidden="1" x14ac:dyDescent="0.3">
      <c r="A1045" t="s">
        <v>2244</v>
      </c>
      <c r="B1045" t="s">
        <v>2245</v>
      </c>
      <c r="C1045" t="s">
        <v>10398</v>
      </c>
      <c r="D1045" t="s">
        <v>161</v>
      </c>
      <c r="E1045">
        <v>2596.1874659</v>
      </c>
      <c r="F1045">
        <v>396.2</v>
      </c>
      <c r="G1045">
        <v>-12.114032148842099</v>
      </c>
      <c r="H1045">
        <v>-15.177510153768001</v>
      </c>
      <c r="I1045">
        <v>16.896185145070199</v>
      </c>
      <c r="J1045">
        <v>-1.72602560899298</v>
      </c>
      <c r="K1045">
        <v>407.78296005657199</v>
      </c>
      <c r="L1045">
        <v>368.88336009744199</v>
      </c>
      <c r="M1045">
        <v>42.518068546336103</v>
      </c>
      <c r="N1045">
        <v>0.64797733459874096</v>
      </c>
      <c r="O1045">
        <v>22.1605249873801</v>
      </c>
      <c r="P1045">
        <v>60.404858299595098</v>
      </c>
      <c r="Q1045">
        <v>0.103197717520465</v>
      </c>
    </row>
    <row r="1046" spans="1:17" hidden="1" x14ac:dyDescent="0.3">
      <c r="A1046" t="s">
        <v>2246</v>
      </c>
      <c r="B1046" t="s">
        <v>2247</v>
      </c>
      <c r="C1046" t="s">
        <v>10398</v>
      </c>
      <c r="D1046" t="s">
        <v>197</v>
      </c>
      <c r="E1046">
        <v>2588.3869908000001</v>
      </c>
      <c r="F1046">
        <v>2769</v>
      </c>
      <c r="G1046">
        <v>-15.8466505600628</v>
      </c>
      <c r="H1046">
        <v>-5.55075426588688</v>
      </c>
      <c r="I1046">
        <v>2.7584041499525598</v>
      </c>
      <c r="J1046">
        <v>-1.01151552929303</v>
      </c>
      <c r="K1046">
        <v>2812.8409413098402</v>
      </c>
      <c r="L1046">
        <v>2618.08216973558</v>
      </c>
      <c r="M1046">
        <v>45.440529015633601</v>
      </c>
      <c r="N1046">
        <v>0.76775039178592996</v>
      </c>
      <c r="O1046">
        <v>9.5630191404839398</v>
      </c>
      <c r="P1046">
        <v>31.919961886612601</v>
      </c>
      <c r="Q1046">
        <v>6.337059362387E-2</v>
      </c>
    </row>
    <row r="1047" spans="1:17" hidden="1" x14ac:dyDescent="0.3">
      <c r="A1047" t="s">
        <v>2248</v>
      </c>
      <c r="B1047" t="s">
        <v>2249</v>
      </c>
      <c r="C1047" t="s">
        <v>10398</v>
      </c>
      <c r="D1047" t="s">
        <v>1359</v>
      </c>
      <c r="E1047">
        <v>2580.8388</v>
      </c>
      <c r="F1047">
        <v>1000</v>
      </c>
      <c r="G1047">
        <v>-29.592646668122999</v>
      </c>
      <c r="H1047">
        <v>-4.4216633567959702</v>
      </c>
      <c r="I1047">
        <v>-18.0942969573657</v>
      </c>
      <c r="J1047">
        <v>-1.71236737114477</v>
      </c>
      <c r="K1047">
        <v>999.996887127783</v>
      </c>
      <c r="L1047">
        <v>999.99670003744302</v>
      </c>
      <c r="M1047">
        <v>55.379180563809697</v>
      </c>
      <c r="N1047">
        <v>0.81598474633104301</v>
      </c>
      <c r="O1047">
        <v>3</v>
      </c>
      <c r="P1047">
        <v>3.0927835051546202</v>
      </c>
      <c r="Q1047">
        <v>-0.101916752053546</v>
      </c>
    </row>
    <row r="1048" spans="1:17" hidden="1" x14ac:dyDescent="0.3">
      <c r="A1048" t="s">
        <v>2250</v>
      </c>
      <c r="B1048" t="s">
        <v>2251</v>
      </c>
      <c r="C1048" t="s">
        <v>10398</v>
      </c>
      <c r="D1048" t="s">
        <v>364</v>
      </c>
      <c r="E1048">
        <v>2568.5950521999998</v>
      </c>
      <c r="F1048">
        <v>773</v>
      </c>
      <c r="G1048">
        <v>-46.215370332529297</v>
      </c>
      <c r="H1048">
        <v>-4.7560900080275603</v>
      </c>
      <c r="I1048">
        <v>-21.0822447585305</v>
      </c>
      <c r="J1048">
        <v>-4.17434421900992</v>
      </c>
      <c r="K1048">
        <v>789.874727283521</v>
      </c>
      <c r="L1048">
        <v>824.21865457640502</v>
      </c>
      <c r="M1048">
        <v>38.838479390798703</v>
      </c>
      <c r="N1048">
        <v>0.99049751924070395</v>
      </c>
      <c r="O1048">
        <v>21.604139715394499</v>
      </c>
      <c r="P1048">
        <v>8.1724041421774292</v>
      </c>
      <c r="Q1048">
        <v>2.7558913064589002E-2</v>
      </c>
    </row>
    <row r="1049" spans="1:17" hidden="1" x14ac:dyDescent="0.3">
      <c r="A1049" t="s">
        <v>2252</v>
      </c>
      <c r="B1049" t="s">
        <v>2253</v>
      </c>
      <c r="C1049" t="s">
        <v>10398</v>
      </c>
      <c r="D1049" t="s">
        <v>514</v>
      </c>
      <c r="E1049">
        <v>2568.47406159</v>
      </c>
      <c r="F1049">
        <v>383.65</v>
      </c>
      <c r="G1049">
        <v>5.5419644525566802</v>
      </c>
      <c r="H1049">
        <v>9.7316122921533292</v>
      </c>
      <c r="I1049">
        <v>3.1211327324761302</v>
      </c>
      <c r="J1049">
        <v>-4.0272639830224302</v>
      </c>
      <c r="K1049">
        <v>348.658903816894</v>
      </c>
      <c r="L1049">
        <v>322.31826367150001</v>
      </c>
      <c r="M1049">
        <v>56.162281123926</v>
      </c>
      <c r="N1049">
        <v>1.0769944550166299</v>
      </c>
      <c r="O1049">
        <v>5.5128372214257899</v>
      </c>
      <c r="P1049">
        <v>63.0471738206544</v>
      </c>
    </row>
    <row r="1050" spans="1:17" hidden="1" x14ac:dyDescent="0.3">
      <c r="A1050" t="s">
        <v>2254</v>
      </c>
      <c r="B1050" t="s">
        <v>2255</v>
      </c>
      <c r="C1050" t="s">
        <v>10398</v>
      </c>
      <c r="D1050" t="s">
        <v>924</v>
      </c>
      <c r="E1050">
        <v>2565.9714488700001</v>
      </c>
      <c r="F1050">
        <v>2037.9</v>
      </c>
      <c r="G1050">
        <v>313.187450551643</v>
      </c>
      <c r="H1050">
        <v>16.3945092750272</v>
      </c>
      <c r="I1050">
        <v>215.22168046148499</v>
      </c>
      <c r="J1050">
        <v>-3.9179032312645998</v>
      </c>
      <c r="K1050">
        <v>1685.46395162866</v>
      </c>
      <c r="L1050">
        <v>1050.4235444564099</v>
      </c>
      <c r="M1050">
        <v>47.7565165112768</v>
      </c>
      <c r="N1050">
        <v>0.31373188780490102</v>
      </c>
      <c r="O1050">
        <v>16.7868884636144</v>
      </c>
      <c r="P1050">
        <v>432.85396783893299</v>
      </c>
    </row>
    <row r="1051" spans="1:17" x14ac:dyDescent="0.3">
      <c r="A1051" t="s">
        <v>2256</v>
      </c>
      <c r="B1051" t="s">
        <v>2257</v>
      </c>
      <c r="C1051" t="s">
        <v>10384</v>
      </c>
      <c r="D1051" t="s">
        <v>24</v>
      </c>
      <c r="E1051">
        <v>2559.4854539759999</v>
      </c>
      <c r="F1051">
        <v>49.72</v>
      </c>
      <c r="G1051">
        <v>-57.587853774430101</v>
      </c>
      <c r="H1051">
        <v>-8.0562600526171604</v>
      </c>
      <c r="I1051">
        <v>-31.625731749974499</v>
      </c>
      <c r="J1051">
        <v>-1.8945632740379701</v>
      </c>
      <c r="K1051">
        <v>50.978459806618901</v>
      </c>
      <c r="L1051">
        <v>58.875915950931201</v>
      </c>
      <c r="M1051">
        <v>44.510990236045501</v>
      </c>
      <c r="N1051">
        <v>0.62617715028255805</v>
      </c>
      <c r="O1051">
        <v>65.728077232502002</v>
      </c>
      <c r="P1051">
        <v>1.7184942716857501</v>
      </c>
    </row>
    <row r="1052" spans="1:17" x14ac:dyDescent="0.3">
      <c r="A1052" t="s">
        <v>2258</v>
      </c>
      <c r="B1052" t="s">
        <v>2259</v>
      </c>
      <c r="C1052" t="s">
        <v>10388</v>
      </c>
      <c r="D1052" t="s">
        <v>738</v>
      </c>
      <c r="E1052">
        <v>2551.5072053549902</v>
      </c>
      <c r="F1052">
        <v>479.55</v>
      </c>
      <c r="G1052">
        <v>-38.562894969694803</v>
      </c>
      <c r="H1052">
        <v>-5.2894800569758704</v>
      </c>
      <c r="I1052">
        <v>1.06236236919767</v>
      </c>
      <c r="J1052">
        <v>2.8290433331408402</v>
      </c>
      <c r="K1052">
        <v>467.29057340309402</v>
      </c>
      <c r="L1052">
        <v>480.42225271607401</v>
      </c>
      <c r="M1052">
        <v>63.195077718408101</v>
      </c>
      <c r="N1052">
        <v>0.90511281293774903</v>
      </c>
      <c r="O1052">
        <v>19.7789594411427</v>
      </c>
      <c r="P1052">
        <v>23.2459521973785</v>
      </c>
      <c r="Q1052">
        <v>-9.7906085606755996E-2</v>
      </c>
    </row>
    <row r="1053" spans="1:17" hidden="1" x14ac:dyDescent="0.3">
      <c r="A1053" t="s">
        <v>2260</v>
      </c>
      <c r="B1053" t="s">
        <v>2261</v>
      </c>
      <c r="C1053" t="s">
        <v>10398</v>
      </c>
      <c r="D1053" t="s">
        <v>991</v>
      </c>
      <c r="E1053">
        <v>2551.4195</v>
      </c>
      <c r="F1053">
        <v>140</v>
      </c>
      <c r="G1053">
        <v>-7.9285732445609503</v>
      </c>
      <c r="H1053">
        <v>7.18181215663214</v>
      </c>
      <c r="I1053">
        <v>3.5697764661962998</v>
      </c>
      <c r="J1053">
        <v>-8.7471876206500703</v>
      </c>
      <c r="M1053">
        <v>46.429296732949602</v>
      </c>
      <c r="O1053">
        <v>13.4285714285714</v>
      </c>
      <c r="P1053">
        <v>30.718954248366</v>
      </c>
    </row>
    <row r="1054" spans="1:17" x14ac:dyDescent="0.3">
      <c r="A1054" t="s">
        <v>2262</v>
      </c>
      <c r="B1054" t="s">
        <v>2263</v>
      </c>
      <c r="C1054" t="s">
        <v>10390</v>
      </c>
      <c r="D1054" t="s">
        <v>1543</v>
      </c>
      <c r="E1054">
        <v>2545.3640923500002</v>
      </c>
      <c r="F1054">
        <v>615.85</v>
      </c>
      <c r="G1054">
        <v>-53.341557282964303</v>
      </c>
      <c r="H1054">
        <v>2.6293929812321801</v>
      </c>
      <c r="I1054">
        <v>-30.0664233252846</v>
      </c>
      <c r="J1054">
        <v>3.3492676080559698</v>
      </c>
      <c r="K1054">
        <v>615.44901497220599</v>
      </c>
      <c r="L1054">
        <v>680.67637872069895</v>
      </c>
      <c r="M1054">
        <v>64.516953995108807</v>
      </c>
      <c r="N1054">
        <v>0.87414246928216099</v>
      </c>
      <c r="O1054">
        <v>46.951368027928801</v>
      </c>
      <c r="P1054">
        <v>13.793422025129299</v>
      </c>
    </row>
    <row r="1055" spans="1:17" hidden="1" x14ac:dyDescent="0.3">
      <c r="A1055" t="s">
        <v>2264</v>
      </c>
      <c r="B1055" t="s">
        <v>2265</v>
      </c>
      <c r="C1055" t="s">
        <v>10398</v>
      </c>
      <c r="D1055" t="s">
        <v>2266</v>
      </c>
      <c r="E1055">
        <v>2544.282215445</v>
      </c>
      <c r="F1055">
        <v>5152.6499999999996</v>
      </c>
      <c r="G1055">
        <v>46.078849997748797</v>
      </c>
      <c r="H1055">
        <v>-5.7428172029498104</v>
      </c>
      <c r="I1055">
        <v>35.052273251091499</v>
      </c>
      <c r="J1055">
        <v>-5.8012178484345904</v>
      </c>
      <c r="K1055">
        <v>5172.8815485566602</v>
      </c>
      <c r="L1055">
        <v>4266.8965366800503</v>
      </c>
      <c r="M1055">
        <v>43.119513173056902</v>
      </c>
      <c r="N1055">
        <v>0.44229240734659298</v>
      </c>
      <c r="O1055">
        <v>25.042453882953399</v>
      </c>
      <c r="P1055">
        <v>117.045071609098</v>
      </c>
      <c r="Q1055">
        <v>0.153060366906692</v>
      </c>
    </row>
    <row r="1056" spans="1:17" hidden="1" x14ac:dyDescent="0.3">
      <c r="A1056" t="s">
        <v>2267</v>
      </c>
      <c r="B1056" t="s">
        <v>2268</v>
      </c>
      <c r="C1056" t="s">
        <v>10398</v>
      </c>
      <c r="D1056" t="s">
        <v>80</v>
      </c>
      <c r="E1056">
        <v>2534.83841613</v>
      </c>
      <c r="F1056">
        <v>921.85</v>
      </c>
      <c r="G1056">
        <v>120.56917557425101</v>
      </c>
      <c r="H1056">
        <v>-6.3063640219844403</v>
      </c>
      <c r="I1056">
        <v>24.915872750288401</v>
      </c>
      <c r="J1056">
        <v>-9.5258673811448702</v>
      </c>
      <c r="K1056">
        <v>942.85626876109097</v>
      </c>
      <c r="L1056">
        <v>798.23010396088898</v>
      </c>
      <c r="M1056">
        <v>40.838021623015798</v>
      </c>
      <c r="N1056">
        <v>0.64838220176558403</v>
      </c>
      <c r="O1056">
        <v>18.641861474209399</v>
      </c>
      <c r="P1056">
        <v>162.299046806089</v>
      </c>
      <c r="Q1056">
        <v>7.9716819624931004E-2</v>
      </c>
    </row>
    <row r="1057" spans="1:17" hidden="1" x14ac:dyDescent="0.3">
      <c r="A1057" t="s">
        <v>2269</v>
      </c>
      <c r="B1057" t="s">
        <v>2270</v>
      </c>
      <c r="C1057" t="s">
        <v>10398</v>
      </c>
      <c r="D1057" t="s">
        <v>1509</v>
      </c>
      <c r="E1057">
        <v>2527.6999999999998</v>
      </c>
      <c r="F1057">
        <v>157</v>
      </c>
      <c r="G1057">
        <v>102.311818609912</v>
      </c>
      <c r="H1057">
        <v>32.8719146248554</v>
      </c>
      <c r="I1057">
        <v>148.05150757577701</v>
      </c>
      <c r="J1057">
        <v>17.672352602899799</v>
      </c>
      <c r="K1057">
        <v>119.871863967262</v>
      </c>
      <c r="L1057">
        <v>91.923506073910801</v>
      </c>
      <c r="M1057">
        <v>82.310454180198903</v>
      </c>
      <c r="N1057">
        <v>0.76131562572080802</v>
      </c>
      <c r="O1057">
        <v>6.3694267515912395E-2</v>
      </c>
      <c r="P1057">
        <v>201.86502595654599</v>
      </c>
      <c r="Q1057">
        <v>0.18781219355210399</v>
      </c>
    </row>
    <row r="1058" spans="1:17" hidden="1" x14ac:dyDescent="0.3">
      <c r="A1058" t="s">
        <v>2271</v>
      </c>
      <c r="B1058" t="s">
        <v>2272</v>
      </c>
      <c r="C1058" t="s">
        <v>10398</v>
      </c>
      <c r="D1058" t="s">
        <v>998</v>
      </c>
      <c r="E1058">
        <v>2515.0607147249998</v>
      </c>
      <c r="F1058">
        <v>381.65</v>
      </c>
      <c r="G1058">
        <v>-10.884470939398399</v>
      </c>
      <c r="H1058">
        <v>-12.582486618732</v>
      </c>
      <c r="I1058">
        <v>6.5251111958994104</v>
      </c>
      <c r="J1058">
        <v>-5.6317449474943899</v>
      </c>
      <c r="K1058">
        <v>397.41868899372901</v>
      </c>
      <c r="M1058">
        <v>32.167506489540401</v>
      </c>
      <c r="N1058">
        <v>0.417856385689724</v>
      </c>
      <c r="O1058">
        <v>24.433381370365499</v>
      </c>
      <c r="P1058">
        <v>35.240963855421597</v>
      </c>
    </row>
    <row r="1059" spans="1:17" hidden="1" x14ac:dyDescent="0.3">
      <c r="A1059" t="s">
        <v>2273</v>
      </c>
      <c r="B1059" t="s">
        <v>2274</v>
      </c>
      <c r="C1059" t="s">
        <v>10398</v>
      </c>
      <c r="D1059" t="s">
        <v>197</v>
      </c>
      <c r="E1059">
        <v>2506.50561715</v>
      </c>
      <c r="F1059">
        <v>450.55</v>
      </c>
      <c r="G1059">
        <v>-5.2353800482583797</v>
      </c>
      <c r="H1059">
        <v>-6.1640875992202098</v>
      </c>
      <c r="I1059">
        <v>18.4763914230554</v>
      </c>
      <c r="J1059">
        <v>2.7269869269190798</v>
      </c>
      <c r="K1059">
        <v>438.099832615617</v>
      </c>
      <c r="L1059">
        <v>401.48689792633098</v>
      </c>
      <c r="M1059">
        <v>57.638803250913597</v>
      </c>
      <c r="N1059">
        <v>0.65835484069605898</v>
      </c>
      <c r="O1059">
        <v>8.5340139829097801</v>
      </c>
      <c r="P1059">
        <v>43.922696054943302</v>
      </c>
      <c r="Q1059">
        <v>4.2556912641995001E-2</v>
      </c>
    </row>
    <row r="1060" spans="1:17" hidden="1" x14ac:dyDescent="0.3">
      <c r="A1060" t="s">
        <v>2275</v>
      </c>
      <c r="B1060" t="s">
        <v>2276</v>
      </c>
      <c r="C1060" t="s">
        <v>10398</v>
      </c>
      <c r="D1060" t="s">
        <v>364</v>
      </c>
      <c r="E1060">
        <v>2497.8469037599998</v>
      </c>
      <c r="F1060">
        <v>1133.5999999999999</v>
      </c>
      <c r="G1060">
        <v>-20.6180126651942</v>
      </c>
      <c r="H1060">
        <v>-13.6011080314747</v>
      </c>
      <c r="I1060">
        <v>-14.090526106317199</v>
      </c>
      <c r="J1060">
        <v>-7.9473225411654003</v>
      </c>
      <c r="K1060">
        <v>1117.5679384339201</v>
      </c>
      <c r="L1060">
        <v>1054.28708757091</v>
      </c>
      <c r="M1060">
        <v>44.152050332312697</v>
      </c>
      <c r="N1060">
        <v>0.89251970552358395</v>
      </c>
      <c r="O1060">
        <v>14.484827099505999</v>
      </c>
      <c r="P1060">
        <v>31.813953488372</v>
      </c>
      <c r="Q1060">
        <v>0.11656955668927001</v>
      </c>
    </row>
    <row r="1061" spans="1:17" hidden="1" x14ac:dyDescent="0.3">
      <c r="A1061" t="s">
        <v>2277</v>
      </c>
      <c r="B1061" t="s">
        <v>2278</v>
      </c>
      <c r="C1061" t="s">
        <v>10398</v>
      </c>
      <c r="D1061" t="s">
        <v>125</v>
      </c>
      <c r="E1061">
        <v>2489.0805682380001</v>
      </c>
      <c r="F1061">
        <v>172.26</v>
      </c>
      <c r="G1061">
        <v>-28.234423377152201</v>
      </c>
      <c r="H1061">
        <v>3.6240882771909502</v>
      </c>
      <c r="I1061">
        <v>-1.46699635802261</v>
      </c>
      <c r="J1061">
        <v>5.6307884630109601</v>
      </c>
      <c r="K1061">
        <v>161.025779051418</v>
      </c>
      <c r="L1061">
        <v>163.14744521451701</v>
      </c>
      <c r="M1061">
        <v>81.984142830850203</v>
      </c>
      <c r="N1061">
        <v>1.2656170344562401</v>
      </c>
      <c r="O1061">
        <v>23.5341924997097</v>
      </c>
      <c r="P1061">
        <v>27.6</v>
      </c>
      <c r="Q1061">
        <v>2.0160157098263E-2</v>
      </c>
    </row>
    <row r="1062" spans="1:17" x14ac:dyDescent="0.3">
      <c r="A1062" t="s">
        <v>2279</v>
      </c>
      <c r="B1062" t="s">
        <v>2280</v>
      </c>
      <c r="C1062" t="s">
        <v>10400</v>
      </c>
      <c r="D1062" t="s">
        <v>1947</v>
      </c>
      <c r="E1062">
        <v>2482.0132955919998</v>
      </c>
      <c r="F1062">
        <v>13.48</v>
      </c>
      <c r="G1062">
        <v>-58.646278257070499</v>
      </c>
      <c r="H1062">
        <v>-12.9424540861756</v>
      </c>
      <c r="I1062">
        <v>-37.134336006404901</v>
      </c>
      <c r="J1062">
        <v>-6.4685128744025002</v>
      </c>
      <c r="K1062">
        <v>14.722030823705801</v>
      </c>
      <c r="L1062">
        <v>16.494669873044199</v>
      </c>
      <c r="M1062">
        <v>25.994392329265398</v>
      </c>
      <c r="N1062">
        <v>0.76197593316582402</v>
      </c>
      <c r="O1062">
        <v>93.249258160237304</v>
      </c>
      <c r="P1062">
        <v>4.9027237354085598</v>
      </c>
      <c r="Q1062">
        <v>-4.0774997334749E-2</v>
      </c>
    </row>
    <row r="1063" spans="1:17" hidden="1" x14ac:dyDescent="0.3">
      <c r="A1063" t="s">
        <v>2281</v>
      </c>
      <c r="B1063" t="s">
        <v>2282</v>
      </c>
      <c r="C1063" t="s">
        <v>10398</v>
      </c>
      <c r="D1063" t="s">
        <v>281</v>
      </c>
      <c r="E1063">
        <v>2481.0212102099999</v>
      </c>
      <c r="F1063">
        <v>407.15</v>
      </c>
      <c r="G1063">
        <v>39.208177534148803</v>
      </c>
      <c r="H1063">
        <v>-10.4134981310514</v>
      </c>
      <c r="I1063">
        <v>4.6511606750821102</v>
      </c>
      <c r="J1063">
        <v>-11.4759307744136</v>
      </c>
      <c r="K1063">
        <v>420.57246148647198</v>
      </c>
      <c r="L1063">
        <v>376.55873600889998</v>
      </c>
      <c r="M1063">
        <v>49.0709290294798</v>
      </c>
      <c r="N1063">
        <v>0.89529046936164502</v>
      </c>
      <c r="O1063">
        <v>33.599410536657203</v>
      </c>
      <c r="P1063">
        <v>96.785886901884894</v>
      </c>
      <c r="Q1063">
        <v>8.4701739669216999E-2</v>
      </c>
    </row>
    <row r="1064" spans="1:17" hidden="1" x14ac:dyDescent="0.3">
      <c r="A1064" t="s">
        <v>2283</v>
      </c>
      <c r="B1064" t="s">
        <v>2284</v>
      </c>
      <c r="C1064" t="s">
        <v>10398</v>
      </c>
      <c r="D1064" t="s">
        <v>2285</v>
      </c>
      <c r="E1064">
        <v>2479.54</v>
      </c>
      <c r="F1064">
        <v>885.55</v>
      </c>
      <c r="G1064">
        <v>58.881398549076998</v>
      </c>
      <c r="H1064">
        <v>-7.7984694610223899</v>
      </c>
      <c r="I1064">
        <v>22.602192705338201</v>
      </c>
      <c r="J1064">
        <v>2.0947721537388402</v>
      </c>
      <c r="K1064">
        <v>964.61351340423903</v>
      </c>
      <c r="L1064">
        <v>865.25853561449605</v>
      </c>
      <c r="M1064">
        <v>51.736355061254898</v>
      </c>
      <c r="N1064">
        <v>0.482031317682803</v>
      </c>
      <c r="O1064">
        <v>64.637795720173898</v>
      </c>
      <c r="P1064">
        <v>107.82680122037</v>
      </c>
      <c r="Q1064">
        <v>8.8240936335677006E-2</v>
      </c>
    </row>
    <row r="1065" spans="1:17" hidden="1" x14ac:dyDescent="0.3">
      <c r="A1065" t="s">
        <v>2286</v>
      </c>
      <c r="B1065" t="s">
        <v>2287</v>
      </c>
      <c r="C1065" t="s">
        <v>10398</v>
      </c>
      <c r="D1065" t="s">
        <v>443</v>
      </c>
      <c r="E1065">
        <v>2470.6184500200002</v>
      </c>
      <c r="F1065">
        <v>381.65</v>
      </c>
      <c r="G1065">
        <v>87.376222565765403</v>
      </c>
      <c r="H1065">
        <v>-22.166457331098101</v>
      </c>
      <c r="I1065">
        <v>-9.7950699526099196</v>
      </c>
      <c r="J1065">
        <v>-7.7252646093438297</v>
      </c>
      <c r="K1065">
        <v>413.767109111531</v>
      </c>
      <c r="L1065">
        <v>370.84954789889201</v>
      </c>
      <c r="M1065">
        <v>36.829314452615897</v>
      </c>
      <c r="N1065">
        <v>0.43885864736263702</v>
      </c>
      <c r="O1065">
        <v>34.599764181841998</v>
      </c>
      <c r="P1065">
        <v>129.425909227532</v>
      </c>
      <c r="Q1065">
        <v>0.13022144085692999</v>
      </c>
    </row>
    <row r="1066" spans="1:17" hidden="1" x14ac:dyDescent="0.3">
      <c r="A1066" t="s">
        <v>2288</v>
      </c>
      <c r="B1066" t="s">
        <v>2289</v>
      </c>
      <c r="C1066" t="s">
        <v>10398</v>
      </c>
      <c r="D1066" t="s">
        <v>443</v>
      </c>
      <c r="E1066">
        <v>2470.3596156599901</v>
      </c>
      <c r="F1066">
        <v>599.85</v>
      </c>
      <c r="G1066">
        <v>-42.279236197773699</v>
      </c>
      <c r="H1066">
        <v>3.6803553886979001</v>
      </c>
      <c r="I1066">
        <v>-22.219008307572</v>
      </c>
      <c r="J1066">
        <v>-6.2117750244569701</v>
      </c>
      <c r="K1066">
        <v>614.15902844362699</v>
      </c>
      <c r="L1066">
        <v>639.21385959153599</v>
      </c>
      <c r="M1066">
        <v>37.114968339479702</v>
      </c>
      <c r="N1066">
        <v>0.59739562988968997</v>
      </c>
      <c r="O1066">
        <v>33.141618738017797</v>
      </c>
      <c r="P1066">
        <v>11.351401522183</v>
      </c>
      <c r="Q1066">
        <v>-1.4043455519986999E-2</v>
      </c>
    </row>
    <row r="1067" spans="1:17" hidden="1" x14ac:dyDescent="0.3">
      <c r="A1067" t="s">
        <v>2290</v>
      </c>
      <c r="B1067" t="s">
        <v>2291</v>
      </c>
      <c r="C1067" t="s">
        <v>10398</v>
      </c>
      <c r="D1067" t="s">
        <v>132</v>
      </c>
      <c r="E1067">
        <v>2468.3279050000001</v>
      </c>
      <c r="F1067">
        <v>695.6</v>
      </c>
      <c r="G1067">
        <v>74.334566018436504</v>
      </c>
      <c r="H1067">
        <v>-10.391192442668499</v>
      </c>
      <c r="I1067">
        <v>-8.9497881234742795</v>
      </c>
      <c r="J1067">
        <v>-1.18771401622299</v>
      </c>
      <c r="K1067">
        <v>683.47405009454599</v>
      </c>
      <c r="L1067">
        <v>616.91987091285296</v>
      </c>
      <c r="M1067">
        <v>64.155624596713196</v>
      </c>
      <c r="N1067">
        <v>0.49880011300521498</v>
      </c>
      <c r="O1067">
        <v>17.711021959883599</v>
      </c>
      <c r="P1067">
        <v>114.273867369385</v>
      </c>
      <c r="Q1067">
        <v>7.3771776972060998E-2</v>
      </c>
    </row>
    <row r="1068" spans="1:17" hidden="1" x14ac:dyDescent="0.3">
      <c r="A1068" t="s">
        <v>2292</v>
      </c>
      <c r="B1068" t="s">
        <v>2293</v>
      </c>
      <c r="C1068" t="s">
        <v>10398</v>
      </c>
      <c r="D1068" t="s">
        <v>89</v>
      </c>
      <c r="E1068">
        <v>2465.7125682380001</v>
      </c>
      <c r="F1068">
        <v>21.02</v>
      </c>
      <c r="G1068">
        <v>30.344404615615101</v>
      </c>
      <c r="H1068">
        <v>-7.4934970051891598</v>
      </c>
      <c r="I1068">
        <v>5.0006557898743997</v>
      </c>
      <c r="J1068">
        <v>7.3233115133053597E-2</v>
      </c>
      <c r="K1068">
        <v>20.499299118411301</v>
      </c>
      <c r="L1068">
        <v>19.146116400666099</v>
      </c>
      <c r="M1068">
        <v>54.693027775661598</v>
      </c>
      <c r="N1068">
        <v>0.97239108019798004</v>
      </c>
      <c r="O1068">
        <v>51.687251307853799</v>
      </c>
      <c r="P1068">
        <v>88.474716047392704</v>
      </c>
      <c r="Q1068">
        <v>0.16245952342041101</v>
      </c>
    </row>
    <row r="1069" spans="1:17" hidden="1" x14ac:dyDescent="0.3">
      <c r="A1069" t="s">
        <v>2294</v>
      </c>
      <c r="B1069" t="s">
        <v>2295</v>
      </c>
      <c r="C1069" t="s">
        <v>10398</v>
      </c>
      <c r="D1069" t="s">
        <v>95</v>
      </c>
      <c r="E1069">
        <v>2465.6794644000001</v>
      </c>
      <c r="F1069">
        <v>28.2</v>
      </c>
      <c r="G1069">
        <v>82.044180703146495</v>
      </c>
      <c r="H1069">
        <v>-4.4216633567959702</v>
      </c>
      <c r="I1069">
        <v>9.5065129873852303</v>
      </c>
      <c r="J1069">
        <v>-8.8586901288148798</v>
      </c>
      <c r="K1069">
        <v>27.338346082227901</v>
      </c>
      <c r="L1069">
        <v>24.094425167777899</v>
      </c>
      <c r="M1069">
        <v>55.532936594583298</v>
      </c>
      <c r="N1069">
        <v>0.93090561809162498</v>
      </c>
      <c r="O1069">
        <v>18.971631205673699</v>
      </c>
      <c r="P1069">
        <v>162.430905952774</v>
      </c>
      <c r="Q1069">
        <v>6.9971935880368999E-2</v>
      </c>
    </row>
    <row r="1070" spans="1:17" x14ac:dyDescent="0.3">
      <c r="A1070" t="s">
        <v>2296</v>
      </c>
      <c r="B1070" t="s">
        <v>2297</v>
      </c>
      <c r="C1070" t="s">
        <v>10391</v>
      </c>
      <c r="D1070" t="s">
        <v>479</v>
      </c>
      <c r="E1070">
        <v>2461.9860754199999</v>
      </c>
      <c r="F1070">
        <v>630.1</v>
      </c>
      <c r="G1070">
        <v>-43.889076493139399</v>
      </c>
      <c r="H1070">
        <v>-4.9573073111086901</v>
      </c>
      <c r="I1070">
        <v>-3.0715656785743302</v>
      </c>
      <c r="J1070">
        <v>-0.283533659560817</v>
      </c>
      <c r="K1070">
        <v>605.11061952521595</v>
      </c>
      <c r="L1070">
        <v>600.89244559266899</v>
      </c>
      <c r="M1070">
        <v>53.070365149234497</v>
      </c>
      <c r="N1070">
        <v>0.54965513504429298</v>
      </c>
      <c r="O1070">
        <v>25.646722742421801</v>
      </c>
      <c r="P1070">
        <v>36.666305172974702</v>
      </c>
      <c r="Q1070">
        <v>-8.7927132348969997E-2</v>
      </c>
    </row>
    <row r="1071" spans="1:17" hidden="1" x14ac:dyDescent="0.3">
      <c r="A1071" t="s">
        <v>2298</v>
      </c>
      <c r="B1071" t="s">
        <v>2299</v>
      </c>
      <c r="C1071" t="s">
        <v>10398</v>
      </c>
      <c r="D1071" t="s">
        <v>2300</v>
      </c>
      <c r="E1071">
        <v>2460.9594547199999</v>
      </c>
      <c r="F1071">
        <v>494.4</v>
      </c>
      <c r="G1071">
        <v>93.431184021651106</v>
      </c>
      <c r="H1071">
        <v>-14.801292986425601</v>
      </c>
      <c r="I1071">
        <v>34.074601462920299</v>
      </c>
      <c r="J1071">
        <v>-7.5505110721654098</v>
      </c>
      <c r="K1071">
        <v>504.98860629011898</v>
      </c>
      <c r="L1071">
        <v>433.09092259720501</v>
      </c>
      <c r="M1071">
        <v>47.356988032144997</v>
      </c>
      <c r="N1071">
        <v>1.0626539417871499</v>
      </c>
      <c r="O1071">
        <v>25</v>
      </c>
      <c r="P1071">
        <v>140.58394160583899</v>
      </c>
    </row>
    <row r="1072" spans="1:17" x14ac:dyDescent="0.3">
      <c r="A1072" t="s">
        <v>2301</v>
      </c>
      <c r="B1072" t="s">
        <v>2302</v>
      </c>
      <c r="C1072" t="s">
        <v>10386</v>
      </c>
      <c r="D1072" t="s">
        <v>390</v>
      </c>
      <c r="E1072">
        <v>2453.2711032299999</v>
      </c>
      <c r="F1072">
        <v>48.99</v>
      </c>
      <c r="G1072">
        <v>-67.600606500964005</v>
      </c>
      <c r="H1072">
        <v>-6.6373496313057796</v>
      </c>
      <c r="I1072">
        <v>-20.989251377673099</v>
      </c>
      <c r="J1072">
        <v>-1.5728051321488901</v>
      </c>
      <c r="K1072">
        <v>51.386650754363899</v>
      </c>
      <c r="L1072">
        <v>57.976553524714099</v>
      </c>
      <c r="M1072">
        <v>32.1110656637114</v>
      </c>
      <c r="N1072">
        <v>0.82501959559627203</v>
      </c>
      <c r="O1072">
        <v>71.565625637885205</v>
      </c>
      <c r="P1072">
        <v>2.0625000000000102</v>
      </c>
    </row>
    <row r="1073" spans="1:17" hidden="1" x14ac:dyDescent="0.3">
      <c r="A1073" t="s">
        <v>2303</v>
      </c>
      <c r="B1073" t="s">
        <v>2304</v>
      </c>
      <c r="C1073" t="s">
        <v>10398</v>
      </c>
      <c r="D1073" t="s">
        <v>290</v>
      </c>
      <c r="E1073">
        <v>2447.25</v>
      </c>
      <c r="F1073">
        <v>3900</v>
      </c>
      <c r="G1073">
        <v>2102.8047505743002</v>
      </c>
      <c r="H1073">
        <v>21.946656025045598</v>
      </c>
      <c r="I1073">
        <v>154.27009167709201</v>
      </c>
      <c r="J1073">
        <v>-11.4834823236736</v>
      </c>
      <c r="K1073">
        <v>3705.31012248654</v>
      </c>
      <c r="L1073">
        <v>2370.2268881077398</v>
      </c>
      <c r="M1073">
        <v>38.179601904056099</v>
      </c>
      <c r="N1073">
        <v>0.86451955750490195</v>
      </c>
      <c r="O1073">
        <v>23.048717948717901</v>
      </c>
      <c r="P1073">
        <v>2292.6380368098098</v>
      </c>
      <c r="Q1073">
        <v>0.23669879077261399</v>
      </c>
    </row>
    <row r="1074" spans="1:17" x14ac:dyDescent="0.3">
      <c r="A1074" t="s">
        <v>2305</v>
      </c>
      <c r="B1074" t="s">
        <v>2306</v>
      </c>
      <c r="C1074" t="s">
        <v>10393</v>
      </c>
      <c r="D1074" t="s">
        <v>1208</v>
      </c>
      <c r="E1074">
        <v>2445.425560875</v>
      </c>
      <c r="F1074">
        <v>338.25</v>
      </c>
      <c r="G1074">
        <v>-70.520995612806999</v>
      </c>
      <c r="H1074">
        <v>-18.327672601788201</v>
      </c>
      <c r="I1074">
        <v>-28.159109783106299</v>
      </c>
      <c r="J1074">
        <v>-7.1968745703188199</v>
      </c>
      <c r="K1074">
        <v>382.48449821513901</v>
      </c>
      <c r="L1074">
        <v>415.62068834231701</v>
      </c>
      <c r="M1074">
        <v>25.823409542738101</v>
      </c>
      <c r="N1074">
        <v>0.59005158257177104</v>
      </c>
      <c r="O1074">
        <v>71.278640059127795</v>
      </c>
      <c r="P1074">
        <v>7.3809523809523698</v>
      </c>
      <c r="Q1074">
        <v>-4.0205518218324E-2</v>
      </c>
    </row>
    <row r="1075" spans="1:17" hidden="1" x14ac:dyDescent="0.3">
      <c r="A1075" t="s">
        <v>2307</v>
      </c>
      <c r="B1075" t="s">
        <v>2308</v>
      </c>
      <c r="C1075" t="s">
        <v>10398</v>
      </c>
      <c r="D1075" t="s">
        <v>158</v>
      </c>
      <c r="E1075">
        <v>2436.3504200099901</v>
      </c>
      <c r="F1075">
        <v>1339.95</v>
      </c>
      <c r="G1075">
        <v>380.86349617901902</v>
      </c>
      <c r="H1075">
        <v>-10.536771270465</v>
      </c>
      <c r="I1075">
        <v>299.85542043749899</v>
      </c>
      <c r="J1075">
        <v>-7.4895406663434301</v>
      </c>
      <c r="K1075">
        <v>1319.6507339013799</v>
      </c>
      <c r="M1075">
        <v>47.018020737121397</v>
      </c>
      <c r="N1075">
        <v>0.40624827510073402</v>
      </c>
      <c r="O1075">
        <v>17.093921414978102</v>
      </c>
      <c r="P1075">
        <v>479.187378430948</v>
      </c>
    </row>
    <row r="1076" spans="1:17" x14ac:dyDescent="0.3">
      <c r="A1076" t="s">
        <v>2309</v>
      </c>
      <c r="B1076" t="s">
        <v>2310</v>
      </c>
      <c r="C1076" t="s">
        <v>10397</v>
      </c>
      <c r="D1076" t="s">
        <v>387</v>
      </c>
      <c r="E1076">
        <v>2427.7619121479902</v>
      </c>
      <c r="F1076">
        <v>210.81</v>
      </c>
      <c r="G1076">
        <v>-55.780621468039101</v>
      </c>
      <c r="H1076">
        <v>-4.8312846952098703</v>
      </c>
      <c r="I1076">
        <v>-17.4459773206721</v>
      </c>
      <c r="J1076">
        <v>-5.7653130492799596</v>
      </c>
      <c r="K1076">
        <v>217.962504101869</v>
      </c>
      <c r="L1076">
        <v>247.71531672027101</v>
      </c>
      <c r="M1076">
        <v>36.673525854692997</v>
      </c>
      <c r="N1076">
        <v>0.47847106664806999</v>
      </c>
      <c r="O1076">
        <v>104.805274892082</v>
      </c>
      <c r="P1076">
        <v>10.083550913838099</v>
      </c>
      <c r="Q1076">
        <v>-3.8634279470582997E-2</v>
      </c>
    </row>
    <row r="1077" spans="1:17" hidden="1" x14ac:dyDescent="0.3">
      <c r="A1077" t="s">
        <v>2311</v>
      </c>
      <c r="B1077" t="s">
        <v>2312</v>
      </c>
      <c r="C1077" t="s">
        <v>10398</v>
      </c>
      <c r="D1077" t="s">
        <v>552</v>
      </c>
      <c r="E1077">
        <v>2426.7684240449998</v>
      </c>
      <c r="F1077">
        <v>699.45</v>
      </c>
      <c r="G1077">
        <v>17.4732162318852</v>
      </c>
      <c r="H1077">
        <v>-6.2199089708310504</v>
      </c>
      <c r="I1077">
        <v>56.527097240598103</v>
      </c>
      <c r="J1077">
        <v>-6.8739745113954802</v>
      </c>
      <c r="K1077">
        <v>714.561897604563</v>
      </c>
      <c r="L1077">
        <v>622.623809197946</v>
      </c>
      <c r="M1077">
        <v>51.535104259278498</v>
      </c>
      <c r="N1077">
        <v>0.862838713759568</v>
      </c>
      <c r="O1077">
        <v>34.105368503824401</v>
      </c>
      <c r="P1077">
        <v>81.675324675324603</v>
      </c>
      <c r="Q1077">
        <v>0.16182133235242399</v>
      </c>
    </row>
    <row r="1078" spans="1:17" hidden="1" x14ac:dyDescent="0.3">
      <c r="A1078" t="s">
        <v>2313</v>
      </c>
      <c r="B1078" t="s">
        <v>2314</v>
      </c>
      <c r="C1078" t="s">
        <v>10398</v>
      </c>
      <c r="D1078" t="s">
        <v>472</v>
      </c>
      <c r="E1078">
        <v>2424.8858758299998</v>
      </c>
      <c r="F1078">
        <v>400.85</v>
      </c>
      <c r="G1078">
        <v>-4.5234438700107997</v>
      </c>
      <c r="H1078">
        <v>-5.4143423492267901</v>
      </c>
      <c r="I1078">
        <v>6.2378295835026201</v>
      </c>
      <c r="J1078">
        <v>-5.5808372606629497</v>
      </c>
      <c r="K1078">
        <v>405.74058806106302</v>
      </c>
      <c r="L1078">
        <v>370.20095274528802</v>
      </c>
      <c r="M1078">
        <v>37.737474983474598</v>
      </c>
      <c r="N1078">
        <v>0.50786520811684199</v>
      </c>
      <c r="O1078">
        <v>12.885119121866</v>
      </c>
      <c r="P1078">
        <v>37.749140893470702</v>
      </c>
      <c r="Q1078">
        <v>3.5268864323255003E-2</v>
      </c>
    </row>
    <row r="1079" spans="1:17" hidden="1" x14ac:dyDescent="0.3">
      <c r="A1079" t="s">
        <v>2315</v>
      </c>
      <c r="B1079" t="s">
        <v>2316</v>
      </c>
      <c r="C1079" t="s">
        <v>10398</v>
      </c>
      <c r="D1079" t="s">
        <v>982</v>
      </c>
      <c r="E1079">
        <v>2423.4281719999999</v>
      </c>
      <c r="F1079">
        <v>1062.05</v>
      </c>
      <c r="G1079">
        <v>3.68739743306464</v>
      </c>
      <c r="H1079">
        <v>10.6279565756364</v>
      </c>
      <c r="I1079">
        <v>35.258251512888201</v>
      </c>
      <c r="J1079">
        <v>-12.761445089086999</v>
      </c>
      <c r="K1079">
        <v>1046.1279879035601</v>
      </c>
      <c r="L1079">
        <v>867.19749571124396</v>
      </c>
      <c r="M1079">
        <v>28.961068629599701</v>
      </c>
      <c r="N1079">
        <v>0.31570386582550197</v>
      </c>
      <c r="O1079">
        <v>25.700296596205401</v>
      </c>
      <c r="P1079">
        <v>65.286748112987297</v>
      </c>
      <c r="Q1079">
        <v>5.9544925963436003E-2</v>
      </c>
    </row>
    <row r="1080" spans="1:17" hidden="1" x14ac:dyDescent="0.3">
      <c r="A1080" t="s">
        <v>2317</v>
      </c>
      <c r="B1080" t="s">
        <v>2318</v>
      </c>
      <c r="C1080" t="s">
        <v>10398</v>
      </c>
      <c r="D1080" t="s">
        <v>387</v>
      </c>
      <c r="E1080">
        <v>2419.6509539799999</v>
      </c>
      <c r="F1080">
        <v>1233.8</v>
      </c>
      <c r="G1080">
        <v>-37.6733635713993</v>
      </c>
      <c r="H1080">
        <v>-0.80038676105129503</v>
      </c>
      <c r="I1080">
        <v>-7.0671754825514803</v>
      </c>
      <c r="J1080">
        <v>-0.42390354852560103</v>
      </c>
      <c r="K1080">
        <v>1228.8204079182799</v>
      </c>
      <c r="L1080">
        <v>1216.81158946398</v>
      </c>
      <c r="M1080">
        <v>54.199718709130501</v>
      </c>
      <c r="N1080">
        <v>0.51868411706906503</v>
      </c>
      <c r="O1080">
        <v>19.500729453720201</v>
      </c>
      <c r="P1080">
        <v>49.542451972607701</v>
      </c>
      <c r="Q1080">
        <v>-3.2034571195100003E-2</v>
      </c>
    </row>
    <row r="1081" spans="1:17" hidden="1" x14ac:dyDescent="0.3">
      <c r="A1081" t="s">
        <v>2319</v>
      </c>
      <c r="B1081" t="s">
        <v>2320</v>
      </c>
      <c r="C1081" t="s">
        <v>10398</v>
      </c>
      <c r="D1081" t="s">
        <v>533</v>
      </c>
      <c r="E1081">
        <v>2411.57340045</v>
      </c>
      <c r="F1081">
        <v>119.85</v>
      </c>
      <c r="G1081">
        <v>111.09316926725199</v>
      </c>
      <c r="H1081">
        <v>19.4142568205876</v>
      </c>
      <c r="I1081">
        <v>72.172999587642806</v>
      </c>
      <c r="J1081">
        <v>18.6724708470169</v>
      </c>
      <c r="K1081">
        <v>93.073565054864702</v>
      </c>
      <c r="L1081">
        <v>77.989014792533098</v>
      </c>
      <c r="M1081">
        <v>94.978987742339001</v>
      </c>
      <c r="N1081">
        <v>2.59847503330441</v>
      </c>
      <c r="O1081">
        <v>8.4689194826866796</v>
      </c>
      <c r="P1081">
        <v>199.625</v>
      </c>
      <c r="Q1081">
        <v>0.20666718082042099</v>
      </c>
    </row>
    <row r="1082" spans="1:17" hidden="1" x14ac:dyDescent="0.3">
      <c r="A1082" t="s">
        <v>2321</v>
      </c>
      <c r="B1082" t="s">
        <v>2322</v>
      </c>
      <c r="C1082" t="s">
        <v>10398</v>
      </c>
      <c r="D1082" t="s">
        <v>467</v>
      </c>
      <c r="E1082">
        <v>2396.8702383999998</v>
      </c>
      <c r="F1082">
        <v>301.39999999999998</v>
      </c>
      <c r="G1082">
        <v>-16.497961875121199</v>
      </c>
      <c r="H1082">
        <v>-12.4452988722679</v>
      </c>
      <c r="I1082">
        <v>6.1933628264485403</v>
      </c>
      <c r="J1082">
        <v>-8.6955972915081396</v>
      </c>
      <c r="K1082">
        <v>308.94050824747302</v>
      </c>
      <c r="L1082">
        <v>284.98791643767299</v>
      </c>
      <c r="M1082">
        <v>35.397005454883399</v>
      </c>
      <c r="N1082">
        <v>0.62043491153747699</v>
      </c>
      <c r="O1082">
        <v>20.106171201061699</v>
      </c>
      <c r="P1082">
        <v>32.863125413268598</v>
      </c>
      <c r="Q1082">
        <v>-6.8140721905911E-2</v>
      </c>
    </row>
    <row r="1083" spans="1:17" hidden="1" x14ac:dyDescent="0.3">
      <c r="A1083" t="s">
        <v>2323</v>
      </c>
      <c r="B1083" t="s">
        <v>2324</v>
      </c>
      <c r="C1083" t="s">
        <v>10398</v>
      </c>
      <c r="D1083" t="s">
        <v>197</v>
      </c>
      <c r="E1083">
        <v>2382.3397276349901</v>
      </c>
      <c r="F1083">
        <v>250.81</v>
      </c>
      <c r="G1083">
        <v>-35.692486064120899</v>
      </c>
      <c r="H1083">
        <v>27.560706026132401</v>
      </c>
      <c r="I1083">
        <v>9.4460200934019696</v>
      </c>
      <c r="J1083">
        <v>-8.3876357201794693</v>
      </c>
      <c r="K1083">
        <v>229.842835795669</v>
      </c>
      <c r="L1083">
        <v>214.52156663240899</v>
      </c>
      <c r="M1083">
        <v>45.378474020302697</v>
      </c>
      <c r="N1083">
        <v>0.78130690754563004</v>
      </c>
      <c r="O1083">
        <v>16.6620150711694</v>
      </c>
      <c r="P1083">
        <v>45.270779032725102</v>
      </c>
      <c r="Q1083">
        <v>9.0813650077519001E-2</v>
      </c>
    </row>
    <row r="1084" spans="1:17" hidden="1" x14ac:dyDescent="0.3">
      <c r="A1084" t="s">
        <v>2325</v>
      </c>
      <c r="B1084" t="s">
        <v>2326</v>
      </c>
      <c r="C1084" t="s">
        <v>10398</v>
      </c>
      <c r="D1084" t="s">
        <v>1509</v>
      </c>
      <c r="E1084">
        <v>2372.3272992779998</v>
      </c>
      <c r="F1084">
        <v>175.26</v>
      </c>
      <c r="G1084">
        <v>11.233994945018599</v>
      </c>
      <c r="H1084">
        <v>46.679890228738998</v>
      </c>
      <c r="I1084">
        <v>51.074587202518202</v>
      </c>
      <c r="J1084">
        <v>-8.3717201437106201</v>
      </c>
      <c r="K1084">
        <v>150.316580464243</v>
      </c>
      <c r="L1084">
        <v>122.690909583612</v>
      </c>
      <c r="M1084">
        <v>47.579748252697499</v>
      </c>
      <c r="N1084">
        <v>0.76732319290673401</v>
      </c>
      <c r="O1084">
        <v>16.341435581421798</v>
      </c>
      <c r="P1084">
        <v>93.550524572059601</v>
      </c>
      <c r="Q1084">
        <v>7.0873274980439993E-2</v>
      </c>
    </row>
    <row r="1085" spans="1:17" hidden="1" x14ac:dyDescent="0.3">
      <c r="A1085" t="s">
        <v>2327</v>
      </c>
      <c r="B1085" t="s">
        <v>2328</v>
      </c>
      <c r="C1085" t="s">
        <v>10398</v>
      </c>
      <c r="D1085" t="s">
        <v>316</v>
      </c>
      <c r="E1085">
        <v>2370.7813229099902</v>
      </c>
      <c r="F1085">
        <v>922.35</v>
      </c>
      <c r="G1085">
        <v>76.265074446751299</v>
      </c>
      <c r="H1085">
        <v>-29.684029038110499</v>
      </c>
      <c r="I1085">
        <v>89.034727735081901</v>
      </c>
      <c r="J1085">
        <v>-5.4663288284849596</v>
      </c>
      <c r="K1085">
        <v>950.33441941133196</v>
      </c>
      <c r="L1085">
        <v>761.68206629385202</v>
      </c>
      <c r="M1085">
        <v>40.783392451377999</v>
      </c>
      <c r="N1085">
        <v>0.55815328260871</v>
      </c>
      <c r="O1085">
        <v>31.7287363798991</v>
      </c>
      <c r="P1085">
        <v>129.44029850746199</v>
      </c>
      <c r="Q1085">
        <v>0.13573999756086599</v>
      </c>
    </row>
    <row r="1086" spans="1:17" hidden="1" x14ac:dyDescent="0.3">
      <c r="A1086" t="s">
        <v>2329</v>
      </c>
      <c r="B1086" t="s">
        <v>2330</v>
      </c>
      <c r="C1086" t="s">
        <v>10398</v>
      </c>
      <c r="D1086" t="s">
        <v>1978</v>
      </c>
      <c r="E1086">
        <v>2369.8713192</v>
      </c>
      <c r="F1086">
        <v>592.4</v>
      </c>
      <c r="G1086">
        <v>1636.65560794322</v>
      </c>
      <c r="H1086">
        <v>-13.2998831403655</v>
      </c>
      <c r="I1086">
        <v>76.805180084780801</v>
      </c>
      <c r="J1086">
        <v>-8.5758070134863509</v>
      </c>
      <c r="K1086">
        <v>651.596958634511</v>
      </c>
      <c r="L1086">
        <v>455.814494046596</v>
      </c>
      <c r="M1086">
        <v>18.289568755753901</v>
      </c>
      <c r="N1086">
        <v>0.53915969494317195</v>
      </c>
      <c r="O1086">
        <v>60.145172180958802</v>
      </c>
    </row>
    <row r="1087" spans="1:17" hidden="1" x14ac:dyDescent="0.3">
      <c r="A1087" t="s">
        <v>2331</v>
      </c>
      <c r="B1087" t="s">
        <v>2332</v>
      </c>
      <c r="C1087" t="s">
        <v>10398</v>
      </c>
      <c r="D1087" t="s">
        <v>443</v>
      </c>
      <c r="E1087">
        <v>2368.6481583</v>
      </c>
      <c r="F1087">
        <v>15.24</v>
      </c>
      <c r="G1087">
        <v>-5.5230903687608501</v>
      </c>
      <c r="H1087">
        <v>29.841632196822101</v>
      </c>
      <c r="I1087">
        <v>-3.9379935965793602</v>
      </c>
      <c r="J1087">
        <v>-6.5929226621825503</v>
      </c>
      <c r="K1087">
        <v>12.7178381451555</v>
      </c>
      <c r="L1087">
        <v>12.309354314720199</v>
      </c>
      <c r="M1087">
        <v>57.182976376452999</v>
      </c>
      <c r="N1087">
        <v>2.7942921847269799</v>
      </c>
      <c r="O1087">
        <v>15.157480314960599</v>
      </c>
      <c r="P1087">
        <v>53.939393939393902</v>
      </c>
      <c r="Q1087">
        <v>0.12414403753958</v>
      </c>
    </row>
    <row r="1088" spans="1:17" hidden="1" x14ac:dyDescent="0.3">
      <c r="A1088" t="s">
        <v>2333</v>
      </c>
      <c r="B1088" t="s">
        <v>2334</v>
      </c>
      <c r="C1088" t="s">
        <v>10398</v>
      </c>
      <c r="D1088" t="s">
        <v>443</v>
      </c>
      <c r="E1088">
        <v>2366.50221444</v>
      </c>
      <c r="F1088">
        <v>764.4</v>
      </c>
      <c r="G1088">
        <v>3.04560371229852</v>
      </c>
      <c r="H1088">
        <v>-3.3447402798728798</v>
      </c>
      <c r="I1088">
        <v>41.720718085947901</v>
      </c>
      <c r="J1088">
        <v>-9.6731228574566401</v>
      </c>
      <c r="K1088">
        <v>729.890087932754</v>
      </c>
      <c r="L1088">
        <v>635.01017254414205</v>
      </c>
      <c r="M1088">
        <v>50.670235775568798</v>
      </c>
      <c r="N1088">
        <v>0.50477815562223205</v>
      </c>
      <c r="O1088">
        <v>16.267660910518</v>
      </c>
      <c r="P1088">
        <v>73.707533234859596</v>
      </c>
      <c r="Q1088">
        <v>0.149203903451642</v>
      </c>
    </row>
    <row r="1089" spans="1:17" hidden="1" x14ac:dyDescent="0.3">
      <c r="A1089" t="s">
        <v>2335</v>
      </c>
      <c r="B1089" t="s">
        <v>2336</v>
      </c>
      <c r="C1089" t="s">
        <v>10398</v>
      </c>
      <c r="D1089" t="s">
        <v>467</v>
      </c>
      <c r="E1089">
        <v>2363.9738459999999</v>
      </c>
      <c r="F1089">
        <v>942.1</v>
      </c>
      <c r="G1089">
        <v>54.842531865338103</v>
      </c>
      <c r="H1089">
        <v>-0.38516128535940902</v>
      </c>
      <c r="I1089">
        <v>47.534098250636902</v>
      </c>
      <c r="J1089">
        <v>-10.584493312882801</v>
      </c>
      <c r="K1089">
        <v>892.39177103716304</v>
      </c>
      <c r="L1089">
        <v>716.67087769037698</v>
      </c>
      <c r="M1089">
        <v>44.347399575944401</v>
      </c>
      <c r="N1089">
        <v>0.99288633099414103</v>
      </c>
      <c r="O1089">
        <v>20.273856278526601</v>
      </c>
      <c r="P1089">
        <v>94.227399237192003</v>
      </c>
      <c r="Q1089">
        <v>0.107731889031238</v>
      </c>
    </row>
    <row r="1090" spans="1:17" hidden="1" x14ac:dyDescent="0.3">
      <c r="A1090" t="s">
        <v>2337</v>
      </c>
      <c r="B1090" t="s">
        <v>2338</v>
      </c>
      <c r="C1090" t="s">
        <v>10398</v>
      </c>
      <c r="D1090" t="s">
        <v>54</v>
      </c>
      <c r="E1090">
        <v>2362.8036325950002</v>
      </c>
      <c r="F1090">
        <v>1672.15</v>
      </c>
      <c r="G1090">
        <v>14.7563187914901</v>
      </c>
      <c r="H1090">
        <v>-0.63654449294910898</v>
      </c>
      <c r="I1090">
        <v>-6.9298934306021502</v>
      </c>
      <c r="J1090">
        <v>-4.6974943652718597</v>
      </c>
      <c r="K1090">
        <v>1626.3689185231999</v>
      </c>
      <c r="L1090">
        <v>1492.18511998493</v>
      </c>
      <c r="M1090">
        <v>40.015400234787798</v>
      </c>
      <c r="N1090">
        <v>0.92610473500968404</v>
      </c>
      <c r="O1090">
        <v>13.264360254761799</v>
      </c>
      <c r="P1090">
        <v>51.8479840174355</v>
      </c>
      <c r="Q1090">
        <v>9.5825982304387006E-2</v>
      </c>
    </row>
    <row r="1091" spans="1:17" hidden="1" x14ac:dyDescent="0.3">
      <c r="A1091" t="s">
        <v>2339</v>
      </c>
      <c r="B1091" t="s">
        <v>2340</v>
      </c>
      <c r="C1091" t="s">
        <v>10398</v>
      </c>
      <c r="D1091" t="s">
        <v>46</v>
      </c>
      <c r="E1091">
        <v>2361.59059695</v>
      </c>
      <c r="F1091">
        <v>559.1</v>
      </c>
      <c r="G1091">
        <v>-19.740026479675301</v>
      </c>
      <c r="H1091">
        <v>-6.2528955275882803</v>
      </c>
      <c r="I1091">
        <v>-19.532053247665502</v>
      </c>
      <c r="J1091">
        <v>-6.4037989008446896</v>
      </c>
      <c r="K1091">
        <v>566.662038395276</v>
      </c>
      <c r="L1091">
        <v>570.17510791291897</v>
      </c>
      <c r="M1091">
        <v>49.666090960654799</v>
      </c>
      <c r="N1091">
        <v>0.48851287744963501</v>
      </c>
      <c r="O1091">
        <v>52.0300482918976</v>
      </c>
      <c r="P1091">
        <v>29.256733325627099</v>
      </c>
      <c r="Q1091">
        <v>0.180569594554118</v>
      </c>
    </row>
    <row r="1092" spans="1:17" hidden="1" x14ac:dyDescent="0.3">
      <c r="A1092" t="s">
        <v>2341</v>
      </c>
      <c r="B1092" t="s">
        <v>2342</v>
      </c>
      <c r="C1092" t="s">
        <v>10398</v>
      </c>
      <c r="D1092" t="s">
        <v>125</v>
      </c>
      <c r="E1092">
        <v>2348.06995809</v>
      </c>
      <c r="F1092">
        <v>181.57</v>
      </c>
      <c r="G1092">
        <v>-11.8057777193167</v>
      </c>
      <c r="H1092">
        <v>8.2119975616785901</v>
      </c>
      <c r="I1092">
        <v>26.755121859917701</v>
      </c>
      <c r="J1092">
        <v>-12.2094381080604</v>
      </c>
      <c r="K1092">
        <v>172.29067923626701</v>
      </c>
      <c r="L1092">
        <v>158.18678683345601</v>
      </c>
      <c r="M1092">
        <v>40.1794904527206</v>
      </c>
      <c r="N1092">
        <v>2.1895796817009701</v>
      </c>
      <c r="O1092">
        <v>15.6027978190229</v>
      </c>
      <c r="P1092">
        <v>57.886956521739101</v>
      </c>
    </row>
    <row r="1093" spans="1:17" hidden="1" x14ac:dyDescent="0.3">
      <c r="A1093" t="s">
        <v>2343</v>
      </c>
      <c r="B1093" t="s">
        <v>2344</v>
      </c>
      <c r="C1093" t="s">
        <v>10398</v>
      </c>
      <c r="D1093" t="s">
        <v>533</v>
      </c>
      <c r="E1093">
        <v>2346.4748837769998</v>
      </c>
      <c r="F1093">
        <v>255.73</v>
      </c>
      <c r="G1093">
        <v>-43.416730081661399</v>
      </c>
      <c r="H1093">
        <v>1.1731132194129501</v>
      </c>
      <c r="I1093">
        <v>-2.3279814399779299</v>
      </c>
      <c r="J1093">
        <v>6.3735164952126704</v>
      </c>
      <c r="K1093">
        <v>250.401432432511</v>
      </c>
      <c r="L1093">
        <v>256.91295710637303</v>
      </c>
      <c r="M1093">
        <v>62.608564626667402</v>
      </c>
      <c r="N1093">
        <v>0.892991875694509</v>
      </c>
      <c r="O1093">
        <v>23.958862863176002</v>
      </c>
      <c r="P1093">
        <v>20.0610328638497</v>
      </c>
      <c r="Q1093">
        <v>6.6526586738923005E-2</v>
      </c>
    </row>
    <row r="1094" spans="1:17" hidden="1" x14ac:dyDescent="0.3">
      <c r="A1094" t="s">
        <v>2345</v>
      </c>
      <c r="B1094" t="s">
        <v>2346</v>
      </c>
      <c r="C1094" t="s">
        <v>10398</v>
      </c>
      <c r="D1094" t="s">
        <v>998</v>
      </c>
      <c r="E1094">
        <v>2339.4145665000001</v>
      </c>
      <c r="F1094">
        <v>658.9</v>
      </c>
      <c r="G1094">
        <v>77.738008450888799</v>
      </c>
      <c r="H1094">
        <v>2.3896888969602799</v>
      </c>
      <c r="I1094">
        <v>122.116150353086</v>
      </c>
      <c r="J1094">
        <v>-8.2368533918103797</v>
      </c>
      <c r="K1094">
        <v>603.28317704847996</v>
      </c>
      <c r="L1094">
        <v>457.32836360117398</v>
      </c>
      <c r="M1094">
        <v>49.868915856024401</v>
      </c>
      <c r="N1094">
        <v>0.59472725017653605</v>
      </c>
      <c r="O1094">
        <v>10.608590074366299</v>
      </c>
      <c r="P1094">
        <v>158.29086632693</v>
      </c>
      <c r="Q1094">
        <v>0.15304924290736299</v>
      </c>
    </row>
    <row r="1095" spans="1:17" hidden="1" x14ac:dyDescent="0.3">
      <c r="A1095" t="s">
        <v>2347</v>
      </c>
      <c r="B1095" t="s">
        <v>2348</v>
      </c>
      <c r="C1095" t="s">
        <v>10398</v>
      </c>
      <c r="D1095" t="s">
        <v>239</v>
      </c>
      <c r="E1095">
        <v>2331.8666582880001</v>
      </c>
      <c r="F1095">
        <v>119.59</v>
      </c>
      <c r="G1095">
        <v>-35.294640212266003</v>
      </c>
      <c r="H1095">
        <v>4.6634815707402497</v>
      </c>
      <c r="I1095">
        <v>5.9092654548655599</v>
      </c>
      <c r="J1095">
        <v>-1.1035094028658401</v>
      </c>
      <c r="K1095">
        <v>114.337316630844</v>
      </c>
      <c r="L1095">
        <v>113.58782959143799</v>
      </c>
      <c r="M1095">
        <v>57.2102161203157</v>
      </c>
      <c r="N1095">
        <v>1.5554434445965399</v>
      </c>
      <c r="O1095">
        <v>30.4456894389163</v>
      </c>
      <c r="P1095">
        <v>38.318297478602801</v>
      </c>
      <c r="Q1095">
        <v>0.20029277344504701</v>
      </c>
    </row>
    <row r="1096" spans="1:17" hidden="1" x14ac:dyDescent="0.3">
      <c r="A1096" t="s">
        <v>2349</v>
      </c>
      <c r="B1096" t="s">
        <v>2350</v>
      </c>
      <c r="C1096" t="s">
        <v>10398</v>
      </c>
      <c r="D1096" t="s">
        <v>125</v>
      </c>
      <c r="E1096">
        <v>2327.4994276799998</v>
      </c>
      <c r="F1096">
        <v>285.60000000000002</v>
      </c>
      <c r="G1096">
        <v>9.0206944071481807</v>
      </c>
      <c r="H1096">
        <v>8.15646164320402</v>
      </c>
      <c r="I1096">
        <v>20.680213236715701</v>
      </c>
      <c r="J1096">
        <v>-0.37722110828973898</v>
      </c>
      <c r="K1096">
        <v>282.853104759899</v>
      </c>
      <c r="L1096">
        <v>260.33550901639097</v>
      </c>
      <c r="M1096">
        <v>56.134085682504299</v>
      </c>
      <c r="N1096">
        <v>0.53123180489273902</v>
      </c>
      <c r="O1096">
        <v>19.117647058823501</v>
      </c>
      <c r="P1096">
        <v>54.045307443365701</v>
      </c>
      <c r="Q1096">
        <v>9.2873030585950006E-2</v>
      </c>
    </row>
    <row r="1097" spans="1:17" hidden="1" x14ac:dyDescent="0.3">
      <c r="A1097" t="s">
        <v>2351</v>
      </c>
      <c r="B1097" t="s">
        <v>2352</v>
      </c>
      <c r="C1097" t="s">
        <v>10398</v>
      </c>
      <c r="D1097" t="s">
        <v>218</v>
      </c>
      <c r="E1097">
        <v>2326.9386471500002</v>
      </c>
      <c r="F1097">
        <v>4530.5</v>
      </c>
      <c r="G1097">
        <v>47.192555374399603</v>
      </c>
      <c r="H1097">
        <v>-1.9580920341810999</v>
      </c>
      <c r="I1097">
        <v>22.776269084156901</v>
      </c>
      <c r="J1097">
        <v>-3.8963739170925802</v>
      </c>
      <c r="K1097">
        <v>4429.7874718829398</v>
      </c>
      <c r="L1097">
        <v>3771.92625037281</v>
      </c>
      <c r="M1097">
        <v>44.844588942687103</v>
      </c>
      <c r="N1097">
        <v>0.890671064379158</v>
      </c>
      <c r="O1097">
        <v>9.9216422028473694</v>
      </c>
      <c r="P1097">
        <v>92.746224207615398</v>
      </c>
      <c r="Q1097">
        <v>0.10416760927265099</v>
      </c>
    </row>
    <row r="1098" spans="1:17" hidden="1" x14ac:dyDescent="0.3">
      <c r="A1098" t="s">
        <v>2353</v>
      </c>
      <c r="B1098" t="s">
        <v>2354</v>
      </c>
      <c r="C1098" t="s">
        <v>10398</v>
      </c>
      <c r="D1098" t="s">
        <v>1509</v>
      </c>
      <c r="E1098">
        <v>2325.6449450999999</v>
      </c>
      <c r="F1098">
        <v>325.8</v>
      </c>
      <c r="G1098">
        <v>41.789835699572798</v>
      </c>
      <c r="H1098">
        <v>2.9588967749997299</v>
      </c>
      <c r="I1098">
        <v>54.194496792549501</v>
      </c>
      <c r="J1098">
        <v>-6.1134847176071796</v>
      </c>
      <c r="K1098">
        <v>297.39927569845202</v>
      </c>
      <c r="L1098">
        <v>248.30824928633501</v>
      </c>
      <c r="M1098">
        <v>47.261672714781</v>
      </c>
      <c r="N1098">
        <v>0.459003540197858</v>
      </c>
      <c r="O1098">
        <v>10.573971761817001</v>
      </c>
      <c r="P1098">
        <v>141.333333333333</v>
      </c>
      <c r="Q1098">
        <v>8.0998675705667003E-2</v>
      </c>
    </row>
    <row r="1099" spans="1:17" x14ac:dyDescent="0.3">
      <c r="A1099" t="s">
        <v>2355</v>
      </c>
      <c r="B1099" t="s">
        <v>2356</v>
      </c>
      <c r="C1099" t="s">
        <v>10393</v>
      </c>
      <c r="D1099" t="s">
        <v>215</v>
      </c>
      <c r="E1099">
        <v>2317.6482229899998</v>
      </c>
      <c r="F1099">
        <v>299.89999999999998</v>
      </c>
      <c r="G1099">
        <v>-44.828242494968798</v>
      </c>
      <c r="H1099">
        <v>-3.4637434115342498</v>
      </c>
      <c r="I1099">
        <v>-15.7403481619051</v>
      </c>
      <c r="J1099">
        <v>-2.3028907094251498</v>
      </c>
      <c r="K1099">
        <v>296.79629653587</v>
      </c>
      <c r="L1099">
        <v>313.02593216597</v>
      </c>
      <c r="M1099">
        <v>53.521310982335102</v>
      </c>
      <c r="N1099">
        <v>0.84569631136243895</v>
      </c>
      <c r="O1099">
        <v>25.041680560186698</v>
      </c>
      <c r="P1099">
        <v>22.183744143409999</v>
      </c>
    </row>
    <row r="1100" spans="1:17" hidden="1" x14ac:dyDescent="0.3">
      <c r="A1100" t="s">
        <v>2357</v>
      </c>
      <c r="B1100" t="s">
        <v>2358</v>
      </c>
      <c r="C1100" t="s">
        <v>10398</v>
      </c>
      <c r="D1100" t="s">
        <v>290</v>
      </c>
      <c r="E1100">
        <v>2316.2953898000001</v>
      </c>
      <c r="F1100">
        <v>3634.1</v>
      </c>
      <c r="G1100">
        <v>1906.31671746753</v>
      </c>
      <c r="H1100">
        <v>-2.7362700983689998</v>
      </c>
      <c r="I1100">
        <v>276.915572597851</v>
      </c>
      <c r="J1100">
        <v>-11.887064651616299</v>
      </c>
      <c r="K1100">
        <v>3503.4754447535802</v>
      </c>
      <c r="L1100">
        <v>2061.0071855416099</v>
      </c>
      <c r="M1100">
        <v>46.578855554448801</v>
      </c>
      <c r="N1100">
        <v>0.84213278333744801</v>
      </c>
      <c r="O1100">
        <v>14.884015299523901</v>
      </c>
      <c r="P1100">
        <v>2050.3550295857899</v>
      </c>
    </row>
    <row r="1101" spans="1:17" hidden="1" x14ac:dyDescent="0.3">
      <c r="A1101" t="s">
        <v>2359</v>
      </c>
      <c r="B1101" t="s">
        <v>2360</v>
      </c>
      <c r="C1101" t="s">
        <v>10398</v>
      </c>
      <c r="D1101" t="s">
        <v>54</v>
      </c>
      <c r="E1101">
        <v>2315.6546868</v>
      </c>
      <c r="F1101">
        <v>801.5</v>
      </c>
      <c r="G1101">
        <v>-2.3007061556106199</v>
      </c>
      <c r="H1101">
        <v>-0.68377994157887301</v>
      </c>
      <c r="I1101">
        <v>12.804588709589799</v>
      </c>
      <c r="J1101">
        <v>-2.3429781672044001</v>
      </c>
      <c r="K1101">
        <v>777.13185506194804</v>
      </c>
      <c r="L1101">
        <v>715.21273360414398</v>
      </c>
      <c r="M1101">
        <v>55.015395098622598</v>
      </c>
      <c r="N1101">
        <v>0.50698505031414598</v>
      </c>
      <c r="O1101">
        <v>7.6232064878353203</v>
      </c>
      <c r="P1101">
        <v>42.135130342259203</v>
      </c>
      <c r="Q1101">
        <v>-4.7787748078945001E-2</v>
      </c>
    </row>
    <row r="1102" spans="1:17" hidden="1" x14ac:dyDescent="0.3">
      <c r="A1102" t="s">
        <v>2361</v>
      </c>
      <c r="B1102" t="s">
        <v>2362</v>
      </c>
      <c r="C1102" t="s">
        <v>10398</v>
      </c>
      <c r="D1102" t="s">
        <v>180</v>
      </c>
      <c r="E1102">
        <v>2314.0249925399999</v>
      </c>
      <c r="F1102">
        <v>86.23</v>
      </c>
      <c r="G1102">
        <v>308.62259014057798</v>
      </c>
      <c r="H1102">
        <v>-16.662111861779302</v>
      </c>
      <c r="I1102">
        <v>-27.858796339488102</v>
      </c>
      <c r="J1102">
        <v>-2.6160637469127499</v>
      </c>
      <c r="K1102">
        <v>88.775292465334203</v>
      </c>
      <c r="L1102">
        <v>83.605636124484704</v>
      </c>
      <c r="M1102">
        <v>56.4881269385263</v>
      </c>
      <c r="N1102">
        <v>0.69559859379083899</v>
      </c>
      <c r="O1102">
        <v>62.356488461092397</v>
      </c>
      <c r="P1102">
        <v>352.29478101232598</v>
      </c>
      <c r="Q1102">
        <v>0.18649894705637901</v>
      </c>
    </row>
    <row r="1103" spans="1:17" hidden="1" x14ac:dyDescent="0.3">
      <c r="A1103" t="s">
        <v>2363</v>
      </c>
      <c r="B1103" t="s">
        <v>2364</v>
      </c>
      <c r="C1103" t="s">
        <v>10398</v>
      </c>
      <c r="D1103" t="s">
        <v>472</v>
      </c>
      <c r="E1103">
        <v>2309.1467093249998</v>
      </c>
      <c r="F1103">
        <v>987.15</v>
      </c>
      <c r="G1103">
        <v>-69.162058064716305</v>
      </c>
      <c r="H1103">
        <v>-6.5462017755323698</v>
      </c>
      <c r="I1103">
        <v>-33.466723089359903</v>
      </c>
      <c r="J1103">
        <v>-1.8887788241619401</v>
      </c>
      <c r="K1103">
        <v>1008.77239173745</v>
      </c>
      <c r="L1103">
        <v>1194.73543998945</v>
      </c>
      <c r="M1103">
        <v>55.524583398161397</v>
      </c>
      <c r="N1103">
        <v>0.896022018898051</v>
      </c>
      <c r="O1103">
        <v>67.233956338955494</v>
      </c>
      <c r="P1103">
        <v>5.8889782783588096</v>
      </c>
      <c r="Q1103">
        <v>-0.14795847271554699</v>
      </c>
    </row>
    <row r="1104" spans="1:17" hidden="1" x14ac:dyDescent="0.3">
      <c r="A1104" t="s">
        <v>2365</v>
      </c>
      <c r="B1104" t="s">
        <v>2366</v>
      </c>
      <c r="C1104" t="s">
        <v>10398</v>
      </c>
      <c r="D1104" t="s">
        <v>290</v>
      </c>
      <c r="E1104">
        <v>2306.6098928639999</v>
      </c>
      <c r="F1104">
        <v>225.18</v>
      </c>
      <c r="G1104">
        <v>-22.405908673553402</v>
      </c>
      <c r="H1104">
        <v>-15.138330023462601</v>
      </c>
      <c r="I1104">
        <v>-10.9075589627961</v>
      </c>
      <c r="J1104">
        <v>-6.6004018700258698</v>
      </c>
      <c r="M1104">
        <v>52.703059366320502</v>
      </c>
      <c r="O1104">
        <v>17.235100808242201</v>
      </c>
      <c r="P1104">
        <v>20.3527525387493</v>
      </c>
    </row>
    <row r="1105" spans="1:17" hidden="1" x14ac:dyDescent="0.3">
      <c r="A1105" t="s">
        <v>2367</v>
      </c>
      <c r="B1105" t="s">
        <v>2368</v>
      </c>
      <c r="C1105" t="s">
        <v>10398</v>
      </c>
      <c r="D1105" t="s">
        <v>46</v>
      </c>
      <c r="E1105">
        <v>2294.9792000000002</v>
      </c>
      <c r="F1105">
        <v>101.8</v>
      </c>
      <c r="G1105">
        <v>57.8833330640499</v>
      </c>
      <c r="H1105">
        <v>-15.6742227799242</v>
      </c>
      <c r="I1105">
        <v>45.045728673659703</v>
      </c>
      <c r="J1105">
        <v>-5.7468675736747103</v>
      </c>
      <c r="K1105">
        <v>103.87178090322701</v>
      </c>
      <c r="L1105">
        <v>84.3425682935369</v>
      </c>
      <c r="M1105">
        <v>40.193104134650198</v>
      </c>
      <c r="N1105">
        <v>0.54438407743102801</v>
      </c>
      <c r="O1105">
        <v>18.526522593320198</v>
      </c>
      <c r="P1105">
        <v>95.019157088122498</v>
      </c>
      <c r="Q1105">
        <v>0.145807149484316</v>
      </c>
    </row>
    <row r="1106" spans="1:17" hidden="1" x14ac:dyDescent="0.3">
      <c r="A1106" t="s">
        <v>2369</v>
      </c>
      <c r="B1106" t="s">
        <v>2370</v>
      </c>
      <c r="C1106" t="s">
        <v>10398</v>
      </c>
      <c r="D1106" t="s">
        <v>1208</v>
      </c>
      <c r="E1106">
        <v>2293.4235602599902</v>
      </c>
      <c r="F1106">
        <v>807.1</v>
      </c>
      <c r="G1106">
        <v>-2.0695512444053201</v>
      </c>
      <c r="H1106">
        <v>-6.1936479795734796</v>
      </c>
      <c r="I1106">
        <v>-32.393146715175803</v>
      </c>
      <c r="J1106">
        <v>-7.3999698380339698</v>
      </c>
      <c r="K1106">
        <v>849.43219997186895</v>
      </c>
      <c r="L1106">
        <v>841.11394267415994</v>
      </c>
      <c r="M1106">
        <v>25.778542014744101</v>
      </c>
      <c r="N1106">
        <v>0.73025414125388999</v>
      </c>
      <c r="O1106">
        <v>42.603147069755899</v>
      </c>
      <c r="P1106">
        <v>36.093078155298898</v>
      </c>
      <c r="Q1106">
        <v>-1.7042414956546001E-2</v>
      </c>
    </row>
    <row r="1107" spans="1:17" hidden="1" x14ac:dyDescent="0.3">
      <c r="A1107" t="s">
        <v>2371</v>
      </c>
      <c r="B1107" t="s">
        <v>2372</v>
      </c>
      <c r="C1107" t="s">
        <v>10398</v>
      </c>
      <c r="D1107" t="s">
        <v>125</v>
      </c>
      <c r="E1107">
        <v>2289.3628089150002</v>
      </c>
      <c r="F1107">
        <v>169.65</v>
      </c>
      <c r="G1107">
        <v>26.119983427429801</v>
      </c>
      <c r="H1107">
        <v>-12.273269115378399</v>
      </c>
      <c r="I1107">
        <v>18.443938445108898</v>
      </c>
      <c r="J1107">
        <v>-3.3796401299040402</v>
      </c>
      <c r="K1107">
        <v>173.34467393285999</v>
      </c>
      <c r="L1107">
        <v>150.239145854443</v>
      </c>
      <c r="M1107">
        <v>45.607832006305003</v>
      </c>
      <c r="N1107">
        <v>0.64375434003567999</v>
      </c>
      <c r="O1107">
        <v>20.318302387267899</v>
      </c>
      <c r="P1107">
        <v>80.286928799149806</v>
      </c>
      <c r="Q1107">
        <v>0.17750481857436701</v>
      </c>
    </row>
    <row r="1108" spans="1:17" hidden="1" x14ac:dyDescent="0.3">
      <c r="A1108" t="s">
        <v>2373</v>
      </c>
      <c r="B1108" t="s">
        <v>2374</v>
      </c>
      <c r="C1108" t="s">
        <v>10398</v>
      </c>
      <c r="D1108" t="s">
        <v>51</v>
      </c>
      <c r="E1108">
        <v>2284.6711306679999</v>
      </c>
      <c r="F1108">
        <v>207.72</v>
      </c>
      <c r="G1108">
        <v>-46.088119039932103</v>
      </c>
      <c r="H1108">
        <v>-4.3928158160488202</v>
      </c>
      <c r="I1108">
        <v>-14.906027220719</v>
      </c>
      <c r="J1108">
        <v>-2.9476422446625499</v>
      </c>
      <c r="K1108">
        <v>213.887485813235</v>
      </c>
      <c r="L1108">
        <v>221.99691563560299</v>
      </c>
      <c r="M1108">
        <v>37.100332167841202</v>
      </c>
      <c r="N1108">
        <v>0.80822658281905102</v>
      </c>
      <c r="O1108">
        <v>36.505873290968601</v>
      </c>
      <c r="P1108">
        <v>13.4771920240371</v>
      </c>
      <c r="Q1108">
        <v>0.104168433386456</v>
      </c>
    </row>
    <row r="1109" spans="1:17" hidden="1" x14ac:dyDescent="0.3">
      <c r="A1109" t="s">
        <v>2375</v>
      </c>
      <c r="B1109" t="s">
        <v>2376</v>
      </c>
      <c r="C1109" t="s">
        <v>10398</v>
      </c>
      <c r="D1109" t="s">
        <v>472</v>
      </c>
      <c r="E1109">
        <v>2272.6238216000002</v>
      </c>
      <c r="F1109">
        <v>438.35</v>
      </c>
      <c r="G1109">
        <v>-44.847392449026898</v>
      </c>
      <c r="H1109">
        <v>-4.3398302962394997</v>
      </c>
      <c r="I1109">
        <v>-13.314610938920801</v>
      </c>
      <c r="J1109">
        <v>-4.4182202053294297</v>
      </c>
      <c r="K1109">
        <v>439.37412957760102</v>
      </c>
      <c r="L1109">
        <v>453.315962845012</v>
      </c>
      <c r="M1109">
        <v>51.496266998733702</v>
      </c>
      <c r="N1109">
        <v>0.83569980586292902</v>
      </c>
      <c r="O1109">
        <v>28.5160260066157</v>
      </c>
      <c r="P1109">
        <v>14.451697127937299</v>
      </c>
      <c r="Q1109">
        <v>-1.0228389996936E-2</v>
      </c>
    </row>
    <row r="1110" spans="1:17" hidden="1" x14ac:dyDescent="0.3">
      <c r="A1110" t="s">
        <v>2377</v>
      </c>
      <c r="B1110" t="s">
        <v>2378</v>
      </c>
      <c r="C1110" t="s">
        <v>10398</v>
      </c>
      <c r="D1110" t="s">
        <v>132</v>
      </c>
      <c r="E1110">
        <v>2256.3242532150002</v>
      </c>
      <c r="F1110">
        <v>132.44999999999999</v>
      </c>
      <c r="G1110">
        <v>19.226578040977898</v>
      </c>
      <c r="H1110">
        <v>19.771573358179801</v>
      </c>
      <c r="I1110">
        <v>11.8213288295933</v>
      </c>
      <c r="J1110">
        <v>-5.7808351026166402</v>
      </c>
      <c r="K1110">
        <v>123.051567181555</v>
      </c>
      <c r="L1110">
        <v>113.871203113612</v>
      </c>
      <c r="M1110">
        <v>53.7319353702784</v>
      </c>
      <c r="N1110">
        <v>0.97812610900313002</v>
      </c>
      <c r="O1110">
        <v>11.438278595696501</v>
      </c>
      <c r="P1110">
        <v>61.1313868613138</v>
      </c>
      <c r="Q1110">
        <v>3.7628947483416997E-2</v>
      </c>
    </row>
    <row r="1111" spans="1:17" hidden="1" x14ac:dyDescent="0.3">
      <c r="A1111" t="s">
        <v>2379</v>
      </c>
      <c r="B1111" t="s">
        <v>2380</v>
      </c>
      <c r="C1111" t="s">
        <v>10398</v>
      </c>
      <c r="D1111" t="s">
        <v>144</v>
      </c>
      <c r="E1111">
        <v>2256.0384485099999</v>
      </c>
      <c r="F1111">
        <v>1749.3</v>
      </c>
      <c r="G1111">
        <v>-11.934322649200899</v>
      </c>
      <c r="H1111">
        <v>9.49592899660108</v>
      </c>
      <c r="I1111">
        <v>-8.8016166699681104</v>
      </c>
      <c r="J1111">
        <v>0.222601181037277</v>
      </c>
      <c r="K1111">
        <v>1690.30265765134</v>
      </c>
      <c r="L1111">
        <v>1618.2950499696401</v>
      </c>
      <c r="M1111">
        <v>52.452363094378498</v>
      </c>
      <c r="N1111">
        <v>0.83345783442927801</v>
      </c>
      <c r="O1111">
        <v>19.990853484250799</v>
      </c>
      <c r="P1111">
        <v>37.415553809897801</v>
      </c>
      <c r="Q1111">
        <v>0.12205655932892</v>
      </c>
    </row>
    <row r="1112" spans="1:17" hidden="1" x14ac:dyDescent="0.3">
      <c r="A1112" t="s">
        <v>2381</v>
      </c>
      <c r="B1112" t="s">
        <v>2382</v>
      </c>
      <c r="C1112" t="s">
        <v>10398</v>
      </c>
      <c r="D1112" t="s">
        <v>605</v>
      </c>
      <c r="E1112">
        <v>2255.5464000000002</v>
      </c>
      <c r="F1112">
        <v>401.2</v>
      </c>
      <c r="G1112">
        <v>9.4704781052390707</v>
      </c>
      <c r="H1112">
        <v>-14.7747385276387</v>
      </c>
      <c r="I1112">
        <v>-1.68734687306731</v>
      </c>
      <c r="J1112">
        <v>-6.8363182008169998</v>
      </c>
      <c r="K1112">
        <v>408.72632301441098</v>
      </c>
      <c r="L1112">
        <v>364.86023910433801</v>
      </c>
      <c r="M1112">
        <v>36.653577021169198</v>
      </c>
      <c r="N1112">
        <v>0.30977996435317401</v>
      </c>
      <c r="O1112">
        <v>18.1455633100698</v>
      </c>
      <c r="P1112">
        <v>54.0115163147792</v>
      </c>
      <c r="Q1112">
        <v>7.4349935999467001E-2</v>
      </c>
    </row>
    <row r="1113" spans="1:17" hidden="1" x14ac:dyDescent="0.3">
      <c r="A1113" t="s">
        <v>2383</v>
      </c>
      <c r="B1113" t="s">
        <v>2384</v>
      </c>
      <c r="C1113" t="s">
        <v>10398</v>
      </c>
      <c r="D1113" t="s">
        <v>192</v>
      </c>
      <c r="E1113">
        <v>2248.193116552</v>
      </c>
      <c r="F1113">
        <v>200.36</v>
      </c>
      <c r="G1113">
        <v>26.998772235514998</v>
      </c>
      <c r="H1113">
        <v>10.0463000299317</v>
      </c>
      <c r="I1113">
        <v>37.524120508362202</v>
      </c>
      <c r="J1113">
        <v>6.84240518829957</v>
      </c>
      <c r="K1113">
        <v>177.15305667817</v>
      </c>
      <c r="L1113">
        <v>151.06777832242</v>
      </c>
      <c r="M1113">
        <v>60.822864738173202</v>
      </c>
      <c r="N1113">
        <v>1.2518256058561601</v>
      </c>
      <c r="O1113">
        <v>8.5196646037133092</v>
      </c>
      <c r="P1113">
        <v>84.919243193354802</v>
      </c>
      <c r="Q1113">
        <v>5.5591875764768997E-2</v>
      </c>
    </row>
    <row r="1114" spans="1:17" hidden="1" x14ac:dyDescent="0.3">
      <c r="A1114" t="s">
        <v>2385</v>
      </c>
      <c r="B1114" t="s">
        <v>2386</v>
      </c>
      <c r="C1114" t="s">
        <v>10398</v>
      </c>
      <c r="D1114" t="s">
        <v>138</v>
      </c>
      <c r="E1114">
        <v>2244.5392207999998</v>
      </c>
      <c r="F1114">
        <v>152</v>
      </c>
      <c r="G1114">
        <v>34.093624482764199</v>
      </c>
      <c r="H1114">
        <v>-7.3762088113414297</v>
      </c>
      <c r="I1114">
        <v>25.639927618922499</v>
      </c>
      <c r="J1114">
        <v>-1.3439919614000899</v>
      </c>
      <c r="K1114">
        <v>140.87205263954999</v>
      </c>
      <c r="L1114">
        <v>122.201676015335</v>
      </c>
      <c r="M1114">
        <v>58.489996769248599</v>
      </c>
      <c r="N1114">
        <v>0.74344911403078096</v>
      </c>
      <c r="O1114">
        <v>17.565789473684202</v>
      </c>
      <c r="P1114">
        <v>71.751412429378504</v>
      </c>
      <c r="Q1114">
        <v>0.16734224421139399</v>
      </c>
    </row>
    <row r="1115" spans="1:17" hidden="1" x14ac:dyDescent="0.3">
      <c r="A1115" t="s">
        <v>2387</v>
      </c>
      <c r="B1115" t="s">
        <v>2388</v>
      </c>
      <c r="C1115" t="s">
        <v>10398</v>
      </c>
      <c r="D1115" t="s">
        <v>290</v>
      </c>
      <c r="E1115">
        <v>2244.5001457799999</v>
      </c>
      <c r="F1115">
        <v>1485.8</v>
      </c>
      <c r="G1115">
        <v>11.965042346267101</v>
      </c>
      <c r="H1115">
        <v>-11.405568629644399</v>
      </c>
      <c r="I1115">
        <v>-19.5380351850037</v>
      </c>
      <c r="J1115">
        <v>-4.4970435589816402</v>
      </c>
      <c r="K1115">
        <v>1573.5277917128899</v>
      </c>
      <c r="L1115">
        <v>1503.13261688906</v>
      </c>
      <c r="M1115">
        <v>37.5473347277117</v>
      </c>
      <c r="N1115">
        <v>0.49872758977456799</v>
      </c>
      <c r="O1115">
        <v>31.5924081303001</v>
      </c>
      <c r="P1115">
        <v>43.548620839572898</v>
      </c>
      <c r="Q1115">
        <v>-5.5841461383290001E-3</v>
      </c>
    </row>
    <row r="1116" spans="1:17" hidden="1" x14ac:dyDescent="0.3">
      <c r="A1116" t="s">
        <v>2389</v>
      </c>
      <c r="B1116" t="s">
        <v>2390</v>
      </c>
      <c r="C1116" t="s">
        <v>10398</v>
      </c>
      <c r="D1116" t="s">
        <v>226</v>
      </c>
      <c r="E1116">
        <v>2240.3733811960001</v>
      </c>
      <c r="F1116">
        <v>45.82</v>
      </c>
      <c r="G1116">
        <v>-12.106467190943601</v>
      </c>
      <c r="H1116">
        <v>-21.048391467395</v>
      </c>
      <c r="I1116">
        <v>13.8747491155834</v>
      </c>
      <c r="J1116">
        <v>-9.3129588009610202</v>
      </c>
      <c r="K1116">
        <v>50.512550565390001</v>
      </c>
      <c r="L1116">
        <v>44.608972431466803</v>
      </c>
      <c r="M1116">
        <v>28.253744421980201</v>
      </c>
      <c r="N1116">
        <v>0.32652619604916</v>
      </c>
      <c r="O1116">
        <v>50.327367961588799</v>
      </c>
      <c r="P1116">
        <v>57.0253598355037</v>
      </c>
      <c r="Q1116">
        <v>6.2869133452357007E-2</v>
      </c>
    </row>
    <row r="1117" spans="1:17" hidden="1" x14ac:dyDescent="0.3">
      <c r="A1117" t="s">
        <v>2391</v>
      </c>
      <c r="B1117" t="s">
        <v>2392</v>
      </c>
      <c r="C1117" t="s">
        <v>10398</v>
      </c>
      <c r="D1117" t="s">
        <v>472</v>
      </c>
      <c r="E1117">
        <v>2234.9271520000002</v>
      </c>
      <c r="F1117">
        <v>1971.4</v>
      </c>
      <c r="G1117">
        <v>-19.2026103897303</v>
      </c>
      <c r="H1117">
        <v>0.88662464663391205</v>
      </c>
      <c r="I1117">
        <v>4.2303421490401796</v>
      </c>
      <c r="J1117">
        <v>-5.6746586496866902</v>
      </c>
      <c r="K1117">
        <v>1949.3646850105599</v>
      </c>
      <c r="L1117">
        <v>1840.12041930185</v>
      </c>
      <c r="M1117">
        <v>37.647452138659403</v>
      </c>
      <c r="N1117">
        <v>0.58484939320086304</v>
      </c>
      <c r="O1117">
        <v>23.092725981535899</v>
      </c>
      <c r="P1117">
        <v>30.1254125412541</v>
      </c>
    </row>
    <row r="1118" spans="1:17" hidden="1" x14ac:dyDescent="0.3">
      <c r="A1118" t="s">
        <v>2393</v>
      </c>
      <c r="B1118" t="s">
        <v>2394</v>
      </c>
      <c r="C1118" t="s">
        <v>10398</v>
      </c>
      <c r="D1118" t="s">
        <v>197</v>
      </c>
      <c r="E1118">
        <v>2233.0758688000001</v>
      </c>
      <c r="F1118">
        <v>1373.2</v>
      </c>
      <c r="G1118">
        <v>31.052118413126198</v>
      </c>
      <c r="H1118">
        <v>0.99850471043092104</v>
      </c>
      <c r="I1118">
        <v>52.202960613089203</v>
      </c>
      <c r="J1118">
        <v>-7.4126190980956999</v>
      </c>
      <c r="K1118">
        <v>1358.05774888321</v>
      </c>
      <c r="L1118">
        <v>1124.1184348049801</v>
      </c>
      <c r="M1118">
        <v>32.194444606256397</v>
      </c>
      <c r="N1118">
        <v>0.79406027455054795</v>
      </c>
      <c r="O1118">
        <v>12.285173317797801</v>
      </c>
      <c r="P1118">
        <v>77.061440268196705</v>
      </c>
      <c r="Q1118">
        <v>5.6196258820545998E-2</v>
      </c>
    </row>
    <row r="1119" spans="1:17" hidden="1" x14ac:dyDescent="0.3">
      <c r="A1119" t="s">
        <v>2395</v>
      </c>
      <c r="B1119" t="s">
        <v>2396</v>
      </c>
      <c r="C1119" t="s">
        <v>10398</v>
      </c>
      <c r="D1119" t="s">
        <v>533</v>
      </c>
      <c r="E1119">
        <v>2227.8054183839999</v>
      </c>
      <c r="F1119">
        <v>123.76</v>
      </c>
      <c r="G1119">
        <v>58.348646412233698</v>
      </c>
      <c r="H1119">
        <v>-2.1324766424032302</v>
      </c>
      <c r="I1119">
        <v>-2.6475357733360299</v>
      </c>
      <c r="J1119">
        <v>-1.19802995783199</v>
      </c>
      <c r="K1119">
        <v>124.192678365725</v>
      </c>
      <c r="L1119">
        <v>111.876156078538</v>
      </c>
      <c r="M1119">
        <v>46.065976418436598</v>
      </c>
      <c r="N1119">
        <v>0.55959525461751003</v>
      </c>
      <c r="O1119">
        <v>20.394311570782101</v>
      </c>
      <c r="P1119">
        <v>88.802440884820697</v>
      </c>
      <c r="Q1119">
        <v>6.5719870234431002E-2</v>
      </c>
    </row>
    <row r="1120" spans="1:17" hidden="1" x14ac:dyDescent="0.3">
      <c r="A1120" t="s">
        <v>2397</v>
      </c>
      <c r="B1120" t="s">
        <v>2398</v>
      </c>
      <c r="C1120" t="s">
        <v>10398</v>
      </c>
      <c r="D1120" t="s">
        <v>278</v>
      </c>
      <c r="E1120">
        <v>2219.5558000000001</v>
      </c>
      <c r="F1120">
        <v>444.4</v>
      </c>
      <c r="G1120">
        <v>-25.761870977188501</v>
      </c>
      <c r="H1120">
        <v>-4.4554053430742302</v>
      </c>
      <c r="I1120">
        <v>-15.734361806707099</v>
      </c>
      <c r="J1120">
        <v>-3.44913299750751</v>
      </c>
      <c r="K1120">
        <v>447.38641676725803</v>
      </c>
      <c r="L1120">
        <v>440.55989590020101</v>
      </c>
      <c r="M1120">
        <v>44.3870644324683</v>
      </c>
      <c r="N1120">
        <v>0.50904350607026505</v>
      </c>
      <c r="O1120">
        <v>11.8136813681368</v>
      </c>
      <c r="P1120">
        <v>16.472284104311299</v>
      </c>
      <c r="Q1120">
        <v>-2.0570302792949999E-3</v>
      </c>
    </row>
    <row r="1121" spans="1:17" hidden="1" x14ac:dyDescent="0.3">
      <c r="A1121" t="s">
        <v>2399</v>
      </c>
      <c r="B1121" t="s">
        <v>2400</v>
      </c>
      <c r="C1121" t="s">
        <v>10398</v>
      </c>
      <c r="D1121" t="s">
        <v>218</v>
      </c>
      <c r="E1121">
        <v>2219.1883036200002</v>
      </c>
      <c r="F1121">
        <v>589.15</v>
      </c>
      <c r="G1121">
        <v>-17.555993354932099</v>
      </c>
      <c r="H1121">
        <v>-1.2001043680319201</v>
      </c>
      <c r="I1121">
        <v>-2.22352983195433</v>
      </c>
      <c r="J1121">
        <v>-5.7528646881466701</v>
      </c>
      <c r="K1121">
        <v>602.79750298327394</v>
      </c>
      <c r="L1121">
        <v>569.83435754039294</v>
      </c>
      <c r="M1121">
        <v>38.965885427420901</v>
      </c>
      <c r="N1121">
        <v>0.37340729798474598</v>
      </c>
      <c r="O1121">
        <v>23.567851990155301</v>
      </c>
      <c r="P1121">
        <v>31.800894854586101</v>
      </c>
      <c r="Q1121">
        <v>4.3018506017662002E-2</v>
      </c>
    </row>
    <row r="1122" spans="1:17" hidden="1" x14ac:dyDescent="0.3">
      <c r="A1122" t="s">
        <v>2401</v>
      </c>
      <c r="B1122" t="s">
        <v>2402</v>
      </c>
      <c r="C1122" t="s">
        <v>10398</v>
      </c>
      <c r="D1122" t="s">
        <v>545</v>
      </c>
      <c r="E1122">
        <v>2216.2125935700001</v>
      </c>
      <c r="F1122">
        <v>220.95</v>
      </c>
      <c r="G1122">
        <v>29.1348015977389</v>
      </c>
      <c r="H1122">
        <v>15.241103710815301</v>
      </c>
      <c r="I1122">
        <v>76.317373512176502</v>
      </c>
      <c r="J1122">
        <v>2.9010568962007501</v>
      </c>
      <c r="K1122">
        <v>189.47703988474899</v>
      </c>
      <c r="L1122">
        <v>157.48782240468401</v>
      </c>
      <c r="M1122">
        <v>78.037311673361003</v>
      </c>
      <c r="N1122">
        <v>1.1428368534972699</v>
      </c>
      <c r="O1122">
        <v>4.49875537451911</v>
      </c>
      <c r="P1122">
        <v>101.596715328467</v>
      </c>
      <c r="Q1122">
        <v>0.126900045046488</v>
      </c>
    </row>
    <row r="1123" spans="1:17" hidden="1" x14ac:dyDescent="0.3">
      <c r="A1123" t="s">
        <v>2403</v>
      </c>
      <c r="B1123" t="s">
        <v>2404</v>
      </c>
      <c r="C1123" t="s">
        <v>10398</v>
      </c>
      <c r="D1123" t="s">
        <v>642</v>
      </c>
      <c r="E1123">
        <v>2211.4843291000002</v>
      </c>
      <c r="F1123">
        <v>350.65</v>
      </c>
      <c r="G1123">
        <v>-37.220095571695303</v>
      </c>
      <c r="H1123">
        <v>-3.8208427237361802</v>
      </c>
      <c r="I1123">
        <v>-1.8127567584453099</v>
      </c>
      <c r="J1123">
        <v>-6.8536188665670199</v>
      </c>
      <c r="K1123">
        <v>347.34187399550598</v>
      </c>
      <c r="L1123">
        <v>336.62851176762098</v>
      </c>
      <c r="M1123">
        <v>51.663565421043998</v>
      </c>
      <c r="N1123">
        <v>0.643263537884328</v>
      </c>
      <c r="O1123">
        <v>10.837016968486999</v>
      </c>
      <c r="P1123">
        <v>25.232142857142801</v>
      </c>
      <c r="Q1123">
        <v>7.6665503389612005E-2</v>
      </c>
    </row>
    <row r="1124" spans="1:17" x14ac:dyDescent="0.3">
      <c r="A1124" t="s">
        <v>2405</v>
      </c>
      <c r="B1124" t="s">
        <v>2406</v>
      </c>
      <c r="C1124" t="s">
        <v>5658</v>
      </c>
      <c r="D1124" t="s">
        <v>80</v>
      </c>
      <c r="E1124">
        <v>2202.7458019999999</v>
      </c>
      <c r="F1124">
        <v>85.27</v>
      </c>
      <c r="G1124">
        <v>-53.7306573542797</v>
      </c>
      <c r="H1124">
        <v>-10.4036294883112</v>
      </c>
      <c r="I1124">
        <v>-16.3411203563873</v>
      </c>
      <c r="J1124">
        <v>-3.9990816668591598</v>
      </c>
      <c r="K1124">
        <v>90.874472544451095</v>
      </c>
      <c r="L1124">
        <v>97.012502911492604</v>
      </c>
      <c r="M1124">
        <v>26.857715269871001</v>
      </c>
      <c r="N1124">
        <v>0.38607519459510098</v>
      </c>
      <c r="O1124">
        <v>82.948281927993406</v>
      </c>
      <c r="P1124">
        <v>2.8588661037394401</v>
      </c>
      <c r="Q1124">
        <v>2.3061946190692E-2</v>
      </c>
    </row>
    <row r="1125" spans="1:17" hidden="1" x14ac:dyDescent="0.3">
      <c r="A1125" t="s">
        <v>2407</v>
      </c>
      <c r="B1125" t="s">
        <v>2408</v>
      </c>
      <c r="C1125" t="s">
        <v>10398</v>
      </c>
      <c r="D1125" t="s">
        <v>2409</v>
      </c>
      <c r="E1125">
        <v>2200.5305954400001</v>
      </c>
      <c r="F1125">
        <v>1322.4</v>
      </c>
      <c r="G1125">
        <v>-18.997343257532599</v>
      </c>
      <c r="H1125">
        <v>-5.9633300234626399</v>
      </c>
      <c r="I1125">
        <v>-7.4989935467754298</v>
      </c>
      <c r="J1125">
        <v>-3.3738609514141298</v>
      </c>
      <c r="M1125">
        <v>66.393886534852896</v>
      </c>
      <c r="O1125">
        <v>1.9207501512401499</v>
      </c>
      <c r="P1125">
        <v>19.1190379678421</v>
      </c>
    </row>
    <row r="1126" spans="1:17" hidden="1" x14ac:dyDescent="0.3">
      <c r="A1126" t="s">
        <v>2410</v>
      </c>
      <c r="B1126" t="s">
        <v>2411</v>
      </c>
      <c r="C1126" t="s">
        <v>10398</v>
      </c>
      <c r="D1126" t="s">
        <v>605</v>
      </c>
      <c r="E1126">
        <v>2190.4678486399998</v>
      </c>
      <c r="F1126">
        <v>482.8</v>
      </c>
      <c r="G1126">
        <v>-48.197709731313701</v>
      </c>
      <c r="H1126">
        <v>-6.4357620476318198</v>
      </c>
      <c r="I1126">
        <v>-9.2462382366703508</v>
      </c>
      <c r="J1126">
        <v>-2.6197733287973799</v>
      </c>
      <c r="K1126">
        <v>491.35226097696398</v>
      </c>
      <c r="L1126">
        <v>496.40830541181998</v>
      </c>
      <c r="M1126">
        <v>41.467657254519096</v>
      </c>
      <c r="N1126">
        <v>0.55708704314368196</v>
      </c>
      <c r="O1126">
        <v>24.275062137530998</v>
      </c>
      <c r="P1126">
        <v>17.87109375</v>
      </c>
      <c r="Q1126">
        <v>1.8959691300908001E-2</v>
      </c>
    </row>
    <row r="1127" spans="1:17" hidden="1" x14ac:dyDescent="0.3">
      <c r="A1127" t="s">
        <v>2412</v>
      </c>
      <c r="B1127" t="s">
        <v>2413</v>
      </c>
      <c r="C1127" t="s">
        <v>10398</v>
      </c>
      <c r="D1127" t="s">
        <v>80</v>
      </c>
      <c r="E1127">
        <v>2187.6525043950001</v>
      </c>
      <c r="F1127">
        <v>2901.05</v>
      </c>
      <c r="G1127">
        <v>-31.129471271681101</v>
      </c>
      <c r="H1127">
        <v>2.20231139503433</v>
      </c>
      <c r="I1127">
        <v>-10.201440972126299</v>
      </c>
      <c r="J1127">
        <v>0.91100787272721495</v>
      </c>
      <c r="K1127">
        <v>2862.59145525236</v>
      </c>
      <c r="L1127">
        <v>2821.5431380360701</v>
      </c>
      <c r="M1127">
        <v>55.317231842891999</v>
      </c>
      <c r="N1127">
        <v>0.90082561499477698</v>
      </c>
      <c r="O1127">
        <v>9.3104220885541409</v>
      </c>
      <c r="P1127">
        <v>23.677871805256501</v>
      </c>
      <c r="Q1127">
        <v>-0.13934502205296401</v>
      </c>
    </row>
    <row r="1128" spans="1:17" hidden="1" x14ac:dyDescent="0.3">
      <c r="A1128" t="s">
        <v>2414</v>
      </c>
      <c r="B1128" t="s">
        <v>2415</v>
      </c>
      <c r="C1128" t="s">
        <v>10398</v>
      </c>
      <c r="D1128" t="s">
        <v>215</v>
      </c>
      <c r="E1128">
        <v>2184.7896200380001</v>
      </c>
      <c r="F1128">
        <v>98.66</v>
      </c>
      <c r="G1128">
        <v>229.82347536194899</v>
      </c>
      <c r="H1128">
        <v>28.7321827970501</v>
      </c>
      <c r="I1128">
        <v>136.183053548098</v>
      </c>
      <c r="J1128">
        <v>10.3254675703114</v>
      </c>
      <c r="K1128">
        <v>83.500281446936299</v>
      </c>
      <c r="L1128">
        <v>61.175666609132897</v>
      </c>
      <c r="M1128">
        <v>60.061405313338597</v>
      </c>
      <c r="N1128">
        <v>0.65604464576991495</v>
      </c>
      <c r="O1128">
        <v>16.3490776403811</v>
      </c>
      <c r="P1128">
        <v>331.772428884026</v>
      </c>
      <c r="Q1128">
        <v>0.145217215374779</v>
      </c>
    </row>
    <row r="1129" spans="1:17" hidden="1" x14ac:dyDescent="0.3">
      <c r="A1129" t="s">
        <v>2416</v>
      </c>
      <c r="B1129" t="s">
        <v>2417</v>
      </c>
      <c r="C1129" t="s">
        <v>10398</v>
      </c>
      <c r="D1129" t="s">
        <v>753</v>
      </c>
      <c r="E1129">
        <v>2180.653534008</v>
      </c>
      <c r="F1129">
        <v>285.52</v>
      </c>
      <c r="G1129">
        <v>1.06118332233445</v>
      </c>
      <c r="H1129">
        <v>-0.58677946550594695</v>
      </c>
      <c r="I1129">
        <v>0.57469472008216005</v>
      </c>
      <c r="J1129">
        <v>-0.91333893568903801</v>
      </c>
      <c r="K1129">
        <v>274.511683633156</v>
      </c>
      <c r="L1129">
        <v>254.00271126783099</v>
      </c>
      <c r="M1129">
        <v>58.290846172297002</v>
      </c>
      <c r="N1129">
        <v>0.70510656553873396</v>
      </c>
      <c r="O1129">
        <v>1.6741384141216</v>
      </c>
      <c r="P1129">
        <v>37.799227799227701</v>
      </c>
      <c r="Q1129">
        <v>3.2968413234804997E-2</v>
      </c>
    </row>
    <row r="1130" spans="1:17" hidden="1" x14ac:dyDescent="0.3">
      <c r="A1130" t="s">
        <v>2418</v>
      </c>
      <c r="B1130" t="s">
        <v>2419</v>
      </c>
      <c r="C1130" t="s">
        <v>10398</v>
      </c>
      <c r="D1130" t="s">
        <v>2420</v>
      </c>
      <c r="E1130">
        <v>2178.75</v>
      </c>
      <c r="F1130">
        <v>435.75</v>
      </c>
      <c r="G1130">
        <v>77.906353321876793</v>
      </c>
      <c r="H1130">
        <v>-17.187411388291999</v>
      </c>
      <c r="I1130">
        <v>89.404703032634103</v>
      </c>
      <c r="J1130">
        <v>-8.4186305390396097</v>
      </c>
      <c r="K1130">
        <v>502.66503888583497</v>
      </c>
      <c r="M1130">
        <v>26.296153837239601</v>
      </c>
      <c r="N1130">
        <v>0.70889768314660995</v>
      </c>
      <c r="O1130">
        <v>64.486517498565604</v>
      </c>
      <c r="P1130">
        <v>117.875</v>
      </c>
    </row>
    <row r="1131" spans="1:17" hidden="1" x14ac:dyDescent="0.3">
      <c r="A1131" t="s">
        <v>2421</v>
      </c>
      <c r="B1131" t="s">
        <v>2422</v>
      </c>
      <c r="C1131" t="s">
        <v>10398</v>
      </c>
      <c r="D1131" t="s">
        <v>259</v>
      </c>
      <c r="E1131">
        <v>2177.4952310399999</v>
      </c>
      <c r="F1131">
        <v>604.20000000000005</v>
      </c>
      <c r="G1131">
        <v>-3.4163468973984799</v>
      </c>
      <c r="H1131">
        <v>-7.4736695421951698</v>
      </c>
      <c r="I1131">
        <v>-1.8298726208943301E-2</v>
      </c>
      <c r="J1131">
        <v>-6.1497893626932001</v>
      </c>
      <c r="K1131">
        <v>623.19086276152302</v>
      </c>
      <c r="L1131">
        <v>611.74188306059295</v>
      </c>
      <c r="M1131">
        <v>38.9302814637634</v>
      </c>
      <c r="N1131">
        <v>0.40381872418711501</v>
      </c>
      <c r="O1131">
        <v>54.750082754054901</v>
      </c>
      <c r="P1131">
        <v>39.008397561256203</v>
      </c>
      <c r="Q1131">
        <v>6.4303260449401003E-2</v>
      </c>
    </row>
    <row r="1132" spans="1:17" x14ac:dyDescent="0.3">
      <c r="A1132" t="s">
        <v>2423</v>
      </c>
      <c r="B1132" t="s">
        <v>2424</v>
      </c>
      <c r="C1132" t="s">
        <v>10390</v>
      </c>
      <c r="D1132" t="s">
        <v>259</v>
      </c>
      <c r="E1132">
        <v>2174.6865604200002</v>
      </c>
      <c r="F1132">
        <v>485.85</v>
      </c>
      <c r="G1132">
        <v>-47.406384561908901</v>
      </c>
      <c r="H1132">
        <v>-6.7145926497252697</v>
      </c>
      <c r="I1132">
        <v>-26.520516079607798</v>
      </c>
      <c r="J1132">
        <v>-3.2103123913281801</v>
      </c>
      <c r="K1132">
        <v>495.95668810841897</v>
      </c>
      <c r="L1132">
        <v>525.29487111256503</v>
      </c>
      <c r="M1132">
        <v>45.162510893428603</v>
      </c>
      <c r="N1132">
        <v>0.67488562829458798</v>
      </c>
      <c r="O1132">
        <v>31.3471235978182</v>
      </c>
      <c r="P1132">
        <v>7.0154185022026398</v>
      </c>
    </row>
    <row r="1133" spans="1:17" hidden="1" x14ac:dyDescent="0.3">
      <c r="A1133" t="s">
        <v>2425</v>
      </c>
      <c r="B1133" t="s">
        <v>2426</v>
      </c>
      <c r="C1133" t="s">
        <v>10398</v>
      </c>
      <c r="D1133" t="s">
        <v>935</v>
      </c>
      <c r="E1133">
        <v>2171.5600358799902</v>
      </c>
      <c r="F1133">
        <v>326.05</v>
      </c>
      <c r="G1133">
        <v>281.11085283915702</v>
      </c>
      <c r="H1133">
        <v>-13.362682123552</v>
      </c>
      <c r="I1133">
        <v>97.703233709713999</v>
      </c>
      <c r="J1133">
        <v>-9.1782904161537395</v>
      </c>
      <c r="K1133">
        <v>354.66641883174401</v>
      </c>
      <c r="L1133">
        <v>248.98190591675501</v>
      </c>
      <c r="M1133">
        <v>21.024259058778</v>
      </c>
      <c r="N1133">
        <v>0.81907889248830801</v>
      </c>
      <c r="O1133">
        <v>33.461125594233998</v>
      </c>
      <c r="Q1133">
        <v>0.16637486719050301</v>
      </c>
    </row>
    <row r="1134" spans="1:17" hidden="1" x14ac:dyDescent="0.3">
      <c r="A1134" t="s">
        <v>2427</v>
      </c>
      <c r="B1134" t="s">
        <v>2428</v>
      </c>
      <c r="C1134" t="s">
        <v>10398</v>
      </c>
      <c r="D1134" t="s">
        <v>21</v>
      </c>
      <c r="E1134">
        <v>2165.5643199750002</v>
      </c>
      <c r="F1134">
        <v>238.35</v>
      </c>
      <c r="G1134">
        <v>-64.470695858450995</v>
      </c>
      <c r="H1134">
        <v>-9.4115786452187198</v>
      </c>
      <c r="I1134">
        <v>-42.054461108377197</v>
      </c>
      <c r="J1134">
        <v>-4.0803048707817497</v>
      </c>
      <c r="K1134">
        <v>240.59340646797401</v>
      </c>
      <c r="M1134">
        <v>45.8474986961685</v>
      </c>
      <c r="N1134">
        <v>1.17069042099226</v>
      </c>
      <c r="O1134">
        <v>77.763792741766295</v>
      </c>
      <c r="P1134">
        <v>16.268292682926798</v>
      </c>
    </row>
    <row r="1135" spans="1:17" hidden="1" x14ac:dyDescent="0.3">
      <c r="A1135" t="s">
        <v>2429</v>
      </c>
      <c r="B1135" t="s">
        <v>2430</v>
      </c>
      <c r="C1135" t="s">
        <v>10398</v>
      </c>
      <c r="D1135" t="s">
        <v>259</v>
      </c>
      <c r="E1135">
        <v>2165.0550810999998</v>
      </c>
      <c r="F1135">
        <v>601</v>
      </c>
      <c r="G1135">
        <v>33.146672845299499</v>
      </c>
      <c r="H1135">
        <v>-2.31164769292422</v>
      </c>
      <c r="I1135">
        <v>69.394954163502902</v>
      </c>
      <c r="J1135">
        <v>1.1071930196716</v>
      </c>
      <c r="K1135">
        <v>474.707401038108</v>
      </c>
      <c r="L1135">
        <v>400.94978507047199</v>
      </c>
      <c r="M1135">
        <v>77.174104514927507</v>
      </c>
      <c r="N1135">
        <v>1.60527425895187</v>
      </c>
      <c r="O1135">
        <v>6.4642262895174802</v>
      </c>
      <c r="P1135">
        <v>97.470018071299407</v>
      </c>
      <c r="Q1135">
        <v>0.108297049942276</v>
      </c>
    </row>
    <row r="1136" spans="1:17" hidden="1" x14ac:dyDescent="0.3">
      <c r="A1136" t="s">
        <v>2431</v>
      </c>
      <c r="B1136" t="s">
        <v>2432</v>
      </c>
      <c r="C1136" t="s">
        <v>10398</v>
      </c>
      <c r="D1136" t="s">
        <v>278</v>
      </c>
      <c r="E1136">
        <v>2160.7445038199999</v>
      </c>
      <c r="F1136">
        <v>393.4</v>
      </c>
      <c r="G1136">
        <v>48.254454587699598</v>
      </c>
      <c r="H1136">
        <v>-3.02110313270633</v>
      </c>
      <c r="I1136">
        <v>77.480144245659204</v>
      </c>
      <c r="J1136">
        <v>-9.8351947923123895</v>
      </c>
      <c r="K1136">
        <v>352.30279345764097</v>
      </c>
      <c r="M1136">
        <v>51.454553028890203</v>
      </c>
      <c r="N1136">
        <v>0.33710891351095201</v>
      </c>
      <c r="O1136">
        <v>11.642094560244001</v>
      </c>
      <c r="P1136">
        <v>135.922038980509</v>
      </c>
    </row>
    <row r="1137" spans="1:17" hidden="1" x14ac:dyDescent="0.3">
      <c r="A1137" t="s">
        <v>2433</v>
      </c>
      <c r="B1137" t="s">
        <v>2434</v>
      </c>
      <c r="C1137" t="s">
        <v>10398</v>
      </c>
      <c r="D1137" t="s">
        <v>2435</v>
      </c>
      <c r="E1137">
        <v>2146.8009360000001</v>
      </c>
      <c r="F1137">
        <v>868.7</v>
      </c>
      <c r="G1137">
        <v>2165.08559860489</v>
      </c>
      <c r="H1137">
        <v>4.7067150215823901</v>
      </c>
      <c r="I1137">
        <v>55.142313960941998</v>
      </c>
      <c r="J1137">
        <v>18.816483365123698</v>
      </c>
      <c r="K1137">
        <v>702.65911492257896</v>
      </c>
      <c r="L1137">
        <v>537.78613609879596</v>
      </c>
      <c r="M1137">
        <v>85.184504060181595</v>
      </c>
      <c r="N1137">
        <v>0.82210699748013105</v>
      </c>
      <c r="O1137">
        <v>9.5890410958903995</v>
      </c>
      <c r="P1137">
        <v>2194.67924528301</v>
      </c>
    </row>
    <row r="1138" spans="1:17" hidden="1" x14ac:dyDescent="0.3">
      <c r="A1138" t="s">
        <v>2436</v>
      </c>
      <c r="B1138" t="s">
        <v>2437</v>
      </c>
      <c r="C1138" t="s">
        <v>10398</v>
      </c>
      <c r="D1138" t="s">
        <v>407</v>
      </c>
      <c r="E1138">
        <v>2135.1875397099998</v>
      </c>
      <c r="F1138">
        <v>1644.95</v>
      </c>
      <c r="G1138">
        <v>322.87506464081503</v>
      </c>
      <c r="H1138">
        <v>30.460469890864701</v>
      </c>
      <c r="I1138">
        <v>94.156315935859894</v>
      </c>
      <c r="J1138">
        <v>1.8990462417573899</v>
      </c>
      <c r="K1138">
        <v>1424.90258586303</v>
      </c>
      <c r="L1138">
        <v>1027.30288140994</v>
      </c>
      <c r="M1138">
        <v>63.769132319329202</v>
      </c>
      <c r="N1138">
        <v>1.38322378778608</v>
      </c>
      <c r="O1138">
        <v>7.5199854098908698</v>
      </c>
      <c r="P1138">
        <v>373.70770338372898</v>
      </c>
      <c r="Q1138">
        <v>0.134169056603267</v>
      </c>
    </row>
    <row r="1139" spans="1:17" hidden="1" x14ac:dyDescent="0.3">
      <c r="A1139" t="s">
        <v>2438</v>
      </c>
      <c r="B1139" t="s">
        <v>2439</v>
      </c>
      <c r="C1139" t="s">
        <v>10398</v>
      </c>
      <c r="D1139" t="s">
        <v>54</v>
      </c>
      <c r="E1139">
        <v>2134.7399999999998</v>
      </c>
      <c r="F1139">
        <v>22.71</v>
      </c>
      <c r="G1139">
        <v>134.47612076373699</v>
      </c>
      <c r="H1139">
        <v>32.349361812019197</v>
      </c>
      <c r="I1139">
        <v>77.680565101599598</v>
      </c>
      <c r="J1139">
        <v>-17.7013010161373</v>
      </c>
      <c r="K1139">
        <v>19.510252175562901</v>
      </c>
      <c r="L1139">
        <v>14.930301254020399</v>
      </c>
      <c r="M1139">
        <v>46.492917027088701</v>
      </c>
      <c r="N1139">
        <v>1.75762610404899</v>
      </c>
      <c r="O1139">
        <v>22.853368560105601</v>
      </c>
      <c r="P1139">
        <v>213.241379310344</v>
      </c>
    </row>
    <row r="1140" spans="1:17" hidden="1" x14ac:dyDescent="0.3">
      <c r="A1140" t="s">
        <v>2440</v>
      </c>
      <c r="B1140" t="s">
        <v>2441</v>
      </c>
      <c r="C1140" t="s">
        <v>10398</v>
      </c>
      <c r="D1140" t="s">
        <v>132</v>
      </c>
      <c r="E1140">
        <v>2133.0887176349902</v>
      </c>
      <c r="F1140">
        <v>266.85000000000002</v>
      </c>
      <c r="G1140">
        <v>321.16648845701201</v>
      </c>
      <c r="H1140">
        <v>-7.2501305100806404</v>
      </c>
      <c r="I1140">
        <v>111.650721112703</v>
      </c>
      <c r="J1140">
        <v>-0.28479595257344797</v>
      </c>
      <c r="K1140">
        <v>245.04970293497399</v>
      </c>
      <c r="L1140">
        <v>171.066315133047</v>
      </c>
      <c r="M1140">
        <v>51.054106034892101</v>
      </c>
      <c r="N1140">
        <v>0.527182237070423</v>
      </c>
      <c r="O1140">
        <v>11.6732246580475</v>
      </c>
      <c r="P1140">
        <v>429.46428571428498</v>
      </c>
      <c r="Q1140">
        <v>0.16922941305647099</v>
      </c>
    </row>
    <row r="1141" spans="1:17" hidden="1" x14ac:dyDescent="0.3">
      <c r="A1141" t="s">
        <v>2442</v>
      </c>
      <c r="B1141" t="s">
        <v>2443</v>
      </c>
      <c r="C1141" t="s">
        <v>10398</v>
      </c>
      <c r="D1141" t="s">
        <v>278</v>
      </c>
      <c r="E1141">
        <v>2131.3692075499998</v>
      </c>
      <c r="F1141">
        <v>429.95</v>
      </c>
      <c r="G1141">
        <v>-26.6855566829101</v>
      </c>
      <c r="H1141">
        <v>-9.7240941086331603</v>
      </c>
      <c r="I1141">
        <v>-9.3985456084984893</v>
      </c>
      <c r="J1141">
        <v>-9.2426232875259693</v>
      </c>
      <c r="K1141">
        <v>449.37286410262902</v>
      </c>
      <c r="L1141">
        <v>445.87184541117398</v>
      </c>
      <c r="M1141">
        <v>33.567643012544202</v>
      </c>
      <c r="N1141">
        <v>0.48278523001423002</v>
      </c>
      <c r="O1141">
        <v>49.0522153738806</v>
      </c>
      <c r="P1141">
        <v>30.2878787878787</v>
      </c>
      <c r="Q1141">
        <v>4.2639071590045E-2</v>
      </c>
    </row>
    <row r="1142" spans="1:17" hidden="1" x14ac:dyDescent="0.3">
      <c r="A1142" t="s">
        <v>2444</v>
      </c>
      <c r="B1142" t="s">
        <v>2445</v>
      </c>
      <c r="C1142" t="s">
        <v>10398</v>
      </c>
      <c r="D1142" t="s">
        <v>259</v>
      </c>
      <c r="E1142">
        <v>2121.1711359999999</v>
      </c>
      <c r="F1142">
        <v>1556.8</v>
      </c>
      <c r="G1142">
        <v>16.5710326947057</v>
      </c>
      <c r="H1142">
        <v>-3.9426679525626902</v>
      </c>
      <c r="I1142">
        <v>0.33756723955689999</v>
      </c>
      <c r="J1142">
        <v>5.9021478880152198</v>
      </c>
      <c r="K1142">
        <v>1500.18704568825</v>
      </c>
      <c r="L1142">
        <v>1376.92777936835</v>
      </c>
      <c r="M1142">
        <v>53.130070681028201</v>
      </c>
      <c r="N1142">
        <v>2.4516041362732599</v>
      </c>
      <c r="O1142">
        <v>11.183196300102701</v>
      </c>
      <c r="P1142">
        <v>51.417594708943199</v>
      </c>
      <c r="Q1142">
        <v>2.8449488624789E-2</v>
      </c>
    </row>
    <row r="1143" spans="1:17" hidden="1" x14ac:dyDescent="0.3">
      <c r="A1143" t="s">
        <v>2446</v>
      </c>
      <c r="B1143" t="s">
        <v>2447</v>
      </c>
      <c r="C1143" t="s">
        <v>10398</v>
      </c>
      <c r="D1143" t="s">
        <v>119</v>
      </c>
      <c r="E1143">
        <v>2119.9377674299999</v>
      </c>
      <c r="F1143">
        <v>135.1</v>
      </c>
      <c r="G1143">
        <v>-30.116089650897202</v>
      </c>
      <c r="H1143">
        <v>-0.30120741101655601</v>
      </c>
      <c r="I1143">
        <v>-24.308417411655999</v>
      </c>
      <c r="J1143">
        <v>-6.4420495516875098</v>
      </c>
      <c r="K1143">
        <v>136.38021174623</v>
      </c>
      <c r="L1143">
        <v>142.08914640435</v>
      </c>
      <c r="M1143">
        <v>38.065436674516299</v>
      </c>
      <c r="N1143">
        <v>0.59595161972821997</v>
      </c>
      <c r="O1143">
        <v>43.597335307179797</v>
      </c>
      <c r="P1143">
        <v>12.5833333333333</v>
      </c>
    </row>
    <row r="1144" spans="1:17" hidden="1" x14ac:dyDescent="0.3">
      <c r="A1144" t="s">
        <v>2448</v>
      </c>
      <c r="B1144" t="s">
        <v>2449</v>
      </c>
      <c r="C1144" t="s">
        <v>10398</v>
      </c>
      <c r="D1144" t="s">
        <v>114</v>
      </c>
      <c r="E1144">
        <v>2109.1217212439901</v>
      </c>
      <c r="F1144">
        <v>176.94</v>
      </c>
      <c r="G1144">
        <v>-42.8158144074022</v>
      </c>
      <c r="H1144">
        <v>-15.021142070957501</v>
      </c>
      <c r="I1144">
        <v>-29.9997032407041</v>
      </c>
      <c r="J1144">
        <v>-8.6654950407193407</v>
      </c>
      <c r="K1144">
        <v>188.828403786888</v>
      </c>
      <c r="L1144">
        <v>193.83100003118801</v>
      </c>
      <c r="M1144">
        <v>25.322498369023499</v>
      </c>
      <c r="N1144">
        <v>0.37697183457886901</v>
      </c>
      <c r="O1144">
        <v>63.756075505821102</v>
      </c>
      <c r="P1144">
        <v>18.117489986648799</v>
      </c>
      <c r="Q1144">
        <v>3.3724018187131E-2</v>
      </c>
    </row>
    <row r="1145" spans="1:17" hidden="1" x14ac:dyDescent="0.3">
      <c r="A1145" t="s">
        <v>2450</v>
      </c>
      <c r="B1145" t="s">
        <v>2451</v>
      </c>
      <c r="C1145" t="s">
        <v>10398</v>
      </c>
      <c r="D1145" t="s">
        <v>80</v>
      </c>
      <c r="E1145">
        <v>2104.42523252</v>
      </c>
      <c r="F1145">
        <v>242.42</v>
      </c>
      <c r="G1145">
        <v>5.3089687921050199</v>
      </c>
      <c r="H1145">
        <v>1.4774594502215599</v>
      </c>
      <c r="I1145">
        <v>0.91304863891786703</v>
      </c>
      <c r="J1145">
        <v>-1.8168013902470601</v>
      </c>
      <c r="K1145">
        <v>241.71894796661499</v>
      </c>
      <c r="L1145">
        <v>229.23408781005901</v>
      </c>
      <c r="M1145">
        <v>49.286010276766604</v>
      </c>
      <c r="N1145">
        <v>0.66156173756437497</v>
      </c>
      <c r="O1145">
        <v>13.2332315815526</v>
      </c>
      <c r="P1145">
        <v>39.642857142857103</v>
      </c>
      <c r="Q1145">
        <v>-6.5434105507362006E-2</v>
      </c>
    </row>
    <row r="1146" spans="1:17" hidden="1" x14ac:dyDescent="0.3">
      <c r="A1146" t="s">
        <v>2452</v>
      </c>
      <c r="B1146" t="s">
        <v>2453</v>
      </c>
      <c r="C1146" t="s">
        <v>10398</v>
      </c>
      <c r="D1146" t="s">
        <v>239</v>
      </c>
      <c r="E1146">
        <v>2099.40375447</v>
      </c>
      <c r="F1146">
        <v>918.9</v>
      </c>
      <c r="G1146">
        <v>34.648149275262099</v>
      </c>
      <c r="H1146">
        <v>10.011390002887801</v>
      </c>
      <c r="I1146">
        <v>63.937191146738698</v>
      </c>
      <c r="J1146">
        <v>0.53816399129594705</v>
      </c>
      <c r="K1146">
        <v>836.44123699139698</v>
      </c>
      <c r="L1146">
        <v>687.01407980371505</v>
      </c>
      <c r="M1146">
        <v>54.552351541266702</v>
      </c>
      <c r="N1146">
        <v>1.1013684207318499</v>
      </c>
      <c r="O1146">
        <v>14.158232669496099</v>
      </c>
      <c r="P1146">
        <v>98.021722265321898</v>
      </c>
      <c r="Q1146">
        <v>6.3166698550698994E-2</v>
      </c>
    </row>
    <row r="1147" spans="1:17" hidden="1" x14ac:dyDescent="0.3">
      <c r="A1147" t="s">
        <v>2454</v>
      </c>
      <c r="B1147" t="s">
        <v>2455</v>
      </c>
      <c r="C1147" t="s">
        <v>10398</v>
      </c>
      <c r="D1147" t="s">
        <v>197</v>
      </c>
      <c r="E1147">
        <v>2099.3743814999998</v>
      </c>
      <c r="F1147">
        <v>340.1</v>
      </c>
      <c r="G1147">
        <v>50.248773077574597</v>
      </c>
      <c r="H1147">
        <v>-9.2952069771426498</v>
      </c>
      <c r="I1147">
        <v>24.444518623581299</v>
      </c>
      <c r="J1147">
        <v>-4.7546418199573299</v>
      </c>
      <c r="K1147">
        <v>341.63860159136499</v>
      </c>
      <c r="L1147">
        <v>301.30027400683099</v>
      </c>
      <c r="M1147">
        <v>51.636425872380698</v>
      </c>
      <c r="N1147">
        <v>0.32331169503463703</v>
      </c>
      <c r="O1147">
        <v>16.377536018817899</v>
      </c>
      <c r="P1147">
        <v>84.566125793672299</v>
      </c>
      <c r="Q1147">
        <v>0.160178058882814</v>
      </c>
    </row>
    <row r="1148" spans="1:17" hidden="1" x14ac:dyDescent="0.3">
      <c r="A1148" t="s">
        <v>2456</v>
      </c>
      <c r="B1148" t="s">
        <v>2457</v>
      </c>
      <c r="C1148" t="s">
        <v>10398</v>
      </c>
      <c r="D1148" t="s">
        <v>132</v>
      </c>
      <c r="E1148">
        <v>2096.2230889399998</v>
      </c>
      <c r="F1148">
        <v>114.61</v>
      </c>
      <c r="G1148">
        <v>129.704995855813</v>
      </c>
      <c r="H1148">
        <v>-16.276057864658899</v>
      </c>
      <c r="I1148">
        <v>16.265781578941201</v>
      </c>
      <c r="J1148">
        <v>-6.5647245547769204</v>
      </c>
      <c r="K1148">
        <v>120.900077783594</v>
      </c>
      <c r="L1148">
        <v>104.94304121053101</v>
      </c>
      <c r="M1148">
        <v>41.958778403723102</v>
      </c>
      <c r="N1148">
        <v>0.157562853874122</v>
      </c>
      <c r="O1148">
        <v>41.741558328243599</v>
      </c>
      <c r="P1148">
        <v>164.38292964244499</v>
      </c>
      <c r="Q1148">
        <v>4.2229741634953001E-2</v>
      </c>
    </row>
    <row r="1149" spans="1:17" hidden="1" x14ac:dyDescent="0.3">
      <c r="A1149" t="s">
        <v>1794</v>
      </c>
      <c r="B1149" t="s">
        <v>2458</v>
      </c>
      <c r="C1149" t="s">
        <v>10398</v>
      </c>
      <c r="D1149" t="s">
        <v>1796</v>
      </c>
      <c r="E1149">
        <v>2091.9342556299998</v>
      </c>
      <c r="F1149">
        <v>36.049999999999997</v>
      </c>
      <c r="G1149">
        <v>-11.008120362333599</v>
      </c>
      <c r="H1149">
        <v>-4.4216633567959702</v>
      </c>
      <c r="I1149">
        <v>0.68559265372141398</v>
      </c>
      <c r="J1149">
        <v>-10.2978191410841</v>
      </c>
      <c r="K1149">
        <v>38.365961754664099</v>
      </c>
      <c r="L1149">
        <v>35.673375673571996</v>
      </c>
      <c r="M1149">
        <v>49.333103027404697</v>
      </c>
      <c r="N1149">
        <v>0.414757323390821</v>
      </c>
      <c r="O1149">
        <v>27.4618585298197</v>
      </c>
      <c r="P1149">
        <v>32.780847145488003</v>
      </c>
      <c r="Q1149">
        <v>7.0291434656782004E-2</v>
      </c>
    </row>
    <row r="1150" spans="1:17" hidden="1" x14ac:dyDescent="0.3">
      <c r="A1150" t="s">
        <v>2459</v>
      </c>
      <c r="B1150" t="s">
        <v>2460</v>
      </c>
      <c r="C1150" t="s">
        <v>10398</v>
      </c>
      <c r="D1150" t="s">
        <v>197</v>
      </c>
      <c r="E1150">
        <v>2084.2776785599999</v>
      </c>
      <c r="F1150">
        <v>662.2</v>
      </c>
      <c r="G1150">
        <v>-22.830244824032</v>
      </c>
      <c r="H1150">
        <v>-4.3140620963240499</v>
      </c>
      <c r="I1150">
        <v>39.5901417753416</v>
      </c>
      <c r="J1150">
        <v>-8.5445547917314197</v>
      </c>
      <c r="K1150">
        <v>644.32296919974101</v>
      </c>
      <c r="L1150">
        <v>556.51346834727497</v>
      </c>
      <c r="M1150">
        <v>35.628063475307599</v>
      </c>
      <c r="N1150">
        <v>0.30525591080855702</v>
      </c>
      <c r="O1150">
        <v>19.623980670492202</v>
      </c>
      <c r="P1150">
        <v>64.726368159203901</v>
      </c>
      <c r="Q1150">
        <v>1.8653182421232001E-2</v>
      </c>
    </row>
    <row r="1151" spans="1:17" hidden="1" x14ac:dyDescent="0.3">
      <c r="A1151" t="s">
        <v>2461</v>
      </c>
      <c r="B1151" t="s">
        <v>2462</v>
      </c>
      <c r="C1151" t="s">
        <v>10398</v>
      </c>
      <c r="D1151" t="s">
        <v>125</v>
      </c>
      <c r="E1151">
        <v>2084.0520740400002</v>
      </c>
      <c r="F1151">
        <v>301.8</v>
      </c>
      <c r="G1151">
        <v>-39.590068007002998</v>
      </c>
      <c r="H1151">
        <v>-18.300417215903401</v>
      </c>
      <c r="I1151">
        <v>-28.091718296245698</v>
      </c>
      <c r="J1151">
        <v>-10.2119509505499</v>
      </c>
      <c r="K1151">
        <v>343.46947020862598</v>
      </c>
      <c r="M1151">
        <v>14.9019086288171</v>
      </c>
      <c r="O1151">
        <v>32.538104705102697</v>
      </c>
      <c r="P1151">
        <v>0.58323612731212504</v>
      </c>
    </row>
    <row r="1152" spans="1:17" hidden="1" x14ac:dyDescent="0.3">
      <c r="A1152" t="s">
        <v>2463</v>
      </c>
      <c r="B1152" t="s">
        <v>2464</v>
      </c>
      <c r="C1152" t="s">
        <v>10398</v>
      </c>
      <c r="D1152" t="s">
        <v>161</v>
      </c>
      <c r="E1152">
        <v>2076.1965</v>
      </c>
      <c r="F1152">
        <v>2081.4</v>
      </c>
      <c r="G1152">
        <v>-15.488532654746299</v>
      </c>
      <c r="H1152">
        <v>-10.0395123270476</v>
      </c>
      <c r="I1152">
        <v>-17.597976702772101</v>
      </c>
      <c r="J1152">
        <v>-4.6617414222762203</v>
      </c>
      <c r="K1152">
        <v>2157.45522145924</v>
      </c>
      <c r="L1152">
        <v>2095.06701343944</v>
      </c>
      <c r="M1152">
        <v>37.177751532442798</v>
      </c>
      <c r="N1152">
        <v>0.30106035818371402</v>
      </c>
      <c r="O1152">
        <v>33.501489382146602</v>
      </c>
      <c r="P1152">
        <v>23.1597633136094</v>
      </c>
      <c r="Q1152">
        <v>0.11047217829814</v>
      </c>
    </row>
    <row r="1153" spans="1:17" hidden="1" x14ac:dyDescent="0.3">
      <c r="A1153" t="s">
        <v>2465</v>
      </c>
      <c r="B1153" t="s">
        <v>2466</v>
      </c>
      <c r="C1153" t="s">
        <v>10398</v>
      </c>
      <c r="D1153" t="s">
        <v>429</v>
      </c>
      <c r="E1153">
        <v>2069.337700388</v>
      </c>
      <c r="F1153">
        <v>137.47999999999999</v>
      </c>
      <c r="G1153">
        <v>101.854164769688</v>
      </c>
      <c r="H1153">
        <v>-11.0975444901753</v>
      </c>
      <c r="I1153">
        <v>17.153104409909002</v>
      </c>
      <c r="J1153">
        <v>-8.3569899183035403</v>
      </c>
      <c r="K1153">
        <v>137.98138833808801</v>
      </c>
      <c r="L1153">
        <v>113.374738585808</v>
      </c>
      <c r="M1153">
        <v>37.254137436216702</v>
      </c>
      <c r="N1153">
        <v>0.31047438400522198</v>
      </c>
      <c r="O1153">
        <v>19.581029967995299</v>
      </c>
      <c r="P1153">
        <v>147.044025157232</v>
      </c>
      <c r="Q1153">
        <v>0.10794737906190401</v>
      </c>
    </row>
    <row r="1154" spans="1:17" hidden="1" x14ac:dyDescent="0.3">
      <c r="A1154" t="s">
        <v>2467</v>
      </c>
      <c r="B1154" t="s">
        <v>2468</v>
      </c>
      <c r="C1154" t="s">
        <v>10398</v>
      </c>
      <c r="D1154" t="s">
        <v>507</v>
      </c>
      <c r="E1154">
        <v>2068.8270336750002</v>
      </c>
      <c r="F1154">
        <v>2431.9499999999998</v>
      </c>
      <c r="G1154">
        <v>14.381133536777799</v>
      </c>
      <c r="H1154">
        <v>-9.7456131788670994</v>
      </c>
      <c r="I1154">
        <v>57.351083294510502</v>
      </c>
      <c r="J1154">
        <v>-2.0002183024178999</v>
      </c>
      <c r="K1154">
        <v>2458.6821605380201</v>
      </c>
      <c r="L1154">
        <v>2082.5669725247999</v>
      </c>
      <c r="M1154">
        <v>50.921443846360603</v>
      </c>
      <c r="N1154">
        <v>0.27899507180989103</v>
      </c>
      <c r="O1154">
        <v>38.942001274697198</v>
      </c>
      <c r="P1154">
        <v>88.107669103144204</v>
      </c>
      <c r="Q1154">
        <v>-2.4215319200769001E-2</v>
      </c>
    </row>
    <row r="1155" spans="1:17" hidden="1" x14ac:dyDescent="0.3">
      <c r="A1155" t="s">
        <v>2469</v>
      </c>
      <c r="B1155" t="s">
        <v>2470</v>
      </c>
      <c r="C1155" t="s">
        <v>10398</v>
      </c>
      <c r="D1155" t="s">
        <v>642</v>
      </c>
      <c r="E1155">
        <v>2065.0592750750002</v>
      </c>
      <c r="F1155">
        <v>103.85</v>
      </c>
      <c r="G1155">
        <v>-43.246261627819599</v>
      </c>
      <c r="H1155">
        <v>-9.9782293808047005</v>
      </c>
      <c r="I1155">
        <v>-13.4605362620762</v>
      </c>
      <c r="J1155">
        <v>-7.43284082644674</v>
      </c>
      <c r="K1155">
        <v>110.61278975890001</v>
      </c>
      <c r="L1155">
        <v>108.199213940866</v>
      </c>
      <c r="M1155">
        <v>28.509292455630199</v>
      </c>
      <c r="N1155">
        <v>0.75749376007529901</v>
      </c>
      <c r="O1155">
        <v>29.975926817525199</v>
      </c>
      <c r="P1155">
        <v>11.654660789162399</v>
      </c>
      <c r="Q1155">
        <v>9.4248536797524998E-2</v>
      </c>
    </row>
    <row r="1156" spans="1:17" hidden="1" x14ac:dyDescent="0.3">
      <c r="A1156" t="s">
        <v>2471</v>
      </c>
      <c r="B1156" t="s">
        <v>2472</v>
      </c>
      <c r="C1156" t="s">
        <v>10398</v>
      </c>
      <c r="D1156" t="s">
        <v>390</v>
      </c>
      <c r="E1156">
        <v>2061.1121473749999</v>
      </c>
      <c r="F1156">
        <v>863.35</v>
      </c>
      <c r="G1156">
        <v>-32.358597686119502</v>
      </c>
      <c r="H1156">
        <v>-5.5626340506451397</v>
      </c>
      <c r="I1156">
        <v>-28.293965575645402</v>
      </c>
      <c r="J1156">
        <v>2.8120459685183201</v>
      </c>
      <c r="K1156">
        <v>857.15294543719597</v>
      </c>
      <c r="L1156">
        <v>910.03177976545999</v>
      </c>
      <c r="M1156">
        <v>70.901200305703</v>
      </c>
      <c r="N1156">
        <v>1.5370413930581299</v>
      </c>
      <c r="O1156">
        <v>67.950425667458106</v>
      </c>
      <c r="P1156">
        <v>15.6220704432837</v>
      </c>
      <c r="Q1156">
        <v>6.1397771226980001E-3</v>
      </c>
    </row>
    <row r="1157" spans="1:17" hidden="1" x14ac:dyDescent="0.3">
      <c r="A1157" t="s">
        <v>2473</v>
      </c>
      <c r="B1157" t="s">
        <v>2474</v>
      </c>
      <c r="C1157" t="s">
        <v>10398</v>
      </c>
      <c r="D1157" t="s">
        <v>789</v>
      </c>
      <c r="E1157">
        <v>2060.240191675</v>
      </c>
      <c r="F1157">
        <v>797.75</v>
      </c>
      <c r="G1157">
        <v>36.294446335475897</v>
      </c>
      <c r="H1157">
        <v>-10.892663473495601</v>
      </c>
      <c r="I1157">
        <v>-29.4810231545361</v>
      </c>
      <c r="J1157">
        <v>-8.6297436877650799</v>
      </c>
      <c r="K1157">
        <v>837.15936688238196</v>
      </c>
      <c r="L1157">
        <v>809.73231217921796</v>
      </c>
      <c r="M1157">
        <v>31.556075685519598</v>
      </c>
      <c r="N1157">
        <v>0.90103642969632403</v>
      </c>
      <c r="O1157">
        <v>62.958320275775598</v>
      </c>
      <c r="P1157">
        <v>66.1979166666666</v>
      </c>
      <c r="Q1157">
        <v>0.18698940342551701</v>
      </c>
    </row>
    <row r="1158" spans="1:17" hidden="1" x14ac:dyDescent="0.3">
      <c r="A1158" t="s">
        <v>2475</v>
      </c>
      <c r="B1158" t="s">
        <v>2476</v>
      </c>
      <c r="C1158" t="s">
        <v>10398</v>
      </c>
      <c r="D1158" t="s">
        <v>467</v>
      </c>
      <c r="E1158">
        <v>2059.5030969599902</v>
      </c>
      <c r="F1158">
        <v>246.24</v>
      </c>
      <c r="G1158">
        <v>-18.7046977454022</v>
      </c>
      <c r="H1158">
        <v>-10.897744927217101</v>
      </c>
      <c r="I1158">
        <v>-9.3320460839736494</v>
      </c>
      <c r="J1158">
        <v>2.4292472198738002</v>
      </c>
      <c r="K1158">
        <v>251.93537479921901</v>
      </c>
      <c r="L1158">
        <v>239.18499398079399</v>
      </c>
      <c r="M1158">
        <v>52.001931107995397</v>
      </c>
      <c r="N1158">
        <v>0.810348917529223</v>
      </c>
      <c r="O1158">
        <v>25.690383365821901</v>
      </c>
      <c r="P1158">
        <v>36.383273331487104</v>
      </c>
      <c r="Q1158">
        <v>7.0403808001263002E-2</v>
      </c>
    </row>
    <row r="1159" spans="1:17" hidden="1" x14ac:dyDescent="0.3">
      <c r="A1159" t="s">
        <v>2477</v>
      </c>
      <c r="B1159" t="s">
        <v>2478</v>
      </c>
      <c r="C1159" t="s">
        <v>10398</v>
      </c>
      <c r="D1159" t="s">
        <v>244</v>
      </c>
      <c r="E1159">
        <v>2047.19991</v>
      </c>
      <c r="F1159">
        <v>836.5</v>
      </c>
      <c r="G1159">
        <v>112.554276320863</v>
      </c>
      <c r="H1159">
        <v>-1.3762661310708799</v>
      </c>
      <c r="I1159">
        <v>185.53446709796901</v>
      </c>
      <c r="J1159">
        <v>-7.7880800248230404</v>
      </c>
      <c r="K1159">
        <v>837.47728957359902</v>
      </c>
      <c r="M1159">
        <v>43.808739501668398</v>
      </c>
      <c r="N1159">
        <v>0.45162761010303598</v>
      </c>
      <c r="O1159">
        <v>35.289898386132698</v>
      </c>
      <c r="P1159">
        <v>255.95744680851001</v>
      </c>
    </row>
    <row r="1160" spans="1:17" hidden="1" x14ac:dyDescent="0.3">
      <c r="A1160" t="s">
        <v>2479</v>
      </c>
      <c r="B1160" t="s">
        <v>2480</v>
      </c>
      <c r="C1160" t="s">
        <v>10398</v>
      </c>
      <c r="D1160" t="s">
        <v>327</v>
      </c>
      <c r="E1160">
        <v>2046.369164</v>
      </c>
      <c r="F1160">
        <v>1527.05</v>
      </c>
      <c r="G1160">
        <v>415.58664607446502</v>
      </c>
      <c r="H1160">
        <v>-11.864996690129299</v>
      </c>
      <c r="I1160">
        <v>164.19511804326299</v>
      </c>
      <c r="J1160">
        <v>-0.59905981769125405</v>
      </c>
      <c r="K1160">
        <v>1333.3526254810799</v>
      </c>
      <c r="L1160">
        <v>939.45903779366904</v>
      </c>
      <c r="M1160">
        <v>73.830188273954505</v>
      </c>
      <c r="N1160">
        <v>0.99985824407907797</v>
      </c>
      <c r="O1160">
        <v>6.0803510035689801</v>
      </c>
      <c r="P1160">
        <v>515.49778315195397</v>
      </c>
      <c r="Q1160">
        <v>0.222893692943333</v>
      </c>
    </row>
    <row r="1161" spans="1:17" hidden="1" x14ac:dyDescent="0.3">
      <c r="A1161" t="s">
        <v>2481</v>
      </c>
      <c r="B1161" t="s">
        <v>2482</v>
      </c>
      <c r="C1161" t="s">
        <v>10398</v>
      </c>
      <c r="D1161" t="s">
        <v>407</v>
      </c>
      <c r="E1161">
        <v>2044.2515940000001</v>
      </c>
      <c r="F1161">
        <v>910.45</v>
      </c>
      <c r="G1161">
        <v>173.032246624186</v>
      </c>
      <c r="H1161">
        <v>-5.6122655369208498</v>
      </c>
      <c r="I1161">
        <v>28.314608958500401</v>
      </c>
      <c r="J1161">
        <v>0.40300580052416202</v>
      </c>
      <c r="K1161">
        <v>876.03101388569303</v>
      </c>
      <c r="L1161">
        <v>707.74099437146901</v>
      </c>
      <c r="M1161">
        <v>45.1308167929867</v>
      </c>
      <c r="N1161">
        <v>0.75599738404772499</v>
      </c>
      <c r="O1161">
        <v>13.680048327750001</v>
      </c>
      <c r="P1161">
        <v>208.57481782748599</v>
      </c>
      <c r="Q1161">
        <v>0.17781708349126099</v>
      </c>
    </row>
    <row r="1162" spans="1:17" hidden="1" x14ac:dyDescent="0.3">
      <c r="A1162" t="s">
        <v>2483</v>
      </c>
      <c r="B1162" t="s">
        <v>2484</v>
      </c>
      <c r="C1162" t="s">
        <v>10398</v>
      </c>
      <c r="D1162" t="s">
        <v>18</v>
      </c>
      <c r="E1162">
        <v>2039.8028301239999</v>
      </c>
      <c r="F1162">
        <v>208.42</v>
      </c>
      <c r="G1162">
        <v>-60.443016286616803</v>
      </c>
      <c r="H1162">
        <v>-5.8159239689336797</v>
      </c>
      <c r="I1162">
        <v>-20.588864218827801</v>
      </c>
      <c r="J1162">
        <v>-6.3188736634804199</v>
      </c>
      <c r="K1162">
        <v>214.203994801525</v>
      </c>
      <c r="L1162">
        <v>230.37728373183799</v>
      </c>
      <c r="M1162">
        <v>34.087226258668203</v>
      </c>
      <c r="N1162">
        <v>0.59203100048942903</v>
      </c>
      <c r="O1162">
        <v>65.075328663276096</v>
      </c>
      <c r="P1162">
        <v>14.2340367223896</v>
      </c>
    </row>
    <row r="1163" spans="1:17" hidden="1" x14ac:dyDescent="0.3">
      <c r="A1163" t="s">
        <v>2485</v>
      </c>
      <c r="B1163" t="s">
        <v>2486</v>
      </c>
      <c r="C1163" t="s">
        <v>10398</v>
      </c>
      <c r="D1163" t="s">
        <v>290</v>
      </c>
      <c r="E1163">
        <v>2037.27613853</v>
      </c>
      <c r="F1163">
        <v>1312.7</v>
      </c>
      <c r="G1163">
        <v>-37.273511647530199</v>
      </c>
      <c r="H1163">
        <v>-4.88229987270888</v>
      </c>
      <c r="I1163">
        <v>-15.045487335148501</v>
      </c>
      <c r="J1163">
        <v>-2.4310162268313902</v>
      </c>
      <c r="K1163">
        <v>1310.4838276118101</v>
      </c>
      <c r="L1163">
        <v>1315.3701481560099</v>
      </c>
      <c r="M1163">
        <v>45.8467177712959</v>
      </c>
      <c r="N1163">
        <v>0.65163878674090603</v>
      </c>
      <c r="O1163">
        <v>16.0699322008075</v>
      </c>
      <c r="P1163">
        <v>14.556244000349</v>
      </c>
      <c r="Q1163">
        <v>6.9042900372490003E-3</v>
      </c>
    </row>
    <row r="1164" spans="1:17" hidden="1" x14ac:dyDescent="0.3">
      <c r="A1164" t="s">
        <v>2487</v>
      </c>
      <c r="B1164" t="s">
        <v>2488</v>
      </c>
      <c r="C1164" t="s">
        <v>10398</v>
      </c>
      <c r="D1164" t="s">
        <v>197</v>
      </c>
      <c r="E1164">
        <v>2016.9937792000001</v>
      </c>
      <c r="F1164">
        <v>1696</v>
      </c>
      <c r="G1164">
        <v>185.70659500248601</v>
      </c>
      <c r="H1164">
        <v>47.564960482690097</v>
      </c>
      <c r="I1164">
        <v>95.036968191289404</v>
      </c>
      <c r="J1164">
        <v>-1.82036874035133</v>
      </c>
      <c r="K1164">
        <v>1385.78672791643</v>
      </c>
      <c r="L1164">
        <v>988.58495776093503</v>
      </c>
      <c r="M1164">
        <v>52.515542308506603</v>
      </c>
      <c r="N1164">
        <v>0.48498650662698201</v>
      </c>
      <c r="O1164">
        <v>14.681603773584801</v>
      </c>
      <c r="P1164">
        <v>218.49765258215899</v>
      </c>
      <c r="Q1164">
        <v>0.20551090360129101</v>
      </c>
    </row>
    <row r="1165" spans="1:17" hidden="1" x14ac:dyDescent="0.3">
      <c r="A1165" t="s">
        <v>2489</v>
      </c>
      <c r="B1165" t="s">
        <v>2490</v>
      </c>
      <c r="C1165" t="s">
        <v>10398</v>
      </c>
      <c r="D1165" t="s">
        <v>1603</v>
      </c>
      <c r="E1165">
        <v>2010.0372019199999</v>
      </c>
      <c r="F1165">
        <v>92.35</v>
      </c>
      <c r="G1165">
        <v>-39.6715434648806</v>
      </c>
      <c r="H1165">
        <v>-3.13055764061852</v>
      </c>
      <c r="I1165">
        <v>-27.0652328963949</v>
      </c>
      <c r="J1165">
        <v>-9.2763079652334799</v>
      </c>
      <c r="K1165">
        <v>96.726202628779603</v>
      </c>
      <c r="L1165">
        <v>96.757422498272305</v>
      </c>
      <c r="M1165">
        <v>31.0269177186977</v>
      </c>
      <c r="N1165">
        <v>1.75000260184762</v>
      </c>
      <c r="O1165">
        <v>40.227395776935502</v>
      </c>
      <c r="P1165">
        <v>11.2650602409638</v>
      </c>
      <c r="Q1165">
        <v>3.7811382585734001E-2</v>
      </c>
    </row>
    <row r="1166" spans="1:17" hidden="1" x14ac:dyDescent="0.3">
      <c r="A1166" t="s">
        <v>2491</v>
      </c>
      <c r="B1166" t="s">
        <v>2492</v>
      </c>
      <c r="C1166" t="s">
        <v>10398</v>
      </c>
      <c r="D1166" t="s">
        <v>164</v>
      </c>
      <c r="E1166">
        <v>2003.9409000000001</v>
      </c>
      <c r="F1166">
        <v>1886.95</v>
      </c>
      <c r="G1166">
        <v>304.68713583050697</v>
      </c>
      <c r="H1166">
        <v>-3.2338326689652801</v>
      </c>
      <c r="I1166">
        <v>100.643473101607</v>
      </c>
      <c r="J1166">
        <v>-5.4192156729804202</v>
      </c>
      <c r="K1166">
        <v>1939.94545772943</v>
      </c>
      <c r="L1166">
        <v>1470.8761497154501</v>
      </c>
      <c r="M1166">
        <v>36.235064622264801</v>
      </c>
      <c r="N1166">
        <v>0.61576203900106796</v>
      </c>
      <c r="O1166">
        <v>24.311719971382299</v>
      </c>
      <c r="P1166">
        <v>351.09968921826402</v>
      </c>
      <c r="Q1166">
        <v>0.18184109948817101</v>
      </c>
    </row>
    <row r="1167" spans="1:17" hidden="1" x14ac:dyDescent="0.3">
      <c r="A1167" t="s">
        <v>2493</v>
      </c>
      <c r="B1167" t="s">
        <v>2494</v>
      </c>
      <c r="C1167" t="s">
        <v>10398</v>
      </c>
      <c r="D1167" t="s">
        <v>21</v>
      </c>
      <c r="E1167">
        <v>1994.25648</v>
      </c>
      <c r="F1167">
        <v>1693.75</v>
      </c>
      <c r="G1167">
        <v>212.750971816065</v>
      </c>
      <c r="H1167">
        <v>2.94135034183416</v>
      </c>
      <c r="I1167">
        <v>62.909244844015298</v>
      </c>
      <c r="J1167">
        <v>0.60386499483423495</v>
      </c>
      <c r="K1167">
        <v>1458.7261391663999</v>
      </c>
      <c r="L1167">
        <v>1115.0613590239</v>
      </c>
      <c r="M1167">
        <v>79.335759273032096</v>
      </c>
      <c r="N1167">
        <v>1.13731670962702</v>
      </c>
      <c r="O1167">
        <v>1.54391143911438</v>
      </c>
      <c r="P1167">
        <v>306.51626065042598</v>
      </c>
      <c r="Q1167">
        <v>0.15227689998259999</v>
      </c>
    </row>
    <row r="1168" spans="1:17" hidden="1" x14ac:dyDescent="0.3">
      <c r="A1168" t="s">
        <v>2495</v>
      </c>
      <c r="B1168" t="s">
        <v>2496</v>
      </c>
      <c r="C1168" t="s">
        <v>10398</v>
      </c>
      <c r="D1168" t="s">
        <v>605</v>
      </c>
      <c r="E1168">
        <v>1990.81932579</v>
      </c>
      <c r="F1168">
        <v>399.55</v>
      </c>
      <c r="G1168">
        <v>-10.5736883820254</v>
      </c>
      <c r="H1168">
        <v>-5.8721753021884604</v>
      </c>
      <c r="I1168">
        <v>-15.7253251508145</v>
      </c>
      <c r="J1168">
        <v>-9.6500560625386402</v>
      </c>
      <c r="K1168">
        <v>415.51242855775803</v>
      </c>
      <c r="L1168">
        <v>404.12806771153498</v>
      </c>
      <c r="M1168">
        <v>27.876512292349101</v>
      </c>
      <c r="N1168">
        <v>1.7273099888068</v>
      </c>
      <c r="O1168">
        <v>57.664872982104797</v>
      </c>
      <c r="P1168">
        <v>45.954337899543297</v>
      </c>
      <c r="Q1168">
        <v>8.8831153064022006E-2</v>
      </c>
    </row>
    <row r="1169" spans="1:17" hidden="1" x14ac:dyDescent="0.3">
      <c r="A1169" t="s">
        <v>2497</v>
      </c>
      <c r="B1169" t="s">
        <v>2498</v>
      </c>
      <c r="C1169" t="s">
        <v>10398</v>
      </c>
      <c r="D1169" t="s">
        <v>1680</v>
      </c>
      <c r="E1169">
        <v>1984.1380216</v>
      </c>
      <c r="F1169">
        <v>62.83</v>
      </c>
      <c r="G1169">
        <v>-5.2270591880202204</v>
      </c>
      <c r="H1169">
        <v>-1.8806797502385999</v>
      </c>
      <c r="I1169">
        <v>-5.6981592213909202</v>
      </c>
      <c r="J1169">
        <v>-0.41782082244042801</v>
      </c>
      <c r="K1169">
        <v>60.977447132806198</v>
      </c>
      <c r="L1169">
        <v>58.341924148198402</v>
      </c>
      <c r="M1169">
        <v>58.880462682991599</v>
      </c>
      <c r="N1169">
        <v>1.1480842896316901</v>
      </c>
      <c r="O1169">
        <v>1.78258793569952</v>
      </c>
      <c r="P1169">
        <v>30.488058151609501</v>
      </c>
      <c r="Q1169">
        <v>-2.8254867209200001E-2</v>
      </c>
    </row>
    <row r="1170" spans="1:17" hidden="1" x14ac:dyDescent="0.3">
      <c r="A1170" t="s">
        <v>2499</v>
      </c>
      <c r="B1170" t="s">
        <v>2500</v>
      </c>
      <c r="C1170" t="s">
        <v>10398</v>
      </c>
      <c r="D1170" t="s">
        <v>327</v>
      </c>
      <c r="E1170">
        <v>1983.46799018499</v>
      </c>
      <c r="F1170">
        <v>1109.3499999999999</v>
      </c>
      <c r="G1170">
        <v>-40.902409070192199</v>
      </c>
      <c r="H1170">
        <v>28.662727980022499</v>
      </c>
      <c r="I1170">
        <v>26.3325119116863</v>
      </c>
      <c r="J1170">
        <v>3.8505423932912</v>
      </c>
      <c r="K1170">
        <v>963.23380555102995</v>
      </c>
      <c r="L1170">
        <v>936.45519847127696</v>
      </c>
      <c r="M1170">
        <v>55.439646179405599</v>
      </c>
      <c r="N1170">
        <v>3.0441437400549098</v>
      </c>
      <c r="O1170">
        <v>16.0138820029747</v>
      </c>
      <c r="P1170">
        <v>64.372499629574705</v>
      </c>
      <c r="Q1170">
        <v>3.2923173223100002E-3</v>
      </c>
    </row>
    <row r="1171" spans="1:17" hidden="1" x14ac:dyDescent="0.3">
      <c r="A1171" t="s">
        <v>2501</v>
      </c>
      <c r="B1171" t="s">
        <v>2502</v>
      </c>
      <c r="C1171" t="s">
        <v>10398</v>
      </c>
      <c r="D1171" t="s">
        <v>1364</v>
      </c>
      <c r="E1171">
        <v>1978.3144372500001</v>
      </c>
      <c r="F1171">
        <v>697.5</v>
      </c>
      <c r="G1171">
        <v>88.750382121376006</v>
      </c>
      <c r="H1171">
        <v>-14.1486483211853</v>
      </c>
      <c r="I1171">
        <v>34.413722383240803</v>
      </c>
      <c r="J1171">
        <v>-2.5177152072318201</v>
      </c>
      <c r="K1171">
        <v>692.542835401709</v>
      </c>
      <c r="L1171">
        <v>564.56633920791796</v>
      </c>
      <c r="M1171">
        <v>44.870403585832797</v>
      </c>
      <c r="N1171">
        <v>0.27337332168100098</v>
      </c>
      <c r="O1171">
        <v>29.318996415770599</v>
      </c>
      <c r="P1171">
        <v>122.23992353034799</v>
      </c>
      <c r="Q1171">
        <v>5.1851750183508002E-2</v>
      </c>
    </row>
    <row r="1172" spans="1:17" hidden="1" x14ac:dyDescent="0.3">
      <c r="A1172" t="s">
        <v>2503</v>
      </c>
      <c r="B1172" t="s">
        <v>2504</v>
      </c>
      <c r="C1172" t="s">
        <v>10398</v>
      </c>
      <c r="D1172" t="s">
        <v>122</v>
      </c>
      <c r="E1172">
        <v>1974.0031321700001</v>
      </c>
      <c r="F1172">
        <v>88.93</v>
      </c>
      <c r="G1172">
        <v>82.954154469104395</v>
      </c>
      <c r="H1172">
        <v>-3.7208847138593799</v>
      </c>
      <c r="I1172">
        <v>38.444044697833903</v>
      </c>
      <c r="J1172">
        <v>-9.3358163607367093</v>
      </c>
      <c r="K1172">
        <v>94.381157613651794</v>
      </c>
      <c r="L1172">
        <v>77.902548771403303</v>
      </c>
      <c r="M1172">
        <v>19.519814296236099</v>
      </c>
      <c r="N1172">
        <v>1.16257947589266</v>
      </c>
      <c r="O1172">
        <v>21.331384234791301</v>
      </c>
      <c r="P1172">
        <v>130.32893032893</v>
      </c>
      <c r="Q1172">
        <v>8.1828158442563997E-2</v>
      </c>
    </row>
    <row r="1173" spans="1:17" hidden="1" x14ac:dyDescent="0.3">
      <c r="A1173" t="s">
        <v>2505</v>
      </c>
      <c r="B1173" t="s">
        <v>2506</v>
      </c>
      <c r="C1173" t="s">
        <v>10398</v>
      </c>
      <c r="D1173" t="s">
        <v>266</v>
      </c>
      <c r="E1173">
        <v>1972.4490000000001</v>
      </c>
      <c r="F1173">
        <v>4196.7</v>
      </c>
      <c r="G1173">
        <v>53.277429213373303</v>
      </c>
      <c r="H1173">
        <v>-4.1472731128935303</v>
      </c>
      <c r="I1173">
        <v>22.525933430704001</v>
      </c>
      <c r="J1173">
        <v>-0.94743600859585697</v>
      </c>
      <c r="K1173">
        <v>3878.3648902001401</v>
      </c>
      <c r="L1173">
        <v>3315.9100013816301</v>
      </c>
      <c r="M1173">
        <v>71.142706335560405</v>
      </c>
      <c r="N1173">
        <v>0.80298751181037598</v>
      </c>
      <c r="O1173">
        <v>7.8633211809275794E-2</v>
      </c>
      <c r="P1173">
        <v>85.366607773851499</v>
      </c>
      <c r="Q1173">
        <v>0.20314806888881101</v>
      </c>
    </row>
    <row r="1174" spans="1:17" hidden="1" x14ac:dyDescent="0.3">
      <c r="A1174" t="s">
        <v>2507</v>
      </c>
      <c r="B1174" t="s">
        <v>2508</v>
      </c>
      <c r="C1174" t="s">
        <v>10398</v>
      </c>
      <c r="D1174" t="s">
        <v>24</v>
      </c>
      <c r="E1174">
        <v>1972.2709502749999</v>
      </c>
      <c r="F1174">
        <v>185.63</v>
      </c>
      <c r="G1174">
        <v>-14.8301227213998</v>
      </c>
      <c r="H1174">
        <v>-13.399119073382099</v>
      </c>
      <c r="I1174">
        <v>-4.8372127696843696</v>
      </c>
      <c r="J1174">
        <v>-5.6691896080869499</v>
      </c>
      <c r="K1174">
        <v>189.12978068158799</v>
      </c>
      <c r="L1174">
        <v>182.37355801199399</v>
      </c>
      <c r="M1174">
        <v>48.263074215301401</v>
      </c>
      <c r="N1174">
        <v>0.588596295254182</v>
      </c>
      <c r="O1174">
        <v>17.2763023218229</v>
      </c>
      <c r="P1174">
        <v>30.449754040758901</v>
      </c>
      <c r="Q1174">
        <v>5.54279951741E-4</v>
      </c>
    </row>
    <row r="1175" spans="1:17" hidden="1" x14ac:dyDescent="0.3">
      <c r="A1175" t="s">
        <v>2509</v>
      </c>
      <c r="B1175" t="s">
        <v>2510</v>
      </c>
      <c r="C1175" t="s">
        <v>10398</v>
      </c>
      <c r="D1175" t="s">
        <v>2511</v>
      </c>
      <c r="E1175">
        <v>1970.048395</v>
      </c>
      <c r="F1175">
        <v>1823.95</v>
      </c>
      <c r="G1175">
        <v>-13.222064070537</v>
      </c>
      <c r="H1175">
        <v>32.7334921900637</v>
      </c>
      <c r="I1175">
        <v>3.94478198616528</v>
      </c>
      <c r="J1175">
        <v>1.07255637252081</v>
      </c>
      <c r="K1175">
        <v>1455.0289585074399</v>
      </c>
      <c r="L1175">
        <v>1376.6734884714199</v>
      </c>
      <c r="M1175">
        <v>79.139798746127099</v>
      </c>
      <c r="N1175">
        <v>1.59354117874562</v>
      </c>
      <c r="O1175">
        <v>3.01817484031907</v>
      </c>
      <c r="P1175">
        <v>81.4875621890547</v>
      </c>
      <c r="Q1175">
        <v>0.25749485494712598</v>
      </c>
    </row>
    <row r="1176" spans="1:17" hidden="1" x14ac:dyDescent="0.3">
      <c r="A1176" t="s">
        <v>2512</v>
      </c>
      <c r="B1176" t="s">
        <v>2513</v>
      </c>
      <c r="C1176" t="s">
        <v>10398</v>
      </c>
      <c r="D1176" t="s">
        <v>132</v>
      </c>
      <c r="E1176">
        <v>1968.9702597599901</v>
      </c>
      <c r="F1176">
        <v>108.19</v>
      </c>
      <c r="G1176">
        <v>187.725608344607</v>
      </c>
      <c r="H1176">
        <v>-21.8123119239151</v>
      </c>
      <c r="I1176">
        <v>13.9081193332685</v>
      </c>
      <c r="J1176">
        <v>-9.42252569271281</v>
      </c>
      <c r="K1176">
        <v>118.852459417988</v>
      </c>
      <c r="L1176">
        <v>98.792625263278396</v>
      </c>
      <c r="M1176">
        <v>24.909524555031201</v>
      </c>
      <c r="N1176">
        <v>0.45585204764010601</v>
      </c>
      <c r="O1176">
        <v>27.2576023662076</v>
      </c>
      <c r="P1176">
        <v>247.76599164255799</v>
      </c>
    </row>
    <row r="1177" spans="1:17" hidden="1" x14ac:dyDescent="0.3">
      <c r="A1177" t="s">
        <v>2514</v>
      </c>
      <c r="B1177" t="s">
        <v>2515</v>
      </c>
      <c r="C1177" t="s">
        <v>10398</v>
      </c>
      <c r="D1177" t="s">
        <v>390</v>
      </c>
      <c r="E1177">
        <v>1966.1122195200001</v>
      </c>
      <c r="F1177">
        <v>806.8</v>
      </c>
      <c r="G1177">
        <v>-30.099257727574301</v>
      </c>
      <c r="H1177">
        <v>-13.0351448297929</v>
      </c>
      <c r="I1177">
        <v>-1.4972768792092299</v>
      </c>
      <c r="J1177">
        <v>-3.6009719064769001</v>
      </c>
      <c r="K1177">
        <v>826.03924911823401</v>
      </c>
      <c r="L1177">
        <v>805.753258207881</v>
      </c>
      <c r="M1177">
        <v>46.565190094010902</v>
      </c>
      <c r="N1177">
        <v>0.35813661067572</v>
      </c>
      <c r="O1177">
        <v>35.101636093207702</v>
      </c>
      <c r="P1177">
        <v>25.192024206687801</v>
      </c>
      <c r="Q1177">
        <v>-7.4238920766401997E-2</v>
      </c>
    </row>
    <row r="1178" spans="1:17" hidden="1" x14ac:dyDescent="0.3">
      <c r="A1178" t="s">
        <v>2516</v>
      </c>
      <c r="B1178" t="s">
        <v>2517</v>
      </c>
      <c r="C1178" t="s">
        <v>10398</v>
      </c>
      <c r="D1178" t="s">
        <v>387</v>
      </c>
      <c r="E1178">
        <v>1966.0617010450001</v>
      </c>
      <c r="F1178">
        <v>491.35</v>
      </c>
      <c r="G1178">
        <v>1.11930889516764</v>
      </c>
      <c r="H1178">
        <v>-2.0963277685917601</v>
      </c>
      <c r="I1178">
        <v>44.227134482914899</v>
      </c>
      <c r="J1178">
        <v>-0.61687615307470101</v>
      </c>
      <c r="K1178">
        <v>447.67508983329998</v>
      </c>
      <c r="L1178">
        <v>388.71235483744198</v>
      </c>
      <c r="M1178">
        <v>53.819250864245603</v>
      </c>
      <c r="N1178">
        <v>0.80815167637230001</v>
      </c>
      <c r="O1178">
        <v>8.2222448356568503</v>
      </c>
      <c r="P1178">
        <v>75.231811697574898</v>
      </c>
      <c r="Q1178">
        <v>-7.1860307830551001E-2</v>
      </c>
    </row>
    <row r="1179" spans="1:17" hidden="1" x14ac:dyDescent="0.3">
      <c r="A1179" t="s">
        <v>2518</v>
      </c>
      <c r="B1179" t="s">
        <v>2519</v>
      </c>
      <c r="C1179" t="s">
        <v>10398</v>
      </c>
      <c r="D1179" t="s">
        <v>1414</v>
      </c>
      <c r="E1179">
        <v>1959.4412882500001</v>
      </c>
      <c r="F1179">
        <v>756.5</v>
      </c>
      <c r="G1179">
        <v>-21.4836073783732</v>
      </c>
      <c r="H1179">
        <v>-25.080251344151002</v>
      </c>
      <c r="I1179">
        <v>32.767201786248599</v>
      </c>
      <c r="J1179">
        <v>-8.7565772576880807</v>
      </c>
      <c r="K1179">
        <v>809.23485897550995</v>
      </c>
      <c r="L1179">
        <v>717.19426104138699</v>
      </c>
      <c r="M1179">
        <v>29.819441415304102</v>
      </c>
      <c r="N1179">
        <v>0.42991868167871899</v>
      </c>
      <c r="O1179">
        <v>31.9894249834765</v>
      </c>
      <c r="P1179">
        <v>67.552602436323298</v>
      </c>
      <c r="Q1179">
        <v>-3.5192432123790002E-2</v>
      </c>
    </row>
    <row r="1180" spans="1:17" hidden="1" x14ac:dyDescent="0.3">
      <c r="A1180" t="s">
        <v>2520</v>
      </c>
      <c r="B1180" t="s">
        <v>2521</v>
      </c>
      <c r="C1180" t="s">
        <v>10398</v>
      </c>
      <c r="D1180" t="s">
        <v>281</v>
      </c>
      <c r="E1180">
        <v>1953.465076725</v>
      </c>
      <c r="F1180">
        <v>311.55</v>
      </c>
      <c r="G1180">
        <v>4.3487436916103199</v>
      </c>
      <c r="H1180">
        <v>-4.9361328101721798</v>
      </c>
      <c r="I1180">
        <v>-21.385689641585898</v>
      </c>
      <c r="J1180">
        <v>-7.3697174345066703</v>
      </c>
      <c r="K1180">
        <v>323.611790473653</v>
      </c>
      <c r="L1180">
        <v>314.66065136443098</v>
      </c>
      <c r="M1180">
        <v>37.648425903435097</v>
      </c>
      <c r="N1180">
        <v>0.78351391274054605</v>
      </c>
      <c r="O1180">
        <v>35.660407639223202</v>
      </c>
      <c r="P1180">
        <v>46.4739069111424</v>
      </c>
      <c r="Q1180">
        <v>9.0903071510806996E-2</v>
      </c>
    </row>
    <row r="1181" spans="1:17" hidden="1" x14ac:dyDescent="0.3">
      <c r="A1181" t="s">
        <v>2522</v>
      </c>
      <c r="B1181" t="s">
        <v>2523</v>
      </c>
      <c r="C1181" t="s">
        <v>10398</v>
      </c>
      <c r="D1181" t="s">
        <v>472</v>
      </c>
      <c r="E1181">
        <v>1950.4441296699999</v>
      </c>
      <c r="F1181">
        <v>59.21</v>
      </c>
      <c r="G1181">
        <v>-34.728063234518501</v>
      </c>
      <c r="H1181">
        <v>15.314607343627101</v>
      </c>
      <c r="I1181">
        <v>-1.2933958965441199</v>
      </c>
      <c r="J1181">
        <v>3.5617135250039902</v>
      </c>
      <c r="K1181">
        <v>59.594978933458002</v>
      </c>
      <c r="L1181">
        <v>59.670444765176498</v>
      </c>
      <c r="M1181">
        <v>40.225541161397402</v>
      </c>
      <c r="N1181">
        <v>1.4681971824567199</v>
      </c>
      <c r="O1181">
        <v>42.799923194589297</v>
      </c>
      <c r="P1181">
        <v>56.8856491979775</v>
      </c>
    </row>
    <row r="1182" spans="1:17" hidden="1" x14ac:dyDescent="0.3">
      <c r="A1182" t="s">
        <v>2524</v>
      </c>
      <c r="B1182" t="s">
        <v>2525</v>
      </c>
      <c r="C1182" t="s">
        <v>10398</v>
      </c>
      <c r="D1182" t="s">
        <v>278</v>
      </c>
      <c r="E1182">
        <v>1948.33181430999</v>
      </c>
      <c r="F1182">
        <v>58.43</v>
      </c>
      <c r="G1182">
        <v>22.845695873402999</v>
      </c>
      <c r="H1182">
        <v>-16.360274019154598</v>
      </c>
      <c r="I1182">
        <v>-16.477905663017999</v>
      </c>
      <c r="J1182">
        <v>-3.76188490136051</v>
      </c>
      <c r="K1182">
        <v>59.534498360242701</v>
      </c>
      <c r="L1182">
        <v>59.546456081068797</v>
      </c>
      <c r="M1182">
        <v>62.890440239244498</v>
      </c>
      <c r="N1182">
        <v>1.2043987242860399</v>
      </c>
      <c r="O1182">
        <v>64.128016429916102</v>
      </c>
      <c r="P1182">
        <v>60.521978021978001</v>
      </c>
      <c r="Q1182">
        <v>1.3142487849790001E-3</v>
      </c>
    </row>
    <row r="1183" spans="1:17" hidden="1" x14ac:dyDescent="0.3">
      <c r="A1183" t="s">
        <v>2526</v>
      </c>
      <c r="B1183" t="s">
        <v>2527</v>
      </c>
      <c r="C1183" t="s">
        <v>10398</v>
      </c>
      <c r="D1183" t="s">
        <v>387</v>
      </c>
      <c r="E1183">
        <v>1940.41201712</v>
      </c>
      <c r="F1183">
        <v>1543.6</v>
      </c>
      <c r="G1183">
        <v>43.261896434978702</v>
      </c>
      <c r="H1183">
        <v>4.6465358104612102E-2</v>
      </c>
      <c r="I1183">
        <v>92.347784150561793</v>
      </c>
      <c r="J1183">
        <v>-5.8570484242742697</v>
      </c>
      <c r="K1183">
        <v>1431.0641195512901</v>
      </c>
      <c r="L1183">
        <v>1151.5500978913501</v>
      </c>
      <c r="M1183">
        <v>48.433850402965703</v>
      </c>
      <c r="N1183">
        <v>0.78370499092335</v>
      </c>
      <c r="O1183">
        <v>6.8897382741642996</v>
      </c>
      <c r="P1183">
        <v>120.577307802229</v>
      </c>
      <c r="Q1183">
        <v>3.6951810881949002E-2</v>
      </c>
    </row>
    <row r="1184" spans="1:17" hidden="1" x14ac:dyDescent="0.3">
      <c r="A1184" t="s">
        <v>2528</v>
      </c>
      <c r="B1184" t="s">
        <v>2529</v>
      </c>
      <c r="C1184" t="s">
        <v>10398</v>
      </c>
      <c r="D1184" t="s">
        <v>625</v>
      </c>
      <c r="E1184">
        <v>1935.3298464</v>
      </c>
      <c r="F1184">
        <v>762.75</v>
      </c>
      <c r="G1184">
        <v>58543.483276398802</v>
      </c>
      <c r="H1184">
        <v>53.106217684096201</v>
      </c>
      <c r="I1184">
        <v>1643.4520471434801</v>
      </c>
      <c r="J1184">
        <v>8.6781225964222308</v>
      </c>
      <c r="K1184">
        <v>514.96763026379097</v>
      </c>
      <c r="L1184">
        <v>250.26684753407</v>
      </c>
      <c r="M1184">
        <v>99.999982121339301</v>
      </c>
      <c r="N1184">
        <v>4.0437937474161396</v>
      </c>
      <c r="O1184">
        <v>0</v>
      </c>
      <c r="P1184">
        <v>60920</v>
      </c>
      <c r="Q1184">
        <v>0.311757976694577</v>
      </c>
    </row>
    <row r="1185" spans="1:17" hidden="1" x14ac:dyDescent="0.3">
      <c r="A1185" t="s">
        <v>2530</v>
      </c>
      <c r="B1185" t="s">
        <v>2531</v>
      </c>
      <c r="C1185" t="s">
        <v>10398</v>
      </c>
      <c r="D1185" t="s">
        <v>387</v>
      </c>
      <c r="E1185">
        <v>1929.1947110399999</v>
      </c>
      <c r="F1185">
        <v>220.16</v>
      </c>
      <c r="G1185">
        <v>-57.810144884839801</v>
      </c>
      <c r="H1185">
        <v>-2.4165930641017899</v>
      </c>
      <c r="I1185">
        <v>-25.396349598944798</v>
      </c>
      <c r="J1185">
        <v>-0.94840972701501303</v>
      </c>
      <c r="K1185">
        <v>222.28774754810601</v>
      </c>
      <c r="L1185">
        <v>241.67658904992101</v>
      </c>
      <c r="M1185">
        <v>57.099366137155599</v>
      </c>
      <c r="N1185">
        <v>0.70345872528068498</v>
      </c>
      <c r="O1185">
        <v>58.225835755813897</v>
      </c>
      <c r="P1185">
        <v>6.0194548781662398</v>
      </c>
      <c r="Q1185">
        <v>0.14564524098845699</v>
      </c>
    </row>
    <row r="1186" spans="1:17" hidden="1" x14ac:dyDescent="0.3">
      <c r="A1186" t="s">
        <v>2532</v>
      </c>
      <c r="B1186" t="s">
        <v>2533</v>
      </c>
      <c r="C1186" t="s">
        <v>10398</v>
      </c>
      <c r="D1186" t="s">
        <v>2534</v>
      </c>
      <c r="E1186">
        <v>1928.9908700999999</v>
      </c>
      <c r="F1186">
        <v>540.75</v>
      </c>
      <c r="G1186">
        <v>727.65112186975205</v>
      </c>
      <c r="H1186">
        <v>-23.369757063732099</v>
      </c>
      <c r="I1186">
        <v>3.5856211244432998</v>
      </c>
      <c r="J1186">
        <v>-12.597205764983199</v>
      </c>
      <c r="K1186">
        <v>627.51815337038204</v>
      </c>
      <c r="L1186">
        <v>472.56064262447302</v>
      </c>
      <c r="M1186">
        <v>25.013612532320099</v>
      </c>
      <c r="N1186">
        <v>0.651638153473455</v>
      </c>
      <c r="O1186">
        <v>47.572815533980503</v>
      </c>
      <c r="P1186">
        <v>757.24476854787497</v>
      </c>
    </row>
    <row r="1187" spans="1:17" hidden="1" x14ac:dyDescent="0.3">
      <c r="A1187" t="s">
        <v>2535</v>
      </c>
      <c r="B1187" t="s">
        <v>2536</v>
      </c>
      <c r="C1187" t="s">
        <v>10398</v>
      </c>
      <c r="D1187" t="s">
        <v>197</v>
      </c>
      <c r="E1187">
        <v>1924.4250651049999</v>
      </c>
      <c r="F1187">
        <v>1183.1500000000001</v>
      </c>
      <c r="G1187">
        <v>14.114600619338299</v>
      </c>
      <c r="H1187">
        <v>1.7282522415433501</v>
      </c>
      <c r="I1187">
        <v>52.473433660472303</v>
      </c>
      <c r="J1187">
        <v>-6.4232006940006698</v>
      </c>
      <c r="K1187">
        <v>1101.7711653712699</v>
      </c>
      <c r="L1187">
        <v>900.47613964530296</v>
      </c>
      <c r="M1187">
        <v>43.929080929026</v>
      </c>
      <c r="N1187">
        <v>0.43862504751526898</v>
      </c>
      <c r="O1187">
        <v>29.231289354688698</v>
      </c>
      <c r="P1187">
        <v>87.503961965134707</v>
      </c>
      <c r="Q1187">
        <v>0.110132611155945</v>
      </c>
    </row>
    <row r="1188" spans="1:17" hidden="1" x14ac:dyDescent="0.3">
      <c r="A1188" t="s">
        <v>2537</v>
      </c>
      <c r="B1188" t="s">
        <v>2538</v>
      </c>
      <c r="C1188" t="s">
        <v>10398</v>
      </c>
      <c r="D1188" t="s">
        <v>507</v>
      </c>
      <c r="E1188">
        <v>1923.824681114</v>
      </c>
      <c r="F1188">
        <v>314.08999999999997</v>
      </c>
      <c r="G1188">
        <v>63.871090001889101</v>
      </c>
      <c r="H1188">
        <v>76.914375693278004</v>
      </c>
      <c r="I1188">
        <v>111.923011344607</v>
      </c>
      <c r="J1188">
        <v>3.9192204782800402</v>
      </c>
      <c r="K1188">
        <v>224.10337810307601</v>
      </c>
      <c r="L1188">
        <v>169.615875143496</v>
      </c>
      <c r="M1188">
        <v>60.721664721986997</v>
      </c>
      <c r="N1188">
        <v>1.5192328467181699</v>
      </c>
      <c r="O1188">
        <v>16.931452768314799</v>
      </c>
      <c r="P1188">
        <v>179.56386292834799</v>
      </c>
      <c r="Q1188">
        <v>7.770674698806E-3</v>
      </c>
    </row>
    <row r="1189" spans="1:17" hidden="1" x14ac:dyDescent="0.3">
      <c r="A1189" t="s">
        <v>2539</v>
      </c>
      <c r="B1189" t="s">
        <v>2540</v>
      </c>
      <c r="C1189" t="s">
        <v>10398</v>
      </c>
      <c r="D1189" t="s">
        <v>1648</v>
      </c>
      <c r="E1189">
        <v>1917.3090428799901</v>
      </c>
      <c r="F1189">
        <v>182.71</v>
      </c>
      <c r="G1189">
        <v>-53.321469679584197</v>
      </c>
      <c r="H1189">
        <v>-9.7879771603804908</v>
      </c>
      <c r="I1189">
        <v>-31.0283443821859</v>
      </c>
      <c r="J1189">
        <v>-3.0896644865517402</v>
      </c>
      <c r="K1189">
        <v>192.87017916421499</v>
      </c>
      <c r="L1189">
        <v>214.36381561525599</v>
      </c>
      <c r="M1189">
        <v>38.496992610812597</v>
      </c>
      <c r="N1189">
        <v>0.50256743973806495</v>
      </c>
      <c r="O1189">
        <v>65.261890427453295</v>
      </c>
      <c r="P1189">
        <v>1.7939718090144301</v>
      </c>
      <c r="Q1189">
        <v>0.14608149457657599</v>
      </c>
    </row>
    <row r="1190" spans="1:17" hidden="1" x14ac:dyDescent="0.3">
      <c r="A1190" t="s">
        <v>2541</v>
      </c>
      <c r="B1190" t="s">
        <v>2542</v>
      </c>
      <c r="C1190" t="s">
        <v>10398</v>
      </c>
      <c r="D1190" t="s">
        <v>114</v>
      </c>
      <c r="E1190">
        <v>1913.5439332200001</v>
      </c>
      <c r="F1190">
        <v>64.83</v>
      </c>
      <c r="G1190">
        <v>-11.041941457312999</v>
      </c>
      <c r="H1190">
        <v>2.1848940202531999</v>
      </c>
      <c r="I1190">
        <v>-0.86202391130801403</v>
      </c>
      <c r="J1190">
        <v>6.6880328522273498</v>
      </c>
      <c r="K1190">
        <v>59.124973781095903</v>
      </c>
      <c r="L1190">
        <v>58.262705516534297</v>
      </c>
      <c r="M1190">
        <v>69.946817027693001</v>
      </c>
      <c r="N1190">
        <v>1.69847732067771</v>
      </c>
      <c r="O1190">
        <v>33.117383927194098</v>
      </c>
      <c r="P1190">
        <v>43.6357593885011</v>
      </c>
      <c r="Q1190">
        <v>9.1919199543236005E-2</v>
      </c>
    </row>
    <row r="1191" spans="1:17" hidden="1" x14ac:dyDescent="0.3">
      <c r="A1191" t="s">
        <v>2543</v>
      </c>
      <c r="B1191" t="s">
        <v>2544</v>
      </c>
      <c r="C1191" t="s">
        <v>10398</v>
      </c>
      <c r="D1191" t="s">
        <v>51</v>
      </c>
      <c r="E1191">
        <v>1913.52658389</v>
      </c>
      <c r="F1191">
        <v>1824.05</v>
      </c>
      <c r="G1191">
        <v>-50.785671045710799</v>
      </c>
      <c r="H1191">
        <v>4.2134511470208196</v>
      </c>
      <c r="I1191">
        <v>-20.685347967339101</v>
      </c>
      <c r="J1191">
        <v>8.1495278757721206</v>
      </c>
      <c r="K1191">
        <v>1803.40344266643</v>
      </c>
      <c r="L1191">
        <v>1984.4954789631799</v>
      </c>
      <c r="M1191">
        <v>69.612698099949895</v>
      </c>
      <c r="N1191">
        <v>0.902153187013082</v>
      </c>
      <c r="O1191">
        <v>46.925796990214003</v>
      </c>
      <c r="P1191">
        <v>13.93903429321</v>
      </c>
      <c r="Q1191">
        <v>8.0181635963504999E-2</v>
      </c>
    </row>
    <row r="1192" spans="1:17" hidden="1" x14ac:dyDescent="0.3">
      <c r="A1192" t="s">
        <v>2545</v>
      </c>
      <c r="B1192" t="s">
        <v>2546</v>
      </c>
      <c r="C1192" t="s">
        <v>10398</v>
      </c>
      <c r="D1192" t="s">
        <v>2547</v>
      </c>
      <c r="E1192">
        <v>1910.6789046649999</v>
      </c>
      <c r="F1192">
        <v>1769.05</v>
      </c>
      <c r="G1192">
        <v>309.431046211813</v>
      </c>
      <c r="H1192">
        <v>-13.559418458836699</v>
      </c>
      <c r="I1192">
        <v>22.3389334049449</v>
      </c>
      <c r="J1192">
        <v>-5.7079765455653497</v>
      </c>
      <c r="K1192">
        <v>1884.1533406270901</v>
      </c>
      <c r="L1192">
        <v>1484.3588252121499</v>
      </c>
      <c r="M1192">
        <v>21.732355614432201</v>
      </c>
      <c r="N1192">
        <v>0.47675988241975797</v>
      </c>
      <c r="O1192">
        <v>27.7521833752579</v>
      </c>
      <c r="P1192">
        <v>402.21433640880002</v>
      </c>
      <c r="Q1192">
        <v>0.235436023221781</v>
      </c>
    </row>
    <row r="1193" spans="1:17" hidden="1" x14ac:dyDescent="0.3">
      <c r="A1193" t="s">
        <v>2548</v>
      </c>
      <c r="B1193" t="s">
        <v>2549</v>
      </c>
      <c r="C1193" t="s">
        <v>10398</v>
      </c>
      <c r="D1193" t="s">
        <v>92</v>
      </c>
      <c r="E1193">
        <v>1907.8943280000001</v>
      </c>
      <c r="F1193">
        <v>348.1</v>
      </c>
      <c r="G1193">
        <v>-40.973483745332899</v>
      </c>
      <c r="H1193">
        <v>-0.26888978904815602</v>
      </c>
      <c r="I1193">
        <v>-3.0399342174071902</v>
      </c>
      <c r="J1193">
        <v>-4.4589094134120604</v>
      </c>
      <c r="K1193">
        <v>339.01296998346299</v>
      </c>
      <c r="L1193">
        <v>342.79076089158701</v>
      </c>
      <c r="M1193">
        <v>56.341634861019003</v>
      </c>
      <c r="N1193">
        <v>1.2625438860485001</v>
      </c>
      <c r="O1193">
        <v>27.5495547256535</v>
      </c>
      <c r="P1193">
        <v>23.4178337174259</v>
      </c>
      <c r="Q1193">
        <v>7.4814974343299007E-2</v>
      </c>
    </row>
    <row r="1194" spans="1:17" hidden="1" x14ac:dyDescent="0.3">
      <c r="A1194" t="s">
        <v>2550</v>
      </c>
      <c r="B1194" t="s">
        <v>2551</v>
      </c>
      <c r="C1194" t="s">
        <v>10398</v>
      </c>
      <c r="D1194" t="s">
        <v>514</v>
      </c>
      <c r="E1194">
        <v>1906.42241625</v>
      </c>
      <c r="F1194">
        <v>987.95</v>
      </c>
      <c r="G1194">
        <v>383.893879309402</v>
      </c>
      <c r="H1194">
        <v>-5.1099224661077001</v>
      </c>
      <c r="I1194">
        <v>94.093276915795599</v>
      </c>
      <c r="J1194">
        <v>-4.9480813850896403</v>
      </c>
      <c r="K1194">
        <v>912.49139490897699</v>
      </c>
      <c r="L1194">
        <v>639.55410700458401</v>
      </c>
      <c r="M1194">
        <v>40.826647430396697</v>
      </c>
      <c r="N1194">
        <v>0.93137629098725905</v>
      </c>
      <c r="O1194">
        <v>22.992054253757701</v>
      </c>
      <c r="P1194">
        <v>431.15591397849403</v>
      </c>
      <c r="Q1194">
        <v>0.21864602686471901</v>
      </c>
    </row>
    <row r="1195" spans="1:17" hidden="1" x14ac:dyDescent="0.3">
      <c r="A1195" t="s">
        <v>2552</v>
      </c>
      <c r="B1195" t="s">
        <v>2553</v>
      </c>
      <c r="C1195" t="s">
        <v>10398</v>
      </c>
      <c r="D1195" t="s">
        <v>1680</v>
      </c>
      <c r="E1195">
        <v>1906.0882018</v>
      </c>
      <c r="F1195">
        <v>64.3</v>
      </c>
      <c r="G1195">
        <v>-5.9873414109182299</v>
      </c>
      <c r="H1195">
        <v>-1.2680028580027201</v>
      </c>
      <c r="I1195">
        <v>-6.0939034819103801</v>
      </c>
      <c r="J1195">
        <v>-0.59349356411017495</v>
      </c>
      <c r="K1195">
        <v>62.519180335517703</v>
      </c>
      <c r="L1195">
        <v>59.827096782486201</v>
      </c>
      <c r="M1195">
        <v>59.453032016997597</v>
      </c>
      <c r="N1195">
        <v>0.93765601306256996</v>
      </c>
      <c r="O1195">
        <v>2.5038880248833402</v>
      </c>
      <c r="P1195">
        <v>29.8989898989898</v>
      </c>
      <c r="Q1195">
        <v>-2.8326200589973E-2</v>
      </c>
    </row>
    <row r="1196" spans="1:17" hidden="1" x14ac:dyDescent="0.3">
      <c r="A1196" t="s">
        <v>2554</v>
      </c>
      <c r="B1196" t="s">
        <v>2555</v>
      </c>
      <c r="C1196" t="s">
        <v>10398</v>
      </c>
      <c r="D1196" t="s">
        <v>197</v>
      </c>
      <c r="E1196">
        <v>1906.0286000000001</v>
      </c>
      <c r="F1196">
        <v>780.2</v>
      </c>
      <c r="G1196">
        <v>-35.0418467686033</v>
      </c>
      <c r="H1196">
        <v>-16.458700393832999</v>
      </c>
      <c r="I1196">
        <v>17.556272188506501</v>
      </c>
      <c r="J1196">
        <v>-8.9128599279257195</v>
      </c>
      <c r="K1196">
        <v>798.412388264333</v>
      </c>
      <c r="L1196">
        <v>732.18041615008303</v>
      </c>
      <c r="M1196">
        <v>47.374312472760799</v>
      </c>
      <c r="N1196">
        <v>0.33829130405247299</v>
      </c>
      <c r="O1196">
        <v>17.271212509612901</v>
      </c>
      <c r="P1196">
        <v>42.372262773722603</v>
      </c>
      <c r="Q1196">
        <v>-2.0390476387885999E-2</v>
      </c>
    </row>
    <row r="1197" spans="1:17" hidden="1" x14ac:dyDescent="0.3">
      <c r="A1197" t="s">
        <v>2556</v>
      </c>
      <c r="B1197" t="s">
        <v>2557</v>
      </c>
      <c r="C1197" t="s">
        <v>10398</v>
      </c>
      <c r="D1197" t="s">
        <v>1680</v>
      </c>
      <c r="E1197">
        <v>1905.052968</v>
      </c>
      <c r="F1197">
        <v>64.319999999999993</v>
      </c>
      <c r="G1197">
        <v>-5.5674222276796499</v>
      </c>
      <c r="H1197">
        <v>-1.85385722615884</v>
      </c>
      <c r="I1197">
        <v>-6.0200225293104799</v>
      </c>
      <c r="J1197">
        <v>-0.78159227059529301</v>
      </c>
      <c r="K1197">
        <v>62.494453258050903</v>
      </c>
      <c r="L1197">
        <v>59.800387598862002</v>
      </c>
      <c r="M1197">
        <v>55.931821315525497</v>
      </c>
      <c r="N1197">
        <v>1.2821984192393701</v>
      </c>
      <c r="O1197">
        <v>3.6225124378109501</v>
      </c>
      <c r="P1197">
        <v>30.705141231456999</v>
      </c>
      <c r="Q1197">
        <v>-2.9924776916618E-2</v>
      </c>
    </row>
    <row r="1198" spans="1:17" hidden="1" x14ac:dyDescent="0.3">
      <c r="A1198" t="s">
        <v>2558</v>
      </c>
      <c r="B1198" t="s">
        <v>2559</v>
      </c>
      <c r="C1198" t="s">
        <v>10398</v>
      </c>
      <c r="D1198" t="s">
        <v>141</v>
      </c>
      <c r="E1198">
        <v>1904.4409211959901</v>
      </c>
      <c r="F1198">
        <v>116.93</v>
      </c>
      <c r="G1198">
        <v>74.579567919397306</v>
      </c>
      <c r="H1198">
        <v>-11.8516847666762</v>
      </c>
      <c r="I1198">
        <v>-36.950258799426898</v>
      </c>
      <c r="J1198">
        <v>-11.041522720950701</v>
      </c>
      <c r="K1198">
        <v>123.74081790052099</v>
      </c>
      <c r="L1198">
        <v>125.971133657038</v>
      </c>
      <c r="M1198">
        <v>24.714190476678301</v>
      </c>
      <c r="N1198">
        <v>0.86833223763699896</v>
      </c>
      <c r="O1198">
        <v>134.670315573419</v>
      </c>
      <c r="P1198">
        <v>112.6</v>
      </c>
    </row>
    <row r="1199" spans="1:17" hidden="1" x14ac:dyDescent="0.3">
      <c r="A1199" t="s">
        <v>2560</v>
      </c>
      <c r="B1199" t="s">
        <v>2561</v>
      </c>
      <c r="C1199" t="s">
        <v>10398</v>
      </c>
      <c r="D1199" t="s">
        <v>753</v>
      </c>
      <c r="E1199">
        <v>1901.11000107</v>
      </c>
      <c r="F1199">
        <v>804.58</v>
      </c>
      <c r="G1199">
        <v>36.347037230634001</v>
      </c>
      <c r="H1199">
        <v>-3.01603318294171</v>
      </c>
      <c r="I1199">
        <v>13.200394938639301</v>
      </c>
      <c r="J1199">
        <v>-2.8831543083719402</v>
      </c>
      <c r="K1199">
        <v>785.22968911074099</v>
      </c>
      <c r="L1199">
        <v>693.34007097527797</v>
      </c>
      <c r="M1199">
        <v>43.078312623575101</v>
      </c>
      <c r="N1199">
        <v>0.78543203233367298</v>
      </c>
      <c r="O1199">
        <v>3.1594123642148602</v>
      </c>
      <c r="P1199">
        <v>81.395558561605199</v>
      </c>
      <c r="Q1199">
        <v>-3.6227040049000002E-5</v>
      </c>
    </row>
    <row r="1200" spans="1:17" hidden="1" x14ac:dyDescent="0.3">
      <c r="A1200" t="s">
        <v>2562</v>
      </c>
      <c r="B1200" t="s">
        <v>2563</v>
      </c>
      <c r="C1200" t="s">
        <v>10398</v>
      </c>
      <c r="D1200" t="s">
        <v>46</v>
      </c>
      <c r="E1200">
        <v>1899.5126671999999</v>
      </c>
      <c r="F1200">
        <v>150.32</v>
      </c>
      <c r="G1200">
        <v>200.41733027028499</v>
      </c>
      <c r="H1200">
        <v>-24.510552245684799</v>
      </c>
      <c r="I1200">
        <v>82.1978409406954</v>
      </c>
      <c r="J1200">
        <v>-2.0849449561122699</v>
      </c>
      <c r="K1200">
        <v>162.522235752825</v>
      </c>
      <c r="L1200">
        <v>123.851404593754</v>
      </c>
      <c r="M1200">
        <v>27.752017301312499</v>
      </c>
      <c r="N1200">
        <v>0.75510868112200902</v>
      </c>
      <c r="O1200">
        <v>35.7104843001596</v>
      </c>
      <c r="P1200">
        <v>236.662933930571</v>
      </c>
      <c r="Q1200">
        <v>0.18652070445277999</v>
      </c>
    </row>
    <row r="1201" spans="1:17" hidden="1" x14ac:dyDescent="0.3">
      <c r="A1201" t="s">
        <v>2564</v>
      </c>
      <c r="B1201" t="s">
        <v>2565</v>
      </c>
      <c r="C1201" t="s">
        <v>10398</v>
      </c>
      <c r="D1201" t="s">
        <v>197</v>
      </c>
      <c r="E1201">
        <v>1896.682744</v>
      </c>
      <c r="F1201">
        <v>441.8</v>
      </c>
      <c r="G1201">
        <v>-33.841587727104397</v>
      </c>
      <c r="H1201">
        <v>-0.27319174107544297</v>
      </c>
      <c r="I1201">
        <v>-4.7114909876404703</v>
      </c>
      <c r="J1201">
        <v>-3.2613549972439402</v>
      </c>
      <c r="K1201">
        <v>426.31826901101198</v>
      </c>
      <c r="L1201">
        <v>422.34596197911497</v>
      </c>
      <c r="M1201">
        <v>59.267986846092398</v>
      </c>
      <c r="N1201">
        <v>0.62359035864739598</v>
      </c>
      <c r="O1201">
        <v>17.4739701222272</v>
      </c>
      <c r="P1201">
        <v>23.684210526315699</v>
      </c>
      <c r="Q1201">
        <v>-2.2667044864902001E-2</v>
      </c>
    </row>
    <row r="1202" spans="1:17" hidden="1" x14ac:dyDescent="0.3">
      <c r="A1202" t="s">
        <v>2566</v>
      </c>
      <c r="B1202" t="s">
        <v>2567</v>
      </c>
      <c r="C1202" t="s">
        <v>10398</v>
      </c>
      <c r="D1202" t="s">
        <v>1947</v>
      </c>
      <c r="E1202">
        <v>1895.7894315660001</v>
      </c>
      <c r="F1202">
        <v>168.57</v>
      </c>
      <c r="G1202">
        <v>-35.499312321438801</v>
      </c>
      <c r="H1202">
        <v>-2.2883300234626298</v>
      </c>
      <c r="I1202">
        <v>-12.574170206802499</v>
      </c>
      <c r="J1202">
        <v>-2.8746577037255099</v>
      </c>
      <c r="K1202">
        <v>167.75307488487701</v>
      </c>
      <c r="L1202">
        <v>169.79692401479599</v>
      </c>
      <c r="M1202">
        <v>47.901238911437503</v>
      </c>
      <c r="N1202">
        <v>0.99810507639841906</v>
      </c>
      <c r="O1202">
        <v>29.204484783769299</v>
      </c>
      <c r="P1202">
        <v>13.744939271254999</v>
      </c>
      <c r="Q1202">
        <v>-4.5250099317351002E-2</v>
      </c>
    </row>
    <row r="1203" spans="1:17" hidden="1" x14ac:dyDescent="0.3">
      <c r="A1203" t="s">
        <v>2568</v>
      </c>
      <c r="B1203" t="s">
        <v>2569</v>
      </c>
      <c r="C1203" t="s">
        <v>10398</v>
      </c>
      <c r="D1203" t="s">
        <v>472</v>
      </c>
      <c r="E1203">
        <v>1891.1117385</v>
      </c>
      <c r="F1203">
        <v>614.1</v>
      </c>
      <c r="G1203">
        <v>-20.623723867369801</v>
      </c>
      <c r="H1203">
        <v>-3.5324870573860601</v>
      </c>
      <c r="I1203">
        <v>30.795477671984301</v>
      </c>
      <c r="J1203">
        <v>-3.98413709377505</v>
      </c>
      <c r="K1203">
        <v>631.77498023670205</v>
      </c>
      <c r="L1203">
        <v>559.19051916011995</v>
      </c>
      <c r="M1203">
        <v>30.4125048568906</v>
      </c>
      <c r="N1203">
        <v>0.45647084121628501</v>
      </c>
      <c r="O1203">
        <v>18.384627910763701</v>
      </c>
      <c r="P1203">
        <v>52.571428571428498</v>
      </c>
      <c r="Q1203">
        <v>-4.2252837878407001E-2</v>
      </c>
    </row>
    <row r="1204" spans="1:17" hidden="1" x14ac:dyDescent="0.3">
      <c r="A1204" t="s">
        <v>2570</v>
      </c>
      <c r="B1204" t="s">
        <v>2571</v>
      </c>
      <c r="C1204" t="s">
        <v>10398</v>
      </c>
      <c r="D1204" t="s">
        <v>215</v>
      </c>
      <c r="E1204">
        <v>1876.8818693999999</v>
      </c>
      <c r="F1204">
        <v>1238.1500000000001</v>
      </c>
      <c r="G1204">
        <v>58.646566168703103</v>
      </c>
      <c r="H1204">
        <v>12.716128900773899</v>
      </c>
      <c r="I1204">
        <v>8.3755916945340196</v>
      </c>
      <c r="J1204">
        <v>-7.3156839834614704</v>
      </c>
      <c r="K1204">
        <v>1165.19039729525</v>
      </c>
      <c r="L1204">
        <v>1033.2246894447001</v>
      </c>
      <c r="M1204">
        <v>54.485786162501597</v>
      </c>
      <c r="N1204">
        <v>1.3488281226488801</v>
      </c>
      <c r="O1204">
        <v>20.562936639340901</v>
      </c>
      <c r="P1204">
        <v>155.97477775480601</v>
      </c>
      <c r="Q1204">
        <v>0.14930581383966199</v>
      </c>
    </row>
    <row r="1205" spans="1:17" hidden="1" x14ac:dyDescent="0.3">
      <c r="A1205" t="s">
        <v>2572</v>
      </c>
      <c r="B1205" t="s">
        <v>2573</v>
      </c>
      <c r="C1205" t="s">
        <v>10398</v>
      </c>
      <c r="D1205" t="s">
        <v>114</v>
      </c>
      <c r="E1205">
        <v>1872.7385861599901</v>
      </c>
      <c r="F1205">
        <v>1458.4</v>
      </c>
      <c r="G1205">
        <v>350.14319542713997</v>
      </c>
      <c r="H1205">
        <v>-34.728717685376701</v>
      </c>
      <c r="I1205">
        <v>340.30482875949201</v>
      </c>
      <c r="J1205">
        <v>-2.2982598739167899</v>
      </c>
      <c r="K1205">
        <v>1481.8888046731599</v>
      </c>
      <c r="L1205">
        <v>836.55048903706404</v>
      </c>
      <c r="M1205">
        <v>31.642804507752999</v>
      </c>
      <c r="N1205">
        <v>1.56495675980559</v>
      </c>
      <c r="O1205">
        <v>78.870680197476602</v>
      </c>
      <c r="P1205">
        <v>584.694835680751</v>
      </c>
      <c r="Q1205">
        <v>0.23323677724737299</v>
      </c>
    </row>
    <row r="1206" spans="1:17" hidden="1" x14ac:dyDescent="0.3">
      <c r="A1206" t="s">
        <v>2574</v>
      </c>
      <c r="B1206" t="s">
        <v>2575</v>
      </c>
      <c r="C1206" t="s">
        <v>10398</v>
      </c>
      <c r="D1206" t="s">
        <v>259</v>
      </c>
      <c r="E1206">
        <v>1865.81780497</v>
      </c>
      <c r="F1206">
        <v>412.15</v>
      </c>
      <c r="G1206">
        <v>125.686625852071</v>
      </c>
      <c r="H1206">
        <v>-6.7863692391489101</v>
      </c>
      <c r="I1206">
        <v>24.221691982910301</v>
      </c>
      <c r="J1206">
        <v>-4.7737575224835096</v>
      </c>
      <c r="K1206">
        <v>431.63032730896998</v>
      </c>
      <c r="L1206">
        <v>364.34266137263</v>
      </c>
      <c r="M1206">
        <v>23.507506433430802</v>
      </c>
      <c r="N1206">
        <v>0.65574141250950801</v>
      </c>
      <c r="O1206">
        <v>21.327186703869899</v>
      </c>
      <c r="P1206">
        <v>167.36944534544199</v>
      </c>
      <c r="Q1206">
        <v>0.24672004690503199</v>
      </c>
    </row>
    <row r="1207" spans="1:17" hidden="1" x14ac:dyDescent="0.3">
      <c r="A1207" t="s">
        <v>2576</v>
      </c>
      <c r="B1207" t="s">
        <v>2577</v>
      </c>
      <c r="C1207" t="s">
        <v>10398</v>
      </c>
      <c r="D1207" t="s">
        <v>472</v>
      </c>
      <c r="E1207">
        <v>1852.0363590299901</v>
      </c>
      <c r="F1207">
        <v>357.3</v>
      </c>
      <c r="G1207">
        <v>1.4534833420492601</v>
      </c>
      <c r="H1207">
        <v>-6.7632611529392204</v>
      </c>
      <c r="I1207">
        <v>-5.0435646465305704</v>
      </c>
      <c r="J1207">
        <v>-9.8501903922876508</v>
      </c>
      <c r="K1207">
        <v>362.48009108448503</v>
      </c>
      <c r="L1207">
        <v>348.30559308322898</v>
      </c>
      <c r="M1207">
        <v>32.521477197496999</v>
      </c>
      <c r="N1207">
        <v>0.85177615612954105</v>
      </c>
      <c r="O1207">
        <v>26.6442765183319</v>
      </c>
      <c r="P1207">
        <v>36.8965517241379</v>
      </c>
      <c r="Q1207">
        <v>-4.7928889297128997E-2</v>
      </c>
    </row>
    <row r="1208" spans="1:17" hidden="1" x14ac:dyDescent="0.3">
      <c r="A1208" t="s">
        <v>2578</v>
      </c>
      <c r="B1208" t="s">
        <v>2579</v>
      </c>
      <c r="C1208" t="s">
        <v>10398</v>
      </c>
      <c r="D1208" t="s">
        <v>429</v>
      </c>
      <c r="E1208">
        <v>1850.5099749999999</v>
      </c>
      <c r="F1208">
        <v>3101.5</v>
      </c>
      <c r="G1208">
        <v>180.07636480407899</v>
      </c>
      <c r="H1208">
        <v>-26.912748765814499</v>
      </c>
      <c r="I1208">
        <v>101.053263357665</v>
      </c>
      <c r="J1208">
        <v>-7.2824600390480398</v>
      </c>
      <c r="K1208">
        <v>3216.9233306126198</v>
      </c>
      <c r="L1208">
        <v>2479.8082730656702</v>
      </c>
      <c r="M1208">
        <v>48.301325533798099</v>
      </c>
      <c r="N1208">
        <v>1.5402685311637501</v>
      </c>
      <c r="O1208">
        <v>31.7185232951797</v>
      </c>
      <c r="P1208">
        <v>256.49425287356303</v>
      </c>
      <c r="Q1208">
        <v>0.12005199951228</v>
      </c>
    </row>
    <row r="1209" spans="1:17" hidden="1" x14ac:dyDescent="0.3">
      <c r="A1209" t="s">
        <v>2580</v>
      </c>
      <c r="B1209" t="s">
        <v>2581</v>
      </c>
      <c r="C1209" t="s">
        <v>10398</v>
      </c>
      <c r="D1209" t="s">
        <v>789</v>
      </c>
      <c r="E1209">
        <v>1848.967226468</v>
      </c>
      <c r="F1209">
        <v>9.16</v>
      </c>
      <c r="G1209">
        <v>-82.009231093707498</v>
      </c>
      <c r="H1209">
        <v>11.0890554326113</v>
      </c>
      <c r="I1209">
        <v>-56.618786900251699</v>
      </c>
      <c r="J1209">
        <v>-1.71336738114487</v>
      </c>
      <c r="K1209">
        <v>10.662900918003601</v>
      </c>
      <c r="L1209">
        <v>15.945225304190901</v>
      </c>
      <c r="M1209">
        <v>98.491293890260707</v>
      </c>
      <c r="N1209">
        <v>0.39533656366784697</v>
      </c>
      <c r="O1209">
        <v>150.54585152838399</v>
      </c>
      <c r="P1209">
        <v>34.705882352941103</v>
      </c>
      <c r="Q1209">
        <v>-1.5065004319128E-2</v>
      </c>
    </row>
    <row r="1210" spans="1:17" hidden="1" x14ac:dyDescent="0.3">
      <c r="A1210" t="s">
        <v>2582</v>
      </c>
      <c r="B1210" t="s">
        <v>2583</v>
      </c>
      <c r="C1210" t="s">
        <v>10398</v>
      </c>
      <c r="D1210" t="s">
        <v>80</v>
      </c>
      <c r="E1210">
        <v>1847.53216032</v>
      </c>
      <c r="F1210">
        <v>32.200000000000003</v>
      </c>
      <c r="G1210">
        <v>-26.882322914167698</v>
      </c>
      <c r="H1210">
        <v>-10.750777280846499</v>
      </c>
      <c r="I1210">
        <v>-22.375915278899701</v>
      </c>
      <c r="J1210">
        <v>-5.9486614987919202</v>
      </c>
      <c r="K1210">
        <v>35.946980311891799</v>
      </c>
      <c r="L1210">
        <v>36.5715997328725</v>
      </c>
      <c r="M1210">
        <v>28.558984202814401</v>
      </c>
      <c r="N1210">
        <v>0.29541327828892</v>
      </c>
      <c r="O1210">
        <v>50.931677018633501</v>
      </c>
      <c r="P1210">
        <v>11.8055555555555</v>
      </c>
    </row>
    <row r="1211" spans="1:17" hidden="1" x14ac:dyDescent="0.3">
      <c r="A1211" t="s">
        <v>2584</v>
      </c>
      <c r="B1211" t="s">
        <v>2585</v>
      </c>
      <c r="C1211" t="s">
        <v>10398</v>
      </c>
      <c r="D1211" t="s">
        <v>1458</v>
      </c>
      <c r="E1211">
        <v>1843.4578407500001</v>
      </c>
      <c r="F1211">
        <v>130.21</v>
      </c>
      <c r="G1211">
        <v>24.637919801000301</v>
      </c>
      <c r="H1211">
        <v>-3.5056028103049099</v>
      </c>
      <c r="I1211">
        <v>21.802634808084001</v>
      </c>
      <c r="J1211">
        <v>-5.8800340478115301</v>
      </c>
      <c r="K1211">
        <v>126.858582547797</v>
      </c>
      <c r="L1211">
        <v>113.06528678207199</v>
      </c>
      <c r="M1211">
        <v>52.749819507099502</v>
      </c>
      <c r="N1211">
        <v>1.0399085031203901</v>
      </c>
      <c r="O1211">
        <v>13.1403118040088</v>
      </c>
      <c r="P1211">
        <v>79.476223294279805</v>
      </c>
      <c r="Q1211">
        <v>0.20858666662689401</v>
      </c>
    </row>
    <row r="1212" spans="1:17" hidden="1" x14ac:dyDescent="0.3">
      <c r="A1212" t="s">
        <v>2586</v>
      </c>
      <c r="B1212" t="s">
        <v>2587</v>
      </c>
      <c r="C1212" t="s">
        <v>10398</v>
      </c>
      <c r="D1212" t="s">
        <v>21</v>
      </c>
      <c r="E1212">
        <v>1839.0813857999999</v>
      </c>
      <c r="F1212">
        <v>1446.6</v>
      </c>
      <c r="G1212">
        <v>82.021332842063998</v>
      </c>
      <c r="H1212">
        <v>-15.520969650152599</v>
      </c>
      <c r="I1212">
        <v>62.323760154110701</v>
      </c>
      <c r="J1212">
        <v>-3.5997694227353798</v>
      </c>
      <c r="K1212">
        <v>1409.46069145209</v>
      </c>
      <c r="L1212">
        <v>1121.0430064884799</v>
      </c>
      <c r="M1212">
        <v>43.663036077932297</v>
      </c>
      <c r="N1212">
        <v>0.48840485418491297</v>
      </c>
      <c r="O1212">
        <v>20.067745057375902</v>
      </c>
      <c r="P1212">
        <v>143.96660763976701</v>
      </c>
      <c r="Q1212">
        <v>0.173899538838963</v>
      </c>
    </row>
    <row r="1213" spans="1:17" hidden="1" x14ac:dyDescent="0.3">
      <c r="A1213" t="s">
        <v>2588</v>
      </c>
      <c r="B1213" t="s">
        <v>2589</v>
      </c>
      <c r="C1213" t="s">
        <v>10398</v>
      </c>
      <c r="D1213" t="s">
        <v>54</v>
      </c>
      <c r="E1213">
        <v>1838.077850895</v>
      </c>
      <c r="F1213">
        <v>879.45</v>
      </c>
      <c r="G1213">
        <v>115.16866473662201</v>
      </c>
      <c r="H1213">
        <v>0.540494846329024</v>
      </c>
      <c r="I1213">
        <v>54.616800440332398</v>
      </c>
      <c r="J1213">
        <v>-6.5919557986458397</v>
      </c>
      <c r="K1213">
        <v>819.216717590538</v>
      </c>
      <c r="L1213">
        <v>639.18803700557999</v>
      </c>
      <c r="M1213">
        <v>50.993740742050299</v>
      </c>
      <c r="N1213">
        <v>0.73236622833581</v>
      </c>
      <c r="O1213">
        <v>8.2608448462107003</v>
      </c>
      <c r="P1213">
        <v>182.23684210526301</v>
      </c>
      <c r="Q1213">
        <v>8.8806656185432001E-2</v>
      </c>
    </row>
    <row r="1214" spans="1:17" hidden="1" x14ac:dyDescent="0.3">
      <c r="A1214" t="s">
        <v>2590</v>
      </c>
      <c r="B1214" t="s">
        <v>2591</v>
      </c>
      <c r="C1214" t="s">
        <v>10398</v>
      </c>
      <c r="D1214" t="s">
        <v>259</v>
      </c>
      <c r="E1214">
        <v>1835.9290296700001</v>
      </c>
      <c r="F1214">
        <v>1350.1</v>
      </c>
      <c r="G1214">
        <v>-2.6150433393034902</v>
      </c>
      <c r="H1214">
        <v>-3.73079729320576</v>
      </c>
      <c r="I1214">
        <v>-17.790690726652599</v>
      </c>
      <c r="J1214">
        <v>-4.3522306400487301</v>
      </c>
      <c r="K1214">
        <v>1347.7914930848499</v>
      </c>
      <c r="L1214">
        <v>1351.1279477108101</v>
      </c>
      <c r="M1214">
        <v>55.335163914020598</v>
      </c>
      <c r="N1214">
        <v>0.67106112452817601</v>
      </c>
      <c r="O1214">
        <v>31.101399896303899</v>
      </c>
      <c r="P1214">
        <v>32.103718199608601</v>
      </c>
      <c r="Q1214">
        <v>7.0454346821702998E-2</v>
      </c>
    </row>
    <row r="1215" spans="1:17" hidden="1" x14ac:dyDescent="0.3">
      <c r="A1215" t="s">
        <v>2592</v>
      </c>
      <c r="B1215" t="s">
        <v>2593</v>
      </c>
      <c r="C1215" t="s">
        <v>10398</v>
      </c>
      <c r="D1215" t="s">
        <v>259</v>
      </c>
      <c r="E1215">
        <v>1832.8348151099999</v>
      </c>
      <c r="F1215">
        <v>599.29999999999995</v>
      </c>
      <c r="G1215">
        <v>-67.130777325890094</v>
      </c>
      <c r="H1215">
        <v>-12.356830049068201</v>
      </c>
      <c r="I1215">
        <v>-41.4094364427337</v>
      </c>
      <c r="J1215">
        <v>-7.3432886409873896</v>
      </c>
      <c r="K1215">
        <v>641.08658454672502</v>
      </c>
      <c r="L1215">
        <v>746.440048011101</v>
      </c>
      <c r="M1215">
        <v>41.677186894152001</v>
      </c>
      <c r="N1215">
        <v>1.3252691376916199</v>
      </c>
      <c r="O1215">
        <v>91.890538962122406</v>
      </c>
      <c r="P1215">
        <v>4.56250545232486</v>
      </c>
    </row>
    <row r="1216" spans="1:17" hidden="1" x14ac:dyDescent="0.3">
      <c r="A1216" t="s">
        <v>2594</v>
      </c>
      <c r="B1216" t="s">
        <v>2595</v>
      </c>
      <c r="C1216" t="s">
        <v>10398</v>
      </c>
      <c r="D1216" t="s">
        <v>192</v>
      </c>
      <c r="E1216">
        <v>1829.6192071200001</v>
      </c>
      <c r="F1216">
        <v>445.6</v>
      </c>
      <c r="G1216">
        <v>-35.4163244758616</v>
      </c>
      <c r="H1216">
        <v>4.2771318239269203</v>
      </c>
      <c r="I1216">
        <v>-25.848117586349399</v>
      </c>
      <c r="J1216">
        <v>-1.48005997085712</v>
      </c>
      <c r="K1216">
        <v>445.21933300463598</v>
      </c>
      <c r="L1216">
        <v>482.82848111036498</v>
      </c>
      <c r="M1216">
        <v>50.805112444664204</v>
      </c>
      <c r="N1216">
        <v>2.1997125867829701</v>
      </c>
      <c r="O1216">
        <v>43.850987432674998</v>
      </c>
      <c r="P1216">
        <v>10.297029702970301</v>
      </c>
    </row>
    <row r="1217" spans="1:17" hidden="1" x14ac:dyDescent="0.3">
      <c r="A1217" t="s">
        <v>2596</v>
      </c>
      <c r="B1217" t="s">
        <v>2597</v>
      </c>
      <c r="C1217" t="s">
        <v>10398</v>
      </c>
      <c r="D1217" t="s">
        <v>1978</v>
      </c>
      <c r="E1217">
        <v>1828.99747344</v>
      </c>
      <c r="F1217">
        <v>631.1</v>
      </c>
      <c r="G1217">
        <v>-15.170656921981299</v>
      </c>
      <c r="H1217">
        <v>-7.6261511766684098</v>
      </c>
      <c r="I1217">
        <v>-17.191947379069401</v>
      </c>
      <c r="J1217">
        <v>-1.93516712765946</v>
      </c>
      <c r="K1217">
        <v>646.48673331173802</v>
      </c>
      <c r="L1217">
        <v>644.89422846067703</v>
      </c>
      <c r="M1217">
        <v>39.432011476349999</v>
      </c>
      <c r="N1217">
        <v>0.34882552516520798</v>
      </c>
      <c r="O1217">
        <v>44.984946918079501</v>
      </c>
      <c r="P1217">
        <v>21.365384615384599</v>
      </c>
      <c r="Q1217">
        <v>0.14523109230639</v>
      </c>
    </row>
    <row r="1218" spans="1:17" hidden="1" x14ac:dyDescent="0.3">
      <c r="A1218" t="s">
        <v>2598</v>
      </c>
      <c r="B1218" t="s">
        <v>2599</v>
      </c>
      <c r="C1218" t="s">
        <v>10398</v>
      </c>
      <c r="D1218" t="s">
        <v>77</v>
      </c>
      <c r="E1218">
        <v>1826.043971584</v>
      </c>
      <c r="F1218">
        <v>104.02</v>
      </c>
      <c r="G1218">
        <v>95.9973314177346</v>
      </c>
      <c r="H1218">
        <v>43.078336643203997</v>
      </c>
      <c r="I1218">
        <v>31.3372558267728</v>
      </c>
      <c r="J1218">
        <v>7.8050403738308898</v>
      </c>
      <c r="K1218">
        <v>80.326477149217993</v>
      </c>
      <c r="L1218">
        <v>74.306149357458196</v>
      </c>
      <c r="M1218">
        <v>82.598213498862407</v>
      </c>
      <c r="N1218">
        <v>3.5394277398033398</v>
      </c>
      <c r="O1218">
        <v>38.242645645068201</v>
      </c>
      <c r="P1218">
        <v>136.30168105406599</v>
      </c>
      <c r="Q1218">
        <v>0.353571617360739</v>
      </c>
    </row>
    <row r="1219" spans="1:17" hidden="1" x14ac:dyDescent="0.3">
      <c r="A1219" t="s">
        <v>2600</v>
      </c>
      <c r="B1219" t="s">
        <v>2601</v>
      </c>
      <c r="C1219" t="s">
        <v>10398</v>
      </c>
      <c r="D1219" t="s">
        <v>533</v>
      </c>
      <c r="E1219">
        <v>1825.5633097499999</v>
      </c>
      <c r="F1219">
        <v>364.05</v>
      </c>
      <c r="G1219">
        <v>-15.0224429015692</v>
      </c>
      <c r="H1219">
        <v>-40.254202145042399</v>
      </c>
      <c r="I1219">
        <v>15.0125640929631</v>
      </c>
      <c r="J1219">
        <v>-32.7841308820759</v>
      </c>
      <c r="K1219">
        <v>510.10207204814901</v>
      </c>
      <c r="L1219">
        <v>433.25607933822198</v>
      </c>
      <c r="M1219">
        <v>12.7120300599959</v>
      </c>
      <c r="N1219">
        <v>2.1061008607151601</v>
      </c>
      <c r="O1219">
        <v>71.679714324955299</v>
      </c>
      <c r="P1219">
        <v>40.019230769230703</v>
      </c>
    </row>
    <row r="1220" spans="1:17" hidden="1" x14ac:dyDescent="0.3">
      <c r="A1220" t="s">
        <v>2602</v>
      </c>
      <c r="B1220" t="s">
        <v>2603</v>
      </c>
      <c r="C1220" t="s">
        <v>10398</v>
      </c>
      <c r="D1220" t="s">
        <v>132</v>
      </c>
      <c r="E1220">
        <v>1810.88450405</v>
      </c>
      <c r="F1220">
        <v>106.85</v>
      </c>
      <c r="G1220">
        <v>10.4456718015623</v>
      </c>
      <c r="H1220">
        <v>-9.2387082850034794</v>
      </c>
      <c r="I1220">
        <v>19.1558269889603</v>
      </c>
      <c r="J1220">
        <v>-5.2797681319660796</v>
      </c>
      <c r="K1220">
        <v>105.021251863646</v>
      </c>
      <c r="L1220">
        <v>94.707933384220496</v>
      </c>
      <c r="M1220">
        <v>53.817338244157703</v>
      </c>
      <c r="N1220">
        <v>0.51159995239928102</v>
      </c>
      <c r="O1220">
        <v>16.2845109967243</v>
      </c>
      <c r="P1220">
        <v>52.621054135123501</v>
      </c>
      <c r="Q1220">
        <v>5.7045919615095003E-2</v>
      </c>
    </row>
    <row r="1221" spans="1:17" hidden="1" x14ac:dyDescent="0.3">
      <c r="A1221" t="s">
        <v>2604</v>
      </c>
      <c r="B1221" t="s">
        <v>2605</v>
      </c>
      <c r="C1221" t="s">
        <v>10398</v>
      </c>
      <c r="D1221" t="s">
        <v>2606</v>
      </c>
      <c r="E1221">
        <v>1798.9767260000001</v>
      </c>
      <c r="F1221">
        <v>648.25</v>
      </c>
      <c r="G1221">
        <v>-14.4003992325433</v>
      </c>
      <c r="H1221">
        <v>-6.3915881688260496</v>
      </c>
      <c r="I1221">
        <v>16.4103571461313</v>
      </c>
      <c r="J1221">
        <v>-5.1355896033670998</v>
      </c>
      <c r="K1221">
        <v>662.29388998817603</v>
      </c>
      <c r="L1221">
        <v>597.42915826240596</v>
      </c>
      <c r="M1221">
        <v>34.946534871983602</v>
      </c>
      <c r="N1221">
        <v>0.10090063577409</v>
      </c>
      <c r="O1221">
        <v>30.258387967605</v>
      </c>
      <c r="P1221">
        <v>37.925531914893597</v>
      </c>
      <c r="Q1221">
        <v>0.110064981598162</v>
      </c>
    </row>
    <row r="1222" spans="1:17" hidden="1" x14ac:dyDescent="0.3">
      <c r="A1222" t="s">
        <v>2607</v>
      </c>
      <c r="B1222" t="s">
        <v>2608</v>
      </c>
      <c r="C1222" t="s">
        <v>10398</v>
      </c>
      <c r="D1222" t="s">
        <v>83</v>
      </c>
      <c r="E1222">
        <v>1798.3902089999999</v>
      </c>
      <c r="F1222">
        <v>269.5</v>
      </c>
      <c r="G1222">
        <v>113.637400253284</v>
      </c>
      <c r="H1222">
        <v>47.570642221659597</v>
      </c>
      <c r="I1222">
        <v>152.48703234990299</v>
      </c>
      <c r="J1222">
        <v>-2.7227814198748699</v>
      </c>
      <c r="K1222">
        <v>209.23906228918599</v>
      </c>
      <c r="L1222">
        <v>148.80485299693899</v>
      </c>
      <c r="M1222">
        <v>50.391689685682103</v>
      </c>
      <c r="N1222">
        <v>1.71679942325379</v>
      </c>
      <c r="O1222">
        <v>33.714285714285701</v>
      </c>
      <c r="P1222">
        <v>189.629231595916</v>
      </c>
      <c r="Q1222">
        <v>0.124402703458364</v>
      </c>
    </row>
    <row r="1223" spans="1:17" hidden="1" x14ac:dyDescent="0.3">
      <c r="A1223" t="s">
        <v>2609</v>
      </c>
      <c r="B1223" t="s">
        <v>2610</v>
      </c>
      <c r="C1223" t="s">
        <v>10398</v>
      </c>
      <c r="D1223" t="s">
        <v>278</v>
      </c>
      <c r="E1223">
        <v>1794.4773</v>
      </c>
      <c r="F1223">
        <v>315.89999999999998</v>
      </c>
      <c r="G1223">
        <v>119.342523534642</v>
      </c>
      <c r="H1223">
        <v>-12.550234785367399</v>
      </c>
      <c r="I1223">
        <v>82.922838571927699</v>
      </c>
      <c r="J1223">
        <v>-0.88238588224238801</v>
      </c>
      <c r="K1223">
        <v>308.94774334627698</v>
      </c>
      <c r="L1223">
        <v>238.84011815420001</v>
      </c>
      <c r="M1223">
        <v>56.4869859336766</v>
      </c>
      <c r="N1223">
        <v>0.208587825704908</v>
      </c>
      <c r="O1223">
        <v>13.9442861665084</v>
      </c>
      <c r="P1223">
        <v>187.704918032786</v>
      </c>
    </row>
    <row r="1224" spans="1:17" hidden="1" x14ac:dyDescent="0.3">
      <c r="A1224" t="s">
        <v>2611</v>
      </c>
      <c r="B1224" t="s">
        <v>2612</v>
      </c>
      <c r="C1224" t="s">
        <v>10398</v>
      </c>
      <c r="D1224" t="s">
        <v>57</v>
      </c>
      <c r="E1224">
        <v>1782.0350412</v>
      </c>
      <c r="F1224">
        <v>18.3</v>
      </c>
      <c r="G1224">
        <v>-20.012808354769799</v>
      </c>
      <c r="H1224">
        <v>-12.503504789020999</v>
      </c>
      <c r="I1224">
        <v>5.1370262649573499</v>
      </c>
      <c r="J1224">
        <v>-8.8451503268813205</v>
      </c>
      <c r="K1224">
        <v>19.148382075902401</v>
      </c>
      <c r="L1224">
        <v>18.518789826745198</v>
      </c>
      <c r="M1224">
        <v>42.332191229132697</v>
      </c>
      <c r="N1224">
        <v>0.43394585885707598</v>
      </c>
      <c r="O1224">
        <v>53.278688524590102</v>
      </c>
      <c r="P1224">
        <v>30.714285714285701</v>
      </c>
      <c r="Q1224">
        <v>2.8826941537600001E-2</v>
      </c>
    </row>
    <row r="1225" spans="1:17" hidden="1" x14ac:dyDescent="0.3">
      <c r="A1225" t="s">
        <v>2613</v>
      </c>
      <c r="B1225" t="s">
        <v>2614</v>
      </c>
      <c r="C1225" t="s">
        <v>10398</v>
      </c>
      <c r="D1225" t="s">
        <v>278</v>
      </c>
      <c r="E1225">
        <v>1779.54</v>
      </c>
      <c r="F1225">
        <v>1482.95</v>
      </c>
      <c r="G1225">
        <v>-41.262348468038802</v>
      </c>
      <c r="H1225">
        <v>-4.9806911345737399</v>
      </c>
      <c r="I1225">
        <v>0.13870741772481299</v>
      </c>
      <c r="J1225">
        <v>-3.5000614826537899</v>
      </c>
      <c r="K1225">
        <v>1443.50759614857</v>
      </c>
      <c r="L1225">
        <v>1427.4891383463701</v>
      </c>
      <c r="M1225">
        <v>62.828894293999703</v>
      </c>
      <c r="N1225">
        <v>1.2743885472618499</v>
      </c>
      <c r="O1225">
        <v>15.850163525405399</v>
      </c>
      <c r="P1225">
        <v>25.561999915329501</v>
      </c>
      <c r="Q1225">
        <v>0.157394313273061</v>
      </c>
    </row>
    <row r="1226" spans="1:17" x14ac:dyDescent="0.3">
      <c r="A1226" t="s">
        <v>2615</v>
      </c>
      <c r="B1226" t="s">
        <v>2616</v>
      </c>
      <c r="C1226" t="s">
        <v>10397</v>
      </c>
      <c r="D1226" t="s">
        <v>472</v>
      </c>
      <c r="E1226">
        <v>1778.79909834</v>
      </c>
      <c r="F1226">
        <v>106.2</v>
      </c>
      <c r="G1226">
        <v>-65.559881227414607</v>
      </c>
      <c r="H1226">
        <v>-4.7641616918735101</v>
      </c>
      <c r="I1226">
        <v>-9.7279500285903708</v>
      </c>
      <c r="J1226">
        <v>-3.8070209936320198</v>
      </c>
      <c r="K1226">
        <v>106.974014511747</v>
      </c>
      <c r="L1226">
        <v>114.726167937216</v>
      </c>
      <c r="M1226">
        <v>48.450662866116801</v>
      </c>
      <c r="N1226">
        <v>0.65868617607288504</v>
      </c>
      <c r="O1226">
        <v>59.887005649717501</v>
      </c>
      <c r="P1226">
        <v>32.833020637898599</v>
      </c>
      <c r="Q1226">
        <v>-7.1712651951321996E-2</v>
      </c>
    </row>
    <row r="1227" spans="1:17" hidden="1" x14ac:dyDescent="0.3">
      <c r="A1227" t="s">
        <v>2617</v>
      </c>
      <c r="B1227" t="s">
        <v>2618</v>
      </c>
      <c r="C1227" t="s">
        <v>10398</v>
      </c>
      <c r="D1227" t="s">
        <v>259</v>
      </c>
      <c r="E1227">
        <v>1778.6129543</v>
      </c>
      <c r="F1227">
        <v>566.29999999999995</v>
      </c>
      <c r="G1227">
        <v>29.7031184414267</v>
      </c>
      <c r="H1227">
        <v>-7.32406061706995</v>
      </c>
      <c r="I1227">
        <v>46.862465922235003</v>
      </c>
      <c r="J1227">
        <v>-1.71336738114487</v>
      </c>
      <c r="K1227">
        <v>579.33532224629698</v>
      </c>
      <c r="L1227">
        <v>494.385097420325</v>
      </c>
      <c r="M1227">
        <v>45.8825460322333</v>
      </c>
      <c r="N1227">
        <v>0.206078477193092</v>
      </c>
      <c r="O1227">
        <v>31.838248278297701</v>
      </c>
      <c r="P1227">
        <v>89.906103286384905</v>
      </c>
      <c r="Q1227">
        <v>0.109360521690663</v>
      </c>
    </row>
    <row r="1228" spans="1:17" hidden="1" x14ac:dyDescent="0.3">
      <c r="A1228" t="s">
        <v>2619</v>
      </c>
      <c r="B1228" t="s">
        <v>2620</v>
      </c>
      <c r="C1228" t="s">
        <v>10398</v>
      </c>
      <c r="D1228" t="s">
        <v>239</v>
      </c>
      <c r="E1228">
        <v>1777.63734</v>
      </c>
      <c r="F1228">
        <v>983.25</v>
      </c>
      <c r="G1228">
        <v>98.485685263421701</v>
      </c>
      <c r="H1228">
        <v>16.608299190020499</v>
      </c>
      <c r="I1228">
        <v>83.6383919944724</v>
      </c>
      <c r="J1228">
        <v>0.11961581213243801</v>
      </c>
      <c r="K1228">
        <v>848.55307262621295</v>
      </c>
      <c r="L1228">
        <v>658.34241396924199</v>
      </c>
      <c r="M1228">
        <v>65.117982717779398</v>
      </c>
      <c r="N1228">
        <v>1.1234844452128601</v>
      </c>
      <c r="O1228">
        <v>5.5072463768116098</v>
      </c>
      <c r="P1228">
        <v>147.04773869346701</v>
      </c>
      <c r="Q1228">
        <v>8.8028089891471997E-2</v>
      </c>
    </row>
    <row r="1229" spans="1:17" hidden="1" x14ac:dyDescent="0.3">
      <c r="A1229" t="s">
        <v>2621</v>
      </c>
      <c r="B1229" t="s">
        <v>2622</v>
      </c>
      <c r="C1229" t="s">
        <v>10398</v>
      </c>
      <c r="D1229" t="s">
        <v>472</v>
      </c>
      <c r="E1229">
        <v>1772.07742863</v>
      </c>
      <c r="F1229">
        <v>505.95</v>
      </c>
      <c r="G1229">
        <v>59.652659661880499</v>
      </c>
      <c r="H1229">
        <v>5.4544627693301502</v>
      </c>
      <c r="I1229">
        <v>40.063502657516899</v>
      </c>
      <c r="J1229">
        <v>-0.55214394931490796</v>
      </c>
      <c r="K1229">
        <v>437.89418060379302</v>
      </c>
      <c r="L1229">
        <v>375.77448239099402</v>
      </c>
      <c r="M1229">
        <v>66.3934996896065</v>
      </c>
      <c r="N1229">
        <v>1.87963587458207</v>
      </c>
      <c r="O1229">
        <v>10.425931416147799</v>
      </c>
      <c r="P1229">
        <v>97.63671875</v>
      </c>
      <c r="Q1229">
        <v>5.9619914648994E-2</v>
      </c>
    </row>
    <row r="1230" spans="1:17" hidden="1" x14ac:dyDescent="0.3">
      <c r="A1230" t="s">
        <v>2623</v>
      </c>
      <c r="B1230" t="s">
        <v>2624</v>
      </c>
      <c r="C1230" t="s">
        <v>10398</v>
      </c>
      <c r="D1230" t="s">
        <v>738</v>
      </c>
      <c r="E1230">
        <v>1767.55768205299</v>
      </c>
      <c r="F1230">
        <v>198.91</v>
      </c>
      <c r="G1230">
        <v>-2.65682472534712</v>
      </c>
      <c r="H1230">
        <v>-0.59874669012930404</v>
      </c>
      <c r="I1230">
        <v>8.8415249854101194</v>
      </c>
      <c r="J1230">
        <v>-3.7238869701927002</v>
      </c>
      <c r="K1230">
        <v>195.10472302214001</v>
      </c>
      <c r="M1230">
        <v>46.674142065905201</v>
      </c>
      <c r="N1230">
        <v>1.13606274658519</v>
      </c>
      <c r="O1230">
        <v>15.630184505555199</v>
      </c>
      <c r="P1230">
        <v>44.137681159420197</v>
      </c>
    </row>
    <row r="1231" spans="1:17" hidden="1" x14ac:dyDescent="0.3">
      <c r="A1231" t="s">
        <v>2625</v>
      </c>
      <c r="B1231" t="s">
        <v>2626</v>
      </c>
      <c r="C1231" t="s">
        <v>10398</v>
      </c>
      <c r="D1231" t="s">
        <v>125</v>
      </c>
      <c r="E1231">
        <v>1760.5051936</v>
      </c>
      <c r="F1231">
        <v>257.2</v>
      </c>
      <c r="G1231">
        <v>-30.2886273731038</v>
      </c>
      <c r="H1231">
        <v>-10.3458339729097</v>
      </c>
      <c r="I1231">
        <v>-22.6947034955558</v>
      </c>
      <c r="J1231">
        <v>-9.8479348428750093</v>
      </c>
      <c r="K1231">
        <v>270.03921685040899</v>
      </c>
      <c r="L1231">
        <v>270.74601880607798</v>
      </c>
      <c r="M1231">
        <v>27.896755793853799</v>
      </c>
      <c r="N1231">
        <v>0.89720825961747697</v>
      </c>
      <c r="O1231">
        <v>55.754276827371697</v>
      </c>
      <c r="P1231">
        <v>15.0011178180192</v>
      </c>
      <c r="Q1231">
        <v>0.12785050471423401</v>
      </c>
    </row>
    <row r="1232" spans="1:17" hidden="1" x14ac:dyDescent="0.3">
      <c r="A1232" t="s">
        <v>2627</v>
      </c>
      <c r="B1232" t="s">
        <v>2628</v>
      </c>
      <c r="C1232" t="s">
        <v>10398</v>
      </c>
      <c r="D1232" t="s">
        <v>197</v>
      </c>
      <c r="E1232">
        <v>1759.26814447999</v>
      </c>
      <c r="F1232">
        <v>777.7</v>
      </c>
      <c r="G1232">
        <v>21.695138459509401</v>
      </c>
      <c r="H1232">
        <v>-5.4152117438927503</v>
      </c>
      <c r="I1232">
        <v>5.7521431154432499</v>
      </c>
      <c r="J1232">
        <v>-3.5868887060377799</v>
      </c>
      <c r="K1232">
        <v>783.13686331315898</v>
      </c>
      <c r="L1232">
        <v>700.49198838904897</v>
      </c>
      <c r="M1232">
        <v>43.844141659706501</v>
      </c>
      <c r="N1232">
        <v>0.49518185997497699</v>
      </c>
      <c r="O1232">
        <v>11.4825768291114</v>
      </c>
      <c r="P1232">
        <v>68.296905431724696</v>
      </c>
      <c r="Q1232">
        <v>8.0545254541933994E-2</v>
      </c>
    </row>
    <row r="1233" spans="1:17" hidden="1" x14ac:dyDescent="0.3">
      <c r="A1233" t="s">
        <v>2629</v>
      </c>
      <c r="B1233" t="s">
        <v>2630</v>
      </c>
      <c r="C1233" t="s">
        <v>10398</v>
      </c>
      <c r="D1233" t="s">
        <v>462</v>
      </c>
      <c r="E1233">
        <v>1755.4504999999999</v>
      </c>
      <c r="F1233">
        <v>1162.55</v>
      </c>
      <c r="G1233">
        <v>-7.8606623849294204</v>
      </c>
      <c r="H1233">
        <v>-10.6963344094275</v>
      </c>
      <c r="I1233">
        <v>-22.337296884996899</v>
      </c>
      <c r="J1233">
        <v>-4.2156129861750298</v>
      </c>
      <c r="K1233">
        <v>1211.25806995575</v>
      </c>
      <c r="L1233">
        <v>1227.82373217034</v>
      </c>
      <c r="M1233">
        <v>46.1102064721698</v>
      </c>
      <c r="N1233">
        <v>0.42168978735984503</v>
      </c>
      <c r="O1233">
        <v>38.058578125672</v>
      </c>
      <c r="P1233">
        <v>24.343547783303801</v>
      </c>
      <c r="Q1233">
        <v>5.2107509690189999E-2</v>
      </c>
    </row>
    <row r="1234" spans="1:17" hidden="1" x14ac:dyDescent="0.3">
      <c r="A1234" t="s">
        <v>2631</v>
      </c>
      <c r="B1234" t="s">
        <v>2632</v>
      </c>
      <c r="C1234" t="s">
        <v>10398</v>
      </c>
      <c r="D1234" t="s">
        <v>54</v>
      </c>
      <c r="E1234">
        <v>1752.1942834450001</v>
      </c>
      <c r="F1234">
        <v>660.35</v>
      </c>
      <c r="G1234">
        <v>40.709383624907097</v>
      </c>
      <c r="H1234">
        <v>-10.0220860302052</v>
      </c>
      <c r="I1234">
        <v>27.1642718843719</v>
      </c>
      <c r="J1234">
        <v>-10.0130961002591</v>
      </c>
      <c r="K1234">
        <v>637.62140004525804</v>
      </c>
      <c r="L1234">
        <v>542.40042972615004</v>
      </c>
      <c r="M1234">
        <v>51.5088758219349</v>
      </c>
      <c r="N1234">
        <v>0.497841610477538</v>
      </c>
      <c r="O1234">
        <v>9.7978344817142293</v>
      </c>
      <c r="P1234">
        <v>77.513440860214999</v>
      </c>
      <c r="Q1234">
        <v>5.0239737279817002E-2</v>
      </c>
    </row>
    <row r="1235" spans="1:17" hidden="1" x14ac:dyDescent="0.3">
      <c r="A1235" t="s">
        <v>2633</v>
      </c>
      <c r="B1235" t="s">
        <v>2634</v>
      </c>
      <c r="C1235" t="s">
        <v>10398</v>
      </c>
      <c r="D1235" t="s">
        <v>472</v>
      </c>
      <c r="E1235">
        <v>1752.0585244399999</v>
      </c>
      <c r="F1235">
        <v>5684.6</v>
      </c>
      <c r="G1235">
        <v>-41.787180057978901</v>
      </c>
      <c r="H1235">
        <v>-8.2063044252433794</v>
      </c>
      <c r="I1235">
        <v>6.5697176162872797</v>
      </c>
      <c r="J1235">
        <v>-1.8952233512165799</v>
      </c>
      <c r="K1235">
        <v>5809.5910798381401</v>
      </c>
      <c r="L1235">
        <v>5784.8464200893404</v>
      </c>
      <c r="M1235">
        <v>35.356201526449603</v>
      </c>
      <c r="N1235">
        <v>0.99654074996540698</v>
      </c>
      <c r="O1235">
        <v>14.8717587868979</v>
      </c>
      <c r="P1235">
        <v>27.343189964157698</v>
      </c>
      <c r="Q1235">
        <v>-8.4617949809001003E-2</v>
      </c>
    </row>
    <row r="1236" spans="1:17" hidden="1" x14ac:dyDescent="0.3">
      <c r="A1236" t="s">
        <v>2635</v>
      </c>
      <c r="B1236" t="s">
        <v>2636</v>
      </c>
      <c r="C1236" t="s">
        <v>10398</v>
      </c>
      <c r="D1236" t="s">
        <v>259</v>
      </c>
      <c r="E1236">
        <v>1752</v>
      </c>
      <c r="F1236">
        <v>547.5</v>
      </c>
      <c r="G1236">
        <v>43.6932658080297</v>
      </c>
      <c r="H1236">
        <v>-14.789556333384599</v>
      </c>
      <c r="I1236">
        <v>-17.3129683893631</v>
      </c>
      <c r="J1236">
        <v>-8.9798033673040401</v>
      </c>
      <c r="K1236">
        <v>579.94623276031496</v>
      </c>
      <c r="L1236">
        <v>503.15165403307702</v>
      </c>
      <c r="M1236">
        <v>35.3917870060666</v>
      </c>
      <c r="N1236">
        <v>0.72168800607964001</v>
      </c>
      <c r="O1236">
        <v>19.817351598173499</v>
      </c>
      <c r="P1236">
        <v>91.500524658971699</v>
      </c>
      <c r="Q1236">
        <v>0.14936796581082401</v>
      </c>
    </row>
    <row r="1237" spans="1:17" hidden="1" x14ac:dyDescent="0.3">
      <c r="A1237" t="s">
        <v>2637</v>
      </c>
      <c r="B1237" t="s">
        <v>2638</v>
      </c>
      <c r="C1237" t="s">
        <v>10398</v>
      </c>
      <c r="D1237" t="s">
        <v>278</v>
      </c>
      <c r="E1237">
        <v>1751.2717050000001</v>
      </c>
      <c r="F1237">
        <v>55.71</v>
      </c>
      <c r="G1237">
        <v>40.825441728117298</v>
      </c>
      <c r="H1237">
        <v>37.865228221880301</v>
      </c>
      <c r="I1237">
        <v>56.598964556622803</v>
      </c>
      <c r="J1237">
        <v>6.26005454576541</v>
      </c>
      <c r="K1237">
        <v>44.331259108721603</v>
      </c>
      <c r="L1237">
        <v>38.230322639202001</v>
      </c>
      <c r="M1237">
        <v>97.666475553384004</v>
      </c>
      <c r="N1237">
        <v>2.4303179129401098</v>
      </c>
      <c r="O1237">
        <v>5.3850296176638501E-2</v>
      </c>
      <c r="P1237">
        <v>106.333333333333</v>
      </c>
    </row>
    <row r="1238" spans="1:17" hidden="1" x14ac:dyDescent="0.3">
      <c r="A1238" t="s">
        <v>2639</v>
      </c>
      <c r="B1238" t="s">
        <v>2640</v>
      </c>
      <c r="C1238" t="s">
        <v>10398</v>
      </c>
      <c r="D1238" t="s">
        <v>259</v>
      </c>
      <c r="E1238">
        <v>1747.331666925</v>
      </c>
      <c r="F1238">
        <v>315.25</v>
      </c>
      <c r="G1238">
        <v>127.06732684877601</v>
      </c>
      <c r="H1238">
        <v>-25.329558093637999</v>
      </c>
      <c r="I1238">
        <v>47.303443851102102</v>
      </c>
      <c r="J1238">
        <v>-5.2131265720262299</v>
      </c>
      <c r="K1238">
        <v>325.665191553775</v>
      </c>
      <c r="L1238">
        <v>255.60657108303599</v>
      </c>
      <c r="M1238">
        <v>46.051264609429403</v>
      </c>
      <c r="N1238">
        <v>0.50842681135282497</v>
      </c>
      <c r="O1238">
        <v>39.159397303727197</v>
      </c>
      <c r="P1238">
        <v>184.39332431213299</v>
      </c>
      <c r="Q1238">
        <v>0.14365799612895</v>
      </c>
    </row>
    <row r="1239" spans="1:17" x14ac:dyDescent="0.3">
      <c r="A1239" t="s">
        <v>2641</v>
      </c>
      <c r="B1239" t="s">
        <v>2642</v>
      </c>
      <c r="C1239" t="s">
        <v>10387</v>
      </c>
      <c r="D1239" t="s">
        <v>122</v>
      </c>
      <c r="E1239">
        <v>1742.7629044</v>
      </c>
      <c r="F1239">
        <v>7.1</v>
      </c>
      <c r="G1239">
        <v>-70.426980011456394</v>
      </c>
      <c r="H1239">
        <v>-18.8794946820971</v>
      </c>
      <c r="I1239">
        <v>-78.207656517927603</v>
      </c>
      <c r="J1239">
        <v>-1.71336738114487</v>
      </c>
      <c r="K1239">
        <v>9.8548610740801497</v>
      </c>
      <c r="L1239">
        <v>13.9154780841255</v>
      </c>
      <c r="M1239">
        <v>4.9868405634322404</v>
      </c>
      <c r="N1239">
        <v>6.9585673881221596E-2</v>
      </c>
      <c r="O1239">
        <v>282.39436619718299</v>
      </c>
      <c r="P1239">
        <v>5.8122205663189099</v>
      </c>
      <c r="Q1239">
        <v>1.2500264765926999E-2</v>
      </c>
    </row>
    <row r="1240" spans="1:17" hidden="1" x14ac:dyDescent="0.3">
      <c r="A1240" t="s">
        <v>2643</v>
      </c>
      <c r="B1240" t="s">
        <v>2644</v>
      </c>
      <c r="C1240" t="s">
        <v>10398</v>
      </c>
      <c r="D1240" t="s">
        <v>2645</v>
      </c>
      <c r="E1240">
        <v>1739.86989285</v>
      </c>
      <c r="F1240">
        <v>1658.85</v>
      </c>
      <c r="G1240">
        <v>530.382482225795</v>
      </c>
      <c r="H1240">
        <v>1.5814594630439001</v>
      </c>
      <c r="I1240">
        <v>139.21042662500199</v>
      </c>
      <c r="J1240">
        <v>-2.0008673811448698</v>
      </c>
      <c r="K1240">
        <v>1492.5836554186601</v>
      </c>
      <c r="M1240">
        <v>63.051487287416201</v>
      </c>
      <c r="N1240">
        <v>0.65618641286511303</v>
      </c>
      <c r="O1240">
        <v>9.0785785333212807</v>
      </c>
      <c r="P1240">
        <v>592.91979949874599</v>
      </c>
    </row>
    <row r="1241" spans="1:17" hidden="1" x14ac:dyDescent="0.3">
      <c r="A1241" t="s">
        <v>2646</v>
      </c>
      <c r="B1241" t="s">
        <v>2647</v>
      </c>
      <c r="C1241" t="s">
        <v>10398</v>
      </c>
      <c r="D1241" t="s">
        <v>2409</v>
      </c>
      <c r="E1241">
        <v>1739.6331041999999</v>
      </c>
      <c r="F1241">
        <v>1099.6500000000001</v>
      </c>
      <c r="G1241">
        <v>-28.699069193950201</v>
      </c>
      <c r="H1241">
        <v>-6.8158030745018996</v>
      </c>
      <c r="I1241">
        <v>-15.0691106179959</v>
      </c>
      <c r="J1241">
        <v>-5.6057014621582004</v>
      </c>
      <c r="K1241">
        <v>1134.40274447088</v>
      </c>
      <c r="L1241">
        <v>1138.75951859261</v>
      </c>
      <c r="M1241">
        <v>36.154011175108899</v>
      </c>
      <c r="N1241">
        <v>0.76846005700546705</v>
      </c>
      <c r="O1241">
        <v>31.9465284408675</v>
      </c>
      <c r="P1241">
        <v>17.5090831374225</v>
      </c>
      <c r="Q1241">
        <v>9.5158997958704E-2</v>
      </c>
    </row>
    <row r="1242" spans="1:17" hidden="1" x14ac:dyDescent="0.3">
      <c r="A1242" t="s">
        <v>2648</v>
      </c>
      <c r="B1242" t="s">
        <v>2649</v>
      </c>
      <c r="C1242" t="s">
        <v>10398</v>
      </c>
      <c r="D1242" t="s">
        <v>407</v>
      </c>
      <c r="E1242">
        <v>1726.3063489000001</v>
      </c>
      <c r="F1242">
        <v>553</v>
      </c>
      <c r="G1242">
        <v>-2.4379787084749398</v>
      </c>
      <c r="H1242">
        <v>1.137759815755</v>
      </c>
      <c r="I1242">
        <v>-6.2425461583043802</v>
      </c>
      <c r="J1242">
        <v>1.93897636885513</v>
      </c>
      <c r="K1242">
        <v>514.42932001876295</v>
      </c>
      <c r="L1242">
        <v>507.553730607766</v>
      </c>
      <c r="M1242">
        <v>67.142743304829693</v>
      </c>
      <c r="N1242">
        <v>0.96897489644802703</v>
      </c>
      <c r="O1242">
        <v>37.151898734177202</v>
      </c>
      <c r="P1242">
        <v>36.881188118811799</v>
      </c>
      <c r="Q1242">
        <v>1.1033489378614E-2</v>
      </c>
    </row>
    <row r="1243" spans="1:17" hidden="1" x14ac:dyDescent="0.3">
      <c r="A1243" t="s">
        <v>2650</v>
      </c>
      <c r="B1243" t="s">
        <v>2651</v>
      </c>
      <c r="C1243" t="s">
        <v>10398</v>
      </c>
      <c r="D1243" t="s">
        <v>533</v>
      </c>
      <c r="E1243">
        <v>1724.4090000000001</v>
      </c>
      <c r="F1243">
        <v>164.7</v>
      </c>
      <c r="G1243">
        <v>79.682083944494295</v>
      </c>
      <c r="H1243">
        <v>3.9914416721914798</v>
      </c>
      <c r="I1243">
        <v>19.7866620112862</v>
      </c>
      <c r="J1243">
        <v>4.8181641503866404</v>
      </c>
      <c r="K1243">
        <v>153.04711137772699</v>
      </c>
      <c r="L1243">
        <v>138.48412921830999</v>
      </c>
      <c r="M1243">
        <v>72.711884754940598</v>
      </c>
      <c r="N1243">
        <v>1.4461143475890399</v>
      </c>
      <c r="O1243">
        <v>11.1111111111111</v>
      </c>
      <c r="P1243">
        <v>116.14173228346399</v>
      </c>
      <c r="Q1243">
        <v>8.9326454213167997E-2</v>
      </c>
    </row>
    <row r="1244" spans="1:17" hidden="1" x14ac:dyDescent="0.3">
      <c r="A1244" t="s">
        <v>2652</v>
      </c>
      <c r="B1244" t="s">
        <v>2653</v>
      </c>
      <c r="C1244" t="s">
        <v>10398</v>
      </c>
      <c r="D1244" t="s">
        <v>390</v>
      </c>
      <c r="E1244">
        <v>1723.4891692199999</v>
      </c>
      <c r="F1244">
        <v>198.12</v>
      </c>
      <c r="G1244">
        <v>17.325151987060401</v>
      </c>
      <c r="H1244">
        <v>-9.5354936107812502</v>
      </c>
      <c r="I1244">
        <v>-7.0726015344714996</v>
      </c>
      <c r="J1244">
        <v>-5.6944240631043304</v>
      </c>
      <c r="K1244">
        <v>203.097802708936</v>
      </c>
      <c r="L1244">
        <v>190.122939100096</v>
      </c>
      <c r="M1244">
        <v>51.325560429152397</v>
      </c>
      <c r="N1244">
        <v>1.0717277824656399</v>
      </c>
      <c r="O1244">
        <v>22.400565313951098</v>
      </c>
      <c r="P1244">
        <v>70.4258064516129</v>
      </c>
      <c r="Q1244">
        <v>7.5484692502036002E-2</v>
      </c>
    </row>
    <row r="1245" spans="1:17" hidden="1" x14ac:dyDescent="0.3">
      <c r="A1245" t="s">
        <v>2654</v>
      </c>
      <c r="B1245" t="s">
        <v>2655</v>
      </c>
      <c r="C1245" t="s">
        <v>10398</v>
      </c>
      <c r="D1245" t="s">
        <v>46</v>
      </c>
      <c r="E1245">
        <v>1716.8381463999999</v>
      </c>
      <c r="F1245">
        <v>1572.25</v>
      </c>
      <c r="G1245">
        <v>132.77598202442101</v>
      </c>
      <c r="H1245">
        <v>-2.70132521002447</v>
      </c>
      <c r="I1245">
        <v>37.534497637929803</v>
      </c>
      <c r="J1245">
        <v>-10.5700976119209</v>
      </c>
      <c r="K1245">
        <v>1490.5225205500799</v>
      </c>
      <c r="L1245">
        <v>1200.5079715392201</v>
      </c>
      <c r="M1245">
        <v>43.440472305815298</v>
      </c>
      <c r="N1245">
        <v>1.0723464144771599</v>
      </c>
      <c r="O1245">
        <v>13.0481793607886</v>
      </c>
      <c r="P1245">
        <v>173.19721980886101</v>
      </c>
    </row>
    <row r="1246" spans="1:17" hidden="1" x14ac:dyDescent="0.3">
      <c r="A1246" t="s">
        <v>2656</v>
      </c>
      <c r="B1246" t="s">
        <v>2657</v>
      </c>
      <c r="C1246" t="s">
        <v>10398</v>
      </c>
      <c r="D1246" t="s">
        <v>119</v>
      </c>
      <c r="E1246">
        <v>1709.1582239700001</v>
      </c>
      <c r="F1246">
        <v>767.7</v>
      </c>
      <c r="G1246">
        <v>0.79018484361600705</v>
      </c>
      <c r="H1246">
        <v>2.9939579613826899</v>
      </c>
      <c r="I1246">
        <v>32.6114168135528</v>
      </c>
      <c r="J1246">
        <v>-1.45461843231248</v>
      </c>
      <c r="K1246">
        <v>712.292108425572</v>
      </c>
      <c r="L1246">
        <v>625.21774094315106</v>
      </c>
      <c r="M1246">
        <v>46.7016614721705</v>
      </c>
      <c r="N1246">
        <v>0.69234458702911295</v>
      </c>
      <c r="O1246">
        <v>10.323042855282001</v>
      </c>
      <c r="P1246">
        <v>53.7706559839759</v>
      </c>
      <c r="Q1246">
        <v>-7.1412960765672995E-2</v>
      </c>
    </row>
    <row r="1247" spans="1:17" hidden="1" x14ac:dyDescent="0.3">
      <c r="A1247" t="s">
        <v>2658</v>
      </c>
      <c r="B1247" t="s">
        <v>2659</v>
      </c>
      <c r="C1247" t="s">
        <v>10398</v>
      </c>
      <c r="D1247" t="s">
        <v>21</v>
      </c>
      <c r="E1247">
        <v>1708.82587764</v>
      </c>
      <c r="F1247">
        <v>1121.4000000000001</v>
      </c>
      <c r="G1247">
        <v>55.608665460605103</v>
      </c>
      <c r="H1247">
        <v>-4.3027083309461096</v>
      </c>
      <c r="I1247">
        <v>38.481078346792103</v>
      </c>
      <c r="J1247">
        <v>-6.4953706880807198</v>
      </c>
      <c r="K1247">
        <v>1094.01069926525</v>
      </c>
      <c r="L1247">
        <v>933.794681792196</v>
      </c>
      <c r="M1247">
        <v>52.405398658587799</v>
      </c>
      <c r="N1247">
        <v>0.58709075295607904</v>
      </c>
      <c r="O1247">
        <v>11.637239165328999</v>
      </c>
      <c r="P1247">
        <v>93.678756476683901</v>
      </c>
      <c r="Q1247">
        <v>0.100415157895687</v>
      </c>
    </row>
    <row r="1248" spans="1:17" hidden="1" x14ac:dyDescent="0.3">
      <c r="A1248" t="s">
        <v>2660</v>
      </c>
      <c r="B1248" t="s">
        <v>2661</v>
      </c>
      <c r="C1248" t="s">
        <v>10398</v>
      </c>
      <c r="D1248" t="s">
        <v>387</v>
      </c>
      <c r="E1248">
        <v>1704.4696123199999</v>
      </c>
      <c r="F1248">
        <v>83.7</v>
      </c>
      <c r="G1248">
        <v>-18.067997111167699</v>
      </c>
      <c r="H1248">
        <v>-13.314262132533299</v>
      </c>
      <c r="I1248">
        <v>0.292256073652502</v>
      </c>
      <c r="J1248">
        <v>-12.1705977464916</v>
      </c>
      <c r="K1248">
        <v>86.498193950922399</v>
      </c>
      <c r="L1248">
        <v>81.420351354456201</v>
      </c>
      <c r="M1248">
        <v>33.944048500038903</v>
      </c>
      <c r="N1248">
        <v>0.91574101333095503</v>
      </c>
      <c r="O1248">
        <v>28.434886499402602</v>
      </c>
      <c r="P1248">
        <v>31.6037735849056</v>
      </c>
      <c r="Q1248">
        <v>4.6360317919642E-2</v>
      </c>
    </row>
    <row r="1249" spans="1:17" hidden="1" x14ac:dyDescent="0.3">
      <c r="A1249" t="s">
        <v>2662</v>
      </c>
      <c r="B1249" t="s">
        <v>2663</v>
      </c>
      <c r="C1249" t="s">
        <v>10398</v>
      </c>
      <c r="D1249" t="s">
        <v>387</v>
      </c>
      <c r="E1249">
        <v>1704.4517539999999</v>
      </c>
      <c r="F1249">
        <v>105.8</v>
      </c>
      <c r="G1249">
        <v>4.9263787509931802</v>
      </c>
      <c r="H1249">
        <v>-9.1359490710816793</v>
      </c>
      <c r="I1249">
        <v>12.845297092039999</v>
      </c>
      <c r="J1249">
        <v>0.90201723423973701</v>
      </c>
      <c r="K1249">
        <v>108.171044096693</v>
      </c>
      <c r="L1249">
        <v>100.00248434271801</v>
      </c>
      <c r="M1249">
        <v>46.882937113640097</v>
      </c>
      <c r="N1249">
        <v>0.13699330852639699</v>
      </c>
      <c r="O1249">
        <v>26.654064272211698</v>
      </c>
      <c r="P1249">
        <v>46.435986159169502</v>
      </c>
      <c r="Q1249">
        <v>0.10974278592570701</v>
      </c>
    </row>
    <row r="1250" spans="1:17" hidden="1" x14ac:dyDescent="0.3">
      <c r="A1250" t="s">
        <v>2664</v>
      </c>
      <c r="B1250" t="s">
        <v>2665</v>
      </c>
      <c r="C1250" t="s">
        <v>10398</v>
      </c>
      <c r="D1250" t="s">
        <v>605</v>
      </c>
      <c r="E1250">
        <v>1701.0937799999999</v>
      </c>
      <c r="F1250">
        <v>115.65</v>
      </c>
      <c r="G1250">
        <v>13.1665063893993</v>
      </c>
      <c r="H1250">
        <v>-16.825951258786699</v>
      </c>
      <c r="I1250">
        <v>26.765979415173099</v>
      </c>
      <c r="J1250">
        <v>-29.9442331276944</v>
      </c>
      <c r="K1250">
        <v>128.02825955183201</v>
      </c>
      <c r="L1250">
        <v>101.119241926523</v>
      </c>
      <c r="M1250">
        <v>54.219977380712301</v>
      </c>
      <c r="N1250">
        <v>0.81194917170217196</v>
      </c>
      <c r="O1250">
        <v>37.9507133592736</v>
      </c>
      <c r="P1250">
        <v>64.147328081754296</v>
      </c>
    </row>
    <row r="1251" spans="1:17" hidden="1" x14ac:dyDescent="0.3">
      <c r="A1251" t="s">
        <v>2666</v>
      </c>
      <c r="B1251" t="s">
        <v>2667</v>
      </c>
      <c r="C1251" t="s">
        <v>10398</v>
      </c>
      <c r="D1251" t="s">
        <v>132</v>
      </c>
      <c r="E1251">
        <v>1699.70891732</v>
      </c>
      <c r="F1251">
        <v>55.06</v>
      </c>
      <c r="G1251">
        <v>50.340993844752603</v>
      </c>
      <c r="H1251">
        <v>-4.7703511894258197</v>
      </c>
      <c r="I1251">
        <v>1.2113119167077899</v>
      </c>
      <c r="J1251">
        <v>-5.7430598519826299</v>
      </c>
      <c r="K1251">
        <v>59.337134353378197</v>
      </c>
      <c r="L1251">
        <v>55.728092817150802</v>
      </c>
      <c r="M1251">
        <v>40.163286993150003</v>
      </c>
      <c r="N1251">
        <v>0.48752122760470701</v>
      </c>
      <c r="O1251">
        <v>42.081365782782399</v>
      </c>
      <c r="P1251">
        <v>92.181500872600296</v>
      </c>
      <c r="Q1251">
        <v>0.13000530247577499</v>
      </c>
    </row>
    <row r="1252" spans="1:17" hidden="1" x14ac:dyDescent="0.3">
      <c r="A1252" t="s">
        <v>2668</v>
      </c>
      <c r="B1252" t="s">
        <v>2669</v>
      </c>
      <c r="C1252" t="s">
        <v>10398</v>
      </c>
      <c r="E1252">
        <v>1693.2476027499999</v>
      </c>
      <c r="F1252">
        <v>391.25</v>
      </c>
      <c r="G1252">
        <v>1263.74680916233</v>
      </c>
      <c r="H1252">
        <v>-8.18422470290486</v>
      </c>
      <c r="I1252">
        <v>271.20818561969799</v>
      </c>
      <c r="J1252">
        <v>-1.71336738114487</v>
      </c>
      <c r="K1252">
        <v>381.12100447531799</v>
      </c>
      <c r="L1252">
        <v>248.01079811081399</v>
      </c>
      <c r="M1252">
        <v>50.257786699804598</v>
      </c>
      <c r="N1252">
        <v>0.67734303662148798</v>
      </c>
      <c r="O1252">
        <v>26.4664536741214</v>
      </c>
      <c r="P1252">
        <v>1540.4612159329099</v>
      </c>
      <c r="Q1252">
        <v>0.203564124110718</v>
      </c>
    </row>
    <row r="1253" spans="1:17" hidden="1" x14ac:dyDescent="0.3">
      <c r="A1253" t="s">
        <v>2670</v>
      </c>
      <c r="B1253" t="s">
        <v>2671</v>
      </c>
      <c r="C1253" t="s">
        <v>10398</v>
      </c>
      <c r="D1253" t="s">
        <v>605</v>
      </c>
      <c r="E1253">
        <v>1692.3029750000001</v>
      </c>
      <c r="F1253">
        <v>63</v>
      </c>
      <c r="G1253">
        <v>10.562081909195999</v>
      </c>
      <c r="H1253">
        <v>3.8282503470355702</v>
      </c>
      <c r="I1253">
        <v>-9.9407905295976402</v>
      </c>
      <c r="J1253">
        <v>-12.987946529539199</v>
      </c>
      <c r="K1253">
        <v>61.982225134851298</v>
      </c>
      <c r="L1253">
        <v>57.728890203328298</v>
      </c>
      <c r="M1253">
        <v>29.188193916460101</v>
      </c>
      <c r="N1253">
        <v>1.3445331176219599</v>
      </c>
      <c r="O1253">
        <v>23.8095238095238</v>
      </c>
      <c r="P1253">
        <v>44.661308840413298</v>
      </c>
      <c r="Q1253">
        <v>7.1071011628524999E-2</v>
      </c>
    </row>
    <row r="1254" spans="1:17" hidden="1" x14ac:dyDescent="0.3">
      <c r="A1254" t="s">
        <v>2672</v>
      </c>
      <c r="B1254" t="s">
        <v>2673</v>
      </c>
      <c r="C1254" t="s">
        <v>10398</v>
      </c>
      <c r="D1254" t="s">
        <v>278</v>
      </c>
      <c r="E1254">
        <v>1688.2108554849999</v>
      </c>
      <c r="F1254">
        <v>1128.6500000000001</v>
      </c>
      <c r="G1254">
        <v>-2.7932871679557301</v>
      </c>
      <c r="H1254">
        <v>-12.862933582353801</v>
      </c>
      <c r="I1254">
        <v>23.4016001679691</v>
      </c>
      <c r="J1254">
        <v>-6.6725296848097999</v>
      </c>
      <c r="K1254">
        <v>1188.6843242641301</v>
      </c>
      <c r="L1254">
        <v>1044.1839577979099</v>
      </c>
      <c r="M1254">
        <v>22.745867741199</v>
      </c>
      <c r="N1254">
        <v>0.50222103551725905</v>
      </c>
      <c r="O1254">
        <v>18.823373056306099</v>
      </c>
      <c r="P1254">
        <v>45.388380780626001</v>
      </c>
      <c r="Q1254">
        <v>0.13218436105152201</v>
      </c>
    </row>
    <row r="1255" spans="1:17" hidden="1" x14ac:dyDescent="0.3">
      <c r="A1255" t="s">
        <v>2674</v>
      </c>
      <c r="B1255" t="s">
        <v>2675</v>
      </c>
      <c r="C1255" t="s">
        <v>10398</v>
      </c>
      <c r="D1255" t="s">
        <v>215</v>
      </c>
      <c r="E1255">
        <v>1683.8847777000001</v>
      </c>
      <c r="F1255">
        <v>139.31</v>
      </c>
      <c r="G1255">
        <v>115.196372650641</v>
      </c>
      <c r="H1255">
        <v>70.433370907832398</v>
      </c>
      <c r="I1255">
        <v>81.746906446778397</v>
      </c>
      <c r="J1255">
        <v>19.810721279782001</v>
      </c>
      <c r="K1255">
        <v>87.4406762172908</v>
      </c>
      <c r="L1255">
        <v>74.6204705759299</v>
      </c>
      <c r="M1255">
        <v>93.064953432155093</v>
      </c>
      <c r="N1255">
        <v>1.65384818853278</v>
      </c>
      <c r="O1255">
        <v>0</v>
      </c>
      <c r="P1255">
        <v>169.667053813395</v>
      </c>
    </row>
    <row r="1256" spans="1:17" hidden="1" x14ac:dyDescent="0.3">
      <c r="A1256" t="s">
        <v>2676</v>
      </c>
      <c r="B1256" t="s">
        <v>2677</v>
      </c>
      <c r="C1256" t="s">
        <v>10398</v>
      </c>
      <c r="D1256" t="s">
        <v>197</v>
      </c>
      <c r="E1256">
        <v>1677.7488000000001</v>
      </c>
      <c r="F1256">
        <v>1344.35</v>
      </c>
      <c r="G1256">
        <v>39.368836825930103</v>
      </c>
      <c r="H1256">
        <v>-5.1549966901293098</v>
      </c>
      <c r="I1256">
        <v>24.821834803218199</v>
      </c>
      <c r="J1256">
        <v>-6.0158631857651503</v>
      </c>
      <c r="K1256">
        <v>1291.23444298563</v>
      </c>
      <c r="L1256">
        <v>1109.9523032023301</v>
      </c>
      <c r="M1256">
        <v>41.680020193077198</v>
      </c>
      <c r="N1256">
        <v>0.88682257270980103</v>
      </c>
      <c r="O1256">
        <v>11.578086063897</v>
      </c>
      <c r="P1256">
        <v>79.497963816009005</v>
      </c>
      <c r="Q1256">
        <v>5.0398622160975001E-2</v>
      </c>
    </row>
    <row r="1257" spans="1:17" hidden="1" x14ac:dyDescent="0.3">
      <c r="A1257" t="s">
        <v>2678</v>
      </c>
      <c r="B1257" t="s">
        <v>2679</v>
      </c>
      <c r="C1257" t="s">
        <v>10398</v>
      </c>
      <c r="D1257" t="s">
        <v>132</v>
      </c>
      <c r="E1257">
        <v>1675.91451168</v>
      </c>
      <c r="F1257">
        <v>131.52000000000001</v>
      </c>
      <c r="G1257">
        <v>51.938444419185302</v>
      </c>
      <c r="H1257">
        <v>-7.58038110503679</v>
      </c>
      <c r="I1257">
        <v>23.0963294416518</v>
      </c>
      <c r="J1257">
        <v>-8.3539040510777802</v>
      </c>
      <c r="K1257">
        <v>131.150924202217</v>
      </c>
      <c r="L1257">
        <v>115.80460889753699</v>
      </c>
      <c r="M1257">
        <v>51.313724419420502</v>
      </c>
      <c r="N1257">
        <v>0.37624083269755798</v>
      </c>
      <c r="O1257">
        <v>14.773418491484099</v>
      </c>
      <c r="P1257">
        <v>98.820861678004505</v>
      </c>
      <c r="Q1257">
        <v>7.9388165068516994E-2</v>
      </c>
    </row>
    <row r="1258" spans="1:17" hidden="1" x14ac:dyDescent="0.3">
      <c r="A1258" t="s">
        <v>2680</v>
      </c>
      <c r="B1258" t="s">
        <v>2681</v>
      </c>
      <c r="C1258" t="s">
        <v>10398</v>
      </c>
      <c r="D1258" t="s">
        <v>67</v>
      </c>
      <c r="E1258">
        <v>1674.2877978199999</v>
      </c>
      <c r="F1258">
        <v>375.8</v>
      </c>
      <c r="G1258">
        <v>80.585324239102803</v>
      </c>
      <c r="H1258">
        <v>15.0352056527886</v>
      </c>
      <c r="I1258">
        <v>20.5762897485012</v>
      </c>
      <c r="J1258">
        <v>-5.3349681028873697</v>
      </c>
      <c r="K1258">
        <v>363.26341029402801</v>
      </c>
      <c r="L1258">
        <v>298.34713238890799</v>
      </c>
      <c r="M1258">
        <v>41.956623137058699</v>
      </c>
      <c r="N1258">
        <v>0.643356183781296</v>
      </c>
      <c r="O1258">
        <v>18.187865886109599</v>
      </c>
      <c r="P1258">
        <v>140.43506078055</v>
      </c>
      <c r="Q1258">
        <v>9.2196098527140002E-2</v>
      </c>
    </row>
    <row r="1259" spans="1:17" hidden="1" x14ac:dyDescent="0.3">
      <c r="A1259" t="s">
        <v>2682</v>
      </c>
      <c r="B1259" t="s">
        <v>2683</v>
      </c>
      <c r="C1259" t="s">
        <v>10398</v>
      </c>
      <c r="D1259" t="s">
        <v>215</v>
      </c>
      <c r="E1259">
        <v>1668.808304375</v>
      </c>
      <c r="F1259">
        <v>943.75</v>
      </c>
      <c r="G1259">
        <v>115.695502119797</v>
      </c>
      <c r="H1259">
        <v>-8.8361236419283493</v>
      </c>
      <c r="I1259">
        <v>2.64288508342411</v>
      </c>
      <c r="J1259">
        <v>-11.804363549727199</v>
      </c>
      <c r="K1259">
        <v>970.17176055705897</v>
      </c>
      <c r="L1259">
        <v>772.82818150166304</v>
      </c>
      <c r="M1259">
        <v>27.3996316741618</v>
      </c>
      <c r="N1259">
        <v>0.51699035366613999</v>
      </c>
      <c r="O1259">
        <v>21.107284768211901</v>
      </c>
      <c r="P1259">
        <v>161.426592797783</v>
      </c>
      <c r="Q1259">
        <v>0.17110275413334999</v>
      </c>
    </row>
    <row r="1260" spans="1:17" hidden="1" x14ac:dyDescent="0.3">
      <c r="A1260" t="s">
        <v>2684</v>
      </c>
      <c r="B1260" t="s">
        <v>2685</v>
      </c>
      <c r="C1260" t="s">
        <v>10398</v>
      </c>
      <c r="D1260" t="s">
        <v>772</v>
      </c>
      <c r="E1260">
        <v>1668.61185</v>
      </c>
      <c r="F1260">
        <v>271.5</v>
      </c>
      <c r="G1260">
        <v>198.02792928422701</v>
      </c>
      <c r="H1260">
        <v>-17.7039111218023</v>
      </c>
      <c r="I1260">
        <v>0.749089112739177</v>
      </c>
      <c r="J1260">
        <v>-6.3314534215311697</v>
      </c>
      <c r="K1260">
        <v>314.06936512844101</v>
      </c>
      <c r="L1260">
        <v>267.869473773766</v>
      </c>
      <c r="M1260">
        <v>25.0914200008337</v>
      </c>
      <c r="N1260">
        <v>0.57042831821831497</v>
      </c>
      <c r="O1260">
        <v>63.904235727440103</v>
      </c>
      <c r="P1260">
        <v>231.09756097560901</v>
      </c>
      <c r="Q1260">
        <v>0.10243231836623699</v>
      </c>
    </row>
    <row r="1261" spans="1:17" hidden="1" x14ac:dyDescent="0.3">
      <c r="A1261" t="s">
        <v>2686</v>
      </c>
      <c r="B1261" t="s">
        <v>2687</v>
      </c>
      <c r="C1261" t="s">
        <v>10398</v>
      </c>
      <c r="D1261" t="s">
        <v>204</v>
      </c>
      <c r="E1261">
        <v>1665.1772307799999</v>
      </c>
      <c r="F1261">
        <v>2734.9</v>
      </c>
      <c r="G1261">
        <v>53.177763753928197</v>
      </c>
      <c r="H1261">
        <v>-17.685344948835699</v>
      </c>
      <c r="I1261">
        <v>21.511645350142999</v>
      </c>
      <c r="J1261">
        <v>-8.7650823269419291</v>
      </c>
      <c r="K1261">
        <v>2726.9809372753198</v>
      </c>
      <c r="L1261">
        <v>2197.6356785870098</v>
      </c>
      <c r="M1261">
        <v>43.141184530931</v>
      </c>
      <c r="N1261">
        <v>0.33583182711978798</v>
      </c>
      <c r="O1261">
        <v>26.1106438992284</v>
      </c>
      <c r="P1261">
        <v>102.405269390171</v>
      </c>
      <c r="Q1261">
        <v>0.13207529314127001</v>
      </c>
    </row>
    <row r="1262" spans="1:17" hidden="1" x14ac:dyDescent="0.3">
      <c r="A1262" t="s">
        <v>2688</v>
      </c>
      <c r="B1262" t="s">
        <v>2689</v>
      </c>
      <c r="C1262" t="s">
        <v>10398</v>
      </c>
      <c r="D1262" t="s">
        <v>77</v>
      </c>
      <c r="E1262">
        <v>1664.2467079999999</v>
      </c>
      <c r="F1262">
        <v>301.25</v>
      </c>
      <c r="G1262">
        <v>76.318861865964294</v>
      </c>
      <c r="H1262">
        <v>19.1546464381926</v>
      </c>
      <c r="I1262">
        <v>80.291268722459606</v>
      </c>
      <c r="J1262">
        <v>8.88417216191311</v>
      </c>
      <c r="K1262">
        <v>266.35711210784098</v>
      </c>
      <c r="L1262">
        <v>198.050420338186</v>
      </c>
      <c r="M1262">
        <v>47.190460099084703</v>
      </c>
      <c r="N1262">
        <v>0.24047112831563899</v>
      </c>
      <c r="O1262">
        <v>23.352697095435602</v>
      </c>
      <c r="P1262">
        <v>112.897526501766</v>
      </c>
      <c r="Q1262">
        <v>6.5213242366797E-2</v>
      </c>
    </row>
    <row r="1263" spans="1:17" hidden="1" x14ac:dyDescent="0.3">
      <c r="A1263" t="s">
        <v>2690</v>
      </c>
      <c r="B1263" t="s">
        <v>2691</v>
      </c>
      <c r="C1263" t="s">
        <v>10398</v>
      </c>
      <c r="D1263" t="s">
        <v>467</v>
      </c>
      <c r="E1263">
        <v>1662.1932311999999</v>
      </c>
      <c r="F1263">
        <v>801.75</v>
      </c>
      <c r="G1263">
        <v>-25.968210462535701</v>
      </c>
      <c r="H1263">
        <v>19.859728473763699</v>
      </c>
      <c r="I1263">
        <v>13.6847819280976</v>
      </c>
      <c r="J1263">
        <v>5.6722535338878002</v>
      </c>
      <c r="K1263">
        <v>722.24147435191105</v>
      </c>
      <c r="L1263">
        <v>688.91998802468697</v>
      </c>
      <c r="M1263">
        <v>59.155839040332403</v>
      </c>
      <c r="N1263">
        <v>1.62735659769274</v>
      </c>
      <c r="O1263">
        <v>8.0760835671967506</v>
      </c>
      <c r="P1263">
        <v>41.902654867256601</v>
      </c>
      <c r="Q1263">
        <v>8.8462130508035003E-2</v>
      </c>
    </row>
    <row r="1264" spans="1:17" hidden="1" x14ac:dyDescent="0.3">
      <c r="A1264" t="s">
        <v>2692</v>
      </c>
      <c r="B1264" t="s">
        <v>2693</v>
      </c>
      <c r="C1264" t="s">
        <v>10398</v>
      </c>
      <c r="D1264" t="s">
        <v>605</v>
      </c>
      <c r="E1264">
        <v>1662.1537751200001</v>
      </c>
      <c r="F1264">
        <v>168.82</v>
      </c>
      <c r="G1264">
        <v>-9.1799519562971703</v>
      </c>
      <c r="H1264">
        <v>1.86190270120616</v>
      </c>
      <c r="I1264">
        <v>23.472837204541801</v>
      </c>
      <c r="J1264">
        <v>9.1394543525058705</v>
      </c>
      <c r="K1264">
        <v>146.26472207059399</v>
      </c>
      <c r="L1264">
        <v>141.54957231535599</v>
      </c>
      <c r="M1264">
        <v>77.779609714020594</v>
      </c>
      <c r="N1264">
        <v>1.93773670286344</v>
      </c>
      <c r="O1264">
        <v>11.331595782490201</v>
      </c>
      <c r="P1264">
        <v>47.441048034934497</v>
      </c>
      <c r="Q1264">
        <v>-5.1935649420874003E-2</v>
      </c>
    </row>
    <row r="1265" spans="1:17" hidden="1" x14ac:dyDescent="0.3">
      <c r="A1265" t="s">
        <v>2694</v>
      </c>
      <c r="B1265" t="s">
        <v>2695</v>
      </c>
      <c r="C1265" t="s">
        <v>10398</v>
      </c>
      <c r="D1265" t="s">
        <v>218</v>
      </c>
      <c r="E1265">
        <v>1659.239224875</v>
      </c>
      <c r="F1265">
        <v>588.45000000000005</v>
      </c>
      <c r="G1265">
        <v>121.344519633177</v>
      </c>
      <c r="H1265">
        <v>13.282933969581499</v>
      </c>
      <c r="I1265">
        <v>31.087108914241401</v>
      </c>
      <c r="J1265">
        <v>19.2651848976754</v>
      </c>
      <c r="K1265">
        <v>454.07444360455798</v>
      </c>
      <c r="L1265">
        <v>392.729820373618</v>
      </c>
      <c r="M1265">
        <v>89.841621071710804</v>
      </c>
      <c r="N1265">
        <v>2.7807741992777602</v>
      </c>
      <c r="O1265">
        <v>2.8124734471917701</v>
      </c>
      <c r="P1265">
        <v>165.60595802301901</v>
      </c>
      <c r="Q1265">
        <v>0.14412183368331599</v>
      </c>
    </row>
    <row r="1266" spans="1:17" hidden="1" x14ac:dyDescent="0.3">
      <c r="A1266" t="s">
        <v>2696</v>
      </c>
      <c r="B1266" t="s">
        <v>2697</v>
      </c>
      <c r="C1266" t="s">
        <v>10398</v>
      </c>
      <c r="D1266" t="s">
        <v>404</v>
      </c>
      <c r="E1266">
        <v>1653.41291998</v>
      </c>
      <c r="F1266">
        <v>3100.15</v>
      </c>
      <c r="G1266">
        <v>192.49985981538299</v>
      </c>
      <c r="H1266">
        <v>-37.459755710124199</v>
      </c>
      <c r="I1266">
        <v>78.672472762012205</v>
      </c>
      <c r="J1266">
        <v>-7.4339556164389897</v>
      </c>
      <c r="K1266">
        <v>3479.7851602293299</v>
      </c>
      <c r="L1266">
        <v>2514.7282020586699</v>
      </c>
      <c r="M1266">
        <v>17.271642234388299</v>
      </c>
      <c r="N1266">
        <v>0.25538610759077901</v>
      </c>
      <c r="O1266">
        <v>55.319903875618898</v>
      </c>
      <c r="P1266">
        <v>245.84448906738001</v>
      </c>
      <c r="Q1266">
        <v>0.22280466720795999</v>
      </c>
    </row>
    <row r="1267" spans="1:17" hidden="1" x14ac:dyDescent="0.3">
      <c r="A1267" t="s">
        <v>2698</v>
      </c>
      <c r="B1267" t="s">
        <v>2699</v>
      </c>
      <c r="C1267" t="s">
        <v>10398</v>
      </c>
      <c r="D1267" t="s">
        <v>46</v>
      </c>
      <c r="E1267">
        <v>1645.061665338</v>
      </c>
      <c r="F1267">
        <v>170.82</v>
      </c>
      <c r="G1267">
        <v>93.9927407564318</v>
      </c>
      <c r="H1267">
        <v>-16.4430908028334</v>
      </c>
      <c r="I1267">
        <v>17.7996910994598</v>
      </c>
      <c r="J1267">
        <v>-7.5322238493519897</v>
      </c>
      <c r="K1267">
        <v>181.82294347505999</v>
      </c>
      <c r="L1267">
        <v>150.050694277308</v>
      </c>
      <c r="M1267">
        <v>34.106540129737503</v>
      </c>
      <c r="N1267">
        <v>0.37043657611929698</v>
      </c>
      <c r="O1267">
        <v>33.4152909495375</v>
      </c>
      <c r="P1267">
        <v>123.586387434554</v>
      </c>
      <c r="Q1267">
        <v>0.15813885136953801</v>
      </c>
    </row>
    <row r="1268" spans="1:17" hidden="1" x14ac:dyDescent="0.3">
      <c r="A1268" t="s">
        <v>2700</v>
      </c>
      <c r="B1268" t="s">
        <v>2701</v>
      </c>
      <c r="C1268" t="s">
        <v>10398</v>
      </c>
      <c r="D1268" t="s">
        <v>605</v>
      </c>
      <c r="E1268">
        <v>1639.01268089</v>
      </c>
      <c r="F1268">
        <v>750.1</v>
      </c>
      <c r="G1268">
        <v>45.786292531603301</v>
      </c>
      <c r="H1268">
        <v>-7.8011421841575297</v>
      </c>
      <c r="I1268">
        <v>67.343516382448698</v>
      </c>
      <c r="J1268">
        <v>-8.6302083853289702</v>
      </c>
      <c r="K1268">
        <v>696.90387053857</v>
      </c>
      <c r="L1268">
        <v>573.21106974770896</v>
      </c>
      <c r="M1268">
        <v>56.677085267092501</v>
      </c>
      <c r="N1268">
        <v>0.40319814032988299</v>
      </c>
      <c r="O1268">
        <v>15.30462604986</v>
      </c>
      <c r="P1268">
        <v>98.570483123759104</v>
      </c>
      <c r="Q1268">
        <v>4.6101606472980998E-2</v>
      </c>
    </row>
    <row r="1269" spans="1:17" hidden="1" x14ac:dyDescent="0.3">
      <c r="A1269" t="s">
        <v>2702</v>
      </c>
      <c r="B1269" t="s">
        <v>2703</v>
      </c>
      <c r="C1269" t="s">
        <v>10398</v>
      </c>
      <c r="D1269" t="s">
        <v>472</v>
      </c>
      <c r="E1269">
        <v>1638.2560796799901</v>
      </c>
      <c r="F1269">
        <v>486.8</v>
      </c>
      <c r="G1269">
        <v>1.8318392829999799</v>
      </c>
      <c r="H1269">
        <v>-14.8375765575193</v>
      </c>
      <c r="I1269">
        <v>38.205874970344802</v>
      </c>
      <c r="J1269">
        <v>-5.2569810883099901</v>
      </c>
      <c r="K1269">
        <v>486.31391307173999</v>
      </c>
      <c r="L1269">
        <v>418.47277732880798</v>
      </c>
      <c r="M1269">
        <v>28.3750247984179</v>
      </c>
      <c r="N1269">
        <v>0.54222444950061299</v>
      </c>
      <c r="O1269">
        <v>16.023007395234099</v>
      </c>
      <c r="P1269">
        <v>66.143344709897605</v>
      </c>
      <c r="Q1269">
        <v>-0.100526729632182</v>
      </c>
    </row>
    <row r="1270" spans="1:17" hidden="1" x14ac:dyDescent="0.3">
      <c r="A1270" t="s">
        <v>2704</v>
      </c>
      <c r="B1270" t="s">
        <v>2705</v>
      </c>
      <c r="C1270" t="s">
        <v>10398</v>
      </c>
      <c r="D1270" t="s">
        <v>125</v>
      </c>
      <c r="E1270">
        <v>1635.7275509999999</v>
      </c>
      <c r="F1270">
        <v>589.70000000000005</v>
      </c>
      <c r="G1270">
        <v>71.4290224884015</v>
      </c>
      <c r="H1270">
        <v>16.502361283861099</v>
      </c>
      <c r="I1270">
        <v>0.27082105752372898</v>
      </c>
      <c r="J1270">
        <v>-12.459047890390099</v>
      </c>
      <c r="K1270">
        <v>557.36451064094001</v>
      </c>
      <c r="L1270">
        <v>501.15497158414598</v>
      </c>
      <c r="M1270">
        <v>47.082350758087699</v>
      </c>
      <c r="N1270">
        <v>2.9492622679381402</v>
      </c>
      <c r="O1270">
        <v>14.125826691538</v>
      </c>
      <c r="P1270">
        <v>126.851317561069</v>
      </c>
      <c r="Q1270">
        <v>0.15517443771012099</v>
      </c>
    </row>
    <row r="1271" spans="1:17" hidden="1" x14ac:dyDescent="0.3">
      <c r="A1271" t="s">
        <v>2706</v>
      </c>
      <c r="B1271" t="s">
        <v>2707</v>
      </c>
      <c r="C1271" t="s">
        <v>10398</v>
      </c>
      <c r="D1271" t="s">
        <v>54</v>
      </c>
      <c r="E1271">
        <v>1633.5271278499999</v>
      </c>
      <c r="F1271">
        <v>1699.15</v>
      </c>
      <c r="G1271">
        <v>35.372372739352599</v>
      </c>
      <c r="H1271">
        <v>19.451398309269599</v>
      </c>
      <c r="I1271">
        <v>20.317052332080198</v>
      </c>
      <c r="J1271">
        <v>-4.1530844989272602</v>
      </c>
      <c r="K1271">
        <v>1538.4418587990799</v>
      </c>
      <c r="L1271">
        <v>1316.71343735409</v>
      </c>
      <c r="M1271">
        <v>44.9140102692377</v>
      </c>
      <c r="N1271">
        <v>0.88691111235891895</v>
      </c>
      <c r="O1271">
        <v>16.8231174410734</v>
      </c>
      <c r="P1271">
        <v>90.412954558189</v>
      </c>
      <c r="Q1271">
        <v>0.120828561765222</v>
      </c>
    </row>
    <row r="1272" spans="1:17" hidden="1" x14ac:dyDescent="0.3">
      <c r="A1272" t="s">
        <v>2708</v>
      </c>
      <c r="B1272" t="s">
        <v>2709</v>
      </c>
      <c r="C1272" t="s">
        <v>10398</v>
      </c>
      <c r="D1272" t="s">
        <v>472</v>
      </c>
      <c r="E1272">
        <v>1628.0684815699999</v>
      </c>
      <c r="F1272">
        <v>1250.3499999999999</v>
      </c>
      <c r="G1272">
        <v>-19.343227843805099</v>
      </c>
      <c r="H1272">
        <v>-12.6950840348734</v>
      </c>
      <c r="I1272">
        <v>-15.548753868866701</v>
      </c>
      <c r="J1272">
        <v>-0.86271334053817295</v>
      </c>
      <c r="K1272">
        <v>1324.55227725809</v>
      </c>
      <c r="L1272">
        <v>1313.8001540566299</v>
      </c>
      <c r="M1272">
        <v>34.096812391391602</v>
      </c>
      <c r="N1272">
        <v>0.49356774215322202</v>
      </c>
      <c r="O1272">
        <v>24.205222537689401</v>
      </c>
      <c r="P1272">
        <v>22.6013629455311</v>
      </c>
      <c r="Q1272">
        <v>-4.7020130390136999E-2</v>
      </c>
    </row>
    <row r="1273" spans="1:17" hidden="1" x14ac:dyDescent="0.3">
      <c r="A1273" t="s">
        <v>2710</v>
      </c>
      <c r="B1273" t="s">
        <v>2711</v>
      </c>
      <c r="C1273" t="s">
        <v>10398</v>
      </c>
      <c r="D1273" t="s">
        <v>2266</v>
      </c>
      <c r="E1273">
        <v>1626.25750528</v>
      </c>
      <c r="F1273">
        <v>315.2</v>
      </c>
      <c r="G1273">
        <v>15.0862348438636</v>
      </c>
      <c r="H1273">
        <v>-19.559784903757301</v>
      </c>
      <c r="I1273">
        <v>25.536509822335599</v>
      </c>
      <c r="J1273">
        <v>-7.1902904580679499</v>
      </c>
      <c r="K1273">
        <v>332.74725315396103</v>
      </c>
      <c r="M1273">
        <v>38.045940018974697</v>
      </c>
      <c r="N1273">
        <v>0.317876000082643</v>
      </c>
      <c r="O1273">
        <v>32.217639593908601</v>
      </c>
      <c r="P1273">
        <v>50.813397129186598</v>
      </c>
    </row>
    <row r="1274" spans="1:17" hidden="1" x14ac:dyDescent="0.3">
      <c r="A1274" t="s">
        <v>2712</v>
      </c>
      <c r="B1274" t="s">
        <v>2713</v>
      </c>
      <c r="C1274" t="s">
        <v>10398</v>
      </c>
      <c r="D1274" t="s">
        <v>197</v>
      </c>
      <c r="E1274">
        <v>1620.89832</v>
      </c>
      <c r="F1274">
        <v>863.65</v>
      </c>
      <c r="G1274">
        <v>97.592990175750302</v>
      </c>
      <c r="H1274">
        <v>-11.209716383469001</v>
      </c>
      <c r="I1274">
        <v>49.14908723093</v>
      </c>
      <c r="J1274">
        <v>-4.4467007144782098</v>
      </c>
      <c r="K1274">
        <v>933.91858635160895</v>
      </c>
      <c r="L1274">
        <v>807.70957296776498</v>
      </c>
      <c r="M1274">
        <v>32.338444607077498</v>
      </c>
      <c r="N1274">
        <v>0.50721305499866798</v>
      </c>
      <c r="O1274">
        <v>48.260290626990098</v>
      </c>
      <c r="P1274">
        <v>146.86294126054</v>
      </c>
      <c r="Q1274">
        <v>0.112294784831625</v>
      </c>
    </row>
    <row r="1275" spans="1:17" hidden="1" x14ac:dyDescent="0.3">
      <c r="A1275" t="s">
        <v>2714</v>
      </c>
      <c r="B1275" t="s">
        <v>2715</v>
      </c>
      <c r="C1275" t="s">
        <v>10398</v>
      </c>
      <c r="D1275" t="s">
        <v>278</v>
      </c>
      <c r="E1275">
        <v>1617.796610955</v>
      </c>
      <c r="F1275">
        <v>412.85</v>
      </c>
      <c r="G1275">
        <v>93.810032975556496</v>
      </c>
      <c r="H1275">
        <v>18.897727142158299</v>
      </c>
      <c r="I1275">
        <v>101.856754178079</v>
      </c>
      <c r="J1275">
        <v>-8.5207731160737499</v>
      </c>
      <c r="K1275">
        <v>359.33307315377101</v>
      </c>
      <c r="M1275">
        <v>47.040391842949298</v>
      </c>
      <c r="N1275">
        <v>0.84922965172769804</v>
      </c>
      <c r="O1275">
        <v>12.389487707399701</v>
      </c>
      <c r="P1275">
        <v>140.939597315436</v>
      </c>
    </row>
    <row r="1276" spans="1:17" hidden="1" x14ac:dyDescent="0.3">
      <c r="A1276" t="s">
        <v>2716</v>
      </c>
      <c r="B1276" t="s">
        <v>2717</v>
      </c>
      <c r="C1276" t="s">
        <v>10398</v>
      </c>
      <c r="D1276" t="s">
        <v>2718</v>
      </c>
      <c r="E1276">
        <v>1615.3211922099999</v>
      </c>
      <c r="F1276">
        <v>46.3</v>
      </c>
      <c r="G1276">
        <v>-11.3305560012393</v>
      </c>
      <c r="H1276">
        <v>48.379457091383301</v>
      </c>
      <c r="I1276">
        <v>18.2817280694529</v>
      </c>
      <c r="J1276">
        <v>17.1967143627243</v>
      </c>
      <c r="K1276">
        <v>32.901463930083104</v>
      </c>
      <c r="L1276">
        <v>33.338659392476899</v>
      </c>
      <c r="M1276">
        <v>76.432262418643305</v>
      </c>
      <c r="N1276">
        <v>4.5313041219395496</v>
      </c>
      <c r="O1276">
        <v>12.3110151187905</v>
      </c>
      <c r="P1276">
        <v>78.076923076922995</v>
      </c>
      <c r="Q1276">
        <v>0.175157503842196</v>
      </c>
    </row>
    <row r="1277" spans="1:17" hidden="1" x14ac:dyDescent="0.3">
      <c r="A1277" t="s">
        <v>2719</v>
      </c>
      <c r="B1277" t="s">
        <v>2720</v>
      </c>
      <c r="C1277" t="s">
        <v>10398</v>
      </c>
      <c r="D1277" t="s">
        <v>259</v>
      </c>
      <c r="E1277">
        <v>1606.30235748</v>
      </c>
      <c r="F1277">
        <v>459.3</v>
      </c>
      <c r="G1277">
        <v>-29.473755669948702</v>
      </c>
      <c r="H1277">
        <v>14.486594691301701</v>
      </c>
      <c r="I1277">
        <v>31.538193829180699</v>
      </c>
      <c r="J1277">
        <v>0.77621366733067099</v>
      </c>
      <c r="K1277">
        <v>418.83334146180999</v>
      </c>
      <c r="L1277">
        <v>405.997004199137</v>
      </c>
      <c r="M1277">
        <v>62.270980106482597</v>
      </c>
      <c r="N1277">
        <v>2.07205256952426</v>
      </c>
      <c r="O1277">
        <v>8.9483997387328493</v>
      </c>
      <c r="P1277">
        <v>58.025116119043503</v>
      </c>
      <c r="Q1277">
        <v>6.1264429666031003E-2</v>
      </c>
    </row>
    <row r="1278" spans="1:17" hidden="1" x14ac:dyDescent="0.3">
      <c r="A1278" t="s">
        <v>2721</v>
      </c>
      <c r="B1278" t="s">
        <v>2722</v>
      </c>
      <c r="C1278" t="s">
        <v>10398</v>
      </c>
      <c r="D1278" t="s">
        <v>46</v>
      </c>
      <c r="E1278">
        <v>1602.015806358</v>
      </c>
      <c r="F1278">
        <v>269.94</v>
      </c>
      <c r="G1278">
        <v>345.65283219511599</v>
      </c>
      <c r="H1278">
        <v>12.158807845078201</v>
      </c>
      <c r="I1278">
        <v>99.598251419730801</v>
      </c>
      <c r="J1278">
        <v>-2.1211915636084302</v>
      </c>
      <c r="K1278">
        <v>226.45021870258699</v>
      </c>
      <c r="L1278">
        <v>156.93049813113601</v>
      </c>
      <c r="M1278">
        <v>60.420484219149301</v>
      </c>
      <c r="N1278">
        <v>2.0326051237760798</v>
      </c>
      <c r="O1278">
        <v>4.7269763651181602</v>
      </c>
      <c r="P1278">
        <v>467.10084033613401</v>
      </c>
      <c r="Q1278">
        <v>0.222726080514072</v>
      </c>
    </row>
    <row r="1279" spans="1:17" hidden="1" x14ac:dyDescent="0.3">
      <c r="A1279" t="s">
        <v>2723</v>
      </c>
      <c r="B1279" t="s">
        <v>2724</v>
      </c>
      <c r="C1279" t="s">
        <v>10398</v>
      </c>
      <c r="D1279" t="s">
        <v>429</v>
      </c>
      <c r="E1279">
        <v>1601.3239444440001</v>
      </c>
      <c r="F1279">
        <v>108.92</v>
      </c>
      <c r="G1279">
        <v>-60.896074934193699</v>
      </c>
      <c r="H1279">
        <v>7.4089319066988004</v>
      </c>
      <c r="I1279">
        <v>-9.1752969673658793</v>
      </c>
      <c r="J1279">
        <v>1.67947214938081</v>
      </c>
      <c r="K1279">
        <v>102.02417548246299</v>
      </c>
      <c r="L1279">
        <v>110.280715039993</v>
      </c>
      <c r="M1279">
        <v>69.757757683749702</v>
      </c>
      <c r="N1279">
        <v>0.87825903671855299</v>
      </c>
      <c r="O1279">
        <v>56.904149834741098</v>
      </c>
      <c r="P1279">
        <v>21.022222222222201</v>
      </c>
      <c r="Q1279">
        <v>-3.5758398238341003E-2</v>
      </c>
    </row>
    <row r="1280" spans="1:17" hidden="1" x14ac:dyDescent="0.3">
      <c r="A1280" t="s">
        <v>2725</v>
      </c>
      <c r="B1280" t="s">
        <v>2726</v>
      </c>
      <c r="C1280" t="s">
        <v>10398</v>
      </c>
      <c r="D1280" t="s">
        <v>390</v>
      </c>
      <c r="E1280">
        <v>1599</v>
      </c>
      <c r="F1280">
        <v>266.5</v>
      </c>
      <c r="G1280">
        <v>1.1397357108883901</v>
      </c>
      <c r="H1280">
        <v>-7.2216633567959603</v>
      </c>
      <c r="I1280">
        <v>101.33656799764</v>
      </c>
      <c r="J1280">
        <v>5.20663261885512</v>
      </c>
      <c r="K1280">
        <v>239.25230069577501</v>
      </c>
      <c r="L1280">
        <v>202.235814360359</v>
      </c>
      <c r="M1280">
        <v>52.943120323878297</v>
      </c>
      <c r="N1280">
        <v>0.86004650227211799</v>
      </c>
      <c r="O1280">
        <v>8.4427767354596508</v>
      </c>
      <c r="P1280">
        <v>135.84070796460099</v>
      </c>
      <c r="Q1280">
        <v>-6.6012177407134998E-2</v>
      </c>
    </row>
    <row r="1281" spans="1:17" hidden="1" x14ac:dyDescent="0.3">
      <c r="A1281" t="s">
        <v>2727</v>
      </c>
      <c r="B1281" t="s">
        <v>2728</v>
      </c>
      <c r="C1281" t="s">
        <v>10398</v>
      </c>
      <c r="D1281" t="s">
        <v>114</v>
      </c>
      <c r="E1281">
        <v>1595.9447093430001</v>
      </c>
      <c r="F1281">
        <v>14.81</v>
      </c>
      <c r="G1281">
        <v>-22.998092331395199</v>
      </c>
      <c r="H1281">
        <v>-14.9291260433631</v>
      </c>
      <c r="I1281">
        <v>-34.986430525166099</v>
      </c>
      <c r="J1281">
        <v>-2.4418442023369198</v>
      </c>
      <c r="K1281">
        <v>15.8042004608697</v>
      </c>
      <c r="L1281">
        <v>16.438506112774601</v>
      </c>
      <c r="M1281">
        <v>36.296898357808303</v>
      </c>
      <c r="N1281">
        <v>0.77147348331775001</v>
      </c>
      <c r="O1281">
        <v>77.955073951014199</v>
      </c>
      <c r="P1281">
        <v>24.094991185315699</v>
      </c>
      <c r="Q1281">
        <v>3.5708677277052001E-2</v>
      </c>
    </row>
    <row r="1282" spans="1:17" hidden="1" x14ac:dyDescent="0.3">
      <c r="A1282" t="s">
        <v>2729</v>
      </c>
      <c r="B1282" t="s">
        <v>2730</v>
      </c>
      <c r="C1282" t="s">
        <v>10398</v>
      </c>
      <c r="D1282" t="s">
        <v>259</v>
      </c>
      <c r="E1282">
        <v>1586.0751396000001</v>
      </c>
      <c r="F1282">
        <v>2749.6</v>
      </c>
      <c r="G1282">
        <v>183.91185471860399</v>
      </c>
      <c r="H1282">
        <v>-10.426867526934901</v>
      </c>
      <c r="I1282">
        <v>69.872983043572006</v>
      </c>
      <c r="J1282">
        <v>-7.0763810797750102</v>
      </c>
      <c r="K1282">
        <v>2835.5946931957401</v>
      </c>
      <c r="L1282">
        <v>2184.6373328990398</v>
      </c>
      <c r="M1282">
        <v>25.741343218460202</v>
      </c>
      <c r="N1282">
        <v>0.458296637493325</v>
      </c>
      <c r="O1282">
        <v>27.254873436136101</v>
      </c>
      <c r="P1282">
        <v>236.96078431372499</v>
      </c>
      <c r="Q1282">
        <v>0.16688501426031799</v>
      </c>
    </row>
    <row r="1283" spans="1:17" hidden="1" x14ac:dyDescent="0.3">
      <c r="A1283" t="s">
        <v>2731</v>
      </c>
      <c r="B1283" t="s">
        <v>2732</v>
      </c>
      <c r="C1283" t="s">
        <v>10398</v>
      </c>
      <c r="D1283" t="s">
        <v>278</v>
      </c>
      <c r="E1283">
        <v>1585.1220000000001</v>
      </c>
      <c r="F1283">
        <v>542.85</v>
      </c>
      <c r="G1283">
        <v>5.9325048635071198</v>
      </c>
      <c r="H1283">
        <v>-0.474812963095194</v>
      </c>
      <c r="I1283">
        <v>41.566467738516401</v>
      </c>
      <c r="J1283">
        <v>-3.0677481022358499</v>
      </c>
      <c r="K1283">
        <v>510.065083566505</v>
      </c>
      <c r="L1283">
        <v>444.05067968274898</v>
      </c>
      <c r="M1283">
        <v>53.637809826893701</v>
      </c>
      <c r="N1283">
        <v>0.63610309519469199</v>
      </c>
      <c r="O1283">
        <v>5.7106014552823003</v>
      </c>
      <c r="P1283">
        <v>65.402193784277898</v>
      </c>
      <c r="Q1283">
        <v>-6.4653506246160003E-3</v>
      </c>
    </row>
    <row r="1284" spans="1:17" hidden="1" x14ac:dyDescent="0.3">
      <c r="A1284" t="s">
        <v>2733</v>
      </c>
      <c r="B1284" t="s">
        <v>2734</v>
      </c>
      <c r="C1284" t="s">
        <v>10398</v>
      </c>
      <c r="D1284" t="s">
        <v>21</v>
      </c>
      <c r="E1284">
        <v>1582.2987682850001</v>
      </c>
      <c r="F1284">
        <v>283.45</v>
      </c>
      <c r="G1284">
        <v>83.286563611024405</v>
      </c>
      <c r="H1284">
        <v>23.3124484779221</v>
      </c>
      <c r="I1284">
        <v>98.278748834160794</v>
      </c>
      <c r="J1284">
        <v>-7.4787749358168503</v>
      </c>
      <c r="K1284">
        <v>247.51359427035601</v>
      </c>
      <c r="L1284">
        <v>186.342052592621</v>
      </c>
      <c r="M1284">
        <v>47.872964528426998</v>
      </c>
      <c r="N1284">
        <v>0.64990873654982495</v>
      </c>
      <c r="O1284">
        <v>12.8594108308343</v>
      </c>
      <c r="P1284">
        <v>156.51583710407201</v>
      </c>
      <c r="Q1284">
        <v>0.128399244559947</v>
      </c>
    </row>
    <row r="1285" spans="1:17" hidden="1" x14ac:dyDescent="0.3">
      <c r="A1285" t="s">
        <v>2735</v>
      </c>
      <c r="B1285" t="s">
        <v>2736</v>
      </c>
      <c r="C1285" t="s">
        <v>10398</v>
      </c>
      <c r="D1285" t="s">
        <v>278</v>
      </c>
      <c r="E1285">
        <v>1579.057358199</v>
      </c>
      <c r="F1285">
        <v>167.91</v>
      </c>
      <c r="G1285">
        <v>46.5973291875641</v>
      </c>
      <c r="H1285">
        <v>12.008003449282301</v>
      </c>
      <c r="I1285">
        <v>73.255130383061399</v>
      </c>
      <c r="J1285">
        <v>-0.48306435084184501</v>
      </c>
      <c r="K1285">
        <v>144.146228144693</v>
      </c>
      <c r="L1285">
        <v>120.77699395949899</v>
      </c>
      <c r="M1285">
        <v>64.7721270156201</v>
      </c>
      <c r="N1285">
        <v>2.0194007846248101</v>
      </c>
      <c r="O1285">
        <v>6.0091715800131</v>
      </c>
      <c r="P1285">
        <v>105.01831501831499</v>
      </c>
      <c r="Q1285">
        <v>9.4354972681730005E-3</v>
      </c>
    </row>
    <row r="1286" spans="1:17" hidden="1" x14ac:dyDescent="0.3">
      <c r="A1286" t="s">
        <v>2737</v>
      </c>
      <c r="B1286" t="s">
        <v>2738</v>
      </c>
      <c r="C1286" t="s">
        <v>10398</v>
      </c>
      <c r="D1286" t="s">
        <v>60</v>
      </c>
      <c r="E1286">
        <v>1578.2504550660001</v>
      </c>
      <c r="F1286">
        <v>221.67</v>
      </c>
      <c r="G1286">
        <v>-49.322055151778699</v>
      </c>
      <c r="H1286">
        <v>-5.1581318572396198</v>
      </c>
      <c r="I1286">
        <v>-40.248062551211298</v>
      </c>
      <c r="J1286">
        <v>-2.7002240435336802</v>
      </c>
      <c r="K1286">
        <v>231.080631157601</v>
      </c>
      <c r="M1286">
        <v>38.248377494251798</v>
      </c>
      <c r="N1286">
        <v>0.97093516027805205</v>
      </c>
      <c r="O1286">
        <v>33.779943158749496</v>
      </c>
      <c r="P1286">
        <v>11.3919597989949</v>
      </c>
    </row>
    <row r="1287" spans="1:17" hidden="1" x14ac:dyDescent="0.3">
      <c r="A1287" t="s">
        <v>2739</v>
      </c>
      <c r="B1287" t="s">
        <v>2740</v>
      </c>
      <c r="C1287" t="s">
        <v>10398</v>
      </c>
      <c r="D1287" t="s">
        <v>197</v>
      </c>
      <c r="E1287">
        <v>1576.2055350000001</v>
      </c>
      <c r="F1287">
        <v>116.51</v>
      </c>
      <c r="G1287">
        <v>11.033993635697</v>
      </c>
      <c r="H1287">
        <v>-10.603184207163901</v>
      </c>
      <c r="I1287">
        <v>-31.855474613553799</v>
      </c>
      <c r="J1287">
        <v>-4.1785152900194102</v>
      </c>
      <c r="K1287">
        <v>122.505733784371</v>
      </c>
      <c r="L1287">
        <v>118.04846518616</v>
      </c>
      <c r="M1287">
        <v>42.162667074519099</v>
      </c>
      <c r="N1287">
        <v>0.59762243752617505</v>
      </c>
      <c r="O1287">
        <v>34.752381769805098</v>
      </c>
      <c r="P1287">
        <v>48.043202033036799</v>
      </c>
      <c r="Q1287">
        <v>9.0364312713525005E-2</v>
      </c>
    </row>
    <row r="1288" spans="1:17" hidden="1" x14ac:dyDescent="0.3">
      <c r="A1288" t="s">
        <v>2741</v>
      </c>
      <c r="B1288" t="s">
        <v>2742</v>
      </c>
      <c r="C1288" t="s">
        <v>10398</v>
      </c>
      <c r="D1288" t="s">
        <v>132</v>
      </c>
      <c r="E1288">
        <v>1574.7537629879901</v>
      </c>
      <c r="F1288">
        <v>61.32</v>
      </c>
      <c r="G1288">
        <v>121.717828731712</v>
      </c>
      <c r="H1288">
        <v>23.738371815769401</v>
      </c>
      <c r="I1288">
        <v>90.476131604062701</v>
      </c>
      <c r="J1288">
        <v>17.558318379902499</v>
      </c>
      <c r="K1288">
        <v>48.0285702831168</v>
      </c>
      <c r="L1288">
        <v>37.918053776666</v>
      </c>
      <c r="M1288">
        <v>64.5100127065257</v>
      </c>
      <c r="N1288">
        <v>2.4034020422723499</v>
      </c>
      <c r="O1288">
        <v>12.3613829093281</v>
      </c>
      <c r="P1288">
        <v>157.10691823899299</v>
      </c>
      <c r="Q1288">
        <v>9.0328978732909002E-2</v>
      </c>
    </row>
    <row r="1289" spans="1:17" hidden="1" x14ac:dyDescent="0.3">
      <c r="A1289" t="s">
        <v>2743</v>
      </c>
      <c r="B1289" t="s">
        <v>2744</v>
      </c>
      <c r="C1289" t="s">
        <v>10398</v>
      </c>
      <c r="D1289" t="s">
        <v>259</v>
      </c>
      <c r="E1289">
        <v>1574.43</v>
      </c>
      <c r="F1289">
        <v>1211.0999999999999</v>
      </c>
      <c r="G1289">
        <v>38.288249634602103</v>
      </c>
      <c r="H1289">
        <v>-8.5073498222292692</v>
      </c>
      <c r="I1289">
        <v>47.332923221132901</v>
      </c>
      <c r="J1289">
        <v>-0.811949696968854</v>
      </c>
      <c r="K1289">
        <v>1259.85334739411</v>
      </c>
      <c r="L1289">
        <v>1074.19899737434</v>
      </c>
      <c r="M1289">
        <v>36.103060595632201</v>
      </c>
      <c r="N1289">
        <v>0.37511370474052502</v>
      </c>
      <c r="O1289">
        <v>29.625959871191402</v>
      </c>
      <c r="P1289">
        <v>92.3755063140338</v>
      </c>
      <c r="Q1289">
        <v>7.3410283929170997E-2</v>
      </c>
    </row>
    <row r="1290" spans="1:17" hidden="1" x14ac:dyDescent="0.3">
      <c r="A1290" t="s">
        <v>2745</v>
      </c>
      <c r="B1290" t="s">
        <v>2746</v>
      </c>
      <c r="C1290" t="s">
        <v>10398</v>
      </c>
      <c r="D1290" t="s">
        <v>141</v>
      </c>
      <c r="E1290">
        <v>1572.548493384</v>
      </c>
      <c r="F1290">
        <v>169.83</v>
      </c>
      <c r="G1290">
        <v>39.391427948742503</v>
      </c>
      <c r="H1290">
        <v>-14.912184937603501</v>
      </c>
      <c r="I1290">
        <v>-21.2984887598993</v>
      </c>
      <c r="J1290">
        <v>-9.0684277957330508</v>
      </c>
      <c r="K1290">
        <v>180.069117423818</v>
      </c>
      <c r="L1290">
        <v>168.26470939702199</v>
      </c>
      <c r="M1290">
        <v>35.9046617219485</v>
      </c>
      <c r="N1290">
        <v>0.65286428042175004</v>
      </c>
      <c r="O1290">
        <v>57.539892834010402</v>
      </c>
      <c r="P1290">
        <v>86.934507429829395</v>
      </c>
      <c r="Q1290">
        <v>8.5767845164419002E-2</v>
      </c>
    </row>
    <row r="1291" spans="1:17" hidden="1" x14ac:dyDescent="0.3">
      <c r="A1291" t="s">
        <v>2747</v>
      </c>
      <c r="B1291" t="s">
        <v>2748</v>
      </c>
      <c r="C1291" t="s">
        <v>10398</v>
      </c>
      <c r="D1291" t="s">
        <v>77</v>
      </c>
      <c r="E1291">
        <v>1567.5307634999999</v>
      </c>
      <c r="F1291">
        <v>50999</v>
      </c>
      <c r="G1291">
        <v>156.917589276933</v>
      </c>
      <c r="H1291">
        <v>-11.4830016467587</v>
      </c>
      <c r="I1291">
        <v>87.587715097590802</v>
      </c>
      <c r="J1291">
        <v>-5.7605752107361203</v>
      </c>
      <c r="K1291">
        <v>52091.154158953097</v>
      </c>
      <c r="L1291">
        <v>38741.888127747901</v>
      </c>
      <c r="M1291">
        <v>35.928555441208097</v>
      </c>
      <c r="N1291">
        <v>0.40152373108205403</v>
      </c>
      <c r="O1291">
        <v>31.373164179689802</v>
      </c>
      <c r="P1291">
        <v>216.76397515527901</v>
      </c>
      <c r="Q1291">
        <v>9.0633349120227996E-2</v>
      </c>
    </row>
    <row r="1292" spans="1:17" hidden="1" x14ac:dyDescent="0.3">
      <c r="A1292" t="s">
        <v>2749</v>
      </c>
      <c r="B1292" t="s">
        <v>2750</v>
      </c>
      <c r="C1292" t="s">
        <v>10398</v>
      </c>
      <c r="D1292" t="s">
        <v>125</v>
      </c>
      <c r="E1292">
        <v>1565.25124284</v>
      </c>
      <c r="F1292">
        <v>69.540000000000006</v>
      </c>
      <c r="G1292">
        <v>36.9692275733738</v>
      </c>
      <c r="H1292">
        <v>-9.4298960681022095</v>
      </c>
      <c r="I1292">
        <v>10.2309624900986</v>
      </c>
      <c r="J1292">
        <v>-9.1598914453159903</v>
      </c>
      <c r="K1292">
        <v>69.818687712195796</v>
      </c>
      <c r="L1292">
        <v>61.989740153289901</v>
      </c>
      <c r="M1292">
        <v>32.389964462475902</v>
      </c>
      <c r="N1292">
        <v>0.65155020392840102</v>
      </c>
      <c r="O1292">
        <v>23.6698303134886</v>
      </c>
      <c r="P1292">
        <v>92.898751733703193</v>
      </c>
      <c r="Q1292">
        <v>5.6883611476095997E-2</v>
      </c>
    </row>
    <row r="1293" spans="1:17" hidden="1" x14ac:dyDescent="0.3">
      <c r="A1293" t="s">
        <v>2751</v>
      </c>
      <c r="B1293" t="s">
        <v>2752</v>
      </c>
      <c r="C1293" t="s">
        <v>10398</v>
      </c>
      <c r="D1293" t="s">
        <v>472</v>
      </c>
      <c r="E1293">
        <v>1563.40584184</v>
      </c>
      <c r="F1293">
        <v>221.14</v>
      </c>
      <c r="G1293">
        <v>48.3862325975307</v>
      </c>
      <c r="H1293">
        <v>24.944615712971402</v>
      </c>
      <c r="I1293">
        <v>82.941066668997706</v>
      </c>
      <c r="J1293">
        <v>1.0958550002255301</v>
      </c>
      <c r="K1293">
        <v>182.32880409253301</v>
      </c>
      <c r="L1293">
        <v>148.12661124158899</v>
      </c>
      <c r="M1293">
        <v>56.237367063292602</v>
      </c>
      <c r="N1293">
        <v>1.8097463869588599</v>
      </c>
      <c r="O1293">
        <v>12.3270326490006</v>
      </c>
      <c r="P1293">
        <v>118.517786561264</v>
      </c>
      <c r="Q1293">
        <v>6.6430336135400003E-2</v>
      </c>
    </row>
    <row r="1294" spans="1:17" hidden="1" x14ac:dyDescent="0.3">
      <c r="A1294" t="s">
        <v>2753</v>
      </c>
      <c r="B1294" t="s">
        <v>2754</v>
      </c>
      <c r="C1294" t="s">
        <v>10398</v>
      </c>
      <c r="D1294" t="s">
        <v>54</v>
      </c>
      <c r="E1294">
        <v>1559.1309656999999</v>
      </c>
      <c r="F1294">
        <v>323.39999999999998</v>
      </c>
      <c r="G1294">
        <v>13.1562981464188</v>
      </c>
      <c r="H1294">
        <v>0.96395330444711502</v>
      </c>
      <c r="I1294">
        <v>6.5049727301875597</v>
      </c>
      <c r="J1294">
        <v>-5.2433048252914203</v>
      </c>
      <c r="K1294">
        <v>299.84014475919201</v>
      </c>
      <c r="L1294">
        <v>261.96172731001002</v>
      </c>
      <c r="M1294">
        <v>43.055060528012604</v>
      </c>
      <c r="N1294">
        <v>1.49705912195119</v>
      </c>
      <c r="O1294">
        <v>14.316635745207099</v>
      </c>
      <c r="P1294">
        <v>74.386627123213799</v>
      </c>
      <c r="Q1294">
        <v>4.2399557775997999E-2</v>
      </c>
    </row>
    <row r="1295" spans="1:17" hidden="1" x14ac:dyDescent="0.3">
      <c r="A1295" t="s">
        <v>2755</v>
      </c>
      <c r="B1295" t="s">
        <v>2756</v>
      </c>
      <c r="C1295" t="s">
        <v>10398</v>
      </c>
      <c r="D1295" t="s">
        <v>1001</v>
      </c>
      <c r="E1295">
        <v>1556.6323391999999</v>
      </c>
      <c r="F1295">
        <v>777.6</v>
      </c>
      <c r="G1295">
        <v>-16.025660698862101</v>
      </c>
      <c r="H1295">
        <v>0.99561336355541796</v>
      </c>
      <c r="I1295">
        <v>29.219281037749202</v>
      </c>
      <c r="J1295">
        <v>-4.2844093297240304</v>
      </c>
      <c r="K1295">
        <v>687.85320868427095</v>
      </c>
      <c r="L1295">
        <v>636.204583975437</v>
      </c>
      <c r="M1295">
        <v>74.333863679945395</v>
      </c>
      <c r="N1295">
        <v>0.85558412242817705</v>
      </c>
      <c r="O1295">
        <v>9.95370370370369</v>
      </c>
      <c r="P1295">
        <v>62.152017516421601</v>
      </c>
      <c r="Q1295">
        <v>6.1952092670639003E-2</v>
      </c>
    </row>
    <row r="1296" spans="1:17" hidden="1" x14ac:dyDescent="0.3">
      <c r="A1296" t="s">
        <v>2757</v>
      </c>
      <c r="B1296" t="s">
        <v>2758</v>
      </c>
      <c r="C1296" t="s">
        <v>10398</v>
      </c>
      <c r="D1296" t="s">
        <v>125</v>
      </c>
      <c r="E1296">
        <v>1533.9896000000001</v>
      </c>
      <c r="F1296">
        <v>757.9</v>
      </c>
      <c r="G1296">
        <v>-23.064726866470799</v>
      </c>
      <c r="H1296">
        <v>13.617399143204</v>
      </c>
      <c r="I1296">
        <v>0.80030268750899503</v>
      </c>
      <c r="J1296">
        <v>-2.49482259522419</v>
      </c>
      <c r="K1296">
        <v>696.48129246329802</v>
      </c>
      <c r="L1296">
        <v>653.26354898657803</v>
      </c>
      <c r="M1296">
        <v>56.191721205657799</v>
      </c>
      <c r="N1296">
        <v>1.9542718823070599</v>
      </c>
      <c r="O1296">
        <v>9.3416017944319893</v>
      </c>
      <c r="P1296">
        <v>31.694178974804501</v>
      </c>
      <c r="Q1296">
        <v>0.105623321627001</v>
      </c>
    </row>
    <row r="1297" spans="1:17" hidden="1" x14ac:dyDescent="0.3">
      <c r="A1297" t="s">
        <v>2759</v>
      </c>
      <c r="B1297" t="s">
        <v>2760</v>
      </c>
      <c r="C1297" t="s">
        <v>10398</v>
      </c>
      <c r="D1297" t="s">
        <v>125</v>
      </c>
      <c r="E1297">
        <v>1532.9705856</v>
      </c>
      <c r="F1297">
        <v>12.8</v>
      </c>
      <c r="G1297">
        <v>-5.9221490935820604</v>
      </c>
      <c r="H1297">
        <v>-5.9448926027975002</v>
      </c>
      <c r="I1297">
        <v>-26.666725538794399</v>
      </c>
      <c r="J1297">
        <v>-4.8594347968752096</v>
      </c>
      <c r="K1297">
        <v>13.493770069579201</v>
      </c>
      <c r="L1297">
        <v>13.4049959963658</v>
      </c>
      <c r="M1297">
        <v>27.9439809614578</v>
      </c>
      <c r="N1297">
        <v>0.368812011736314</v>
      </c>
      <c r="O1297">
        <v>43.749999999999901</v>
      </c>
      <c r="P1297">
        <v>64.102564102564102</v>
      </c>
      <c r="Q1297">
        <v>5.9419850692929002E-2</v>
      </c>
    </row>
    <row r="1298" spans="1:17" hidden="1" x14ac:dyDescent="0.3">
      <c r="A1298" t="s">
        <v>2761</v>
      </c>
      <c r="B1298" t="s">
        <v>2762</v>
      </c>
      <c r="C1298" t="s">
        <v>10398</v>
      </c>
      <c r="D1298" t="s">
        <v>46</v>
      </c>
      <c r="E1298">
        <v>1529.6737499999999</v>
      </c>
      <c r="F1298">
        <v>387.75</v>
      </c>
      <c r="G1298">
        <v>-3.2907150820319302</v>
      </c>
      <c r="H1298">
        <v>-13.7832170258272</v>
      </c>
      <c r="I1298">
        <v>38.066603958932902</v>
      </c>
      <c r="J1298">
        <v>-6.5485322163097104</v>
      </c>
      <c r="K1298">
        <v>414.73813716889401</v>
      </c>
      <c r="L1298">
        <v>362.27908108189803</v>
      </c>
      <c r="M1298">
        <v>20.523588582629799</v>
      </c>
      <c r="N1298">
        <v>0.39554432785457599</v>
      </c>
      <c r="O1298">
        <v>28.291424887169502</v>
      </c>
      <c r="P1298">
        <v>68.477080165109697</v>
      </c>
      <c r="Q1298">
        <v>6.8809711968337003E-2</v>
      </c>
    </row>
    <row r="1299" spans="1:17" hidden="1" x14ac:dyDescent="0.3">
      <c r="A1299" t="s">
        <v>2763</v>
      </c>
      <c r="B1299" t="s">
        <v>2764</v>
      </c>
      <c r="C1299" t="s">
        <v>10398</v>
      </c>
      <c r="D1299" t="s">
        <v>161</v>
      </c>
      <c r="E1299">
        <v>1528.420049325</v>
      </c>
      <c r="F1299">
        <v>1246.45</v>
      </c>
      <c r="G1299">
        <v>-14.6233934843768</v>
      </c>
      <c r="H1299">
        <v>-3.2633781135972901</v>
      </c>
      <c r="I1299">
        <v>10.338500044483601</v>
      </c>
      <c r="J1299">
        <v>-1.6358859359120199</v>
      </c>
      <c r="K1299">
        <v>1259.75589611799</v>
      </c>
      <c r="L1299">
        <v>1186.5773206942199</v>
      </c>
      <c r="M1299">
        <v>51.799476439242603</v>
      </c>
      <c r="N1299">
        <v>0.278225331114347</v>
      </c>
      <c r="O1299">
        <v>26.358859160014401</v>
      </c>
      <c r="P1299">
        <v>38.517530699561</v>
      </c>
      <c r="Q1299">
        <v>-4.6901371209384E-2</v>
      </c>
    </row>
    <row r="1300" spans="1:17" hidden="1" x14ac:dyDescent="0.3">
      <c r="A1300" t="s">
        <v>2765</v>
      </c>
      <c r="B1300" t="s">
        <v>2766</v>
      </c>
      <c r="C1300" t="s">
        <v>10398</v>
      </c>
      <c r="D1300" t="s">
        <v>46</v>
      </c>
      <c r="E1300">
        <v>1525.673748576</v>
      </c>
      <c r="F1300">
        <v>68.16</v>
      </c>
      <c r="G1300">
        <v>-11.054516243340499</v>
      </c>
      <c r="H1300">
        <v>-12.4906288740373</v>
      </c>
      <c r="I1300">
        <v>0.75387478503166605</v>
      </c>
      <c r="J1300">
        <v>-0.329126431951066</v>
      </c>
      <c r="K1300">
        <v>70.472602947119697</v>
      </c>
      <c r="L1300">
        <v>69.095262370156803</v>
      </c>
      <c r="M1300">
        <v>49.487835801343799</v>
      </c>
      <c r="N1300">
        <v>0.52600038322712395</v>
      </c>
      <c r="O1300">
        <v>36.6637323943662</v>
      </c>
      <c r="P1300">
        <v>27.0456663560111</v>
      </c>
      <c r="Q1300">
        <v>9.0809536848447003E-2</v>
      </c>
    </row>
    <row r="1301" spans="1:17" hidden="1" x14ac:dyDescent="0.3">
      <c r="A1301" t="s">
        <v>2767</v>
      </c>
      <c r="B1301" t="s">
        <v>2768</v>
      </c>
      <c r="C1301" t="s">
        <v>10398</v>
      </c>
      <c r="D1301" t="s">
        <v>794</v>
      </c>
      <c r="E1301">
        <v>1522.471964244</v>
      </c>
      <c r="F1301">
        <v>69.69</v>
      </c>
      <c r="G1301">
        <v>96.305867098213895</v>
      </c>
      <c r="H1301">
        <v>-3.5276474952242198</v>
      </c>
      <c r="I1301">
        <v>33.404703032634103</v>
      </c>
      <c r="J1301">
        <v>-2.6618385023226798</v>
      </c>
      <c r="K1301">
        <v>68.275418073741903</v>
      </c>
      <c r="L1301">
        <v>58.321183214954097</v>
      </c>
      <c r="M1301">
        <v>47.175224682381597</v>
      </c>
      <c r="N1301">
        <v>0.63664291952465302</v>
      </c>
      <c r="O1301">
        <v>11.2067728511981</v>
      </c>
      <c r="P1301">
        <v>148.007117437722</v>
      </c>
      <c r="Q1301">
        <v>0.23101351412049301</v>
      </c>
    </row>
    <row r="1302" spans="1:17" hidden="1" x14ac:dyDescent="0.3">
      <c r="A1302" t="s">
        <v>2769</v>
      </c>
      <c r="B1302" t="s">
        <v>2770</v>
      </c>
      <c r="C1302" t="s">
        <v>10398</v>
      </c>
      <c r="D1302" t="s">
        <v>2771</v>
      </c>
      <c r="E1302">
        <v>1522.2143011000001</v>
      </c>
      <c r="F1302">
        <v>674.35</v>
      </c>
      <c r="G1302">
        <v>188.64608904627499</v>
      </c>
      <c r="H1302">
        <v>31.380316841223799</v>
      </c>
      <c r="I1302">
        <v>123.21799700293199</v>
      </c>
      <c r="J1302">
        <v>-9.01263745413757</v>
      </c>
      <c r="K1302">
        <v>584.81575553283994</v>
      </c>
      <c r="L1302">
        <v>399.84293119933</v>
      </c>
      <c r="M1302">
        <v>46.234655996312803</v>
      </c>
      <c r="N1302">
        <v>0.93983588758508296</v>
      </c>
      <c r="O1302">
        <v>11.7965448209386</v>
      </c>
      <c r="P1302">
        <v>262.65125033611099</v>
      </c>
    </row>
    <row r="1303" spans="1:17" hidden="1" x14ac:dyDescent="0.3">
      <c r="A1303" t="s">
        <v>2772</v>
      </c>
      <c r="B1303" t="s">
        <v>2773</v>
      </c>
      <c r="C1303" t="s">
        <v>10398</v>
      </c>
      <c r="D1303" t="s">
        <v>387</v>
      </c>
      <c r="E1303">
        <v>1515.8890968000001</v>
      </c>
      <c r="F1303">
        <v>245.18</v>
      </c>
      <c r="G1303">
        <v>-17.1257567698662</v>
      </c>
      <c r="H1303">
        <v>-8.0266790307771601</v>
      </c>
      <c r="I1303">
        <v>-16.948432280897201</v>
      </c>
      <c r="J1303">
        <v>-4.8629736803574701</v>
      </c>
      <c r="K1303">
        <v>257.550267809491</v>
      </c>
      <c r="L1303">
        <v>251.60819916876599</v>
      </c>
      <c r="M1303">
        <v>41.253745276388301</v>
      </c>
      <c r="N1303">
        <v>0.45779333363541203</v>
      </c>
      <c r="O1303">
        <v>27.233053266987501</v>
      </c>
      <c r="P1303">
        <v>19.570836381370398</v>
      </c>
      <c r="Q1303">
        <v>9.6163839426139999E-2</v>
      </c>
    </row>
    <row r="1304" spans="1:17" hidden="1" x14ac:dyDescent="0.3">
      <c r="A1304" t="s">
        <v>2774</v>
      </c>
      <c r="B1304" t="s">
        <v>2775</v>
      </c>
      <c r="C1304" t="s">
        <v>10398</v>
      </c>
      <c r="D1304" t="s">
        <v>472</v>
      </c>
      <c r="E1304">
        <v>1515.29165676</v>
      </c>
      <c r="F1304">
        <v>243.6</v>
      </c>
      <c r="G1304">
        <v>-20.527159102569001</v>
      </c>
      <c r="H1304">
        <v>26.4392851366784</v>
      </c>
      <c r="I1304">
        <v>26.9478706420416</v>
      </c>
      <c r="J1304">
        <v>-6.16060060597722</v>
      </c>
      <c r="K1304">
        <v>217.53959082520601</v>
      </c>
      <c r="L1304">
        <v>206.08892779216299</v>
      </c>
      <c r="M1304">
        <v>56.054153577883703</v>
      </c>
      <c r="N1304">
        <v>2.0077336522768201</v>
      </c>
      <c r="O1304">
        <v>8.1773399014778203</v>
      </c>
      <c r="P1304">
        <v>52.3452157598498</v>
      </c>
      <c r="Q1304">
        <v>1.5441341471955999E-2</v>
      </c>
    </row>
    <row r="1305" spans="1:17" hidden="1" x14ac:dyDescent="0.3">
      <c r="A1305" t="s">
        <v>2776</v>
      </c>
      <c r="B1305" t="s">
        <v>2777</v>
      </c>
      <c r="C1305" t="s">
        <v>10398</v>
      </c>
      <c r="D1305" t="s">
        <v>290</v>
      </c>
      <c r="E1305">
        <v>1508.602861692</v>
      </c>
      <c r="F1305">
        <v>27.22</v>
      </c>
      <c r="G1305">
        <v>-47.4820328018033</v>
      </c>
      <c r="H1305">
        <v>-16.1310373431728</v>
      </c>
      <c r="I1305">
        <v>-28.260313469016001</v>
      </c>
      <c r="J1305">
        <v>-6.7377916658622503</v>
      </c>
      <c r="K1305">
        <v>29.897202912572801</v>
      </c>
      <c r="L1305">
        <v>31.454140693162699</v>
      </c>
      <c r="M1305">
        <v>15.5515257662816</v>
      </c>
      <c r="N1305">
        <v>0.40902081452796202</v>
      </c>
      <c r="O1305">
        <v>68.258633357825104</v>
      </c>
      <c r="P1305">
        <v>20.9777777777777</v>
      </c>
      <c r="Q1305">
        <v>-4.3292418654010997E-2</v>
      </c>
    </row>
    <row r="1306" spans="1:17" hidden="1" x14ac:dyDescent="0.3">
      <c r="A1306" t="s">
        <v>2778</v>
      </c>
      <c r="B1306" t="s">
        <v>2779</v>
      </c>
      <c r="C1306" t="s">
        <v>10398</v>
      </c>
      <c r="D1306" t="s">
        <v>753</v>
      </c>
      <c r="E1306">
        <v>1502.0466694199999</v>
      </c>
      <c r="F1306">
        <v>279.51</v>
      </c>
      <c r="G1306">
        <v>0.91482789814804699</v>
      </c>
      <c r="H1306">
        <v>-0.70524544634821895</v>
      </c>
      <c r="I1306">
        <v>0.81982747424227698</v>
      </c>
      <c r="J1306">
        <v>-0.60391337801659695</v>
      </c>
      <c r="K1306">
        <v>268.72989843138402</v>
      </c>
      <c r="L1306">
        <v>248.77703676034599</v>
      </c>
      <c r="M1306">
        <v>57.335343564974302</v>
      </c>
      <c r="N1306">
        <v>0.73705355907256298</v>
      </c>
      <c r="O1306">
        <v>1.96415155092841</v>
      </c>
      <c r="P1306">
        <v>37.7643057814579</v>
      </c>
      <c r="Q1306">
        <v>2.5420345253382999E-2</v>
      </c>
    </row>
    <row r="1307" spans="1:17" hidden="1" x14ac:dyDescent="0.3">
      <c r="A1307" t="s">
        <v>2780</v>
      </c>
      <c r="B1307" t="s">
        <v>2781</v>
      </c>
      <c r="C1307" t="s">
        <v>10398</v>
      </c>
      <c r="D1307" t="s">
        <v>266</v>
      </c>
      <c r="E1307">
        <v>1499.7980547940001</v>
      </c>
      <c r="F1307">
        <v>182.78</v>
      </c>
      <c r="G1307">
        <v>-38.522396055302998</v>
      </c>
      <c r="H1307">
        <v>-12.293557999118599</v>
      </c>
      <c r="I1307">
        <v>-13.79857799447</v>
      </c>
      <c r="J1307">
        <v>-8.9699334435161795</v>
      </c>
      <c r="K1307">
        <v>180.35747300600801</v>
      </c>
      <c r="M1307">
        <v>43.700196718631197</v>
      </c>
      <c r="N1307">
        <v>2.0322243279875001</v>
      </c>
      <c r="O1307">
        <v>20.308567676988702</v>
      </c>
      <c r="P1307">
        <v>42.020202020201999</v>
      </c>
    </row>
    <row r="1308" spans="1:17" hidden="1" x14ac:dyDescent="0.3">
      <c r="A1308" t="s">
        <v>2782</v>
      </c>
      <c r="B1308" t="s">
        <v>2783</v>
      </c>
      <c r="C1308" t="s">
        <v>10398</v>
      </c>
      <c r="D1308" t="s">
        <v>278</v>
      </c>
      <c r="E1308">
        <v>1496.5817763799901</v>
      </c>
      <c r="F1308">
        <v>110.42</v>
      </c>
      <c r="G1308">
        <v>-39.011202051379897</v>
      </c>
      <c r="H1308">
        <v>-5.6683884448797999</v>
      </c>
      <c r="I1308">
        <v>9.5971712609710304E-4</v>
      </c>
      <c r="J1308">
        <v>-2.7365473883886202</v>
      </c>
      <c r="K1308">
        <v>112.708391457175</v>
      </c>
      <c r="L1308">
        <v>111.774088562925</v>
      </c>
      <c r="M1308">
        <v>43.527778636806801</v>
      </c>
      <c r="N1308">
        <v>0.43197365300711099</v>
      </c>
      <c r="O1308">
        <v>16.8176055062488</v>
      </c>
      <c r="P1308">
        <v>20.0217391304347</v>
      </c>
      <c r="Q1308">
        <v>-3.1286106510499997E-2</v>
      </c>
    </row>
    <row r="1309" spans="1:17" hidden="1" x14ac:dyDescent="0.3">
      <c r="A1309" t="s">
        <v>2784</v>
      </c>
      <c r="B1309" t="s">
        <v>2785</v>
      </c>
      <c r="C1309" t="s">
        <v>10398</v>
      </c>
      <c r="D1309" t="s">
        <v>387</v>
      </c>
      <c r="E1309">
        <v>1491.03910215</v>
      </c>
      <c r="F1309">
        <v>125.81</v>
      </c>
      <c r="G1309">
        <v>-11.072685773742499</v>
      </c>
      <c r="H1309">
        <v>-9.8929277246120595</v>
      </c>
      <c r="I1309">
        <v>6.1614931560909003</v>
      </c>
      <c r="J1309">
        <v>-6.2261005648278198</v>
      </c>
      <c r="K1309">
        <v>129.07762608108001</v>
      </c>
      <c r="L1309">
        <v>121.456458578487</v>
      </c>
      <c r="M1309">
        <v>35.9614808486835</v>
      </c>
      <c r="N1309">
        <v>0.266587072428417</v>
      </c>
      <c r="O1309">
        <v>24.075987600349698</v>
      </c>
      <c r="P1309">
        <v>33.273305084745701</v>
      </c>
      <c r="Q1309">
        <v>4.1597605095900998E-2</v>
      </c>
    </row>
    <row r="1310" spans="1:17" hidden="1" x14ac:dyDescent="0.3">
      <c r="A1310" t="s">
        <v>2786</v>
      </c>
      <c r="B1310" t="s">
        <v>2787</v>
      </c>
      <c r="C1310" t="s">
        <v>10398</v>
      </c>
      <c r="D1310" t="s">
        <v>642</v>
      </c>
      <c r="E1310">
        <v>1476.9542039999999</v>
      </c>
      <c r="F1310">
        <v>213.4</v>
      </c>
      <c r="G1310">
        <v>-49.141243285097602</v>
      </c>
      <c r="H1310">
        <v>-13.135176870309399</v>
      </c>
      <c r="I1310">
        <v>-32.615625427209601</v>
      </c>
      <c r="J1310">
        <v>-5.7544601580892802</v>
      </c>
      <c r="K1310">
        <v>235.05567819038799</v>
      </c>
      <c r="L1310">
        <v>254.679307271612</v>
      </c>
      <c r="M1310">
        <v>30.0582590718886</v>
      </c>
      <c r="N1310">
        <v>0.66564237510725999</v>
      </c>
      <c r="O1310">
        <v>55.107778819118998</v>
      </c>
      <c r="P1310">
        <v>3.1914893617021201</v>
      </c>
      <c r="Q1310">
        <v>4.6237555899789E-2</v>
      </c>
    </row>
    <row r="1311" spans="1:17" hidden="1" x14ac:dyDescent="0.3">
      <c r="A1311" t="s">
        <v>2788</v>
      </c>
      <c r="B1311" t="s">
        <v>2789</v>
      </c>
      <c r="C1311" t="s">
        <v>10398</v>
      </c>
      <c r="D1311" t="s">
        <v>2645</v>
      </c>
      <c r="E1311">
        <v>1467.442</v>
      </c>
      <c r="F1311">
        <v>1790</v>
      </c>
      <c r="G1311">
        <v>636.83752437732505</v>
      </c>
      <c r="H1311">
        <v>-4.2036020670361296</v>
      </c>
      <c r="I1311">
        <v>80.926272968146606</v>
      </c>
      <c r="J1311">
        <v>-6.4424994983366899</v>
      </c>
      <c r="K1311">
        <v>1779.7468696415201</v>
      </c>
      <c r="L1311">
        <v>1240.1021831124001</v>
      </c>
      <c r="M1311">
        <v>46.508933732473402</v>
      </c>
      <c r="N1311">
        <v>0.50150956055015095</v>
      </c>
      <c r="O1311">
        <v>23.463687150837998</v>
      </c>
      <c r="P1311">
        <v>680.80697928026098</v>
      </c>
    </row>
    <row r="1312" spans="1:17" hidden="1" x14ac:dyDescent="0.3">
      <c r="A1312" t="s">
        <v>2790</v>
      </c>
      <c r="B1312" t="s">
        <v>2791</v>
      </c>
      <c r="C1312" t="s">
        <v>10398</v>
      </c>
      <c r="D1312" t="s">
        <v>54</v>
      </c>
      <c r="E1312">
        <v>1466.9901600000001</v>
      </c>
      <c r="F1312">
        <v>2489.8000000000002</v>
      </c>
      <c r="G1312">
        <v>97.060882224926502</v>
      </c>
      <c r="H1312">
        <v>-8.2165556153753698</v>
      </c>
      <c r="I1312">
        <v>55.078064187215901</v>
      </c>
      <c r="J1312">
        <v>-3.53769445692773</v>
      </c>
      <c r="K1312">
        <v>2352.9027392027401</v>
      </c>
      <c r="L1312">
        <v>1881.9036143205699</v>
      </c>
      <c r="M1312">
        <v>49.684488320504201</v>
      </c>
      <c r="N1312">
        <v>0.42685255920550003</v>
      </c>
      <c r="O1312">
        <v>13.854526467989301</v>
      </c>
      <c r="P1312">
        <v>134.55487517663599</v>
      </c>
    </row>
    <row r="1313" spans="1:17" hidden="1" x14ac:dyDescent="0.3">
      <c r="A1313" t="s">
        <v>2792</v>
      </c>
      <c r="B1313" t="s">
        <v>2793</v>
      </c>
      <c r="C1313" t="s">
        <v>10398</v>
      </c>
      <c r="D1313" t="s">
        <v>21</v>
      </c>
      <c r="E1313">
        <v>1464.772575</v>
      </c>
      <c r="F1313">
        <v>138.25</v>
      </c>
      <c r="G1313">
        <v>260.60298253535899</v>
      </c>
      <c r="H1313">
        <v>26.848417913285299</v>
      </c>
      <c r="I1313">
        <v>141.77312408526501</v>
      </c>
      <c r="J1313">
        <v>7.3297286232510599</v>
      </c>
      <c r="K1313">
        <v>109.14727785667399</v>
      </c>
      <c r="L1313">
        <v>75.495306445981896</v>
      </c>
      <c r="M1313">
        <v>67.907653548927698</v>
      </c>
      <c r="N1313">
        <v>1.58069015203114</v>
      </c>
      <c r="O1313">
        <v>5.1717902350813798</v>
      </c>
      <c r="P1313">
        <v>380.86956521739103</v>
      </c>
    </row>
    <row r="1314" spans="1:17" hidden="1" x14ac:dyDescent="0.3">
      <c r="A1314" t="s">
        <v>2794</v>
      </c>
      <c r="B1314" t="s">
        <v>2795</v>
      </c>
      <c r="C1314" t="s">
        <v>10398</v>
      </c>
      <c r="D1314" t="s">
        <v>407</v>
      </c>
      <c r="E1314">
        <v>1464.2536524059999</v>
      </c>
      <c r="F1314">
        <v>36.51</v>
      </c>
      <c r="G1314">
        <v>18.220118504062999</v>
      </c>
      <c r="H1314">
        <v>-9.2396785440177496</v>
      </c>
      <c r="I1314">
        <v>3.4022071923678801</v>
      </c>
      <c r="J1314">
        <v>7.8847684663021694E-2</v>
      </c>
      <c r="K1314">
        <v>37.593972133711297</v>
      </c>
      <c r="L1314">
        <v>35.502460073968898</v>
      </c>
      <c r="M1314">
        <v>51.318699612220897</v>
      </c>
      <c r="N1314">
        <v>0.62879461804827197</v>
      </c>
      <c r="O1314">
        <v>27.362366474938302</v>
      </c>
      <c r="P1314">
        <v>78.970588235294102</v>
      </c>
      <c r="Q1314">
        <v>9.8681195685350002E-3</v>
      </c>
    </row>
    <row r="1315" spans="1:17" hidden="1" x14ac:dyDescent="0.3">
      <c r="A1315" t="s">
        <v>2796</v>
      </c>
      <c r="B1315" t="s">
        <v>2797</v>
      </c>
      <c r="C1315" t="s">
        <v>10398</v>
      </c>
      <c r="D1315" t="s">
        <v>34</v>
      </c>
      <c r="E1315">
        <v>1464.2057500000001</v>
      </c>
      <c r="F1315">
        <v>43.61</v>
      </c>
      <c r="G1315">
        <v>-17.658328402969101</v>
      </c>
      <c r="H1315">
        <v>-5.6745107372059804</v>
      </c>
      <c r="I1315">
        <v>-11.962417921369299</v>
      </c>
      <c r="J1315">
        <v>-0.92285354715277401</v>
      </c>
      <c r="K1315">
        <v>45.1416028904653</v>
      </c>
      <c r="L1315">
        <v>45.537812099994497</v>
      </c>
      <c r="M1315">
        <v>40.286356227861702</v>
      </c>
      <c r="N1315">
        <v>0.89581523999412804</v>
      </c>
      <c r="O1315">
        <v>82.045402430635093</v>
      </c>
      <c r="P1315">
        <v>28.264705882352899</v>
      </c>
      <c r="Q1315">
        <v>0.205545555395894</v>
      </c>
    </row>
    <row r="1316" spans="1:17" hidden="1" x14ac:dyDescent="0.3">
      <c r="A1316" t="s">
        <v>2798</v>
      </c>
      <c r="B1316" t="s">
        <v>2799</v>
      </c>
      <c r="C1316" t="s">
        <v>10398</v>
      </c>
      <c r="D1316" t="s">
        <v>21</v>
      </c>
      <c r="E1316">
        <v>1462.31573998</v>
      </c>
      <c r="F1316">
        <v>393.85</v>
      </c>
      <c r="G1316">
        <v>-2.8926654974893902</v>
      </c>
      <c r="H1316">
        <v>-8.7325316020904395</v>
      </c>
      <c r="I1316">
        <v>23.018998983905998</v>
      </c>
      <c r="J1316">
        <v>-10.7097872910651</v>
      </c>
      <c r="K1316">
        <v>394.03922897140501</v>
      </c>
      <c r="L1316">
        <v>347.156092860922</v>
      </c>
      <c r="M1316">
        <v>31.212195684869101</v>
      </c>
      <c r="N1316">
        <v>1.02593728111396</v>
      </c>
      <c r="O1316">
        <v>15.526215564301101</v>
      </c>
      <c r="P1316">
        <v>58.554750402576403</v>
      </c>
      <c r="Q1316">
        <v>-2.0959666086891E-2</v>
      </c>
    </row>
    <row r="1317" spans="1:17" hidden="1" x14ac:dyDescent="0.3">
      <c r="A1317" t="s">
        <v>2800</v>
      </c>
      <c r="B1317" t="s">
        <v>2801</v>
      </c>
      <c r="C1317" t="s">
        <v>10398</v>
      </c>
      <c r="D1317" t="s">
        <v>54</v>
      </c>
      <c r="E1317">
        <v>1459.9668739199999</v>
      </c>
      <c r="F1317">
        <v>728.9</v>
      </c>
      <c r="G1317">
        <v>16.200932779822601</v>
      </c>
      <c r="H1317">
        <v>2.21080274800432</v>
      </c>
      <c r="I1317">
        <v>2.7135204686165402</v>
      </c>
      <c r="J1317">
        <v>-7.9512846385233997</v>
      </c>
      <c r="K1317">
        <v>702.24610623092497</v>
      </c>
      <c r="L1317">
        <v>628.04502189045104</v>
      </c>
      <c r="M1317">
        <v>40.132125432078801</v>
      </c>
      <c r="N1317">
        <v>1.24219046898571</v>
      </c>
      <c r="O1317">
        <v>11.380161887776101</v>
      </c>
      <c r="P1317">
        <v>54.427966101694899</v>
      </c>
      <c r="Q1317">
        <v>6.2658625876396007E-2</v>
      </c>
    </row>
    <row r="1318" spans="1:17" hidden="1" x14ac:dyDescent="0.3">
      <c r="A1318" t="s">
        <v>2802</v>
      </c>
      <c r="B1318" t="s">
        <v>2803</v>
      </c>
      <c r="C1318" t="s">
        <v>10398</v>
      </c>
      <c r="D1318" t="s">
        <v>21</v>
      </c>
      <c r="E1318">
        <v>1451.6093760000001</v>
      </c>
      <c r="F1318">
        <v>840</v>
      </c>
      <c r="G1318">
        <v>685.54463570906705</v>
      </c>
      <c r="H1318">
        <v>4.2739888171170701</v>
      </c>
      <c r="I1318">
        <v>274.61157540289997</v>
      </c>
      <c r="J1318">
        <v>-8.9186075558173599</v>
      </c>
      <c r="K1318">
        <v>767.27416055515403</v>
      </c>
      <c r="M1318">
        <v>53.348119369979898</v>
      </c>
      <c r="N1318">
        <v>0.73504327500157896</v>
      </c>
      <c r="O1318">
        <v>18.8095238095238</v>
      </c>
      <c r="P1318">
        <v>800.80428954423598</v>
      </c>
    </row>
    <row r="1319" spans="1:17" hidden="1" x14ac:dyDescent="0.3">
      <c r="A1319" t="s">
        <v>2804</v>
      </c>
      <c r="B1319" t="s">
        <v>2805</v>
      </c>
      <c r="C1319" t="s">
        <v>10398</v>
      </c>
      <c r="D1319" t="s">
        <v>132</v>
      </c>
      <c r="E1319">
        <v>1449.24328311</v>
      </c>
      <c r="F1319">
        <v>352.1</v>
      </c>
      <c r="G1319">
        <v>61.246461722960802</v>
      </c>
      <c r="H1319">
        <v>12.245003309870601</v>
      </c>
      <c r="I1319">
        <v>-7.5111261130945097</v>
      </c>
      <c r="J1319">
        <v>1.60389113120351</v>
      </c>
      <c r="K1319">
        <v>333.69352412970898</v>
      </c>
      <c r="L1319">
        <v>317.03838700055599</v>
      </c>
      <c r="M1319">
        <v>60.744948386656397</v>
      </c>
      <c r="N1319">
        <v>1.18927505458103</v>
      </c>
      <c r="O1319">
        <v>18.148253337120099</v>
      </c>
      <c r="P1319">
        <v>122.07505518763701</v>
      </c>
      <c r="Q1319">
        <v>9.3691285587928996E-2</v>
      </c>
    </row>
    <row r="1320" spans="1:17" hidden="1" x14ac:dyDescent="0.3">
      <c r="A1320" t="s">
        <v>2806</v>
      </c>
      <c r="B1320" t="s">
        <v>2807</v>
      </c>
      <c r="C1320" t="s">
        <v>10398</v>
      </c>
      <c r="D1320" t="s">
        <v>83</v>
      </c>
      <c r="E1320">
        <v>1444.5944999999999</v>
      </c>
      <c r="F1320">
        <v>143.1</v>
      </c>
      <c r="G1320">
        <v>-37.892268914585799</v>
      </c>
      <c r="H1320">
        <v>-6.6773024545403397</v>
      </c>
      <c r="I1320">
        <v>-15.2566336543942</v>
      </c>
      <c r="J1320">
        <v>-6.1570693524111597</v>
      </c>
      <c r="K1320">
        <v>149.873357248189</v>
      </c>
      <c r="L1320">
        <v>149.680051305468</v>
      </c>
      <c r="M1320">
        <v>28.3530766376042</v>
      </c>
      <c r="N1320">
        <v>0.37395051330580698</v>
      </c>
      <c r="O1320">
        <v>41.858839972047498</v>
      </c>
      <c r="P1320">
        <v>26.134861172322498</v>
      </c>
      <c r="Q1320">
        <v>0.113463561794632</v>
      </c>
    </row>
    <row r="1321" spans="1:17" hidden="1" x14ac:dyDescent="0.3">
      <c r="A1321" t="s">
        <v>2808</v>
      </c>
      <c r="B1321" t="s">
        <v>2809</v>
      </c>
      <c r="C1321" t="s">
        <v>10398</v>
      </c>
      <c r="D1321" t="s">
        <v>218</v>
      </c>
      <c r="E1321">
        <v>1443.72029273</v>
      </c>
      <c r="F1321">
        <v>2367.85</v>
      </c>
      <c r="G1321">
        <v>190.86243668904399</v>
      </c>
      <c r="H1321">
        <v>51.746132577839298</v>
      </c>
      <c r="I1321">
        <v>80.009701986827693</v>
      </c>
      <c r="J1321">
        <v>1.8527119140093</v>
      </c>
      <c r="K1321">
        <v>1786.14684077584</v>
      </c>
      <c r="L1321">
        <v>1361.2061955489</v>
      </c>
      <c r="M1321">
        <v>61.537185765868699</v>
      </c>
      <c r="N1321">
        <v>2.4771783963417602</v>
      </c>
      <c r="O1321">
        <v>12.6971725404903</v>
      </c>
      <c r="P1321">
        <v>224.36301369863</v>
      </c>
      <c r="Q1321">
        <v>0.12804746705910899</v>
      </c>
    </row>
    <row r="1322" spans="1:17" hidden="1" x14ac:dyDescent="0.3">
      <c r="A1322" t="s">
        <v>2810</v>
      </c>
      <c r="B1322" t="s">
        <v>2811</v>
      </c>
      <c r="C1322" t="s">
        <v>10398</v>
      </c>
      <c r="D1322" t="s">
        <v>83</v>
      </c>
      <c r="E1322">
        <v>1441.0160000000001</v>
      </c>
      <c r="F1322">
        <v>122.12</v>
      </c>
      <c r="G1322">
        <v>189.257528256602</v>
      </c>
      <c r="H1322">
        <v>22.6205901643307</v>
      </c>
      <c r="I1322">
        <v>89.768532819868099</v>
      </c>
      <c r="J1322">
        <v>-3.8196460209069101</v>
      </c>
      <c r="K1322">
        <v>97.289009291596898</v>
      </c>
      <c r="L1322">
        <v>70.521079480141196</v>
      </c>
      <c r="M1322">
        <v>56.623279323624701</v>
      </c>
      <c r="N1322">
        <v>0.998731646857691</v>
      </c>
      <c r="O1322">
        <v>9.8100229282672693</v>
      </c>
      <c r="P1322">
        <v>245.459688826025</v>
      </c>
      <c r="Q1322">
        <v>0.13546671124095999</v>
      </c>
    </row>
    <row r="1323" spans="1:17" hidden="1" x14ac:dyDescent="0.3">
      <c r="A1323" t="s">
        <v>2812</v>
      </c>
      <c r="B1323" t="s">
        <v>2813</v>
      </c>
      <c r="C1323" t="s">
        <v>10398</v>
      </c>
      <c r="D1323" t="s">
        <v>259</v>
      </c>
      <c r="E1323">
        <v>1438.5149125</v>
      </c>
      <c r="F1323">
        <v>1331.65</v>
      </c>
      <c r="G1323">
        <v>163.876469682948</v>
      </c>
      <c r="H1323">
        <v>-9.4355909333976395</v>
      </c>
      <c r="I1323">
        <v>91.719097688208507</v>
      </c>
      <c r="J1323">
        <v>2.8878596127201499</v>
      </c>
      <c r="K1323">
        <v>1290.7880898006099</v>
      </c>
      <c r="L1323">
        <v>975.74601792103795</v>
      </c>
      <c r="M1323">
        <v>53.818703609916803</v>
      </c>
      <c r="N1323">
        <v>0.61460106406680204</v>
      </c>
      <c r="O1323">
        <v>15.291555588931001</v>
      </c>
      <c r="P1323">
        <v>301.09939759036098</v>
      </c>
      <c r="Q1323">
        <v>0.26542694050452198</v>
      </c>
    </row>
    <row r="1324" spans="1:17" hidden="1" x14ac:dyDescent="0.3">
      <c r="A1324" t="s">
        <v>2814</v>
      </c>
      <c r="B1324" t="s">
        <v>2815</v>
      </c>
      <c r="C1324" t="s">
        <v>10398</v>
      </c>
      <c r="D1324" t="s">
        <v>278</v>
      </c>
      <c r="E1324">
        <v>1433.80337672</v>
      </c>
      <c r="F1324">
        <v>1003.6</v>
      </c>
      <c r="G1324">
        <v>140.046331828056</v>
      </c>
      <c r="H1324">
        <v>-2.2900253612836199</v>
      </c>
      <c r="I1324">
        <v>49.6746796290901</v>
      </c>
      <c r="J1324">
        <v>0.18961769348199101</v>
      </c>
      <c r="K1324">
        <v>866.99983770336598</v>
      </c>
      <c r="L1324">
        <v>659.01780774849897</v>
      </c>
      <c r="M1324">
        <v>72.858577065237498</v>
      </c>
      <c r="N1324">
        <v>0.96523201605605302</v>
      </c>
      <c r="O1324">
        <v>0</v>
      </c>
      <c r="P1324">
        <v>197.407023262705</v>
      </c>
      <c r="Q1324">
        <v>0.16202032846610701</v>
      </c>
    </row>
    <row r="1325" spans="1:17" hidden="1" x14ac:dyDescent="0.3">
      <c r="A1325" t="s">
        <v>2816</v>
      </c>
      <c r="B1325" t="s">
        <v>2817</v>
      </c>
      <c r="C1325" t="s">
        <v>10398</v>
      </c>
      <c r="D1325" t="s">
        <v>472</v>
      </c>
      <c r="E1325">
        <v>1429.8295906769999</v>
      </c>
      <c r="F1325">
        <v>83.13</v>
      </c>
      <c r="G1325">
        <v>-2.9675994580165201</v>
      </c>
      <c r="H1325">
        <v>-14.180376493525101</v>
      </c>
      <c r="I1325">
        <v>25.1088373995591</v>
      </c>
      <c r="J1325">
        <v>-3.4876174103266102</v>
      </c>
      <c r="K1325">
        <v>89.405367759310295</v>
      </c>
      <c r="L1325">
        <v>82.745180606287306</v>
      </c>
      <c r="M1325">
        <v>29.447908233006299</v>
      </c>
      <c r="N1325">
        <v>0.40108219719750399</v>
      </c>
      <c r="O1325">
        <v>26.248045230362099</v>
      </c>
      <c r="P1325">
        <v>48.579088471849801</v>
      </c>
      <c r="Q1325">
        <v>-3.8465710385709999E-2</v>
      </c>
    </row>
    <row r="1326" spans="1:17" hidden="1" x14ac:dyDescent="0.3">
      <c r="A1326" t="s">
        <v>2818</v>
      </c>
      <c r="B1326" t="s">
        <v>2819</v>
      </c>
      <c r="C1326" t="s">
        <v>10398</v>
      </c>
      <c r="D1326" t="s">
        <v>80</v>
      </c>
      <c r="E1326">
        <v>1429.5046193749999</v>
      </c>
      <c r="F1326">
        <v>123.38</v>
      </c>
      <c r="G1326">
        <v>32.556438747031201</v>
      </c>
      <c r="H1326">
        <v>-5.6616633567959704</v>
      </c>
      <c r="I1326">
        <v>7.6102557580543797</v>
      </c>
      <c r="J1326">
        <v>-7.1736216314129102</v>
      </c>
      <c r="K1326">
        <v>126.94166394597799</v>
      </c>
      <c r="L1326">
        <v>114.949404109312</v>
      </c>
      <c r="M1326">
        <v>60.485414361691298</v>
      </c>
      <c r="N1326">
        <v>0.66131934551322302</v>
      </c>
      <c r="O1326">
        <v>20.651645323391101</v>
      </c>
      <c r="P1326">
        <v>68.851785958669694</v>
      </c>
    </row>
    <row r="1327" spans="1:17" hidden="1" x14ac:dyDescent="0.3">
      <c r="A1327" t="s">
        <v>2820</v>
      </c>
      <c r="B1327" t="s">
        <v>2821</v>
      </c>
      <c r="C1327" t="s">
        <v>10398</v>
      </c>
      <c r="D1327" t="s">
        <v>1657</v>
      </c>
      <c r="E1327">
        <v>1423.604293265</v>
      </c>
      <c r="F1327">
        <v>115.85</v>
      </c>
      <c r="G1327">
        <v>293.525418332833</v>
      </c>
      <c r="H1327">
        <v>19.773738942054599</v>
      </c>
      <c r="I1327">
        <v>88.558288476800996</v>
      </c>
      <c r="J1327">
        <v>-11.1433757633745</v>
      </c>
      <c r="K1327">
        <v>94.809496822366896</v>
      </c>
      <c r="L1327">
        <v>68.790107838506302</v>
      </c>
      <c r="M1327">
        <v>57.683644220350502</v>
      </c>
      <c r="N1327">
        <v>1.54521053138057</v>
      </c>
      <c r="O1327">
        <v>10.8329736728528</v>
      </c>
      <c r="P1327">
        <v>349.03100775193701</v>
      </c>
      <c r="Q1327">
        <v>6.8270398303012E-2</v>
      </c>
    </row>
    <row r="1328" spans="1:17" hidden="1" x14ac:dyDescent="0.3">
      <c r="A1328" t="s">
        <v>2822</v>
      </c>
      <c r="B1328" t="s">
        <v>2823</v>
      </c>
      <c r="C1328" t="s">
        <v>10398</v>
      </c>
      <c r="D1328" t="s">
        <v>443</v>
      </c>
      <c r="E1328">
        <v>1423.0224712299901</v>
      </c>
      <c r="F1328">
        <v>594.95000000000005</v>
      </c>
      <c r="G1328">
        <v>99.453514053349394</v>
      </c>
      <c r="H1328">
        <v>-0.77222276009912405</v>
      </c>
      <c r="I1328">
        <v>48.534026656776398</v>
      </c>
      <c r="J1328">
        <v>-7.5762706069513301</v>
      </c>
      <c r="K1328">
        <v>562.84463698143497</v>
      </c>
      <c r="L1328">
        <v>452.52647687959802</v>
      </c>
      <c r="M1328">
        <v>39.991495079273797</v>
      </c>
      <c r="N1328">
        <v>0.62909328038271195</v>
      </c>
      <c r="O1328">
        <v>12.269938650306701</v>
      </c>
      <c r="P1328">
        <v>139.80249899234099</v>
      </c>
      <c r="Q1328">
        <v>0.13375087734744801</v>
      </c>
    </row>
    <row r="1329" spans="1:17" hidden="1" x14ac:dyDescent="0.3">
      <c r="A1329" t="s">
        <v>2824</v>
      </c>
      <c r="B1329" t="s">
        <v>2825</v>
      </c>
      <c r="C1329" t="s">
        <v>10398</v>
      </c>
      <c r="D1329" t="s">
        <v>197</v>
      </c>
      <c r="E1329">
        <v>1423.0133398979999</v>
      </c>
      <c r="F1329">
        <v>220.59</v>
      </c>
      <c r="G1329">
        <v>-44.689293496952203</v>
      </c>
      <c r="H1329">
        <v>-11.350830023462599</v>
      </c>
      <c r="I1329">
        <v>-33.190943786195</v>
      </c>
      <c r="J1329">
        <v>-8.6425340478115409</v>
      </c>
      <c r="M1329">
        <v>0</v>
      </c>
      <c r="O1329">
        <v>22.802484246792599</v>
      </c>
      <c r="P1329">
        <v>2.57137543011252</v>
      </c>
    </row>
    <row r="1330" spans="1:17" hidden="1" x14ac:dyDescent="0.3">
      <c r="A1330" t="s">
        <v>2826</v>
      </c>
      <c r="B1330" t="s">
        <v>2827</v>
      </c>
      <c r="C1330" t="s">
        <v>10398</v>
      </c>
      <c r="D1330" t="s">
        <v>125</v>
      </c>
      <c r="E1330">
        <v>1415.1462584000001</v>
      </c>
      <c r="F1330">
        <v>742</v>
      </c>
      <c r="G1330">
        <v>-7.1210874637961599</v>
      </c>
      <c r="H1330">
        <v>-4.66279810856902</v>
      </c>
      <c r="I1330">
        <v>9.1665159131761005</v>
      </c>
      <c r="J1330">
        <v>4.0539835474963599</v>
      </c>
      <c r="K1330">
        <v>682.66129876068396</v>
      </c>
      <c r="L1330">
        <v>653.86779912684199</v>
      </c>
      <c r="M1330">
        <v>81.779910330152006</v>
      </c>
      <c r="N1330">
        <v>2.1252252558024698</v>
      </c>
      <c r="O1330">
        <v>13.881401617250599</v>
      </c>
      <c r="P1330">
        <v>35.154826958105602</v>
      </c>
      <c r="Q1330">
        <v>6.6673018455419994E-2</v>
      </c>
    </row>
    <row r="1331" spans="1:17" hidden="1" x14ac:dyDescent="0.3">
      <c r="A1331" t="s">
        <v>2828</v>
      </c>
      <c r="B1331" t="s">
        <v>2829</v>
      </c>
      <c r="C1331" t="s">
        <v>10398</v>
      </c>
      <c r="D1331" t="s">
        <v>1223</v>
      </c>
      <c r="E1331">
        <v>1411.3848375</v>
      </c>
      <c r="F1331">
        <v>205.7</v>
      </c>
      <c r="G1331">
        <v>344.47872022669299</v>
      </c>
      <c r="H1331">
        <v>-6.1319509960807501</v>
      </c>
      <c r="I1331">
        <v>-5.5063533439395096</v>
      </c>
      <c r="J1331">
        <v>6.68903330476539</v>
      </c>
      <c r="K1331">
        <v>189.60258085913401</v>
      </c>
      <c r="L1331">
        <v>161.22981451895001</v>
      </c>
      <c r="M1331">
        <v>75.191650945866201</v>
      </c>
      <c r="N1331">
        <v>0.45033760479407697</v>
      </c>
      <c r="O1331">
        <v>20.5153135634419</v>
      </c>
      <c r="P1331">
        <v>383.54489891866399</v>
      </c>
      <c r="Q1331">
        <v>0.194381220231888</v>
      </c>
    </row>
    <row r="1332" spans="1:17" hidden="1" x14ac:dyDescent="0.3">
      <c r="A1332" t="s">
        <v>2830</v>
      </c>
      <c r="B1332" t="s">
        <v>2831</v>
      </c>
      <c r="C1332" t="s">
        <v>10398</v>
      </c>
      <c r="D1332" t="s">
        <v>80</v>
      </c>
      <c r="E1332">
        <v>1408.33</v>
      </c>
      <c r="F1332">
        <v>47.74</v>
      </c>
      <c r="G1332">
        <v>-24.871608431488099</v>
      </c>
      <c r="H1332">
        <v>-21.3514879181994</v>
      </c>
      <c r="I1332">
        <v>-0.91316638317344301</v>
      </c>
      <c r="J1332">
        <v>-3.5989869418576701</v>
      </c>
      <c r="K1332">
        <v>49.165872882342804</v>
      </c>
      <c r="L1332">
        <v>48.313812944045303</v>
      </c>
      <c r="M1332">
        <v>37.174768614776397</v>
      </c>
      <c r="N1332">
        <v>0.41238321640502201</v>
      </c>
      <c r="O1332">
        <v>26.6955216872853</v>
      </c>
      <c r="P1332">
        <v>23.518758085381599</v>
      </c>
      <c r="Q1332">
        <v>3.9813389470699997E-2</v>
      </c>
    </row>
    <row r="1333" spans="1:17" hidden="1" x14ac:dyDescent="0.3">
      <c r="A1333" t="s">
        <v>2832</v>
      </c>
      <c r="B1333" t="s">
        <v>2833</v>
      </c>
      <c r="C1333" t="s">
        <v>10398</v>
      </c>
      <c r="D1333" t="s">
        <v>197</v>
      </c>
      <c r="E1333">
        <v>1406.9512645</v>
      </c>
      <c r="F1333">
        <v>1550.65</v>
      </c>
      <c r="G1333">
        <v>77.145904018497106</v>
      </c>
      <c r="H1333">
        <v>13.3137452035153</v>
      </c>
      <c r="I1333">
        <v>74.8796268083792</v>
      </c>
      <c r="J1333">
        <v>-12.719249734086</v>
      </c>
      <c r="K1333">
        <v>1434.64138331698</v>
      </c>
      <c r="L1333">
        <v>1110.18371326846</v>
      </c>
      <c r="M1333">
        <v>41.097264499398698</v>
      </c>
      <c r="N1333">
        <v>0.51274543498503999</v>
      </c>
      <c r="O1333">
        <v>20.2656950311159</v>
      </c>
      <c r="P1333">
        <v>118.04823173732601</v>
      </c>
      <c r="Q1333">
        <v>0.13486728806296</v>
      </c>
    </row>
    <row r="1334" spans="1:17" hidden="1" x14ac:dyDescent="0.3">
      <c r="A1334" t="s">
        <v>2834</v>
      </c>
      <c r="B1334" t="s">
        <v>2835</v>
      </c>
      <c r="C1334" t="s">
        <v>10398</v>
      </c>
      <c r="D1334" t="s">
        <v>1001</v>
      </c>
      <c r="E1334">
        <v>1406.81399885</v>
      </c>
      <c r="F1334">
        <v>215.15</v>
      </c>
      <c r="G1334">
        <v>-59.523625508932398</v>
      </c>
      <c r="H1334">
        <v>-1.83019261301022</v>
      </c>
      <c r="I1334">
        <v>-18.603967487597</v>
      </c>
      <c r="J1334">
        <v>-1.53966661592258</v>
      </c>
      <c r="K1334">
        <v>215.307658051126</v>
      </c>
      <c r="L1334">
        <v>229.90997847500799</v>
      </c>
      <c r="M1334">
        <v>51.059987173285798</v>
      </c>
      <c r="N1334">
        <v>0.68543265456362301</v>
      </c>
      <c r="O1334">
        <v>51.405995816871901</v>
      </c>
      <c r="P1334">
        <v>12.5850340136054</v>
      </c>
      <c r="Q1334">
        <v>-3.6731882520894002E-2</v>
      </c>
    </row>
    <row r="1335" spans="1:17" hidden="1" x14ac:dyDescent="0.3">
      <c r="A1335" t="s">
        <v>2836</v>
      </c>
      <c r="B1335" t="s">
        <v>2837</v>
      </c>
      <c r="C1335" t="s">
        <v>10398</v>
      </c>
      <c r="D1335" t="s">
        <v>80</v>
      </c>
      <c r="E1335">
        <v>1406.702882454</v>
      </c>
      <c r="F1335">
        <v>95.43</v>
      </c>
      <c r="G1335">
        <v>-22.669276930223901</v>
      </c>
      <c r="H1335">
        <v>-10.7702319153092</v>
      </c>
      <c r="I1335">
        <v>-18.4815182617291</v>
      </c>
      <c r="J1335">
        <v>-8.00545703839685</v>
      </c>
      <c r="K1335">
        <v>101.386579526341</v>
      </c>
      <c r="L1335">
        <v>101.90761738373099</v>
      </c>
      <c r="M1335">
        <v>36.211206811278501</v>
      </c>
      <c r="N1335">
        <v>0.46339493901781298</v>
      </c>
      <c r="O1335">
        <v>29.8333857277585</v>
      </c>
      <c r="P1335">
        <v>14.6995192307692</v>
      </c>
      <c r="Q1335">
        <v>2.2585520428070002E-3</v>
      </c>
    </row>
    <row r="1336" spans="1:17" hidden="1" x14ac:dyDescent="0.3">
      <c r="A1336" t="s">
        <v>2838</v>
      </c>
      <c r="B1336" t="s">
        <v>2839</v>
      </c>
      <c r="C1336" t="s">
        <v>10398</v>
      </c>
      <c r="D1336" t="s">
        <v>215</v>
      </c>
      <c r="E1336">
        <v>1401.9626373000001</v>
      </c>
      <c r="F1336">
        <v>818.05</v>
      </c>
      <c r="G1336">
        <v>96.387016305302197</v>
      </c>
      <c r="H1336">
        <v>-15.2081676579913</v>
      </c>
      <c r="I1336">
        <v>22.802050604111798</v>
      </c>
      <c r="J1336">
        <v>-11.695331083095001</v>
      </c>
      <c r="K1336">
        <v>837.04951082437503</v>
      </c>
      <c r="L1336">
        <v>690.174362116721</v>
      </c>
      <c r="M1336">
        <v>30.7979061484798</v>
      </c>
      <c r="N1336">
        <v>0.62998426072160396</v>
      </c>
      <c r="O1336">
        <v>23.782164904345699</v>
      </c>
      <c r="P1336">
        <v>145.66066066066</v>
      </c>
      <c r="Q1336">
        <v>0.12149547425089401</v>
      </c>
    </row>
    <row r="1337" spans="1:17" hidden="1" x14ac:dyDescent="0.3">
      <c r="A1337" t="s">
        <v>2840</v>
      </c>
      <c r="B1337" t="s">
        <v>2841</v>
      </c>
      <c r="C1337" t="s">
        <v>10398</v>
      </c>
      <c r="D1337" t="s">
        <v>625</v>
      </c>
      <c r="E1337">
        <v>1401.317423275</v>
      </c>
      <c r="F1337">
        <v>234.85</v>
      </c>
      <c r="G1337">
        <v>-21.342897657611498</v>
      </c>
      <c r="H1337">
        <v>-15.9116559438975</v>
      </c>
      <c r="I1337">
        <v>-7.81119271754197</v>
      </c>
      <c r="J1337">
        <v>-7.0828938325021102</v>
      </c>
      <c r="K1337">
        <v>255.52733144874099</v>
      </c>
      <c r="L1337">
        <v>239.83475496134599</v>
      </c>
      <c r="M1337">
        <v>10.1815696885142</v>
      </c>
      <c r="N1337">
        <v>0.65405442966314098</v>
      </c>
      <c r="O1337">
        <v>31.1475409836065</v>
      </c>
      <c r="P1337">
        <v>22.3177083333333</v>
      </c>
      <c r="Q1337">
        <v>-1.8212075698371001E-2</v>
      </c>
    </row>
    <row r="1338" spans="1:17" hidden="1" x14ac:dyDescent="0.3">
      <c r="A1338" t="s">
        <v>2842</v>
      </c>
      <c r="B1338" t="s">
        <v>2843</v>
      </c>
      <c r="C1338" t="s">
        <v>10398</v>
      </c>
      <c r="D1338" t="s">
        <v>290</v>
      </c>
      <c r="E1338">
        <v>1400.66869365</v>
      </c>
      <c r="F1338">
        <v>835.75</v>
      </c>
      <c r="G1338">
        <v>53.926335754902702</v>
      </c>
      <c r="H1338">
        <v>-12.077452945358599</v>
      </c>
      <c r="I1338">
        <v>30.376900581044101</v>
      </c>
      <c r="J1338">
        <v>-0.62017741698717299</v>
      </c>
      <c r="K1338">
        <v>757.50579256995195</v>
      </c>
      <c r="L1338">
        <v>600.06489018531397</v>
      </c>
      <c r="M1338">
        <v>45.364803123339698</v>
      </c>
      <c r="N1338">
        <v>0.91873985661808899</v>
      </c>
      <c r="O1338">
        <v>20.873466945857</v>
      </c>
      <c r="P1338">
        <v>149.477611940298</v>
      </c>
      <c r="Q1338">
        <v>0.20265418745761599</v>
      </c>
    </row>
    <row r="1339" spans="1:17" hidden="1" x14ac:dyDescent="0.3">
      <c r="A1339" t="s">
        <v>2844</v>
      </c>
      <c r="B1339" t="s">
        <v>2845</v>
      </c>
      <c r="C1339" t="s">
        <v>10398</v>
      </c>
      <c r="D1339" t="s">
        <v>429</v>
      </c>
      <c r="E1339">
        <v>1397.691078175</v>
      </c>
      <c r="F1339">
        <v>83.65</v>
      </c>
      <c r="G1339">
        <v>35.396491388938003</v>
      </c>
      <c r="H1339">
        <v>3.1633750897047301</v>
      </c>
      <c r="I1339">
        <v>6.6623465822239796</v>
      </c>
      <c r="J1339">
        <v>0.45247420301353802</v>
      </c>
      <c r="K1339">
        <v>79.723600463497803</v>
      </c>
      <c r="L1339">
        <v>70.882734678664903</v>
      </c>
      <c r="M1339">
        <v>56.796863286723301</v>
      </c>
      <c r="N1339">
        <v>1.0197420280340199</v>
      </c>
      <c r="O1339">
        <v>6.3956963538553504</v>
      </c>
      <c r="P1339">
        <v>81.453362255965203</v>
      </c>
      <c r="Q1339">
        <v>7.1128955578827993E-2</v>
      </c>
    </row>
    <row r="1340" spans="1:17" hidden="1" x14ac:dyDescent="0.3">
      <c r="A1340" t="s">
        <v>2846</v>
      </c>
      <c r="B1340" t="s">
        <v>2847</v>
      </c>
      <c r="C1340" t="s">
        <v>10398</v>
      </c>
      <c r="D1340" t="s">
        <v>514</v>
      </c>
      <c r="E1340">
        <v>1389.5884799999999</v>
      </c>
      <c r="F1340">
        <v>122.88</v>
      </c>
      <c r="G1340">
        <v>-22.6019183368083</v>
      </c>
      <c r="H1340">
        <v>9.7331608765622892</v>
      </c>
      <c r="I1340">
        <v>18.286501034853799</v>
      </c>
      <c r="J1340">
        <v>-8.3290461574355099</v>
      </c>
      <c r="K1340">
        <v>115.511228343578</v>
      </c>
      <c r="L1340">
        <v>103.736190579956</v>
      </c>
      <c r="M1340">
        <v>38.669627291553198</v>
      </c>
      <c r="N1340">
        <v>2.2769201466610398</v>
      </c>
      <c r="O1340">
        <v>17.1875</v>
      </c>
      <c r="P1340">
        <v>47.3381294964028</v>
      </c>
    </row>
    <row r="1341" spans="1:17" hidden="1" x14ac:dyDescent="0.3">
      <c r="A1341" t="s">
        <v>2848</v>
      </c>
      <c r="B1341" t="s">
        <v>2849</v>
      </c>
      <c r="C1341" t="s">
        <v>10398</v>
      </c>
      <c r="D1341" t="s">
        <v>605</v>
      </c>
      <c r="E1341">
        <v>1386.3136600350001</v>
      </c>
      <c r="F1341">
        <v>24.93</v>
      </c>
      <c r="G1341">
        <v>-68.189705791423606</v>
      </c>
      <c r="H1341">
        <v>3.6888145037914901</v>
      </c>
      <c r="I1341">
        <v>-14.865483302769601</v>
      </c>
      <c r="J1341">
        <v>-5.0832733372577197</v>
      </c>
      <c r="K1341">
        <v>24.1729992886867</v>
      </c>
      <c r="L1341">
        <v>25.044168398219298</v>
      </c>
      <c r="M1341">
        <v>39.174602683334903</v>
      </c>
      <c r="N1341">
        <v>1.2842926382516</v>
      </c>
      <c r="O1341">
        <v>66.064981949458399</v>
      </c>
      <c r="P1341">
        <v>66.199999999999903</v>
      </c>
      <c r="Q1341">
        <v>0.25978398042110001</v>
      </c>
    </row>
    <row r="1342" spans="1:17" hidden="1" x14ac:dyDescent="0.3">
      <c r="A1342" t="s">
        <v>2850</v>
      </c>
      <c r="B1342" t="s">
        <v>2851</v>
      </c>
      <c r="C1342" t="s">
        <v>10398</v>
      </c>
      <c r="D1342" t="s">
        <v>119</v>
      </c>
      <c r="E1342">
        <v>1382.4141098580001</v>
      </c>
      <c r="F1342">
        <v>25.17</v>
      </c>
      <c r="G1342">
        <v>-16.470051172505102</v>
      </c>
      <c r="H1342">
        <v>-9.2143601997020106</v>
      </c>
      <c r="I1342">
        <v>-25.558532261483499</v>
      </c>
      <c r="J1342">
        <v>-3.3636620766262002</v>
      </c>
      <c r="K1342">
        <v>27.0322640685118</v>
      </c>
      <c r="L1342">
        <v>28.100667865161299</v>
      </c>
      <c r="M1342">
        <v>42.896241529583797</v>
      </c>
      <c r="N1342">
        <v>1.1271126625168699</v>
      </c>
      <c r="O1342">
        <v>56.535558204211299</v>
      </c>
      <c r="P1342">
        <v>17.342657342657301</v>
      </c>
      <c r="Q1342">
        <v>0.200122720913328</v>
      </c>
    </row>
    <row r="1343" spans="1:17" hidden="1" x14ac:dyDescent="0.3">
      <c r="A1343" t="s">
        <v>2852</v>
      </c>
      <c r="B1343" t="s">
        <v>2853</v>
      </c>
      <c r="C1343" t="s">
        <v>10398</v>
      </c>
      <c r="D1343" t="s">
        <v>83</v>
      </c>
      <c r="E1343">
        <v>1381.466874</v>
      </c>
      <c r="F1343">
        <v>863.05</v>
      </c>
      <c r="G1343">
        <v>-25.948876652903898</v>
      </c>
      <c r="H1343">
        <v>1.8830437497719399</v>
      </c>
      <c r="I1343">
        <v>-2.3273559881572998</v>
      </c>
      <c r="J1343">
        <v>1.66163261885512</v>
      </c>
      <c r="K1343">
        <v>840.517063204083</v>
      </c>
      <c r="L1343">
        <v>817.04350837479103</v>
      </c>
      <c r="M1343">
        <v>50.174781029454401</v>
      </c>
      <c r="N1343">
        <v>2.8456532052422401</v>
      </c>
      <c r="O1343">
        <v>21.244423845663601</v>
      </c>
      <c r="P1343">
        <v>23.672709034892801</v>
      </c>
      <c r="Q1343">
        <v>-5.6786075441416999E-2</v>
      </c>
    </row>
    <row r="1344" spans="1:17" hidden="1" x14ac:dyDescent="0.3">
      <c r="A1344" t="s">
        <v>2854</v>
      </c>
      <c r="B1344" t="s">
        <v>2855</v>
      </c>
      <c r="C1344" t="s">
        <v>10398</v>
      </c>
      <c r="D1344" t="s">
        <v>161</v>
      </c>
      <c r="E1344">
        <v>1380.3799211999999</v>
      </c>
      <c r="F1344">
        <v>583.79999999999995</v>
      </c>
      <c r="G1344">
        <v>-77.401075939219993</v>
      </c>
      <c r="H1344">
        <v>0.80155092891831203</v>
      </c>
      <c r="I1344">
        <v>-3.3321752846452202</v>
      </c>
      <c r="J1344">
        <v>-9.5422427135396699</v>
      </c>
      <c r="K1344">
        <v>625.83885071671898</v>
      </c>
      <c r="L1344">
        <v>692.28784871979803</v>
      </c>
      <c r="M1344">
        <v>21.141646411667601</v>
      </c>
      <c r="N1344">
        <v>0.64535136641791202</v>
      </c>
      <c r="O1344">
        <v>98.698184309695094</v>
      </c>
      <c r="P1344">
        <v>28.661157024793301</v>
      </c>
      <c r="Q1344">
        <v>3.9567239493734002E-2</v>
      </c>
    </row>
    <row r="1345" spans="1:17" hidden="1" x14ac:dyDescent="0.3">
      <c r="A1345" t="s">
        <v>2856</v>
      </c>
      <c r="B1345" t="s">
        <v>2857</v>
      </c>
      <c r="C1345" t="s">
        <v>10398</v>
      </c>
      <c r="D1345" t="s">
        <v>1001</v>
      </c>
      <c r="E1345">
        <v>1376.41931916</v>
      </c>
      <c r="F1345">
        <v>74.28</v>
      </c>
      <c r="G1345">
        <v>-56.698651584894399</v>
      </c>
      <c r="H1345">
        <v>-5.0775802739864604</v>
      </c>
      <c r="I1345">
        <v>-22.1263047193038</v>
      </c>
      <c r="J1345">
        <v>0.25016698070646298</v>
      </c>
      <c r="K1345">
        <v>73.064016544880801</v>
      </c>
      <c r="L1345">
        <v>77.443808989568794</v>
      </c>
      <c r="M1345">
        <v>61.848897500476099</v>
      </c>
      <c r="N1345">
        <v>0.61198605433144404</v>
      </c>
      <c r="O1345">
        <v>47.819063004846498</v>
      </c>
      <c r="P1345">
        <v>19.806451612903199</v>
      </c>
      <c r="Q1345">
        <v>-5.8378919179000004E-3</v>
      </c>
    </row>
    <row r="1346" spans="1:17" hidden="1" x14ac:dyDescent="0.3">
      <c r="A1346" t="s">
        <v>2858</v>
      </c>
      <c r="B1346" t="s">
        <v>2859</v>
      </c>
      <c r="C1346" t="s">
        <v>10398</v>
      </c>
      <c r="D1346" t="s">
        <v>46</v>
      </c>
      <c r="E1346">
        <v>1373.7133928000001</v>
      </c>
      <c r="F1346">
        <v>240.4</v>
      </c>
      <c r="G1346">
        <v>294.392243974434</v>
      </c>
      <c r="H1346">
        <v>62.778044565803498</v>
      </c>
      <c r="I1346">
        <v>163.89883792999399</v>
      </c>
      <c r="J1346">
        <v>8.3731710803935702</v>
      </c>
      <c r="K1346">
        <v>168.391412928036</v>
      </c>
      <c r="L1346">
        <v>127.16414587890399</v>
      </c>
      <c r="M1346">
        <v>86.832842194273695</v>
      </c>
      <c r="N1346">
        <v>2.7793786941565499</v>
      </c>
      <c r="O1346">
        <v>8.3194675540632004E-3</v>
      </c>
      <c r="P1346">
        <v>345.59777571825703</v>
      </c>
      <c r="Q1346">
        <v>0.133562254471734</v>
      </c>
    </row>
    <row r="1347" spans="1:17" hidden="1" x14ac:dyDescent="0.3">
      <c r="A1347" t="s">
        <v>2860</v>
      </c>
      <c r="B1347" t="s">
        <v>2861</v>
      </c>
      <c r="C1347" t="s">
        <v>10398</v>
      </c>
      <c r="D1347" t="s">
        <v>266</v>
      </c>
      <c r="E1347">
        <v>1373.5018700000001</v>
      </c>
      <c r="F1347">
        <v>84.22</v>
      </c>
      <c r="G1347">
        <v>-31.412252413725799</v>
      </c>
      <c r="H1347">
        <v>-5.5379424265633999</v>
      </c>
      <c r="I1347">
        <v>-14.260997867378199</v>
      </c>
      <c r="J1347">
        <v>-6.3770445111897098</v>
      </c>
      <c r="K1347">
        <v>86.065002439016894</v>
      </c>
      <c r="L1347">
        <v>85.230105024286701</v>
      </c>
      <c r="M1347">
        <v>34.999646617492303</v>
      </c>
      <c r="N1347">
        <v>0.935094115424427</v>
      </c>
      <c r="O1347">
        <v>24.6141059130847</v>
      </c>
      <c r="P1347">
        <v>22.057971014492701</v>
      </c>
      <c r="Q1347">
        <v>-1.5028690422755999E-2</v>
      </c>
    </row>
    <row r="1348" spans="1:17" hidden="1" x14ac:dyDescent="0.3">
      <c r="A1348" t="s">
        <v>2862</v>
      </c>
      <c r="B1348" t="s">
        <v>2863</v>
      </c>
      <c r="C1348" t="s">
        <v>10398</v>
      </c>
      <c r="D1348" t="s">
        <v>83</v>
      </c>
      <c r="E1348">
        <v>1371.9292279260001</v>
      </c>
      <c r="F1348">
        <v>280.86</v>
      </c>
      <c r="G1348">
        <v>0.73581967918545299</v>
      </c>
      <c r="H1348">
        <v>13.4215642606157</v>
      </c>
      <c r="I1348">
        <v>3.5417753583162299</v>
      </c>
      <c r="J1348">
        <v>-0.89616308006961698</v>
      </c>
      <c r="K1348">
        <v>254.86470906849499</v>
      </c>
      <c r="L1348">
        <v>265.655728374886</v>
      </c>
      <c r="M1348">
        <v>55.323871246013702</v>
      </c>
      <c r="N1348">
        <v>3.9873219043664201</v>
      </c>
      <c r="O1348">
        <v>36.010823898027397</v>
      </c>
      <c r="P1348">
        <v>70.218181818181804</v>
      </c>
    </row>
    <row r="1349" spans="1:17" hidden="1" x14ac:dyDescent="0.3">
      <c r="A1349" t="s">
        <v>2864</v>
      </c>
      <c r="B1349" t="s">
        <v>2865</v>
      </c>
      <c r="C1349" t="s">
        <v>10398</v>
      </c>
      <c r="D1349" t="s">
        <v>21</v>
      </c>
      <c r="E1349">
        <v>1371.3089756909999</v>
      </c>
      <c r="F1349">
        <v>217.11</v>
      </c>
      <c r="G1349">
        <v>43.195847949811501</v>
      </c>
      <c r="H1349">
        <v>-15.4559738164895</v>
      </c>
      <c r="I1349">
        <v>45.329618350661903</v>
      </c>
      <c r="J1349">
        <v>-7.1107550278130098</v>
      </c>
      <c r="K1349">
        <v>203.10511821461699</v>
      </c>
      <c r="L1349">
        <v>166.25978724972001</v>
      </c>
      <c r="M1349">
        <v>44.438379813470803</v>
      </c>
      <c r="N1349">
        <v>0.265316820749459</v>
      </c>
      <c r="O1349">
        <v>15.1029432085118</v>
      </c>
      <c r="P1349">
        <v>84.538886527836794</v>
      </c>
      <c r="Q1349">
        <v>0.108454359151974</v>
      </c>
    </row>
    <row r="1350" spans="1:17" hidden="1" x14ac:dyDescent="0.3">
      <c r="A1350" t="s">
        <v>2866</v>
      </c>
      <c r="B1350" t="s">
        <v>2867</v>
      </c>
      <c r="C1350" t="s">
        <v>10398</v>
      </c>
      <c r="D1350" t="s">
        <v>991</v>
      </c>
      <c r="E1350">
        <v>1371.0128520000001</v>
      </c>
      <c r="F1350">
        <v>90.03</v>
      </c>
      <c r="G1350">
        <v>-22.159279136357</v>
      </c>
      <c r="H1350">
        <v>-1.47845006039708</v>
      </c>
      <c r="I1350">
        <v>-7.0157164615052903</v>
      </c>
      <c r="J1350">
        <v>-9.4891920114829897</v>
      </c>
      <c r="K1350">
        <v>89.514439983741397</v>
      </c>
      <c r="L1350">
        <v>89.334530195748997</v>
      </c>
      <c r="M1350">
        <v>46.9128898624408</v>
      </c>
      <c r="N1350">
        <v>1.0798335832258299</v>
      </c>
      <c r="O1350">
        <v>28.457180939686701</v>
      </c>
      <c r="P1350">
        <v>21.662162162162101</v>
      </c>
      <c r="Q1350">
        <v>-7.3632014253000001E-4</v>
      </c>
    </row>
    <row r="1351" spans="1:17" hidden="1" x14ac:dyDescent="0.3">
      <c r="A1351" t="s">
        <v>2868</v>
      </c>
      <c r="B1351" t="s">
        <v>2869</v>
      </c>
      <c r="C1351" t="s">
        <v>10398</v>
      </c>
      <c r="D1351" t="s">
        <v>54</v>
      </c>
      <c r="E1351">
        <v>1364.33608878</v>
      </c>
      <c r="F1351">
        <v>129.9</v>
      </c>
      <c r="G1351">
        <v>12.5288916150934</v>
      </c>
      <c r="H1351">
        <v>1.230362519949</v>
      </c>
      <c r="I1351">
        <v>7.8378101581794297</v>
      </c>
      <c r="J1351">
        <v>-4.0502939686025803</v>
      </c>
      <c r="K1351">
        <v>122.11024816275</v>
      </c>
      <c r="L1351">
        <v>114.127773494652</v>
      </c>
      <c r="M1351">
        <v>53.760210411043197</v>
      </c>
      <c r="N1351">
        <v>1.2506036217873899</v>
      </c>
      <c r="O1351">
        <v>15.1655119322555</v>
      </c>
      <c r="P1351">
        <v>67.937944408532601</v>
      </c>
      <c r="Q1351">
        <v>4.9940570325300001E-3</v>
      </c>
    </row>
    <row r="1352" spans="1:17" hidden="1" x14ac:dyDescent="0.3">
      <c r="A1352" t="s">
        <v>2870</v>
      </c>
      <c r="B1352" t="s">
        <v>2871</v>
      </c>
      <c r="C1352" t="s">
        <v>10398</v>
      </c>
      <c r="D1352" t="s">
        <v>327</v>
      </c>
      <c r="E1352">
        <v>1358.7121440000001</v>
      </c>
      <c r="F1352">
        <v>64.8</v>
      </c>
      <c r="G1352">
        <v>541.21380673802503</v>
      </c>
      <c r="H1352">
        <v>76.953694809393099</v>
      </c>
      <c r="I1352">
        <v>205.25799644580701</v>
      </c>
      <c r="J1352">
        <v>20.251950537930199</v>
      </c>
      <c r="K1352">
        <v>40.371734797730198</v>
      </c>
      <c r="L1352">
        <v>30.0339224315845</v>
      </c>
      <c r="M1352">
        <v>92.756167405744193</v>
      </c>
      <c r="N1352">
        <v>1.8659047204847099</v>
      </c>
      <c r="O1352">
        <v>2.5462962962962998</v>
      </c>
      <c r="P1352">
        <v>635.11060692002195</v>
      </c>
    </row>
    <row r="1353" spans="1:17" hidden="1" x14ac:dyDescent="0.3">
      <c r="A1353" t="s">
        <v>2872</v>
      </c>
      <c r="B1353" t="s">
        <v>2873</v>
      </c>
      <c r="C1353" t="s">
        <v>10398</v>
      </c>
      <c r="D1353" t="s">
        <v>1603</v>
      </c>
      <c r="E1353">
        <v>1357.9541274000001</v>
      </c>
      <c r="F1353">
        <v>1794</v>
      </c>
      <c r="G1353">
        <v>44.589566099196098</v>
      </c>
      <c r="H1353">
        <v>3.5917421909463201</v>
      </c>
      <c r="I1353">
        <v>37.4650758919447</v>
      </c>
      <c r="J1353">
        <v>-5.82801435559103</v>
      </c>
      <c r="K1353">
        <v>1672.18140447736</v>
      </c>
      <c r="L1353">
        <v>1405.3537590143501</v>
      </c>
      <c r="M1353">
        <v>51.304006739266597</v>
      </c>
      <c r="N1353">
        <v>2.9966617319572002</v>
      </c>
      <c r="O1353">
        <v>14.732441471571899</v>
      </c>
      <c r="P1353">
        <v>83.990564586431404</v>
      </c>
      <c r="Q1353">
        <v>7.4714180393586002E-2</v>
      </c>
    </row>
    <row r="1354" spans="1:17" hidden="1" x14ac:dyDescent="0.3">
      <c r="A1354" t="s">
        <v>2874</v>
      </c>
      <c r="B1354" t="s">
        <v>2875</v>
      </c>
      <c r="C1354" t="s">
        <v>10398</v>
      </c>
      <c r="D1354" t="s">
        <v>533</v>
      </c>
      <c r="E1354">
        <v>1355.3523150200001</v>
      </c>
      <c r="F1354">
        <v>384.35</v>
      </c>
      <c r="G1354">
        <v>65.579281911078098</v>
      </c>
      <c r="H1354">
        <v>3.4292922323694301</v>
      </c>
      <c r="I1354">
        <v>46.086676548225697</v>
      </c>
      <c r="J1354">
        <v>-5.7035754594802501</v>
      </c>
      <c r="K1354">
        <v>359.91104468883799</v>
      </c>
      <c r="L1354">
        <v>287.97363967479498</v>
      </c>
      <c r="M1354">
        <v>36.141871824053702</v>
      </c>
      <c r="N1354">
        <v>0.62258012027662202</v>
      </c>
      <c r="O1354">
        <v>12.254455574346199</v>
      </c>
      <c r="P1354">
        <v>117.146892655367</v>
      </c>
      <c r="Q1354">
        <v>6.8582657134324002E-2</v>
      </c>
    </row>
    <row r="1355" spans="1:17" hidden="1" x14ac:dyDescent="0.3">
      <c r="A1355" t="s">
        <v>2876</v>
      </c>
      <c r="B1355" t="s">
        <v>2877</v>
      </c>
      <c r="C1355" t="s">
        <v>10398</v>
      </c>
      <c r="D1355" t="s">
        <v>215</v>
      </c>
      <c r="E1355">
        <v>1354.66976118</v>
      </c>
      <c r="F1355">
        <v>354.45</v>
      </c>
      <c r="G1355">
        <v>-50.826980011456399</v>
      </c>
      <c r="H1355">
        <v>-9.4163357062898392</v>
      </c>
      <c r="I1355">
        <v>-35.626706925485898</v>
      </c>
      <c r="J1355">
        <v>-5.4905156342138097</v>
      </c>
      <c r="K1355">
        <v>390.55192738698298</v>
      </c>
      <c r="L1355">
        <v>452.48640783235697</v>
      </c>
      <c r="M1355">
        <v>24.916514439622201</v>
      </c>
      <c r="N1355">
        <v>0.66362070258107597</v>
      </c>
      <c r="O1355">
        <v>79.263647905205204</v>
      </c>
      <c r="P1355">
        <v>1.5907136715391299</v>
      </c>
    </row>
    <row r="1356" spans="1:17" hidden="1" x14ac:dyDescent="0.3">
      <c r="A1356" t="s">
        <v>2878</v>
      </c>
      <c r="B1356" t="s">
        <v>2879</v>
      </c>
      <c r="C1356" t="s">
        <v>10398</v>
      </c>
      <c r="D1356" t="s">
        <v>443</v>
      </c>
      <c r="E1356">
        <v>1350.56621157</v>
      </c>
      <c r="F1356">
        <v>556.95000000000005</v>
      </c>
      <c r="G1356">
        <v>-54.1976807921071</v>
      </c>
      <c r="H1356">
        <v>-8.0867637412470703</v>
      </c>
      <c r="I1356">
        <v>-30.716884667397199</v>
      </c>
      <c r="J1356">
        <v>-3.9078335100372499</v>
      </c>
      <c r="K1356">
        <v>613.36292125179898</v>
      </c>
      <c r="L1356">
        <v>671.13410990622401</v>
      </c>
      <c r="M1356">
        <v>26.625758035050001</v>
      </c>
      <c r="N1356">
        <v>0.80385037550985805</v>
      </c>
      <c r="O1356">
        <v>49.878804201454301</v>
      </c>
      <c r="P1356">
        <v>0.88760076080067696</v>
      </c>
      <c r="Q1356">
        <v>-2.9522306128965E-2</v>
      </c>
    </row>
    <row r="1357" spans="1:17" hidden="1" x14ac:dyDescent="0.3">
      <c r="A1357" t="s">
        <v>2880</v>
      </c>
      <c r="B1357" t="s">
        <v>2881</v>
      </c>
      <c r="C1357" t="s">
        <v>10398</v>
      </c>
      <c r="D1357" t="s">
        <v>259</v>
      </c>
      <c r="E1357">
        <v>1349.998</v>
      </c>
      <c r="F1357">
        <v>2596.15</v>
      </c>
      <c r="G1357">
        <v>123.417755719304</v>
      </c>
      <c r="H1357">
        <v>27.765050281855199</v>
      </c>
      <c r="I1357">
        <v>103.296422642065</v>
      </c>
      <c r="J1357">
        <v>-2.8965878476610398</v>
      </c>
      <c r="K1357">
        <v>2124.48653001824</v>
      </c>
      <c r="L1357">
        <v>1606.4628574963899</v>
      </c>
      <c r="M1357">
        <v>67.837595757128696</v>
      </c>
      <c r="N1357">
        <v>1.1703562411181101</v>
      </c>
      <c r="O1357">
        <v>7.7749744814436603</v>
      </c>
      <c r="P1357">
        <v>158.56780040834599</v>
      </c>
      <c r="Q1357">
        <v>9.7803984525302007E-2</v>
      </c>
    </row>
    <row r="1358" spans="1:17" hidden="1" x14ac:dyDescent="0.3">
      <c r="A1358" t="s">
        <v>2882</v>
      </c>
      <c r="B1358" t="s">
        <v>2883</v>
      </c>
      <c r="C1358" t="s">
        <v>10398</v>
      </c>
      <c r="D1358" t="s">
        <v>1001</v>
      </c>
      <c r="E1358">
        <v>1349.2031143500001</v>
      </c>
      <c r="F1358">
        <v>957.45</v>
      </c>
      <c r="G1358">
        <v>5.7158502127756696</v>
      </c>
      <c r="H1358">
        <v>5.5455712434661404</v>
      </c>
      <c r="I1358">
        <v>64.276131604062698</v>
      </c>
      <c r="J1358">
        <v>-3.11759769841867</v>
      </c>
      <c r="K1358">
        <v>820.02730973246003</v>
      </c>
      <c r="L1358">
        <v>708.42119383948204</v>
      </c>
      <c r="M1358">
        <v>73.816476250911506</v>
      </c>
      <c r="N1358">
        <v>0.72660164952699002</v>
      </c>
      <c r="O1358">
        <v>3.29521123818474</v>
      </c>
      <c r="P1358">
        <v>83.419540229885001</v>
      </c>
      <c r="Q1358">
        <v>0.12396490261080299</v>
      </c>
    </row>
    <row r="1359" spans="1:17" hidden="1" x14ac:dyDescent="0.3">
      <c r="A1359" t="s">
        <v>2884</v>
      </c>
      <c r="B1359" t="s">
        <v>2885</v>
      </c>
      <c r="C1359" t="s">
        <v>10398</v>
      </c>
      <c r="D1359" t="s">
        <v>1001</v>
      </c>
      <c r="E1359">
        <v>1347.8011607999999</v>
      </c>
      <c r="F1359">
        <v>353.4</v>
      </c>
      <c r="G1359">
        <v>-46.499360292042702</v>
      </c>
      <c r="H1359">
        <v>-4.1510273622086897</v>
      </c>
      <c r="I1359">
        <v>-7.4156853168804497</v>
      </c>
      <c r="J1359">
        <v>-6.0318752721061397</v>
      </c>
      <c r="K1359">
        <v>337.97611167693901</v>
      </c>
      <c r="L1359">
        <v>345.77819896070201</v>
      </c>
      <c r="M1359">
        <v>62.271433228279903</v>
      </c>
      <c r="N1359">
        <v>0.90214624726511305</v>
      </c>
      <c r="O1359">
        <v>51.612903225806399</v>
      </c>
      <c r="P1359">
        <v>28.509090909090901</v>
      </c>
      <c r="Q1359">
        <v>6.3161779018810996E-2</v>
      </c>
    </row>
    <row r="1360" spans="1:17" hidden="1" x14ac:dyDescent="0.3">
      <c r="A1360" t="s">
        <v>2886</v>
      </c>
      <c r="B1360" t="s">
        <v>2887</v>
      </c>
      <c r="C1360" t="s">
        <v>10398</v>
      </c>
      <c r="D1360" t="s">
        <v>21</v>
      </c>
      <c r="E1360">
        <v>1345.4352486360001</v>
      </c>
      <c r="F1360">
        <v>138.12</v>
      </c>
      <c r="G1360">
        <v>23.2785171292924</v>
      </c>
      <c r="H1360">
        <v>-21.1790815274903</v>
      </c>
      <c r="I1360">
        <v>19.9556775453777</v>
      </c>
      <c r="J1360">
        <v>-8.0468383986307508</v>
      </c>
      <c r="K1360">
        <v>145.13615438757799</v>
      </c>
      <c r="L1360">
        <v>119.011394744367</v>
      </c>
      <c r="M1360">
        <v>29.3001193943124</v>
      </c>
      <c r="N1360">
        <v>0.35688197198525801</v>
      </c>
      <c r="O1360">
        <v>33.434694468578002</v>
      </c>
      <c r="P1360">
        <v>90.510344827586195</v>
      </c>
      <c r="Q1360">
        <v>9.1942932155909998E-2</v>
      </c>
    </row>
    <row r="1361" spans="1:17" hidden="1" x14ac:dyDescent="0.3">
      <c r="A1361" t="s">
        <v>2888</v>
      </c>
      <c r="B1361" t="s">
        <v>2889</v>
      </c>
      <c r="C1361" t="s">
        <v>10398</v>
      </c>
      <c r="D1361" t="s">
        <v>407</v>
      </c>
      <c r="E1361">
        <v>1345.0871999999999</v>
      </c>
      <c r="F1361">
        <v>1262.4000000000001</v>
      </c>
      <c r="G1361">
        <v>266.99436352595802</v>
      </c>
      <c r="H1361">
        <v>-13.077239721968001</v>
      </c>
      <c r="I1361">
        <v>90.963244061035198</v>
      </c>
      <c r="J1361">
        <v>-0.51727299546545802</v>
      </c>
      <c r="K1361">
        <v>1168.24182608516</v>
      </c>
      <c r="L1361">
        <v>833.29371016706796</v>
      </c>
      <c r="M1361">
        <v>53.197910086633499</v>
      </c>
      <c r="N1361">
        <v>0.22312884418582299</v>
      </c>
      <c r="O1361">
        <v>25.015842839036701</v>
      </c>
      <c r="P1361">
        <v>322.84374476636998</v>
      </c>
      <c r="Q1361">
        <v>0.143769421642787</v>
      </c>
    </row>
    <row r="1362" spans="1:17" hidden="1" x14ac:dyDescent="0.3">
      <c r="A1362" t="s">
        <v>2890</v>
      </c>
      <c r="B1362" t="s">
        <v>2891</v>
      </c>
      <c r="C1362" t="s">
        <v>10398</v>
      </c>
      <c r="D1362" t="s">
        <v>21</v>
      </c>
      <c r="E1362">
        <v>1328.1551021519999</v>
      </c>
      <c r="F1362">
        <v>119.22</v>
      </c>
      <c r="G1362">
        <v>-2.2898559680323798</v>
      </c>
      <c r="H1362">
        <v>-8.3268921149659008</v>
      </c>
      <c r="I1362">
        <v>-16.2413883812915</v>
      </c>
      <c r="J1362">
        <v>-5.6813621558019598</v>
      </c>
      <c r="K1362">
        <v>123.832229295901</v>
      </c>
      <c r="L1362">
        <v>118.125466193902</v>
      </c>
      <c r="M1362">
        <v>37.214105639637602</v>
      </c>
      <c r="N1362">
        <v>0.34097058050808599</v>
      </c>
      <c r="O1362">
        <v>48.045629927864397</v>
      </c>
      <c r="P1362">
        <v>47.185185185185098</v>
      </c>
      <c r="Q1362">
        <v>2.007183844577E-3</v>
      </c>
    </row>
    <row r="1363" spans="1:17" hidden="1" x14ac:dyDescent="0.3">
      <c r="A1363" t="s">
        <v>2892</v>
      </c>
      <c r="B1363" t="s">
        <v>2893</v>
      </c>
      <c r="C1363" t="s">
        <v>10398</v>
      </c>
      <c r="D1363" t="s">
        <v>239</v>
      </c>
      <c r="E1363">
        <v>1325.3490182399901</v>
      </c>
      <c r="F1363">
        <v>283.3</v>
      </c>
      <c r="G1363">
        <v>101.955188630417</v>
      </c>
      <c r="H1363">
        <v>47.6484003374715</v>
      </c>
      <c r="I1363">
        <v>49.786184514115597</v>
      </c>
      <c r="J1363">
        <v>2.0909804449420699</v>
      </c>
      <c r="K1363">
        <v>238.66909239069099</v>
      </c>
      <c r="L1363">
        <v>202.09655365521201</v>
      </c>
      <c r="M1363">
        <v>56.1307300777097</v>
      </c>
      <c r="N1363">
        <v>1.3568582152980799</v>
      </c>
      <c r="O1363">
        <v>9.2481468408047895</v>
      </c>
      <c r="P1363">
        <v>140.69668649107899</v>
      </c>
      <c r="Q1363">
        <v>0.13399294535196701</v>
      </c>
    </row>
    <row r="1364" spans="1:17" hidden="1" x14ac:dyDescent="0.3">
      <c r="A1364" t="s">
        <v>2894</v>
      </c>
      <c r="B1364" t="s">
        <v>2895</v>
      </c>
      <c r="C1364" t="s">
        <v>10398</v>
      </c>
      <c r="D1364" t="s">
        <v>24</v>
      </c>
      <c r="E1364">
        <v>1324.3580599950001</v>
      </c>
      <c r="F1364">
        <v>293.85000000000002</v>
      </c>
      <c r="G1364">
        <v>-62.041922540192097</v>
      </c>
      <c r="H1364">
        <v>-10.517642604526101</v>
      </c>
      <c r="I1364">
        <v>-28.914720336106299</v>
      </c>
      <c r="J1364">
        <v>-7.5804241014439002</v>
      </c>
      <c r="K1364">
        <v>312.85189001236699</v>
      </c>
      <c r="M1364">
        <v>40.266775790591304</v>
      </c>
      <c r="N1364">
        <v>1.1212519140264301</v>
      </c>
      <c r="O1364">
        <v>59.605240769099801</v>
      </c>
      <c r="P1364">
        <v>1.81912681912681</v>
      </c>
    </row>
    <row r="1365" spans="1:17" hidden="1" x14ac:dyDescent="0.3">
      <c r="A1365" t="s">
        <v>2896</v>
      </c>
      <c r="B1365" t="s">
        <v>2897</v>
      </c>
      <c r="C1365" t="s">
        <v>10398</v>
      </c>
      <c r="D1365" t="s">
        <v>569</v>
      </c>
      <c r="E1365">
        <v>1320.212734056</v>
      </c>
      <c r="F1365">
        <v>245.16</v>
      </c>
      <c r="G1365">
        <v>-12.600089054644201</v>
      </c>
      <c r="H1365">
        <v>-3.6829321380981299</v>
      </c>
      <c r="I1365">
        <v>10.970246596729901</v>
      </c>
      <c r="J1365">
        <v>3.0797555294616399</v>
      </c>
      <c r="K1365">
        <v>242.344598815338</v>
      </c>
      <c r="L1365">
        <v>228.856413187285</v>
      </c>
      <c r="M1365">
        <v>52.100695485099301</v>
      </c>
      <c r="N1365">
        <v>2.1119228785151898</v>
      </c>
      <c r="O1365">
        <v>19.269048784467198</v>
      </c>
      <c r="P1365">
        <v>35.447513812154597</v>
      </c>
      <c r="Q1365">
        <v>5.0427313242177002E-2</v>
      </c>
    </row>
    <row r="1366" spans="1:17" hidden="1" x14ac:dyDescent="0.3">
      <c r="A1366" t="s">
        <v>2898</v>
      </c>
      <c r="B1366" t="s">
        <v>2899</v>
      </c>
      <c r="C1366" t="s">
        <v>10398</v>
      </c>
      <c r="D1366" t="s">
        <v>54</v>
      </c>
      <c r="E1366">
        <v>1312.27407784</v>
      </c>
      <c r="F1366">
        <v>2124.1</v>
      </c>
      <c r="G1366">
        <v>-21.348220392641799</v>
      </c>
      <c r="H1366">
        <v>-16.444449477976701</v>
      </c>
      <c r="I1366">
        <v>-12.5866540108787</v>
      </c>
      <c r="J1366">
        <v>-1.1164797239289099</v>
      </c>
      <c r="K1366">
        <v>2282.2465678768599</v>
      </c>
      <c r="L1366">
        <v>2225.6071009519001</v>
      </c>
      <c r="M1366">
        <v>40.926834035528401</v>
      </c>
      <c r="N1366">
        <v>0.53624211561830903</v>
      </c>
      <c r="O1366">
        <v>32.945718186526001</v>
      </c>
      <c r="P1366">
        <v>22.915340547422002</v>
      </c>
      <c r="Q1366">
        <v>-2.0449021007576E-2</v>
      </c>
    </row>
    <row r="1367" spans="1:17" hidden="1" x14ac:dyDescent="0.3">
      <c r="A1367" t="s">
        <v>2900</v>
      </c>
      <c r="B1367" t="s">
        <v>2901</v>
      </c>
      <c r="C1367" t="s">
        <v>10398</v>
      </c>
      <c r="D1367" t="s">
        <v>2902</v>
      </c>
      <c r="E1367">
        <v>1310.3483550000001</v>
      </c>
      <c r="F1367">
        <v>529.5</v>
      </c>
      <c r="G1367">
        <v>122.90992985978799</v>
      </c>
      <c r="H1367">
        <v>-4.9122293945318196</v>
      </c>
      <c r="I1367">
        <v>53.042388876202303</v>
      </c>
      <c r="J1367">
        <v>-0.69823618022552103</v>
      </c>
      <c r="K1367">
        <v>490.90996007465401</v>
      </c>
      <c r="L1367">
        <v>387.164490591846</v>
      </c>
      <c r="M1367">
        <v>56.855192876222198</v>
      </c>
      <c r="N1367">
        <v>1.42725392983857</v>
      </c>
      <c r="O1367">
        <v>5.57129367327666</v>
      </c>
      <c r="P1367">
        <v>183.15508021390301</v>
      </c>
    </row>
    <row r="1368" spans="1:17" hidden="1" x14ac:dyDescent="0.3">
      <c r="A1368" t="s">
        <v>2903</v>
      </c>
      <c r="B1368" t="s">
        <v>2904</v>
      </c>
      <c r="C1368" t="s">
        <v>10398</v>
      </c>
      <c r="D1368" t="s">
        <v>2905</v>
      </c>
      <c r="E1368">
        <v>1309.633225</v>
      </c>
      <c r="F1368">
        <v>672.5</v>
      </c>
      <c r="G1368">
        <v>34.144762301867097</v>
      </c>
      <c r="H1368">
        <v>-17.0162579513905</v>
      </c>
      <c r="I1368">
        <v>35.812472800342</v>
      </c>
      <c r="J1368">
        <v>-17.713367381144799</v>
      </c>
      <c r="K1368">
        <v>711.94043953094001</v>
      </c>
      <c r="L1368">
        <v>585.28390772504304</v>
      </c>
      <c r="M1368">
        <v>40.8616925017214</v>
      </c>
      <c r="N1368">
        <v>0.48875637980696301</v>
      </c>
      <c r="O1368">
        <v>41.115241635687703</v>
      </c>
      <c r="P1368">
        <v>94.476576055523395</v>
      </c>
    </row>
    <row r="1369" spans="1:17" hidden="1" x14ac:dyDescent="0.3">
      <c r="A1369" t="s">
        <v>2906</v>
      </c>
      <c r="B1369" t="s">
        <v>2907</v>
      </c>
      <c r="C1369" t="s">
        <v>10398</v>
      </c>
      <c r="D1369" t="s">
        <v>259</v>
      </c>
      <c r="E1369">
        <v>1308.700429</v>
      </c>
      <c r="F1369">
        <v>201.55</v>
      </c>
      <c r="G1369">
        <v>139.85822497962999</v>
      </c>
      <c r="H1369">
        <v>9.0661828840180299</v>
      </c>
      <c r="I1369">
        <v>193.90160705740101</v>
      </c>
      <c r="J1369">
        <v>-5.6559511132022902</v>
      </c>
      <c r="K1369">
        <v>182.85492554352399</v>
      </c>
      <c r="L1369">
        <v>127.11486949418</v>
      </c>
      <c r="M1369">
        <v>47.711291918154799</v>
      </c>
      <c r="N1369">
        <v>0.73351941844117496</v>
      </c>
      <c r="O1369">
        <v>8.3502852890101593</v>
      </c>
      <c r="P1369">
        <v>215.90909090909</v>
      </c>
      <c r="Q1369">
        <v>0.15523750777520001</v>
      </c>
    </row>
    <row r="1370" spans="1:17" hidden="1" x14ac:dyDescent="0.3">
      <c r="A1370" t="s">
        <v>2908</v>
      </c>
      <c r="B1370" t="s">
        <v>2909</v>
      </c>
      <c r="C1370" t="s">
        <v>10398</v>
      </c>
      <c r="D1370" t="s">
        <v>86</v>
      </c>
      <c r="E1370">
        <v>1307.3799085000001</v>
      </c>
      <c r="F1370">
        <v>50.15</v>
      </c>
      <c r="G1370">
        <v>-6.5563552159052696</v>
      </c>
      <c r="H1370">
        <v>-14.1019634103769</v>
      </c>
      <c r="I1370">
        <v>-36.8938720968995</v>
      </c>
      <c r="J1370">
        <v>-11.0536327092194</v>
      </c>
      <c r="K1370">
        <v>55.2489672574876</v>
      </c>
      <c r="L1370">
        <v>57.315369787738298</v>
      </c>
      <c r="M1370">
        <v>21.447543858068801</v>
      </c>
      <c r="N1370">
        <v>1.2500154612110701</v>
      </c>
      <c r="O1370">
        <v>72.482552342971005</v>
      </c>
      <c r="P1370">
        <v>40.476190476190403</v>
      </c>
      <c r="Q1370">
        <v>-3.7955017961739002E-2</v>
      </c>
    </row>
    <row r="1371" spans="1:17" hidden="1" x14ac:dyDescent="0.3">
      <c r="A1371" t="s">
        <v>2910</v>
      </c>
      <c r="B1371" t="s">
        <v>2911</v>
      </c>
      <c r="C1371" t="s">
        <v>10398</v>
      </c>
      <c r="D1371" t="s">
        <v>278</v>
      </c>
      <c r="E1371">
        <v>1307.0855812</v>
      </c>
      <c r="F1371">
        <v>219.16</v>
      </c>
      <c r="G1371">
        <v>58.931084504672498</v>
      </c>
      <c r="H1371">
        <v>12.970812659157399</v>
      </c>
      <c r="I1371">
        <v>65.148850189824699</v>
      </c>
      <c r="J1371">
        <v>-8.8504383681412495</v>
      </c>
      <c r="K1371">
        <v>201.85676024406899</v>
      </c>
      <c r="L1371">
        <v>158.051713206611</v>
      </c>
      <c r="M1371">
        <v>37.495082768994102</v>
      </c>
      <c r="N1371">
        <v>0.48917384448880002</v>
      </c>
      <c r="O1371">
        <v>22.020441686439099</v>
      </c>
      <c r="P1371">
        <v>102.644475265834</v>
      </c>
      <c r="Q1371">
        <v>0.134244718394747</v>
      </c>
    </row>
    <row r="1372" spans="1:17" hidden="1" x14ac:dyDescent="0.3">
      <c r="A1372" t="s">
        <v>2912</v>
      </c>
      <c r="B1372" t="s">
        <v>2913</v>
      </c>
      <c r="C1372" t="s">
        <v>10398</v>
      </c>
      <c r="D1372" t="s">
        <v>144</v>
      </c>
      <c r="E1372">
        <v>1306.88706252</v>
      </c>
      <c r="F1372">
        <v>817.1</v>
      </c>
      <c r="G1372">
        <v>-21.590210024894599</v>
      </c>
      <c r="H1372">
        <v>-1.8168785482507901</v>
      </c>
      <c r="I1372">
        <v>-26.768595279649301</v>
      </c>
      <c r="J1372">
        <v>0.66120413646184795</v>
      </c>
      <c r="K1372">
        <v>818.55742651794196</v>
      </c>
      <c r="L1372">
        <v>839.95862592784897</v>
      </c>
      <c r="M1372">
        <v>54.055704736809702</v>
      </c>
      <c r="N1372">
        <v>0.89899514910598799</v>
      </c>
      <c r="O1372">
        <v>32.174764410720798</v>
      </c>
      <c r="P1372">
        <v>12.20818456468</v>
      </c>
      <c r="Q1372">
        <v>0.102065457407413</v>
      </c>
    </row>
    <row r="1373" spans="1:17" hidden="1" x14ac:dyDescent="0.3">
      <c r="A1373" t="s">
        <v>2914</v>
      </c>
      <c r="B1373" t="s">
        <v>2915</v>
      </c>
      <c r="C1373" t="s">
        <v>10398</v>
      </c>
      <c r="D1373" t="s">
        <v>67</v>
      </c>
      <c r="E1373">
        <v>1305.1479999999999</v>
      </c>
      <c r="F1373">
        <v>858.65</v>
      </c>
      <c r="G1373">
        <v>91.309363355321594</v>
      </c>
      <c r="H1373">
        <v>-12.410644073049401</v>
      </c>
      <c r="I1373">
        <v>77.452414260144906</v>
      </c>
      <c r="J1373">
        <v>-6.8164314479972301</v>
      </c>
      <c r="K1373">
        <v>870.49534819847599</v>
      </c>
      <c r="L1373">
        <v>676.96183569539005</v>
      </c>
      <c r="M1373">
        <v>32.038684653306298</v>
      </c>
      <c r="N1373">
        <v>0.21235476273538301</v>
      </c>
      <c r="O1373">
        <v>25.575030571245499</v>
      </c>
      <c r="P1373">
        <v>125.5746748982</v>
      </c>
      <c r="Q1373">
        <v>0.16252957688748701</v>
      </c>
    </row>
    <row r="1374" spans="1:17" hidden="1" x14ac:dyDescent="0.3">
      <c r="A1374" t="s">
        <v>2916</v>
      </c>
      <c r="B1374" t="s">
        <v>2917</v>
      </c>
      <c r="C1374" t="s">
        <v>10398</v>
      </c>
      <c r="E1374">
        <v>1304.24</v>
      </c>
      <c r="F1374">
        <v>465.8</v>
      </c>
      <c r="G1374">
        <v>179.29229496643899</v>
      </c>
      <c r="H1374">
        <v>42.521708586575897</v>
      </c>
      <c r="I1374">
        <v>-7.4539668010950901</v>
      </c>
      <c r="J1374">
        <v>6.4453063903175201</v>
      </c>
      <c r="K1374">
        <v>378.91132964181901</v>
      </c>
      <c r="L1374">
        <v>366.30388147448599</v>
      </c>
      <c r="M1374">
        <v>95.063787431068704</v>
      </c>
      <c r="N1374">
        <v>1.65166280297283</v>
      </c>
      <c r="O1374">
        <v>102.68355517389401</v>
      </c>
      <c r="P1374">
        <v>216.87074829931899</v>
      </c>
    </row>
    <row r="1375" spans="1:17" hidden="1" x14ac:dyDescent="0.3">
      <c r="A1375" t="s">
        <v>2918</v>
      </c>
      <c r="B1375" t="s">
        <v>2919</v>
      </c>
      <c r="C1375" t="s">
        <v>10398</v>
      </c>
      <c r="D1375" t="s">
        <v>2920</v>
      </c>
      <c r="E1375">
        <v>1288.840694517</v>
      </c>
      <c r="F1375">
        <v>198.39</v>
      </c>
      <c r="G1375">
        <v>-66.047842706310206</v>
      </c>
      <c r="H1375">
        <v>2.1575657652596898</v>
      </c>
      <c r="I1375">
        <v>-6.0422046205711997</v>
      </c>
      <c r="J1375">
        <v>-8.1076501400898096</v>
      </c>
      <c r="K1375">
        <v>191.64136362496001</v>
      </c>
      <c r="M1375">
        <v>41.151006090623198</v>
      </c>
      <c r="N1375">
        <v>0.66435613707691699</v>
      </c>
      <c r="O1375">
        <v>63.7179293311154</v>
      </c>
      <c r="P1375">
        <v>36.632231404958603</v>
      </c>
    </row>
    <row r="1376" spans="1:17" hidden="1" x14ac:dyDescent="0.3">
      <c r="A1376" t="s">
        <v>2921</v>
      </c>
      <c r="B1376" t="s">
        <v>2922</v>
      </c>
      <c r="C1376" t="s">
        <v>10398</v>
      </c>
      <c r="D1376" t="s">
        <v>2435</v>
      </c>
      <c r="E1376">
        <v>1288.0345998749999</v>
      </c>
      <c r="F1376">
        <v>554.25</v>
      </c>
      <c r="G1376">
        <v>140.77220698041299</v>
      </c>
      <c r="H1376">
        <v>-26.976457877343901</v>
      </c>
      <c r="I1376">
        <v>-48.237721973667803</v>
      </c>
      <c r="J1376">
        <v>-3.73243150592823</v>
      </c>
      <c r="K1376">
        <v>691.56785526938597</v>
      </c>
      <c r="L1376">
        <v>648.85313912837398</v>
      </c>
      <c r="M1376">
        <v>27.904359124705302</v>
      </c>
      <c r="N1376">
        <v>2.2324040426644598</v>
      </c>
      <c r="O1376">
        <v>76.815516463689605</v>
      </c>
      <c r="P1376">
        <v>202.951626127357</v>
      </c>
      <c r="Q1376">
        <v>0.24505135435304401</v>
      </c>
    </row>
    <row r="1377" spans="1:17" hidden="1" x14ac:dyDescent="0.3">
      <c r="A1377" t="s">
        <v>2923</v>
      </c>
      <c r="B1377" t="s">
        <v>2924</v>
      </c>
      <c r="C1377" t="s">
        <v>10398</v>
      </c>
      <c r="D1377" t="s">
        <v>164</v>
      </c>
      <c r="E1377">
        <v>1287.569594477</v>
      </c>
      <c r="F1377">
        <v>193.87</v>
      </c>
      <c r="G1377">
        <v>52.443912007322801</v>
      </c>
      <c r="H1377">
        <v>-16.0829162570279</v>
      </c>
      <c r="I1377">
        <v>65.754868988063194</v>
      </c>
      <c r="J1377">
        <v>-7.4241152761424001</v>
      </c>
      <c r="K1377">
        <v>203.08336396801599</v>
      </c>
      <c r="L1377">
        <v>170.24054972356399</v>
      </c>
      <c r="M1377">
        <v>39.853644695609503</v>
      </c>
      <c r="N1377">
        <v>0.35959158555180998</v>
      </c>
      <c r="O1377">
        <v>31.4231185846185</v>
      </c>
      <c r="P1377">
        <v>101.214322781525</v>
      </c>
      <c r="Q1377">
        <v>0.19659958627674201</v>
      </c>
    </row>
    <row r="1378" spans="1:17" hidden="1" x14ac:dyDescent="0.3">
      <c r="A1378" t="s">
        <v>2925</v>
      </c>
      <c r="B1378" t="s">
        <v>2926</v>
      </c>
      <c r="C1378" t="s">
        <v>10398</v>
      </c>
      <c r="D1378" t="s">
        <v>390</v>
      </c>
      <c r="E1378">
        <v>1287.3</v>
      </c>
      <c r="F1378">
        <v>42.91</v>
      </c>
      <c r="G1378">
        <v>-28.031516500608301</v>
      </c>
      <c r="H1378">
        <v>-22.210588689614799</v>
      </c>
      <c r="I1378">
        <v>4.5047030326341</v>
      </c>
      <c r="J1378">
        <v>-5.3106524490181801</v>
      </c>
      <c r="K1378">
        <v>44.9643064702666</v>
      </c>
      <c r="M1378">
        <v>27.363609323175499</v>
      </c>
      <c r="N1378">
        <v>0.23631159692568501</v>
      </c>
      <c r="O1378">
        <v>31.810766721044001</v>
      </c>
      <c r="P1378">
        <v>43.033333333333303</v>
      </c>
    </row>
    <row r="1379" spans="1:17" hidden="1" x14ac:dyDescent="0.3">
      <c r="A1379" t="s">
        <v>2927</v>
      </c>
      <c r="B1379" t="s">
        <v>2928</v>
      </c>
      <c r="C1379" t="s">
        <v>10398</v>
      </c>
      <c r="D1379" t="s">
        <v>789</v>
      </c>
      <c r="E1379">
        <v>1286.1601006799999</v>
      </c>
      <c r="F1379">
        <v>254.8</v>
      </c>
      <c r="G1379">
        <v>-32.563943707826098</v>
      </c>
      <c r="H1379">
        <v>-3.2293255929179301</v>
      </c>
      <c r="I1379">
        <v>-22.6109424610889</v>
      </c>
      <c r="J1379">
        <v>5.27154685733416</v>
      </c>
      <c r="K1379">
        <v>261.86058708654798</v>
      </c>
      <c r="M1379">
        <v>54.213517930567399</v>
      </c>
      <c r="N1379">
        <v>0.73986288411000001</v>
      </c>
      <c r="O1379">
        <v>25.8634222919937</v>
      </c>
      <c r="P1379">
        <v>11.9262025038436</v>
      </c>
    </row>
    <row r="1380" spans="1:17" hidden="1" x14ac:dyDescent="0.3">
      <c r="A1380" t="s">
        <v>2929</v>
      </c>
      <c r="B1380" t="s">
        <v>2930</v>
      </c>
      <c r="C1380" t="s">
        <v>10398</v>
      </c>
      <c r="D1380" t="s">
        <v>269</v>
      </c>
      <c r="E1380">
        <v>1282.5305249999999</v>
      </c>
      <c r="F1380">
        <v>345.3</v>
      </c>
      <c r="G1380">
        <v>232.08054862070401</v>
      </c>
      <c r="H1380">
        <v>31.065414177995201</v>
      </c>
      <c r="I1380">
        <v>81.277603191112703</v>
      </c>
      <c r="J1380">
        <v>-9.8793827429559506</v>
      </c>
      <c r="K1380">
        <v>304.79354910166001</v>
      </c>
      <c r="L1380">
        <v>228.81952566181499</v>
      </c>
      <c r="M1380">
        <v>45.3537308925928</v>
      </c>
      <c r="N1380">
        <v>1.0127461818783501</v>
      </c>
      <c r="O1380">
        <v>19.808861859252801</v>
      </c>
      <c r="P1380">
        <v>341.57895937647498</v>
      </c>
    </row>
    <row r="1381" spans="1:17" hidden="1" x14ac:dyDescent="0.3">
      <c r="A1381" t="s">
        <v>2931</v>
      </c>
      <c r="B1381" t="s">
        <v>2932</v>
      </c>
      <c r="C1381" t="s">
        <v>10398</v>
      </c>
      <c r="D1381" t="s">
        <v>605</v>
      </c>
      <c r="E1381">
        <v>1279.9766662019999</v>
      </c>
      <c r="F1381">
        <v>49.02</v>
      </c>
      <c r="G1381">
        <v>-36.133208165253698</v>
      </c>
      <c r="H1381">
        <v>5.3590383975899902</v>
      </c>
      <c r="I1381">
        <v>5.0705321783627699</v>
      </c>
      <c r="J1381">
        <v>-15.6256631679032</v>
      </c>
      <c r="K1381">
        <v>48.2672538476141</v>
      </c>
      <c r="L1381">
        <v>47.610929431003797</v>
      </c>
      <c r="M1381">
        <v>42.007182223335903</v>
      </c>
      <c r="N1381">
        <v>3.1187863173160899</v>
      </c>
      <c r="O1381">
        <v>36.882904936760497</v>
      </c>
      <c r="P1381">
        <v>34.6703296703296</v>
      </c>
      <c r="Q1381">
        <v>-1.0937119473890001E-2</v>
      </c>
    </row>
    <row r="1382" spans="1:17" hidden="1" x14ac:dyDescent="0.3">
      <c r="A1382" t="s">
        <v>2933</v>
      </c>
      <c r="B1382" t="s">
        <v>2934</v>
      </c>
      <c r="C1382" t="s">
        <v>10398</v>
      </c>
      <c r="D1382" t="s">
        <v>2645</v>
      </c>
      <c r="E1382">
        <v>1276.59375</v>
      </c>
      <c r="F1382">
        <v>16.02</v>
      </c>
      <c r="G1382">
        <v>35.560992497134599</v>
      </c>
      <c r="H1382">
        <v>29.301208095624698</v>
      </c>
      <c r="I1382">
        <v>75.1495763740092</v>
      </c>
      <c r="J1382">
        <v>19.101112256864099</v>
      </c>
      <c r="K1382">
        <v>13.7906859258468</v>
      </c>
      <c r="L1382">
        <v>14.0109084151226</v>
      </c>
      <c r="M1382">
        <v>64.903658651249501</v>
      </c>
      <c r="N1382">
        <v>3.4266396409530699</v>
      </c>
      <c r="O1382">
        <v>11.4232209737827</v>
      </c>
      <c r="P1382">
        <v>110.23622047244</v>
      </c>
      <c r="Q1382">
        <v>0.23315008290193201</v>
      </c>
    </row>
    <row r="1383" spans="1:17" hidden="1" x14ac:dyDescent="0.3">
      <c r="A1383" t="s">
        <v>2935</v>
      </c>
      <c r="B1383" t="s">
        <v>2936</v>
      </c>
      <c r="C1383" t="s">
        <v>10398</v>
      </c>
      <c r="D1383" t="s">
        <v>407</v>
      </c>
      <c r="E1383">
        <v>1274.29059891</v>
      </c>
      <c r="F1383">
        <v>100.45</v>
      </c>
      <c r="G1383">
        <v>7.4646150219723602</v>
      </c>
      <c r="H1383">
        <v>11.479792410281201</v>
      </c>
      <c r="I1383">
        <v>89.574746447974206</v>
      </c>
      <c r="J1383">
        <v>-16.877301807374302</v>
      </c>
      <c r="K1383">
        <v>96.380825526352695</v>
      </c>
      <c r="L1383">
        <v>75.692631251788299</v>
      </c>
      <c r="M1383">
        <v>27.0477565902716</v>
      </c>
      <c r="N1383">
        <v>0.49692087543921998</v>
      </c>
      <c r="O1383">
        <v>35.092085614733598</v>
      </c>
      <c r="P1383">
        <v>115.557939914163</v>
      </c>
      <c r="Q1383">
        <v>6.7615404163976003E-2</v>
      </c>
    </row>
    <row r="1384" spans="1:17" hidden="1" x14ac:dyDescent="0.3">
      <c r="A1384" t="s">
        <v>2937</v>
      </c>
      <c r="B1384" t="s">
        <v>2938</v>
      </c>
      <c r="C1384" t="s">
        <v>10398</v>
      </c>
      <c r="D1384" t="s">
        <v>642</v>
      </c>
      <c r="E1384">
        <v>1274.2450349999999</v>
      </c>
      <c r="F1384">
        <v>323.25</v>
      </c>
      <c r="G1384">
        <v>16.7726652983314</v>
      </c>
      <c r="H1384">
        <v>-5.06019318081092</v>
      </c>
      <c r="I1384">
        <v>-10.9879411025547</v>
      </c>
      <c r="J1384">
        <v>-6.5746856036321999</v>
      </c>
      <c r="K1384">
        <v>309.77707502407901</v>
      </c>
      <c r="L1384">
        <v>274.76972102551599</v>
      </c>
      <c r="M1384">
        <v>42.8570134211026</v>
      </c>
      <c r="N1384">
        <v>1.1024530863091799</v>
      </c>
      <c r="O1384">
        <v>23.433874709976799</v>
      </c>
      <c r="P1384">
        <v>53.126480341070497</v>
      </c>
    </row>
    <row r="1385" spans="1:17" hidden="1" x14ac:dyDescent="0.3">
      <c r="A1385" t="s">
        <v>2939</v>
      </c>
      <c r="B1385" t="s">
        <v>2940</v>
      </c>
      <c r="C1385" t="s">
        <v>10398</v>
      </c>
      <c r="D1385" t="s">
        <v>132</v>
      </c>
      <c r="E1385">
        <v>1273.7152272000001</v>
      </c>
      <c r="F1385">
        <v>1042.5999999999999</v>
      </c>
      <c r="G1385">
        <v>45.736379387629803</v>
      </c>
      <c r="H1385">
        <v>13.460364194929999</v>
      </c>
      <c r="I1385">
        <v>-3.5993602223625998</v>
      </c>
      <c r="J1385">
        <v>16.4011071445426</v>
      </c>
      <c r="K1385">
        <v>933.76702607383902</v>
      </c>
      <c r="L1385">
        <v>863.64523313562404</v>
      </c>
      <c r="M1385">
        <v>62.848272304564702</v>
      </c>
      <c r="N1385">
        <v>2.8678534549743602</v>
      </c>
      <c r="O1385">
        <v>14.108958373297501</v>
      </c>
      <c r="P1385">
        <v>86.178571428571402</v>
      </c>
    </row>
    <row r="1386" spans="1:17" hidden="1" x14ac:dyDescent="0.3">
      <c r="A1386" t="s">
        <v>2941</v>
      </c>
      <c r="B1386" t="s">
        <v>2942</v>
      </c>
      <c r="C1386" t="s">
        <v>10398</v>
      </c>
      <c r="D1386" t="s">
        <v>1509</v>
      </c>
      <c r="E1386">
        <v>1268.231795292</v>
      </c>
      <c r="F1386">
        <v>218.68</v>
      </c>
      <c r="G1386">
        <v>-55.060586010093097</v>
      </c>
      <c r="H1386">
        <v>-4.7044326717644998</v>
      </c>
      <c r="I1386">
        <v>-15.3079879191872</v>
      </c>
      <c r="J1386">
        <v>-6.1037819342321598</v>
      </c>
      <c r="K1386">
        <v>225.84273855700599</v>
      </c>
      <c r="L1386">
        <v>238.37303302230799</v>
      </c>
      <c r="M1386">
        <v>34.0853860614083</v>
      </c>
      <c r="N1386">
        <v>0.54061896398602904</v>
      </c>
      <c r="O1386">
        <v>37.735503932687003</v>
      </c>
      <c r="P1386">
        <v>9.6965136694256309</v>
      </c>
      <c r="Q1386">
        <v>-9.0514742440640002E-3</v>
      </c>
    </row>
    <row r="1387" spans="1:17" hidden="1" x14ac:dyDescent="0.3">
      <c r="A1387" t="s">
        <v>2943</v>
      </c>
      <c r="B1387" t="s">
        <v>2944</v>
      </c>
      <c r="C1387" t="s">
        <v>10398</v>
      </c>
      <c r="D1387" t="s">
        <v>390</v>
      </c>
      <c r="E1387">
        <v>1267.6552306599999</v>
      </c>
      <c r="F1387">
        <v>254.93</v>
      </c>
      <c r="G1387">
        <v>-17.190648441791499</v>
      </c>
      <c r="H1387">
        <v>-5.4871434351761197</v>
      </c>
      <c r="I1387">
        <v>5.4472278690770599</v>
      </c>
      <c r="J1387">
        <v>4.1163269419992199</v>
      </c>
      <c r="K1387">
        <v>232.798488750258</v>
      </c>
      <c r="L1387">
        <v>222.34901550296399</v>
      </c>
      <c r="M1387">
        <v>75.478411943678395</v>
      </c>
      <c r="N1387">
        <v>1.19144713875145</v>
      </c>
      <c r="O1387">
        <v>5.8918134389832399</v>
      </c>
      <c r="P1387">
        <v>39.040087264794103</v>
      </c>
      <c r="Q1387">
        <v>6.9269589945629997E-2</v>
      </c>
    </row>
    <row r="1388" spans="1:17" hidden="1" x14ac:dyDescent="0.3">
      <c r="A1388" t="s">
        <v>2945</v>
      </c>
      <c r="B1388" t="s">
        <v>2946</v>
      </c>
      <c r="C1388" t="s">
        <v>10398</v>
      </c>
      <c r="D1388" t="s">
        <v>605</v>
      </c>
      <c r="E1388">
        <v>1267.3556755499999</v>
      </c>
      <c r="F1388">
        <v>176.35</v>
      </c>
      <c r="G1388">
        <v>-1.38572228699265</v>
      </c>
      <c r="H1388">
        <v>-2.44434436871803</v>
      </c>
      <c r="I1388">
        <v>33.930565101599598</v>
      </c>
      <c r="J1388">
        <v>-4.2967007144782103</v>
      </c>
      <c r="K1388">
        <v>179.759557169582</v>
      </c>
      <c r="L1388">
        <v>156.02005960066299</v>
      </c>
      <c r="M1388">
        <v>41.919434140020499</v>
      </c>
      <c r="N1388">
        <v>0.57795827220858098</v>
      </c>
      <c r="O1388">
        <v>25.290615253756702</v>
      </c>
      <c r="P1388">
        <v>81.4300411522633</v>
      </c>
      <c r="Q1388">
        <v>0.14959297423713599</v>
      </c>
    </row>
    <row r="1389" spans="1:17" hidden="1" x14ac:dyDescent="0.3">
      <c r="A1389" t="s">
        <v>2947</v>
      </c>
      <c r="B1389" t="s">
        <v>2948</v>
      </c>
      <c r="C1389" t="s">
        <v>10398</v>
      </c>
      <c r="D1389" t="s">
        <v>387</v>
      </c>
      <c r="E1389">
        <v>1266.42991029</v>
      </c>
      <c r="F1389">
        <v>182.1</v>
      </c>
      <c r="G1389">
        <v>-16.171036899238</v>
      </c>
      <c r="H1389">
        <v>7.3875862833567298</v>
      </c>
      <c r="I1389">
        <v>15.703380475690601</v>
      </c>
      <c r="J1389">
        <v>-7.6817884337764504</v>
      </c>
      <c r="K1389">
        <v>172.58162215041699</v>
      </c>
      <c r="L1389">
        <v>160.88720171504499</v>
      </c>
      <c r="M1389">
        <v>51.030454474098697</v>
      </c>
      <c r="N1389">
        <v>1.68459480381285</v>
      </c>
      <c r="O1389">
        <v>7.3585941790225098</v>
      </c>
      <c r="P1389">
        <v>38.426453819840297</v>
      </c>
      <c r="Q1389">
        <v>2.3032740398233002E-2</v>
      </c>
    </row>
    <row r="1390" spans="1:17" hidden="1" x14ac:dyDescent="0.3">
      <c r="A1390" t="s">
        <v>2949</v>
      </c>
      <c r="B1390" t="s">
        <v>2950</v>
      </c>
      <c r="C1390" t="s">
        <v>10398</v>
      </c>
      <c r="D1390" t="s">
        <v>514</v>
      </c>
      <c r="E1390">
        <v>1266.0613857860001</v>
      </c>
      <c r="F1390">
        <v>104.57</v>
      </c>
      <c r="G1390">
        <v>40.854601080637998</v>
      </c>
      <c r="H1390">
        <v>11.0948249594302</v>
      </c>
      <c r="I1390">
        <v>32.473457532274097</v>
      </c>
      <c r="J1390">
        <v>-0.28479595257343898</v>
      </c>
      <c r="K1390">
        <v>97.050458585090098</v>
      </c>
      <c r="L1390">
        <v>85.584255676889001</v>
      </c>
      <c r="M1390">
        <v>45.634406214831301</v>
      </c>
      <c r="N1390">
        <v>2.0176869308305498</v>
      </c>
      <c r="O1390">
        <v>21.210672276943601</v>
      </c>
      <c r="P1390">
        <v>80.604490500863506</v>
      </c>
      <c r="Q1390">
        <v>-4.8393891549572E-2</v>
      </c>
    </row>
    <row r="1391" spans="1:17" hidden="1" x14ac:dyDescent="0.3">
      <c r="A1391" t="s">
        <v>2951</v>
      </c>
      <c r="B1391" t="s">
        <v>2952</v>
      </c>
      <c r="C1391" t="s">
        <v>10398</v>
      </c>
      <c r="D1391" t="s">
        <v>21</v>
      </c>
      <c r="E1391">
        <v>1263.8268697000001</v>
      </c>
      <c r="F1391">
        <v>303.5</v>
      </c>
      <c r="G1391">
        <v>-29.229890064366501</v>
      </c>
      <c r="H1391">
        <v>1.0123644209817899</v>
      </c>
      <c r="I1391">
        <v>-17.731540353609201</v>
      </c>
      <c r="J1391">
        <v>-2.31893202926272</v>
      </c>
      <c r="M1391">
        <v>45.595753527516102</v>
      </c>
      <c r="O1391">
        <v>14.9258649093904</v>
      </c>
      <c r="P1391">
        <v>5.7675553232270502</v>
      </c>
    </row>
    <row r="1392" spans="1:17" hidden="1" x14ac:dyDescent="0.3">
      <c r="A1392" t="s">
        <v>2953</v>
      </c>
      <c r="B1392" t="s">
        <v>2954</v>
      </c>
      <c r="C1392" t="s">
        <v>10398</v>
      </c>
      <c r="D1392" t="s">
        <v>259</v>
      </c>
      <c r="E1392">
        <v>1263.275304</v>
      </c>
      <c r="F1392">
        <v>1262.75</v>
      </c>
      <c r="G1392">
        <v>294.57497945556798</v>
      </c>
      <c r="H1392">
        <v>-18.2941465782724</v>
      </c>
      <c r="I1392">
        <v>6.4915512394320096</v>
      </c>
      <c r="J1392">
        <v>-8.5180151661848207</v>
      </c>
      <c r="K1392">
        <v>1400.8498537093001</v>
      </c>
      <c r="L1392">
        <v>1170.3388312515799</v>
      </c>
      <c r="M1392">
        <v>28.465442942390201</v>
      </c>
      <c r="N1392">
        <v>0.96868596582206301</v>
      </c>
      <c r="O1392">
        <v>37.552959809938599</v>
      </c>
      <c r="P1392">
        <v>343.07017543859598</v>
      </c>
      <c r="Q1392">
        <v>0.17282046360930001</v>
      </c>
    </row>
    <row r="1393" spans="1:17" hidden="1" x14ac:dyDescent="0.3">
      <c r="A1393" t="s">
        <v>2955</v>
      </c>
      <c r="B1393" t="s">
        <v>2956</v>
      </c>
      <c r="C1393" t="s">
        <v>10398</v>
      </c>
      <c r="D1393" t="s">
        <v>407</v>
      </c>
      <c r="E1393">
        <v>1261.70992688</v>
      </c>
      <c r="F1393">
        <v>3953.3</v>
      </c>
      <c r="G1393">
        <v>-0.97251057195709401</v>
      </c>
      <c r="H1393">
        <v>-5.7941953432443896</v>
      </c>
      <c r="I1393">
        <v>24.886366022253998</v>
      </c>
      <c r="J1393">
        <v>-3.32521233701102</v>
      </c>
      <c r="K1393">
        <v>3945.9959853904502</v>
      </c>
      <c r="L1393">
        <v>3508.4640541895501</v>
      </c>
      <c r="M1393">
        <v>44.9452037874374</v>
      </c>
      <c r="N1393">
        <v>0.30661036263442298</v>
      </c>
      <c r="O1393">
        <v>15.1873118660359</v>
      </c>
      <c r="P1393">
        <v>63.022680412371102</v>
      </c>
      <c r="Q1393">
        <v>1.5940095350554E-2</v>
      </c>
    </row>
    <row r="1394" spans="1:17" hidden="1" x14ac:dyDescent="0.3">
      <c r="A1394" t="s">
        <v>2957</v>
      </c>
      <c r="B1394" t="s">
        <v>2958</v>
      </c>
      <c r="C1394" t="s">
        <v>10398</v>
      </c>
      <c r="D1394" t="s">
        <v>125</v>
      </c>
      <c r="E1394">
        <v>1256.31403226</v>
      </c>
      <c r="F1394">
        <v>985.9</v>
      </c>
      <c r="G1394">
        <v>615.325129294676</v>
      </c>
      <c r="H1394">
        <v>-2.16579030799651</v>
      </c>
      <c r="I1394">
        <v>72.841083394791497</v>
      </c>
      <c r="J1394">
        <v>-3.9058276986051901</v>
      </c>
      <c r="K1394">
        <v>919.68349384129203</v>
      </c>
      <c r="L1394">
        <v>669.59857837478205</v>
      </c>
      <c r="M1394">
        <v>47.157329357449697</v>
      </c>
      <c r="N1394">
        <v>1.3770398736809299</v>
      </c>
      <c r="O1394">
        <v>10.325590830713001</v>
      </c>
      <c r="P1394">
        <v>799.13360693114396</v>
      </c>
      <c r="Q1394">
        <v>0.18030272110465201</v>
      </c>
    </row>
    <row r="1395" spans="1:17" hidden="1" x14ac:dyDescent="0.3">
      <c r="A1395" t="s">
        <v>2959</v>
      </c>
      <c r="B1395" t="s">
        <v>2960</v>
      </c>
      <c r="C1395" t="s">
        <v>10398</v>
      </c>
      <c r="D1395" t="s">
        <v>1414</v>
      </c>
      <c r="E1395">
        <v>1255.84451943</v>
      </c>
      <c r="F1395">
        <v>832.35</v>
      </c>
      <c r="G1395">
        <v>104.772114267956</v>
      </c>
      <c r="H1395">
        <v>-5.1964875313102104</v>
      </c>
      <c r="I1395">
        <v>88.853981998322794</v>
      </c>
      <c r="J1395">
        <v>-3.5703502261604898</v>
      </c>
      <c r="K1395">
        <v>785.82237040666803</v>
      </c>
      <c r="L1395">
        <v>586.89269283108501</v>
      </c>
      <c r="M1395">
        <v>43.1693925049318</v>
      </c>
      <c r="N1395">
        <v>0.31680779225273198</v>
      </c>
      <c r="O1395">
        <v>23.385595002102399</v>
      </c>
      <c r="P1395">
        <v>152.99392097264399</v>
      </c>
      <c r="Q1395">
        <v>0.152548067194718</v>
      </c>
    </row>
    <row r="1396" spans="1:17" hidden="1" x14ac:dyDescent="0.3">
      <c r="A1396" t="s">
        <v>2961</v>
      </c>
      <c r="B1396" t="s">
        <v>2962</v>
      </c>
      <c r="C1396" t="s">
        <v>10398</v>
      </c>
      <c r="D1396" t="s">
        <v>125</v>
      </c>
      <c r="E1396">
        <v>1254.2963004000001</v>
      </c>
      <c r="F1396">
        <v>144.16999999999999</v>
      </c>
      <c r="G1396">
        <v>-12.904047325634201</v>
      </c>
      <c r="H1396">
        <v>-14.0522069170125</v>
      </c>
      <c r="I1396">
        <v>-3.5382846511163799</v>
      </c>
      <c r="J1396">
        <v>-6.0593007773576097</v>
      </c>
      <c r="K1396">
        <v>142.24469116647001</v>
      </c>
      <c r="L1396">
        <v>144.154772385386</v>
      </c>
      <c r="M1396">
        <v>62.667269610649797</v>
      </c>
      <c r="N1396">
        <v>1.8854259499439701</v>
      </c>
      <c r="O1396">
        <v>34.771450371089699</v>
      </c>
      <c r="P1396">
        <v>23.7510729613733</v>
      </c>
      <c r="Q1396">
        <v>5.0093783596975999E-2</v>
      </c>
    </row>
    <row r="1397" spans="1:17" hidden="1" x14ac:dyDescent="0.3">
      <c r="A1397" t="s">
        <v>2963</v>
      </c>
      <c r="B1397" t="s">
        <v>2964</v>
      </c>
      <c r="C1397" t="s">
        <v>10398</v>
      </c>
      <c r="D1397" t="s">
        <v>552</v>
      </c>
      <c r="E1397">
        <v>1250.47515359</v>
      </c>
      <c r="F1397">
        <v>516.1</v>
      </c>
      <c r="G1397">
        <v>-21.8258454670143</v>
      </c>
      <c r="H1397">
        <v>-9.5237041731224998</v>
      </c>
      <c r="I1397">
        <v>22.550567591838298</v>
      </c>
      <c r="J1397">
        <v>-5.6028826009870496</v>
      </c>
      <c r="K1397">
        <v>550.27893587361496</v>
      </c>
      <c r="L1397">
        <v>500.107926400878</v>
      </c>
      <c r="M1397">
        <v>25.569571728952599</v>
      </c>
      <c r="N1397">
        <v>0.48629288666893999</v>
      </c>
      <c r="O1397">
        <v>31.757411354388601</v>
      </c>
      <c r="P1397">
        <v>52.8958672789216</v>
      </c>
      <c r="Q1397">
        <v>0.14069205365322099</v>
      </c>
    </row>
    <row r="1398" spans="1:17" hidden="1" x14ac:dyDescent="0.3">
      <c r="A1398" t="s">
        <v>2965</v>
      </c>
      <c r="B1398" t="s">
        <v>2966</v>
      </c>
      <c r="C1398" t="s">
        <v>10398</v>
      </c>
      <c r="D1398" t="s">
        <v>183</v>
      </c>
      <c r="E1398">
        <v>1249.644910795</v>
      </c>
      <c r="F1398">
        <v>563.65</v>
      </c>
      <c r="G1398">
        <v>-24.2975510308225</v>
      </c>
      <c r="H1398">
        <v>9.1050511567606396</v>
      </c>
      <c r="I1398">
        <v>8.7957431046737309</v>
      </c>
      <c r="J1398">
        <v>-13.426545675718501</v>
      </c>
      <c r="K1398">
        <v>568.55679770310496</v>
      </c>
      <c r="L1398">
        <v>509.46008120278998</v>
      </c>
      <c r="M1398">
        <v>29.869160714550599</v>
      </c>
      <c r="N1398">
        <v>1.52122653936167</v>
      </c>
      <c r="O1398">
        <v>24.155060764658899</v>
      </c>
      <c r="P1398">
        <v>44.414552908019402</v>
      </c>
      <c r="Q1398">
        <v>6.7040600760735994E-2</v>
      </c>
    </row>
    <row r="1399" spans="1:17" hidden="1" x14ac:dyDescent="0.3">
      <c r="A1399" t="s">
        <v>2967</v>
      </c>
      <c r="B1399" t="s">
        <v>2968</v>
      </c>
      <c r="C1399" t="s">
        <v>10398</v>
      </c>
      <c r="D1399" t="s">
        <v>443</v>
      </c>
      <c r="E1399">
        <v>1248.9670300799901</v>
      </c>
      <c r="F1399">
        <v>251.79</v>
      </c>
      <c r="G1399">
        <v>114.98138974732601</v>
      </c>
      <c r="H1399">
        <v>-3.9551327615529099</v>
      </c>
      <c r="I1399">
        <v>77.242173940314402</v>
      </c>
      <c r="J1399">
        <v>6.69150474793957</v>
      </c>
      <c r="K1399">
        <v>218.32578463348301</v>
      </c>
      <c r="L1399">
        <v>169.305246440796</v>
      </c>
      <c r="M1399">
        <v>65.579710429228001</v>
      </c>
      <c r="N1399">
        <v>1.04674669132813</v>
      </c>
      <c r="O1399">
        <v>7.2322173239604401</v>
      </c>
      <c r="P1399">
        <v>184.83031674208101</v>
      </c>
      <c r="Q1399">
        <v>7.2727908120448007E-2</v>
      </c>
    </row>
    <row r="1400" spans="1:17" hidden="1" x14ac:dyDescent="0.3">
      <c r="A1400" t="s">
        <v>2969</v>
      </c>
      <c r="B1400" t="s">
        <v>2970</v>
      </c>
      <c r="C1400" t="s">
        <v>10398</v>
      </c>
      <c r="D1400" t="s">
        <v>197</v>
      </c>
      <c r="E1400">
        <v>1245.9104183950001</v>
      </c>
      <c r="F1400">
        <v>785.35</v>
      </c>
      <c r="G1400">
        <v>54.674302641445102</v>
      </c>
      <c r="H1400">
        <v>-11.279214401500999</v>
      </c>
      <c r="I1400">
        <v>17.239874495670399</v>
      </c>
      <c r="J1400">
        <v>-4.8219189942478504</v>
      </c>
      <c r="K1400">
        <v>853.26084068204398</v>
      </c>
      <c r="L1400">
        <v>754.12944686020501</v>
      </c>
      <c r="M1400">
        <v>36.104531154534499</v>
      </c>
      <c r="N1400">
        <v>0.62007545874788605</v>
      </c>
      <c r="O1400">
        <v>39.370981091233197</v>
      </c>
      <c r="P1400">
        <v>110.54959785522701</v>
      </c>
      <c r="Q1400">
        <v>0.187085024267299</v>
      </c>
    </row>
    <row r="1401" spans="1:17" hidden="1" x14ac:dyDescent="0.3">
      <c r="A1401" t="s">
        <v>2971</v>
      </c>
      <c r="B1401" t="s">
        <v>2972</v>
      </c>
      <c r="C1401" t="s">
        <v>10398</v>
      </c>
      <c r="D1401" t="s">
        <v>998</v>
      </c>
      <c r="E1401">
        <v>1236.2167932499999</v>
      </c>
      <c r="F1401">
        <v>875.9</v>
      </c>
      <c r="G1401">
        <v>37.228560730695001</v>
      </c>
      <c r="H1401">
        <v>23.1647961977175</v>
      </c>
      <c r="I1401">
        <v>7.0779792026948396</v>
      </c>
      <c r="J1401">
        <v>-2.2161957909500201</v>
      </c>
      <c r="K1401">
        <v>787.00969867269396</v>
      </c>
      <c r="L1401">
        <v>737.10978671600401</v>
      </c>
      <c r="M1401">
        <v>57.381885320601498</v>
      </c>
      <c r="N1401">
        <v>2.0246428955500799</v>
      </c>
      <c r="O1401">
        <v>13.563192145222001</v>
      </c>
      <c r="P1401">
        <v>73.171213918544794</v>
      </c>
      <c r="Q1401">
        <v>0.12281816362211</v>
      </c>
    </row>
    <row r="1402" spans="1:17" hidden="1" x14ac:dyDescent="0.3">
      <c r="A1402" t="s">
        <v>2973</v>
      </c>
      <c r="B1402" t="s">
        <v>2974</v>
      </c>
      <c r="C1402" t="s">
        <v>10398</v>
      </c>
      <c r="D1402" t="s">
        <v>281</v>
      </c>
      <c r="E1402">
        <v>1235.4530507259999</v>
      </c>
      <c r="F1402">
        <v>18.739999999999998</v>
      </c>
      <c r="G1402">
        <v>-33.491082575558998</v>
      </c>
      <c r="H1402">
        <v>-15.677477310284299</v>
      </c>
      <c r="I1402">
        <v>-31.934377427135999</v>
      </c>
      <c r="J1402">
        <v>-4.1673551112062199</v>
      </c>
      <c r="K1402">
        <v>21.366254594924499</v>
      </c>
      <c r="L1402">
        <v>23.5933174054313</v>
      </c>
      <c r="M1402">
        <v>21.622398002140699</v>
      </c>
      <c r="N1402">
        <v>1.1509445249197501</v>
      </c>
      <c r="O1402">
        <v>124.11953041622201</v>
      </c>
      <c r="P1402">
        <v>2.6849315068492898</v>
      </c>
      <c r="Q1402">
        <v>7.1056758383891999E-2</v>
      </c>
    </row>
    <row r="1403" spans="1:17" hidden="1" x14ac:dyDescent="0.3">
      <c r="A1403" t="s">
        <v>2975</v>
      </c>
      <c r="B1403" t="s">
        <v>2976</v>
      </c>
      <c r="C1403" t="s">
        <v>10398</v>
      </c>
      <c r="D1403" t="s">
        <v>642</v>
      </c>
      <c r="E1403">
        <v>1233.2968827899999</v>
      </c>
      <c r="F1403">
        <v>141.33000000000001</v>
      </c>
      <c r="G1403">
        <v>-52.532577975833</v>
      </c>
      <c r="H1403">
        <v>-11.4005612862793</v>
      </c>
      <c r="I1403">
        <v>-25.480618068283299</v>
      </c>
      <c r="J1403">
        <v>-5.0008501871971403</v>
      </c>
      <c r="K1403">
        <v>149.355535763218</v>
      </c>
      <c r="L1403">
        <v>158.70226244878799</v>
      </c>
      <c r="M1403">
        <v>37.483195113759997</v>
      </c>
      <c r="N1403">
        <v>0.64726209161105497</v>
      </c>
      <c r="O1403">
        <v>41.477393334748399</v>
      </c>
      <c r="P1403">
        <v>11.8117088607595</v>
      </c>
      <c r="Q1403">
        <v>6.6969030720662001E-2</v>
      </c>
    </row>
    <row r="1404" spans="1:17" hidden="1" x14ac:dyDescent="0.3">
      <c r="A1404" t="s">
        <v>2977</v>
      </c>
      <c r="B1404" t="s">
        <v>2978</v>
      </c>
      <c r="C1404" t="s">
        <v>10398</v>
      </c>
      <c r="D1404" t="s">
        <v>789</v>
      </c>
      <c r="E1404">
        <v>1230.15175</v>
      </c>
      <c r="F1404">
        <v>230.15</v>
      </c>
      <c r="G1404">
        <v>-59.114393883757799</v>
      </c>
      <c r="H1404">
        <v>-17.974235045462301</v>
      </c>
      <c r="I1404">
        <v>-56.557863812285603</v>
      </c>
      <c r="J1404">
        <v>-4.7014915032237896</v>
      </c>
      <c r="K1404">
        <v>242.16063584886001</v>
      </c>
      <c r="M1404">
        <v>54.030900355696801</v>
      </c>
      <c r="N1404">
        <v>1.20427708019558</v>
      </c>
      <c r="O1404">
        <v>102.47664566587</v>
      </c>
      <c r="P1404">
        <v>8.5664418132930606</v>
      </c>
    </row>
    <row r="1405" spans="1:17" hidden="1" x14ac:dyDescent="0.3">
      <c r="A1405" t="s">
        <v>2979</v>
      </c>
      <c r="B1405" t="s">
        <v>2980</v>
      </c>
      <c r="C1405" t="s">
        <v>10398</v>
      </c>
      <c r="D1405" t="s">
        <v>625</v>
      </c>
      <c r="E1405">
        <v>1229.2736478889999</v>
      </c>
      <c r="F1405">
        <v>190.67</v>
      </c>
      <c r="G1405">
        <v>-41.605644832253198</v>
      </c>
      <c r="H1405">
        <v>-10.7235038475935</v>
      </c>
      <c r="I1405">
        <v>-26.471077841945402</v>
      </c>
      <c r="J1405">
        <v>-2.4877956555731502</v>
      </c>
      <c r="K1405">
        <v>205.23312647988001</v>
      </c>
      <c r="L1405">
        <v>222.464576852373</v>
      </c>
      <c r="M1405">
        <v>29.777339878443598</v>
      </c>
      <c r="N1405">
        <v>0.684651525440787</v>
      </c>
      <c r="O1405">
        <v>61.456967535532598</v>
      </c>
      <c r="P1405">
        <v>2.4832034399354801</v>
      </c>
      <c r="Q1405">
        <v>6.7855755625717995E-2</v>
      </c>
    </row>
    <row r="1406" spans="1:17" hidden="1" x14ac:dyDescent="0.3">
      <c r="A1406" t="s">
        <v>2981</v>
      </c>
      <c r="B1406" t="s">
        <v>2982</v>
      </c>
      <c r="C1406" t="s">
        <v>10398</v>
      </c>
      <c r="D1406" t="s">
        <v>106</v>
      </c>
      <c r="E1406">
        <v>1227.8508084</v>
      </c>
      <c r="F1406">
        <v>481.5</v>
      </c>
      <c r="G1406">
        <v>59.638029486152703</v>
      </c>
      <c r="H1406">
        <v>-21.502994859884499</v>
      </c>
      <c r="I1406">
        <v>11.8993034645995</v>
      </c>
      <c r="J1406">
        <v>-7.8784159248341901</v>
      </c>
      <c r="K1406">
        <v>551.70606810711797</v>
      </c>
      <c r="L1406">
        <v>470.55132819156802</v>
      </c>
      <c r="M1406">
        <v>10.5764256197196</v>
      </c>
      <c r="N1406">
        <v>0.57228816771963498</v>
      </c>
      <c r="O1406">
        <v>47.455867082035297</v>
      </c>
      <c r="P1406">
        <v>141.59558454590999</v>
      </c>
      <c r="Q1406">
        <v>0.17762542059759501</v>
      </c>
    </row>
    <row r="1407" spans="1:17" hidden="1" x14ac:dyDescent="0.3">
      <c r="A1407" t="s">
        <v>2983</v>
      </c>
      <c r="B1407" t="s">
        <v>2984</v>
      </c>
      <c r="C1407" t="s">
        <v>10398</v>
      </c>
      <c r="D1407" t="s">
        <v>144</v>
      </c>
      <c r="E1407">
        <v>1223.90113612</v>
      </c>
      <c r="F1407">
        <v>246.46</v>
      </c>
      <c r="G1407">
        <v>19.279805451142899</v>
      </c>
      <c r="H1407">
        <v>9.0180249982566707</v>
      </c>
      <c r="I1407">
        <v>57.884710172941098</v>
      </c>
      <c r="J1407">
        <v>-7.6868442214293102</v>
      </c>
      <c r="K1407">
        <v>228.10739002490499</v>
      </c>
      <c r="L1407">
        <v>188.836682671071</v>
      </c>
      <c r="M1407">
        <v>44.4025572918789</v>
      </c>
      <c r="N1407">
        <v>1.0191603890170999</v>
      </c>
      <c r="O1407">
        <v>14.4201898888257</v>
      </c>
      <c r="P1407">
        <v>90.610982211910198</v>
      </c>
    </row>
    <row r="1408" spans="1:17" hidden="1" x14ac:dyDescent="0.3">
      <c r="A1408" t="s">
        <v>2985</v>
      </c>
      <c r="B1408" t="s">
        <v>2986</v>
      </c>
      <c r="C1408" t="s">
        <v>10398</v>
      </c>
      <c r="D1408" t="s">
        <v>197</v>
      </c>
      <c r="E1408">
        <v>1223.5495510000001</v>
      </c>
      <c r="F1408">
        <v>134.30000000000001</v>
      </c>
      <c r="G1408">
        <v>-14.9542954190535</v>
      </c>
      <c r="H1408">
        <v>-8.3709387191148004</v>
      </c>
      <c r="I1408">
        <v>-0.13306596165659801</v>
      </c>
      <c r="J1408">
        <v>-5.6278291426526499</v>
      </c>
      <c r="K1408">
        <v>138.423995342007</v>
      </c>
      <c r="L1408">
        <v>131.471804888143</v>
      </c>
      <c r="M1408">
        <v>36.305462271358202</v>
      </c>
      <c r="N1408">
        <v>0.49770507187560298</v>
      </c>
      <c r="O1408">
        <v>16.1578555472821</v>
      </c>
      <c r="P1408">
        <v>23.211009174311901</v>
      </c>
      <c r="Q1408">
        <v>8.8101576394066003E-2</v>
      </c>
    </row>
    <row r="1409" spans="1:17" hidden="1" x14ac:dyDescent="0.3">
      <c r="A1409" t="s">
        <v>2987</v>
      </c>
      <c r="B1409" t="s">
        <v>2988</v>
      </c>
      <c r="C1409" t="s">
        <v>10398</v>
      </c>
      <c r="D1409" t="s">
        <v>472</v>
      </c>
      <c r="E1409">
        <v>1223.4507029899901</v>
      </c>
      <c r="F1409">
        <v>530.04999999999995</v>
      </c>
      <c r="G1409">
        <v>-24.163512416561701</v>
      </c>
      <c r="H1409">
        <v>5.1426519959011197</v>
      </c>
      <c r="I1409">
        <v>0.24585061021839699</v>
      </c>
      <c r="J1409">
        <v>-4.9828975579009898</v>
      </c>
      <c r="K1409">
        <v>517.19326799465796</v>
      </c>
      <c r="L1409">
        <v>481.37027242623498</v>
      </c>
      <c r="M1409">
        <v>41.342001463128497</v>
      </c>
      <c r="N1409">
        <v>0.47047563519894098</v>
      </c>
      <c r="O1409">
        <v>23.5543816621073</v>
      </c>
      <c r="P1409">
        <v>49.731638418079001</v>
      </c>
      <c r="Q1409">
        <v>-1.7106735531615E-2</v>
      </c>
    </row>
    <row r="1410" spans="1:17" hidden="1" x14ac:dyDescent="0.3">
      <c r="A1410" t="s">
        <v>2989</v>
      </c>
      <c r="B1410" t="s">
        <v>2990</v>
      </c>
      <c r="C1410" t="s">
        <v>10398</v>
      </c>
      <c r="D1410" t="s">
        <v>21</v>
      </c>
      <c r="E1410">
        <v>1220.81232</v>
      </c>
      <c r="F1410">
        <v>1029.7</v>
      </c>
      <c r="G1410">
        <v>-31.175486582543599</v>
      </c>
      <c r="H1410">
        <v>-5.4956258410024104</v>
      </c>
      <c r="I1410">
        <v>-28.427512755235401</v>
      </c>
      <c r="J1410">
        <v>-2.3673130158137399</v>
      </c>
      <c r="K1410">
        <v>1055.9945339876499</v>
      </c>
      <c r="L1410">
        <v>1083.9907454425399</v>
      </c>
      <c r="M1410">
        <v>49.860605339259003</v>
      </c>
      <c r="N1410">
        <v>0.69218754426554596</v>
      </c>
      <c r="O1410">
        <v>42.507526464018603</v>
      </c>
      <c r="P1410">
        <v>7.7599288367955701</v>
      </c>
      <c r="Q1410">
        <v>0.104013344048507</v>
      </c>
    </row>
    <row r="1411" spans="1:17" hidden="1" x14ac:dyDescent="0.3">
      <c r="A1411" t="s">
        <v>2991</v>
      </c>
      <c r="B1411" t="s">
        <v>2992</v>
      </c>
      <c r="C1411" t="s">
        <v>10398</v>
      </c>
      <c r="D1411" t="s">
        <v>259</v>
      </c>
      <c r="E1411">
        <v>1219.3079479200001</v>
      </c>
      <c r="F1411">
        <v>1045.3499999999999</v>
      </c>
      <c r="G1411">
        <v>19.390889771673699</v>
      </c>
      <c r="H1411">
        <v>-7.9589992098753797</v>
      </c>
      <c r="I1411">
        <v>-2.8162938795846699</v>
      </c>
      <c r="J1411">
        <v>-1.80872018652477</v>
      </c>
      <c r="K1411">
        <v>984.973696670236</v>
      </c>
      <c r="L1411">
        <v>917.56421802766101</v>
      </c>
      <c r="M1411">
        <v>78.875139315060295</v>
      </c>
      <c r="N1411">
        <v>0.86209537111911505</v>
      </c>
      <c r="O1411">
        <v>5.7110058831970099</v>
      </c>
      <c r="P1411">
        <v>61.070878274267997</v>
      </c>
      <c r="Q1411">
        <v>8.4376477068840994E-2</v>
      </c>
    </row>
    <row r="1412" spans="1:17" hidden="1" x14ac:dyDescent="0.3">
      <c r="A1412" t="s">
        <v>2993</v>
      </c>
      <c r="B1412" t="s">
        <v>2994</v>
      </c>
      <c r="C1412" t="s">
        <v>10398</v>
      </c>
      <c r="D1412" t="s">
        <v>429</v>
      </c>
      <c r="E1412">
        <v>1212.8498990399901</v>
      </c>
      <c r="F1412">
        <v>185.88</v>
      </c>
      <c r="G1412">
        <v>52.910035207001997</v>
      </c>
      <c r="H1412">
        <v>47.9389923809089</v>
      </c>
      <c r="I1412">
        <v>-18.401008954493701</v>
      </c>
      <c r="J1412">
        <v>-1.71336738114487</v>
      </c>
      <c r="K1412">
        <v>162.92269278508201</v>
      </c>
      <c r="L1412">
        <v>168.93306883539799</v>
      </c>
      <c r="M1412">
        <v>98.328615753662106</v>
      </c>
      <c r="N1412">
        <v>1.8119033786487899</v>
      </c>
      <c r="O1412">
        <v>60.452980417473597</v>
      </c>
      <c r="P1412">
        <v>91.628865979381402</v>
      </c>
      <c r="Q1412">
        <v>3.6807366946844999E-2</v>
      </c>
    </row>
    <row r="1413" spans="1:17" hidden="1" x14ac:dyDescent="0.3">
      <c r="A1413" t="s">
        <v>2995</v>
      </c>
      <c r="B1413" t="s">
        <v>2996</v>
      </c>
      <c r="C1413" t="s">
        <v>10398</v>
      </c>
      <c r="D1413" t="s">
        <v>197</v>
      </c>
      <c r="E1413">
        <v>1203.77871815</v>
      </c>
      <c r="F1413">
        <v>669.7</v>
      </c>
      <c r="G1413">
        <v>-16.659413963114702</v>
      </c>
      <c r="H1413">
        <v>-1.3534815386141501</v>
      </c>
      <c r="I1413">
        <v>8.4064030704127504</v>
      </c>
      <c r="J1413">
        <v>-1.67660267526252</v>
      </c>
      <c r="K1413">
        <v>669.41546686808999</v>
      </c>
      <c r="L1413">
        <v>629.57661496578203</v>
      </c>
      <c r="M1413">
        <v>50.867711201495197</v>
      </c>
      <c r="N1413">
        <v>0.83835314326685195</v>
      </c>
      <c r="O1413">
        <v>13.483649395251501</v>
      </c>
      <c r="P1413">
        <v>36.645582534176597</v>
      </c>
      <c r="Q1413">
        <v>6.3011202038734004E-2</v>
      </c>
    </row>
    <row r="1414" spans="1:17" hidden="1" x14ac:dyDescent="0.3">
      <c r="A1414" t="s">
        <v>2997</v>
      </c>
      <c r="B1414" t="s">
        <v>2998</v>
      </c>
      <c r="C1414" t="s">
        <v>10398</v>
      </c>
      <c r="D1414" t="s">
        <v>197</v>
      </c>
      <c r="E1414">
        <v>1196</v>
      </c>
      <c r="F1414">
        <v>119.6</v>
      </c>
      <c r="G1414">
        <v>78.406353321876793</v>
      </c>
      <c r="H1414">
        <v>12.8347593286136</v>
      </c>
      <c r="I1414">
        <v>40.630648619893499</v>
      </c>
      <c r="J1414">
        <v>-7.9245956689860702</v>
      </c>
      <c r="K1414">
        <v>111.010575847117</v>
      </c>
      <c r="L1414">
        <v>91.375125820521802</v>
      </c>
      <c r="M1414">
        <v>37.975518367878998</v>
      </c>
      <c r="N1414">
        <v>1.0789819222560699</v>
      </c>
      <c r="O1414">
        <v>15.8026755852842</v>
      </c>
      <c r="P1414">
        <v>136.831683168316</v>
      </c>
      <c r="Q1414">
        <v>7.3343194198778994E-2</v>
      </c>
    </row>
    <row r="1415" spans="1:17" hidden="1" x14ac:dyDescent="0.3">
      <c r="A1415" t="s">
        <v>2999</v>
      </c>
      <c r="B1415" t="s">
        <v>3000</v>
      </c>
      <c r="C1415" t="s">
        <v>10398</v>
      </c>
      <c r="D1415" t="s">
        <v>83</v>
      </c>
      <c r="E1415">
        <v>1195.682751216</v>
      </c>
      <c r="F1415">
        <v>124.38</v>
      </c>
      <c r="G1415">
        <v>-10.569723233147</v>
      </c>
      <c r="H1415">
        <v>16.3150753465439</v>
      </c>
      <c r="I1415">
        <v>-4.7133461925254103</v>
      </c>
      <c r="J1415">
        <v>-4.9262187867673601</v>
      </c>
      <c r="K1415">
        <v>113.407701896359</v>
      </c>
      <c r="L1415">
        <v>108.21608310564</v>
      </c>
      <c r="M1415">
        <v>46.710616618993001</v>
      </c>
      <c r="N1415">
        <v>3.35818316525333</v>
      </c>
      <c r="O1415">
        <v>31.564560218684601</v>
      </c>
      <c r="P1415">
        <v>42.311212814645202</v>
      </c>
      <c r="Q1415">
        <v>-2.8333051103631001E-2</v>
      </c>
    </row>
    <row r="1416" spans="1:17" hidden="1" x14ac:dyDescent="0.3">
      <c r="A1416" t="s">
        <v>3001</v>
      </c>
      <c r="B1416" t="s">
        <v>3002</v>
      </c>
      <c r="C1416" t="s">
        <v>10398</v>
      </c>
      <c r="D1416" t="s">
        <v>54</v>
      </c>
      <c r="E1416">
        <v>1195.1102556799999</v>
      </c>
      <c r="F1416">
        <v>378.4</v>
      </c>
      <c r="G1416">
        <v>-41.306199174623302</v>
      </c>
      <c r="H1416">
        <v>-10.937347019142999</v>
      </c>
      <c r="I1416">
        <v>9.7641387481265909</v>
      </c>
      <c r="J1416">
        <v>-3.0301661538372899</v>
      </c>
      <c r="K1416">
        <v>379.09063642134703</v>
      </c>
      <c r="L1416">
        <v>356.11880594946302</v>
      </c>
      <c r="M1416">
        <v>41.234786026614003</v>
      </c>
      <c r="N1416">
        <v>0.51522164823431804</v>
      </c>
      <c r="O1416">
        <v>35.676532769555998</v>
      </c>
      <c r="P1416">
        <v>43.714394227117303</v>
      </c>
      <c r="Q1416">
        <v>-1.7518435071077001E-2</v>
      </c>
    </row>
    <row r="1417" spans="1:17" hidden="1" x14ac:dyDescent="0.3">
      <c r="A1417" t="s">
        <v>3003</v>
      </c>
      <c r="B1417" t="s">
        <v>3004</v>
      </c>
      <c r="C1417" t="s">
        <v>10398</v>
      </c>
      <c r="D1417" t="s">
        <v>605</v>
      </c>
      <c r="E1417">
        <v>1183.33412226</v>
      </c>
      <c r="F1417">
        <v>72.23</v>
      </c>
      <c r="G1417">
        <v>4.4137744721551604</v>
      </c>
      <c r="H1417">
        <v>4.6375700926813597</v>
      </c>
      <c r="I1417">
        <v>22.841288398487698</v>
      </c>
      <c r="J1417">
        <v>2.78656003938059</v>
      </c>
      <c r="K1417">
        <v>68.372147209364201</v>
      </c>
      <c r="L1417">
        <v>62.292037459606398</v>
      </c>
      <c r="M1417">
        <v>54.509489139484899</v>
      </c>
      <c r="N1417">
        <v>0.93325238335716598</v>
      </c>
      <c r="O1417">
        <v>9.1651668281877097</v>
      </c>
      <c r="P1417">
        <v>62.314606741573002</v>
      </c>
      <c r="Q1417">
        <v>8.7172948432029992E-3</v>
      </c>
    </row>
    <row r="1418" spans="1:17" hidden="1" x14ac:dyDescent="0.3">
      <c r="A1418" t="s">
        <v>3005</v>
      </c>
      <c r="B1418" t="s">
        <v>3006</v>
      </c>
      <c r="C1418" t="s">
        <v>10398</v>
      </c>
      <c r="D1418" t="s">
        <v>472</v>
      </c>
      <c r="E1418">
        <v>1182.671522784</v>
      </c>
      <c r="F1418">
        <v>141.28</v>
      </c>
      <c r="G1418">
        <v>-39.549032274044102</v>
      </c>
      <c r="H1418">
        <v>-1.28469723013913</v>
      </c>
      <c r="I1418">
        <v>-30.885420424155999</v>
      </c>
      <c r="J1418">
        <v>-5.12026393286901</v>
      </c>
      <c r="K1418">
        <v>142.35127767681399</v>
      </c>
      <c r="L1418">
        <v>155.57304825308501</v>
      </c>
      <c r="M1418">
        <v>49.859107192204803</v>
      </c>
      <c r="N1418">
        <v>1.2967842294021501</v>
      </c>
      <c r="O1418">
        <v>58.656568516421203</v>
      </c>
      <c r="P1418">
        <v>6.9492808478425401</v>
      </c>
      <c r="Q1418">
        <v>2.8849603147777E-2</v>
      </c>
    </row>
    <row r="1419" spans="1:17" hidden="1" x14ac:dyDescent="0.3">
      <c r="A1419" t="s">
        <v>3007</v>
      </c>
      <c r="B1419" t="s">
        <v>3008</v>
      </c>
      <c r="C1419" t="s">
        <v>10398</v>
      </c>
      <c r="E1419">
        <v>1181.792872</v>
      </c>
      <c r="F1419">
        <v>2.2599999999999998</v>
      </c>
      <c r="G1419">
        <v>339.77291614638301</v>
      </c>
      <c r="H1419">
        <v>-23.522786952301502</v>
      </c>
      <c r="I1419">
        <v>-58.621612756839497</v>
      </c>
      <c r="J1419">
        <v>-7.39022327634137</v>
      </c>
      <c r="K1419">
        <v>2.49005610849514</v>
      </c>
      <c r="L1419">
        <v>2.4700998474925</v>
      </c>
      <c r="M1419">
        <v>42.750216059001403</v>
      </c>
      <c r="N1419">
        <v>1.1625104224196301</v>
      </c>
      <c r="O1419">
        <v>82.743362831858406</v>
      </c>
      <c r="P1419">
        <v>388.64864864864802</v>
      </c>
    </row>
    <row r="1420" spans="1:17" hidden="1" x14ac:dyDescent="0.3">
      <c r="A1420" t="s">
        <v>3009</v>
      </c>
      <c r="B1420" t="s">
        <v>3010</v>
      </c>
      <c r="C1420" t="s">
        <v>10398</v>
      </c>
      <c r="D1420" t="s">
        <v>215</v>
      </c>
      <c r="E1420">
        <v>1177.9238625</v>
      </c>
      <c r="F1420">
        <v>3711.75</v>
      </c>
      <c r="G1420">
        <v>1534.87570071805</v>
      </c>
      <c r="H1420">
        <v>50.1301618327306</v>
      </c>
      <c r="I1420">
        <v>943.72135568191902</v>
      </c>
      <c r="J1420">
        <v>6.7516102641606297</v>
      </c>
      <c r="K1420">
        <v>2530.1099541876501</v>
      </c>
      <c r="L1420">
        <v>1332.81692815069</v>
      </c>
      <c r="M1420">
        <v>99.810215906129201</v>
      </c>
      <c r="N1420">
        <v>1.57572212045869</v>
      </c>
      <c r="O1420">
        <v>0</v>
      </c>
      <c r="P1420">
        <v>1684.4951923076901</v>
      </c>
      <c r="Q1420">
        <v>0.33032320864785403</v>
      </c>
    </row>
    <row r="1421" spans="1:17" hidden="1" x14ac:dyDescent="0.3">
      <c r="A1421" t="s">
        <v>3011</v>
      </c>
      <c r="B1421" t="s">
        <v>3012</v>
      </c>
      <c r="C1421" t="s">
        <v>10398</v>
      </c>
      <c r="E1421">
        <v>1171.157743406</v>
      </c>
      <c r="F1421">
        <v>21.86</v>
      </c>
      <c r="G1421">
        <v>988.60006985127904</v>
      </c>
      <c r="H1421">
        <v>-74.165253100385698</v>
      </c>
      <c r="I1421">
        <v>-20.874565502448299</v>
      </c>
      <c r="J1421">
        <v>-20.233197409473402</v>
      </c>
      <c r="K1421">
        <v>50.638553621792298</v>
      </c>
      <c r="L1421">
        <v>37.513579471409997</v>
      </c>
      <c r="M1421">
        <v>1.0932061883674</v>
      </c>
      <c r="N1421">
        <v>1.2473574428954499</v>
      </c>
      <c r="O1421">
        <v>308.60018298261599</v>
      </c>
      <c r="P1421">
        <v>1018.1937165294</v>
      </c>
      <c r="Q1421">
        <v>0.25435634986299699</v>
      </c>
    </row>
    <row r="1422" spans="1:17" hidden="1" x14ac:dyDescent="0.3">
      <c r="A1422" t="s">
        <v>3013</v>
      </c>
      <c r="B1422" t="s">
        <v>3014</v>
      </c>
      <c r="C1422" t="s">
        <v>10398</v>
      </c>
      <c r="D1422" t="s">
        <v>278</v>
      </c>
      <c r="E1422">
        <v>1162.2883153499999</v>
      </c>
      <c r="F1422">
        <v>421.5</v>
      </c>
      <c r="G1422">
        <v>-45.0484656531507</v>
      </c>
      <c r="H1422">
        <v>1.7839203995491999</v>
      </c>
      <c r="I1422">
        <v>-11.7096331612073</v>
      </c>
      <c r="J1422">
        <v>-5.7385967389430403</v>
      </c>
      <c r="K1422">
        <v>411.636911112436</v>
      </c>
      <c r="L1422">
        <v>430.48363411646301</v>
      </c>
      <c r="M1422">
        <v>47.441788177070798</v>
      </c>
      <c r="N1422">
        <v>1.9660168100629001</v>
      </c>
      <c r="O1422">
        <v>22.645314353499401</v>
      </c>
      <c r="P1422">
        <v>14.506927465362599</v>
      </c>
      <c r="Q1422">
        <v>-0.132366110738247</v>
      </c>
    </row>
    <row r="1423" spans="1:17" hidden="1" x14ac:dyDescent="0.3">
      <c r="A1423" t="s">
        <v>3015</v>
      </c>
      <c r="B1423" t="s">
        <v>3016</v>
      </c>
      <c r="C1423" t="s">
        <v>10398</v>
      </c>
      <c r="D1423" t="s">
        <v>642</v>
      </c>
      <c r="E1423">
        <v>1155.5999999999999</v>
      </c>
      <c r="F1423">
        <v>115.56</v>
      </c>
      <c r="G1423">
        <v>-43.193646678123102</v>
      </c>
      <c r="H1423">
        <v>-10.516901452034</v>
      </c>
      <c r="I1423">
        <v>-11.440936099807001</v>
      </c>
      <c r="J1423">
        <v>-3.1133673811448701</v>
      </c>
      <c r="K1423">
        <v>119.899191468243</v>
      </c>
      <c r="L1423">
        <v>122.115065783246</v>
      </c>
      <c r="M1423">
        <v>44.357969257389001</v>
      </c>
      <c r="N1423">
        <v>0.71815478096402796</v>
      </c>
      <c r="O1423">
        <v>34.129456559363099</v>
      </c>
      <c r="P1423">
        <v>15.2143569292123</v>
      </c>
      <c r="Q1423">
        <v>7.6987728328019997E-3</v>
      </c>
    </row>
    <row r="1424" spans="1:17" hidden="1" x14ac:dyDescent="0.3">
      <c r="A1424" t="s">
        <v>3017</v>
      </c>
      <c r="B1424" t="s">
        <v>3018</v>
      </c>
      <c r="C1424" t="s">
        <v>10398</v>
      </c>
      <c r="D1424" t="s">
        <v>3019</v>
      </c>
      <c r="E1424">
        <v>1150.1636066999999</v>
      </c>
      <c r="F1424">
        <v>1340.1</v>
      </c>
      <c r="G1424">
        <v>40.135946127905598</v>
      </c>
      <c r="H1424">
        <v>-14.6259493571965</v>
      </c>
      <c r="I1424">
        <v>56.7155561502965</v>
      </c>
      <c r="J1424">
        <v>-8.3071173811448702</v>
      </c>
      <c r="K1424">
        <v>1309.4859435485</v>
      </c>
      <c r="L1424">
        <v>1011.00589343174</v>
      </c>
      <c r="M1424">
        <v>30.795737824074799</v>
      </c>
      <c r="N1424">
        <v>0.49664787084812501</v>
      </c>
      <c r="O1424">
        <v>15.663010223117601</v>
      </c>
      <c r="P1424">
        <v>103.04545454545401</v>
      </c>
      <c r="Q1424">
        <v>9.5800204758863999E-2</v>
      </c>
    </row>
    <row r="1425" spans="1:17" hidden="1" x14ac:dyDescent="0.3">
      <c r="A1425" t="s">
        <v>3020</v>
      </c>
      <c r="B1425" t="s">
        <v>3021</v>
      </c>
      <c r="C1425" t="s">
        <v>10398</v>
      </c>
      <c r="D1425" t="s">
        <v>407</v>
      </c>
      <c r="E1425">
        <v>1150.1341015999999</v>
      </c>
      <c r="F1425">
        <v>110.47</v>
      </c>
      <c r="G1425">
        <v>32.385825462639303</v>
      </c>
      <c r="H1425">
        <v>40.127726647139397</v>
      </c>
      <c r="I1425">
        <v>78.996585280626903</v>
      </c>
      <c r="J1425">
        <v>1.50911505445231</v>
      </c>
      <c r="K1425">
        <v>88.803836176984305</v>
      </c>
      <c r="L1425">
        <v>73.466260391959594</v>
      </c>
      <c r="M1425">
        <v>66.038177889265697</v>
      </c>
      <c r="N1425">
        <v>1.0902383452706099</v>
      </c>
      <c r="O1425">
        <v>12.1480945052955</v>
      </c>
      <c r="P1425">
        <v>124.532520325203</v>
      </c>
      <c r="Q1425">
        <v>0.12550999178101699</v>
      </c>
    </row>
    <row r="1426" spans="1:17" hidden="1" x14ac:dyDescent="0.3">
      <c r="A1426" t="s">
        <v>3022</v>
      </c>
      <c r="B1426" t="s">
        <v>3023</v>
      </c>
      <c r="C1426" t="s">
        <v>10398</v>
      </c>
      <c r="D1426" t="s">
        <v>3024</v>
      </c>
      <c r="E1426">
        <v>1148.0859608000001</v>
      </c>
      <c r="F1426">
        <v>7.27</v>
      </c>
      <c r="G1426">
        <v>-45.547403903556599</v>
      </c>
      <c r="H1426">
        <v>47.316577951997402</v>
      </c>
      <c r="I1426">
        <v>-43.911623497978098</v>
      </c>
      <c r="J1426">
        <v>6.2924550351578796</v>
      </c>
      <c r="K1426">
        <v>6.9089320828529104</v>
      </c>
      <c r="L1426">
        <v>8.5651872320756492</v>
      </c>
      <c r="M1426">
        <v>81.734587567715494</v>
      </c>
      <c r="N1426">
        <v>0.27211507288261499</v>
      </c>
      <c r="O1426">
        <v>133.83768913342499</v>
      </c>
      <c r="P1426">
        <v>60.840707964601698</v>
      </c>
      <c r="Q1426">
        <v>4.6507637071439997E-2</v>
      </c>
    </row>
    <row r="1427" spans="1:17" hidden="1" x14ac:dyDescent="0.3">
      <c r="A1427" t="s">
        <v>3025</v>
      </c>
      <c r="B1427" t="s">
        <v>3026</v>
      </c>
      <c r="C1427" t="s">
        <v>10398</v>
      </c>
      <c r="D1427" t="s">
        <v>132</v>
      </c>
      <c r="E1427">
        <v>1140.4586568959901</v>
      </c>
      <c r="F1427">
        <v>84.96</v>
      </c>
      <c r="G1427">
        <v>139.69319959762899</v>
      </c>
      <c r="H1427">
        <v>30.435479500346801</v>
      </c>
      <c r="I1427">
        <v>98.363301758748705</v>
      </c>
      <c r="J1427">
        <v>23.301347156818601</v>
      </c>
      <c r="K1427">
        <v>61.758611501499999</v>
      </c>
      <c r="L1427">
        <v>48.6491757957454</v>
      </c>
      <c r="M1427">
        <v>83.650013350051196</v>
      </c>
      <c r="N1427">
        <v>0.428442935231585</v>
      </c>
      <c r="O1427">
        <v>0</v>
      </c>
      <c r="P1427">
        <v>188.97959183673399</v>
      </c>
      <c r="Q1427">
        <v>0.141091628738547</v>
      </c>
    </row>
    <row r="1428" spans="1:17" hidden="1" x14ac:dyDescent="0.3">
      <c r="A1428" t="s">
        <v>3027</v>
      </c>
      <c r="B1428" t="s">
        <v>3028</v>
      </c>
      <c r="C1428" t="s">
        <v>10398</v>
      </c>
      <c r="D1428" t="s">
        <v>605</v>
      </c>
      <c r="E1428">
        <v>1137.958297335</v>
      </c>
      <c r="F1428">
        <v>2590.65</v>
      </c>
      <c r="G1428">
        <v>24.478731328954002</v>
      </c>
      <c r="H1428">
        <v>2.2450033098706901</v>
      </c>
      <c r="I1428">
        <v>20.054283088626601</v>
      </c>
      <c r="J1428">
        <v>-2.7643955608859199</v>
      </c>
      <c r="K1428">
        <v>2514.6613927354501</v>
      </c>
      <c r="L1428">
        <v>2162.1187874990901</v>
      </c>
      <c r="M1428">
        <v>40.971040071160502</v>
      </c>
      <c r="N1428">
        <v>0.93637838635134396</v>
      </c>
      <c r="O1428">
        <v>19.622488564645899</v>
      </c>
      <c r="P1428">
        <v>71</v>
      </c>
      <c r="Q1428">
        <v>6.6417421610247995E-2</v>
      </c>
    </row>
    <row r="1429" spans="1:17" hidden="1" x14ac:dyDescent="0.3">
      <c r="A1429" t="s">
        <v>3029</v>
      </c>
      <c r="B1429" t="s">
        <v>3030</v>
      </c>
      <c r="C1429" t="s">
        <v>10398</v>
      </c>
      <c r="D1429" t="s">
        <v>197</v>
      </c>
      <c r="E1429">
        <v>1136.73325</v>
      </c>
      <c r="F1429">
        <v>105.01</v>
      </c>
      <c r="G1429">
        <v>-34.1820530019465</v>
      </c>
      <c r="H1429">
        <v>-9.5936002978856703</v>
      </c>
      <c r="I1429">
        <v>-20.863815485884299</v>
      </c>
      <c r="J1429">
        <v>-0.92951474544039203</v>
      </c>
      <c r="K1429">
        <v>106.44808170781801</v>
      </c>
      <c r="L1429">
        <v>109.501384211868</v>
      </c>
      <c r="M1429">
        <v>59.880776776853502</v>
      </c>
      <c r="N1429">
        <v>0.61847963651955296</v>
      </c>
      <c r="O1429">
        <v>37.129797162175002</v>
      </c>
      <c r="P1429">
        <v>16.3545706371191</v>
      </c>
      <c r="Q1429">
        <v>2.6800121387447001E-2</v>
      </c>
    </row>
    <row r="1430" spans="1:17" hidden="1" x14ac:dyDescent="0.3">
      <c r="A1430" t="s">
        <v>3031</v>
      </c>
      <c r="B1430" t="s">
        <v>3032</v>
      </c>
      <c r="C1430" t="s">
        <v>10398</v>
      </c>
      <c r="D1430" t="s">
        <v>278</v>
      </c>
      <c r="E1430">
        <v>1134.41341313</v>
      </c>
      <c r="F1430">
        <v>93.11</v>
      </c>
      <c r="G1430">
        <v>3.5828574564648101</v>
      </c>
      <c r="H1430">
        <v>9.7477375424627404</v>
      </c>
      <c r="I1430">
        <v>-4.0737441875471099</v>
      </c>
      <c r="J1430">
        <v>-4.7977494731605503</v>
      </c>
      <c r="K1430">
        <v>90.855605479497697</v>
      </c>
      <c r="L1430">
        <v>87.6985168288343</v>
      </c>
      <c r="M1430">
        <v>42.483512813731501</v>
      </c>
      <c r="N1430">
        <v>1.01098774983636</v>
      </c>
      <c r="O1430">
        <v>25.6578240790462</v>
      </c>
      <c r="P1430">
        <v>39.972940469031798</v>
      </c>
      <c r="Q1430">
        <v>0.16302360827198301</v>
      </c>
    </row>
    <row r="1431" spans="1:17" hidden="1" x14ac:dyDescent="0.3">
      <c r="A1431" t="s">
        <v>3033</v>
      </c>
      <c r="B1431" t="s">
        <v>3034</v>
      </c>
      <c r="C1431" t="s">
        <v>10398</v>
      </c>
      <c r="D1431" t="s">
        <v>21</v>
      </c>
      <c r="E1431">
        <v>1133.30057592</v>
      </c>
      <c r="F1431">
        <v>693.6</v>
      </c>
      <c r="G1431">
        <v>202.07658378041799</v>
      </c>
      <c r="H1431">
        <v>-11.6545400691247</v>
      </c>
      <c r="I1431">
        <v>-0.41630137863156902</v>
      </c>
      <c r="J1431">
        <v>-5.12229620727524</v>
      </c>
      <c r="K1431">
        <v>661.26488543774599</v>
      </c>
      <c r="L1431">
        <v>536.59614054582698</v>
      </c>
      <c r="M1431">
        <v>47.1775205438271</v>
      </c>
      <c r="N1431">
        <v>0.59625091678458297</v>
      </c>
      <c r="O1431">
        <v>10.294117647058799</v>
      </c>
      <c r="P1431">
        <v>246.8</v>
      </c>
      <c r="Q1431">
        <v>0.12357134333075601</v>
      </c>
    </row>
    <row r="1432" spans="1:17" hidden="1" x14ac:dyDescent="0.3">
      <c r="A1432" t="s">
        <v>3035</v>
      </c>
      <c r="B1432" t="s">
        <v>3036</v>
      </c>
      <c r="C1432" t="s">
        <v>10398</v>
      </c>
      <c r="D1432" t="s">
        <v>467</v>
      </c>
      <c r="E1432">
        <v>1125.3957</v>
      </c>
      <c r="F1432">
        <v>35.450000000000003</v>
      </c>
      <c r="G1432">
        <v>129.165477409468</v>
      </c>
      <c r="H1432">
        <v>10.193721258588599</v>
      </c>
      <c r="I1432">
        <v>52.337395340326403</v>
      </c>
      <c r="J1432">
        <v>-0.52491237265592705</v>
      </c>
      <c r="K1432">
        <v>31.862216324535598</v>
      </c>
      <c r="L1432">
        <v>26.467895915696101</v>
      </c>
      <c r="M1432">
        <v>57.204194630212903</v>
      </c>
      <c r="N1432">
        <v>1.54203648664811</v>
      </c>
      <c r="O1432">
        <v>6.9111424541607702</v>
      </c>
      <c r="P1432">
        <v>163.89578163771699</v>
      </c>
      <c r="Q1432">
        <v>0.17130872555030799</v>
      </c>
    </row>
    <row r="1433" spans="1:17" hidden="1" x14ac:dyDescent="0.3">
      <c r="A1433" t="s">
        <v>3037</v>
      </c>
      <c r="B1433" t="s">
        <v>3038</v>
      </c>
      <c r="C1433" t="s">
        <v>10398</v>
      </c>
      <c r="D1433" t="s">
        <v>605</v>
      </c>
      <c r="E1433">
        <v>1125.2401299999999</v>
      </c>
      <c r="F1433">
        <v>476.1</v>
      </c>
      <c r="G1433">
        <v>-4.1721503662158703</v>
      </c>
      <c r="H1433">
        <v>-9.9930919282245405</v>
      </c>
      <c r="I1433">
        <v>2.1016230023387301</v>
      </c>
      <c r="J1433">
        <v>-3.5276909885719299</v>
      </c>
      <c r="K1433">
        <v>484.33879232349</v>
      </c>
      <c r="L1433">
        <v>446.46719532842297</v>
      </c>
      <c r="M1433">
        <v>31.013551913950501</v>
      </c>
      <c r="N1433">
        <v>0.26199602153761697</v>
      </c>
      <c r="O1433">
        <v>22.7473219911783</v>
      </c>
      <c r="P1433">
        <v>38.200290275761901</v>
      </c>
    </row>
    <row r="1434" spans="1:17" hidden="1" x14ac:dyDescent="0.3">
      <c r="A1434" t="s">
        <v>3039</v>
      </c>
      <c r="B1434" t="s">
        <v>3040</v>
      </c>
      <c r="C1434" t="s">
        <v>10398</v>
      </c>
      <c r="D1434" t="s">
        <v>642</v>
      </c>
      <c r="E1434">
        <v>1121.07465</v>
      </c>
      <c r="F1434">
        <v>118.07</v>
      </c>
      <c r="G1434">
        <v>98.781595101373895</v>
      </c>
      <c r="H1434">
        <v>-5.8563117845213801</v>
      </c>
      <c r="I1434">
        <v>62.3019528416486</v>
      </c>
      <c r="J1434">
        <v>-4.0522103563514804</v>
      </c>
      <c r="K1434">
        <v>116.905758636695</v>
      </c>
      <c r="L1434">
        <v>92.519833515849697</v>
      </c>
      <c r="M1434">
        <v>42.899057821428897</v>
      </c>
      <c r="N1434">
        <v>0.312456867345005</v>
      </c>
      <c r="O1434">
        <v>15.6093842635724</v>
      </c>
      <c r="P1434">
        <v>172.67898383371801</v>
      </c>
      <c r="Q1434">
        <v>0.12050891712817099</v>
      </c>
    </row>
    <row r="1435" spans="1:17" hidden="1" x14ac:dyDescent="0.3">
      <c r="A1435" t="s">
        <v>3041</v>
      </c>
      <c r="B1435" t="s">
        <v>3042</v>
      </c>
      <c r="C1435" t="s">
        <v>10398</v>
      </c>
      <c r="D1435" t="s">
        <v>259</v>
      </c>
      <c r="E1435">
        <v>1120.243947513</v>
      </c>
      <c r="F1435">
        <v>211.17</v>
      </c>
      <c r="G1435">
        <v>50.431928769447097</v>
      </c>
      <c r="H1435">
        <v>17.5714042341918</v>
      </c>
      <c r="I1435">
        <v>63.947806480909897</v>
      </c>
      <c r="J1435">
        <v>3.8716326188551098</v>
      </c>
      <c r="K1435">
        <v>181.437569265185</v>
      </c>
      <c r="L1435">
        <v>150.329724645146</v>
      </c>
      <c r="M1435">
        <v>71.412758050440601</v>
      </c>
      <c r="N1435">
        <v>0.348854582425766</v>
      </c>
      <c r="O1435">
        <v>6.67708481318369</v>
      </c>
      <c r="P1435">
        <v>97.170868347338896</v>
      </c>
    </row>
    <row r="1436" spans="1:17" hidden="1" x14ac:dyDescent="0.3">
      <c r="A1436" t="s">
        <v>3043</v>
      </c>
      <c r="B1436" t="s">
        <v>3044</v>
      </c>
      <c r="C1436" t="s">
        <v>10398</v>
      </c>
      <c r="D1436" t="s">
        <v>132</v>
      </c>
      <c r="E1436">
        <v>1117.43216136</v>
      </c>
      <c r="F1436">
        <v>579.29999999999995</v>
      </c>
      <c r="G1436">
        <v>298.72428308158101</v>
      </c>
      <c r="H1436">
        <v>32.659081984818897</v>
      </c>
      <c r="I1436">
        <v>66.307058595263399</v>
      </c>
      <c r="J1436">
        <v>-8.6067187142532102</v>
      </c>
      <c r="K1436">
        <v>464.747542470089</v>
      </c>
      <c r="L1436">
        <v>361.41233432678001</v>
      </c>
      <c r="M1436">
        <v>61.817524800268899</v>
      </c>
      <c r="N1436">
        <v>1.3499271083774</v>
      </c>
      <c r="O1436">
        <v>10.305541170378</v>
      </c>
      <c r="P1436">
        <v>403.739130434782</v>
      </c>
      <c r="Q1436">
        <v>0.27585689174268302</v>
      </c>
    </row>
    <row r="1437" spans="1:17" hidden="1" x14ac:dyDescent="0.3">
      <c r="A1437" t="s">
        <v>3045</v>
      </c>
      <c r="B1437" t="s">
        <v>3046</v>
      </c>
      <c r="C1437" t="s">
        <v>10398</v>
      </c>
      <c r="D1437" t="s">
        <v>290</v>
      </c>
      <c r="E1437">
        <v>1116.3247200000001</v>
      </c>
      <c r="F1437">
        <v>600.95000000000005</v>
      </c>
      <c r="G1437">
        <v>48.281149829202597</v>
      </c>
      <c r="H1437">
        <v>16.1618050386659</v>
      </c>
      <c r="I1437">
        <v>10.711904833084199</v>
      </c>
      <c r="J1437">
        <v>1.4408787193750601</v>
      </c>
      <c r="K1437">
        <v>519.15477317488705</v>
      </c>
      <c r="L1437">
        <v>470.64967981761401</v>
      </c>
      <c r="M1437">
        <v>60.833296453918202</v>
      </c>
      <c r="N1437">
        <v>4.0579419335731899</v>
      </c>
      <c r="O1437">
        <v>14.967967384973701</v>
      </c>
      <c r="P1437">
        <v>95.113636363636303</v>
      </c>
    </row>
    <row r="1438" spans="1:17" hidden="1" x14ac:dyDescent="0.3">
      <c r="A1438" t="s">
        <v>3047</v>
      </c>
      <c r="B1438" t="s">
        <v>3048</v>
      </c>
      <c r="C1438" t="s">
        <v>10398</v>
      </c>
      <c r="D1438" t="s">
        <v>387</v>
      </c>
      <c r="E1438">
        <v>1113.78988968</v>
      </c>
      <c r="F1438">
        <v>329.55</v>
      </c>
      <c r="G1438">
        <v>26.480234449037599</v>
      </c>
      <c r="H1438">
        <v>-12.105405004902799</v>
      </c>
      <c r="I1438">
        <v>22.1387455858256</v>
      </c>
      <c r="J1438">
        <v>-5.5974253521593598</v>
      </c>
      <c r="K1438">
        <v>333.22212080402301</v>
      </c>
      <c r="L1438">
        <v>278.728217109436</v>
      </c>
      <c r="M1438">
        <v>32.958721749304502</v>
      </c>
      <c r="N1438">
        <v>0.347885913084646</v>
      </c>
      <c r="O1438">
        <v>18.2369898346229</v>
      </c>
      <c r="P1438">
        <v>67.326732673267301</v>
      </c>
    </row>
    <row r="1439" spans="1:17" hidden="1" x14ac:dyDescent="0.3">
      <c r="A1439" t="s">
        <v>3049</v>
      </c>
      <c r="B1439" t="s">
        <v>3050</v>
      </c>
      <c r="C1439" t="s">
        <v>10398</v>
      </c>
      <c r="D1439" t="s">
        <v>387</v>
      </c>
      <c r="E1439">
        <v>1108.57601856</v>
      </c>
      <c r="F1439">
        <v>55.6</v>
      </c>
      <c r="G1439">
        <v>-61.120740274182197</v>
      </c>
      <c r="H1439">
        <v>-14.268168908722799</v>
      </c>
      <c r="I1439">
        <v>-22.726514806130801</v>
      </c>
      <c r="J1439">
        <v>-5.1923883601658503</v>
      </c>
      <c r="K1439">
        <v>60.463509400792098</v>
      </c>
      <c r="L1439">
        <v>67.654529573100803</v>
      </c>
      <c r="M1439">
        <v>39.703242196932898</v>
      </c>
      <c r="N1439">
        <v>0.53540144945343304</v>
      </c>
      <c r="O1439">
        <v>52.877697841726601</v>
      </c>
      <c r="P1439">
        <v>3.92523364485981</v>
      </c>
      <c r="Q1439">
        <v>-5.9549801613650998E-2</v>
      </c>
    </row>
    <row r="1440" spans="1:17" hidden="1" x14ac:dyDescent="0.3">
      <c r="A1440" t="s">
        <v>3051</v>
      </c>
      <c r="B1440" t="s">
        <v>3052</v>
      </c>
      <c r="C1440" t="s">
        <v>10398</v>
      </c>
      <c r="D1440" t="s">
        <v>407</v>
      </c>
      <c r="E1440">
        <v>1104.9925059</v>
      </c>
      <c r="F1440">
        <v>142.15</v>
      </c>
      <c r="G1440">
        <v>-24.4531141337444</v>
      </c>
      <c r="H1440">
        <v>18.878466569579</v>
      </c>
      <c r="I1440">
        <v>-5.2778366499055602</v>
      </c>
      <c r="J1440">
        <v>1.81390534612784</v>
      </c>
      <c r="K1440">
        <v>123.348428804883</v>
      </c>
      <c r="L1440">
        <v>120.546843937613</v>
      </c>
      <c r="M1440">
        <v>65.481439947007999</v>
      </c>
      <c r="N1440">
        <v>2.1620583233516002</v>
      </c>
      <c r="O1440">
        <v>20.154766092156098</v>
      </c>
      <c r="P1440">
        <v>45.720143516145498</v>
      </c>
      <c r="Q1440">
        <v>4.0637804586659996E-3</v>
      </c>
    </row>
    <row r="1441" spans="1:17" hidden="1" x14ac:dyDescent="0.3">
      <c r="A1441" t="s">
        <v>3053</v>
      </c>
      <c r="B1441" t="s">
        <v>3054</v>
      </c>
      <c r="C1441" t="s">
        <v>10398</v>
      </c>
      <c r="D1441" t="s">
        <v>54</v>
      </c>
      <c r="E1441">
        <v>1102.5465323599999</v>
      </c>
      <c r="F1441">
        <v>858.2</v>
      </c>
      <c r="G1441">
        <v>40.217674076593802</v>
      </c>
      <c r="H1441">
        <v>15.6641913825241</v>
      </c>
      <c r="I1441">
        <v>8.7166720019728707</v>
      </c>
      <c r="J1441">
        <v>-5.3578118255893097</v>
      </c>
      <c r="K1441">
        <v>820.44647608653599</v>
      </c>
      <c r="L1441">
        <v>712.62575216677305</v>
      </c>
      <c r="M1441">
        <v>50.268289462951998</v>
      </c>
      <c r="N1441">
        <v>0.80543098598498397</v>
      </c>
      <c r="O1441">
        <v>10.7026334187834</v>
      </c>
      <c r="P1441">
        <v>86.140331851209197</v>
      </c>
      <c r="Q1441">
        <v>9.3285079861129994E-2</v>
      </c>
    </row>
    <row r="1442" spans="1:17" hidden="1" x14ac:dyDescent="0.3">
      <c r="A1442" t="s">
        <v>3055</v>
      </c>
      <c r="B1442" t="s">
        <v>3056</v>
      </c>
      <c r="C1442" t="s">
        <v>10398</v>
      </c>
      <c r="D1442" t="s">
        <v>1847</v>
      </c>
      <c r="E1442">
        <v>1102.0408</v>
      </c>
      <c r="F1442">
        <v>474.2</v>
      </c>
      <c r="G1442">
        <v>10.1235012299499</v>
      </c>
      <c r="H1442">
        <v>-18.566694690726099</v>
      </c>
      <c r="I1442">
        <v>18.818229811903599</v>
      </c>
      <c r="J1442">
        <v>-18.176782015291199</v>
      </c>
      <c r="K1442">
        <v>542.61514686951398</v>
      </c>
      <c r="L1442">
        <v>446.73992545186297</v>
      </c>
      <c r="M1442">
        <v>20.693168025088202</v>
      </c>
      <c r="N1442">
        <v>0.66894393389297302</v>
      </c>
      <c r="O1442">
        <v>38.6756642766765</v>
      </c>
      <c r="P1442">
        <v>88.099960333201096</v>
      </c>
    </row>
    <row r="1443" spans="1:17" hidden="1" x14ac:dyDescent="0.3">
      <c r="A1443" t="s">
        <v>3057</v>
      </c>
      <c r="B1443" t="s">
        <v>3058</v>
      </c>
      <c r="C1443" t="s">
        <v>10398</v>
      </c>
      <c r="E1443">
        <v>1097.6822999999999</v>
      </c>
      <c r="F1443">
        <v>198</v>
      </c>
      <c r="G1443">
        <v>485.17681240371297</v>
      </c>
      <c r="H1443">
        <v>-18.386915171179002</v>
      </c>
      <c r="I1443">
        <v>36.531801822169399</v>
      </c>
      <c r="J1443">
        <v>-9.4274508914067301</v>
      </c>
      <c r="K1443">
        <v>218.042697821036</v>
      </c>
      <c r="L1443">
        <v>179.63264017782001</v>
      </c>
      <c r="M1443">
        <v>50.8080311283763</v>
      </c>
      <c r="N1443">
        <v>0.24602416040161401</v>
      </c>
      <c r="O1443">
        <v>107.272727272727</v>
      </c>
      <c r="P1443">
        <v>578.41409691629894</v>
      </c>
      <c r="Q1443">
        <v>0.158101456439663</v>
      </c>
    </row>
    <row r="1444" spans="1:17" hidden="1" x14ac:dyDescent="0.3">
      <c r="A1444" t="s">
        <v>3059</v>
      </c>
      <c r="B1444" t="s">
        <v>3060</v>
      </c>
      <c r="C1444" t="s">
        <v>10398</v>
      </c>
      <c r="D1444" t="s">
        <v>429</v>
      </c>
      <c r="E1444">
        <v>1097.5219057080001</v>
      </c>
      <c r="F1444">
        <v>44.67</v>
      </c>
      <c r="G1444">
        <v>-2.1471416852557899</v>
      </c>
      <c r="H1444">
        <v>-8.5865317210601209</v>
      </c>
      <c r="I1444">
        <v>-33.493024240093099</v>
      </c>
      <c r="J1444">
        <v>-6.94170711652687</v>
      </c>
      <c r="K1444">
        <v>48.8935541924726</v>
      </c>
      <c r="L1444">
        <v>51.007528335419998</v>
      </c>
      <c r="M1444">
        <v>28.2000314309667</v>
      </c>
      <c r="N1444">
        <v>1.0288280362111999</v>
      </c>
      <c r="O1444">
        <v>84.687709872397505</v>
      </c>
      <c r="P1444">
        <v>33.144560357675097</v>
      </c>
    </row>
    <row r="1445" spans="1:17" hidden="1" x14ac:dyDescent="0.3">
      <c r="A1445" t="s">
        <v>3061</v>
      </c>
      <c r="B1445" t="s">
        <v>3062</v>
      </c>
      <c r="C1445" t="s">
        <v>10398</v>
      </c>
      <c r="D1445" t="s">
        <v>472</v>
      </c>
      <c r="E1445">
        <v>1093.8792520950001</v>
      </c>
      <c r="F1445">
        <v>151.94999999999999</v>
      </c>
      <c r="G1445">
        <v>-32.314517356740197</v>
      </c>
      <c r="H1445">
        <v>-10.0419512251989</v>
      </c>
      <c r="I1445">
        <v>-32.150726831619203</v>
      </c>
      <c r="J1445">
        <v>-6.4791643003526804</v>
      </c>
      <c r="K1445">
        <v>161.13820348223899</v>
      </c>
      <c r="L1445">
        <v>162.547288664116</v>
      </c>
      <c r="M1445">
        <v>29.2354888606076</v>
      </c>
      <c r="N1445">
        <v>0.54552526241104504</v>
      </c>
      <c r="O1445">
        <v>42.843040473839999</v>
      </c>
      <c r="P1445">
        <v>19.692792437967601</v>
      </c>
      <c r="Q1445">
        <v>5.4641775304329003E-2</v>
      </c>
    </row>
    <row r="1446" spans="1:17" hidden="1" x14ac:dyDescent="0.3">
      <c r="A1446" t="s">
        <v>3063</v>
      </c>
      <c r="B1446" t="s">
        <v>3064</v>
      </c>
      <c r="C1446" t="s">
        <v>10398</v>
      </c>
      <c r="D1446" t="s">
        <v>429</v>
      </c>
      <c r="E1446">
        <v>1093.3450817999999</v>
      </c>
      <c r="F1446">
        <v>44.5</v>
      </c>
      <c r="G1446">
        <v>-22.7509095832852</v>
      </c>
      <c r="H1446">
        <v>-12.305831608751101</v>
      </c>
      <c r="I1446">
        <v>-19.861301382376901</v>
      </c>
      <c r="J1446">
        <v>-8.6732307457904891</v>
      </c>
      <c r="K1446">
        <v>47.076053152207599</v>
      </c>
      <c r="L1446">
        <v>46.402449298706301</v>
      </c>
      <c r="M1446">
        <v>32.875180759712897</v>
      </c>
      <c r="N1446">
        <v>0.40845395621342401</v>
      </c>
      <c r="O1446">
        <v>35.955056179775198</v>
      </c>
      <c r="P1446">
        <v>29.360465116278998</v>
      </c>
    </row>
    <row r="1447" spans="1:17" hidden="1" x14ac:dyDescent="0.3">
      <c r="A1447" t="s">
        <v>3065</v>
      </c>
      <c r="B1447" t="s">
        <v>3066</v>
      </c>
      <c r="C1447" t="s">
        <v>10398</v>
      </c>
      <c r="D1447" t="s">
        <v>472</v>
      </c>
      <c r="E1447">
        <v>1089.2278002600001</v>
      </c>
      <c r="F1447">
        <v>249.57</v>
      </c>
      <c r="G1447">
        <v>28.813208288554002</v>
      </c>
      <c r="H1447">
        <v>38.968845505410897</v>
      </c>
      <c r="I1447">
        <v>46.257682947023298</v>
      </c>
      <c r="J1447">
        <v>-8.5521489561820196</v>
      </c>
      <c r="K1447">
        <v>213.112523065441</v>
      </c>
      <c r="L1447">
        <v>180.17517535576201</v>
      </c>
      <c r="M1447">
        <v>50.435895789882998</v>
      </c>
      <c r="N1447">
        <v>0.627891901087542</v>
      </c>
      <c r="O1447">
        <v>15.158071883639799</v>
      </c>
      <c r="P1447">
        <v>78.264285714285705</v>
      </c>
      <c r="Q1447">
        <v>-1.099584492139E-2</v>
      </c>
    </row>
    <row r="1448" spans="1:17" hidden="1" x14ac:dyDescent="0.3">
      <c r="A1448" t="s">
        <v>3067</v>
      </c>
      <c r="B1448" t="s">
        <v>3068</v>
      </c>
      <c r="C1448" t="s">
        <v>10398</v>
      </c>
      <c r="D1448" t="s">
        <v>244</v>
      </c>
      <c r="E1448">
        <v>1086.637583636</v>
      </c>
      <c r="F1448">
        <v>20.68</v>
      </c>
      <c r="G1448">
        <v>79.295242210765693</v>
      </c>
      <c r="H1448">
        <v>-15.271336559410299</v>
      </c>
      <c r="I1448">
        <v>-12.0440149160838</v>
      </c>
      <c r="J1448">
        <v>-5.3403103863262196</v>
      </c>
      <c r="K1448">
        <v>21.324470912179201</v>
      </c>
      <c r="L1448">
        <v>19.881456718524401</v>
      </c>
      <c r="M1448">
        <v>35.918278882678898</v>
      </c>
      <c r="N1448">
        <v>0.59674977140214802</v>
      </c>
      <c r="O1448">
        <v>101.402321083172</v>
      </c>
      <c r="P1448">
        <v>134.99999999999901</v>
      </c>
      <c r="Q1448">
        <v>0.10196845043601201</v>
      </c>
    </row>
    <row r="1449" spans="1:17" hidden="1" x14ac:dyDescent="0.3">
      <c r="A1449" t="s">
        <v>3069</v>
      </c>
      <c r="B1449" t="s">
        <v>3070</v>
      </c>
      <c r="C1449" t="s">
        <v>10398</v>
      </c>
      <c r="D1449" t="s">
        <v>1458</v>
      </c>
      <c r="E1449">
        <v>1085.1933955919999</v>
      </c>
      <c r="F1449">
        <v>85.62</v>
      </c>
      <c r="G1449">
        <v>7.0703597065536403</v>
      </c>
      <c r="H1449">
        <v>-1.8497098969062</v>
      </c>
      <c r="I1449">
        <v>27.889357764091901</v>
      </c>
      <c r="J1449">
        <v>-4.0912669032337003</v>
      </c>
      <c r="K1449">
        <v>83.158633042273195</v>
      </c>
      <c r="L1449">
        <v>72.838947922138402</v>
      </c>
      <c r="M1449">
        <v>48.049587703343697</v>
      </c>
      <c r="N1449">
        <v>0.55959363268395601</v>
      </c>
      <c r="O1449">
        <v>14.6928287783228</v>
      </c>
      <c r="P1449">
        <v>67.882352941176407</v>
      </c>
      <c r="Q1449">
        <v>-2.4137310570323998E-2</v>
      </c>
    </row>
    <row r="1450" spans="1:17" hidden="1" x14ac:dyDescent="0.3">
      <c r="A1450" t="s">
        <v>3071</v>
      </c>
      <c r="B1450" t="s">
        <v>3072</v>
      </c>
      <c r="C1450" t="s">
        <v>10398</v>
      </c>
      <c r="D1450" t="s">
        <v>54</v>
      </c>
      <c r="E1450">
        <v>1085.1384076649999</v>
      </c>
      <c r="F1450">
        <v>410.15</v>
      </c>
      <c r="G1450">
        <v>-32.274866277126499</v>
      </c>
      <c r="H1450">
        <v>3.4850033098706801</v>
      </c>
      <c r="I1450">
        <v>24.3178974770785</v>
      </c>
      <c r="J1450">
        <v>-5.6996053690438</v>
      </c>
      <c r="K1450">
        <v>388.15918740277402</v>
      </c>
      <c r="L1450">
        <v>363.03274497515201</v>
      </c>
      <c r="M1450">
        <v>52.8547084954848</v>
      </c>
      <c r="N1450">
        <v>0.95987318378785302</v>
      </c>
      <c r="O1450">
        <v>10.1670120687553</v>
      </c>
      <c r="P1450">
        <v>49.908625730994103</v>
      </c>
      <c r="Q1450">
        <v>9.9982036666528995E-2</v>
      </c>
    </row>
    <row r="1451" spans="1:17" hidden="1" x14ac:dyDescent="0.3">
      <c r="A1451" t="s">
        <v>3073</v>
      </c>
      <c r="B1451" t="s">
        <v>3074</v>
      </c>
      <c r="C1451" t="s">
        <v>10398</v>
      </c>
      <c r="D1451" t="s">
        <v>2547</v>
      </c>
      <c r="E1451">
        <v>1082.742</v>
      </c>
      <c r="F1451">
        <v>1810</v>
      </c>
      <c r="G1451">
        <v>166.42401625425001</v>
      </c>
      <c r="H1451">
        <v>28.9589336581293</v>
      </c>
      <c r="I1451">
        <v>183.57136969929999</v>
      </c>
      <c r="J1451">
        <v>-5.1990708668483601</v>
      </c>
      <c r="K1451">
        <v>1557.8342515110401</v>
      </c>
      <c r="L1451">
        <v>1047.01415104582</v>
      </c>
      <c r="M1451">
        <v>45.1837136602038</v>
      </c>
      <c r="N1451">
        <v>0.59143094174003796</v>
      </c>
      <c r="O1451">
        <v>13.925414364640799</v>
      </c>
      <c r="P1451">
        <v>236.43122676579901</v>
      </c>
    </row>
    <row r="1452" spans="1:17" hidden="1" x14ac:dyDescent="0.3">
      <c r="A1452" t="s">
        <v>3075</v>
      </c>
      <c r="B1452" t="s">
        <v>3076</v>
      </c>
      <c r="C1452" t="s">
        <v>10398</v>
      </c>
      <c r="D1452" t="s">
        <v>533</v>
      </c>
      <c r="E1452">
        <v>1082.2323343999999</v>
      </c>
      <c r="F1452">
        <v>6457.85</v>
      </c>
      <c r="G1452">
        <v>55.628134165404099</v>
      </c>
      <c r="H1452">
        <v>-2.06372684885946</v>
      </c>
      <c r="I1452">
        <v>15.429292349178199</v>
      </c>
      <c r="J1452">
        <v>-2.2294118118761199</v>
      </c>
      <c r="K1452">
        <v>6386.3538134349401</v>
      </c>
      <c r="L1452">
        <v>5419.15076805237</v>
      </c>
      <c r="M1452">
        <v>39.912908538986599</v>
      </c>
      <c r="N1452">
        <v>0.83103266942746301</v>
      </c>
      <c r="O1452">
        <v>8.0034376766261008</v>
      </c>
      <c r="P1452">
        <v>89.936764705882297</v>
      </c>
      <c r="Q1452">
        <v>0.18741663147936799</v>
      </c>
    </row>
    <row r="1453" spans="1:17" hidden="1" x14ac:dyDescent="0.3">
      <c r="A1453" t="s">
        <v>3077</v>
      </c>
      <c r="B1453" t="s">
        <v>3078</v>
      </c>
      <c r="C1453" t="s">
        <v>10398</v>
      </c>
      <c r="D1453" t="s">
        <v>21</v>
      </c>
      <c r="E1453">
        <v>1080.3921925499999</v>
      </c>
      <c r="F1453">
        <v>1311.75</v>
      </c>
      <c r="G1453">
        <v>393.01591507486398</v>
      </c>
      <c r="H1453">
        <v>-8.08466701979963</v>
      </c>
      <c r="I1453">
        <v>43.509975916704498</v>
      </c>
      <c r="J1453">
        <v>-0.63727206984587603</v>
      </c>
      <c r="K1453">
        <v>1400.62052694617</v>
      </c>
      <c r="L1453">
        <v>1097.0205618370401</v>
      </c>
      <c r="M1453">
        <v>39.898635379385198</v>
      </c>
      <c r="N1453">
        <v>0.62133875830289897</v>
      </c>
      <c r="O1453">
        <v>41.902039260529797</v>
      </c>
      <c r="P1453">
        <v>455.70853632704899</v>
      </c>
    </row>
    <row r="1454" spans="1:17" hidden="1" x14ac:dyDescent="0.3">
      <c r="A1454" t="s">
        <v>3079</v>
      </c>
      <c r="B1454" t="s">
        <v>3080</v>
      </c>
      <c r="C1454" t="s">
        <v>10398</v>
      </c>
      <c r="D1454" t="s">
        <v>122</v>
      </c>
      <c r="E1454">
        <v>1077.6321430400001</v>
      </c>
      <c r="F1454">
        <v>361.85</v>
      </c>
      <c r="G1454">
        <v>114.734509972788</v>
      </c>
      <c r="H1454">
        <v>2.5808480924579702</v>
      </c>
      <c r="I1454">
        <v>-1.6886699768559901</v>
      </c>
      <c r="J1454">
        <v>-3.22275003004343</v>
      </c>
      <c r="K1454">
        <v>364.98637784376899</v>
      </c>
      <c r="L1454">
        <v>311.35305975052103</v>
      </c>
      <c r="M1454">
        <v>39.713739096011203</v>
      </c>
      <c r="N1454">
        <v>0.33514763401865899</v>
      </c>
      <c r="O1454">
        <v>17.009810695039299</v>
      </c>
      <c r="P1454">
        <v>165.870683321087</v>
      </c>
      <c r="Q1454">
        <v>0.10202321642333299</v>
      </c>
    </row>
    <row r="1455" spans="1:17" hidden="1" x14ac:dyDescent="0.3">
      <c r="A1455" t="s">
        <v>3081</v>
      </c>
      <c r="B1455" t="s">
        <v>3082</v>
      </c>
      <c r="C1455" t="s">
        <v>10398</v>
      </c>
      <c r="D1455" t="s">
        <v>605</v>
      </c>
      <c r="E1455">
        <v>1077.6312536400001</v>
      </c>
      <c r="F1455">
        <v>298.8</v>
      </c>
      <c r="G1455">
        <v>-19.029354356198901</v>
      </c>
      <c r="H1455">
        <v>-14.9173793910677</v>
      </c>
      <c r="I1455">
        <v>-8.18174169791582</v>
      </c>
      <c r="J1455">
        <v>-5.7488004520110199</v>
      </c>
      <c r="K1455">
        <v>314.48938593169299</v>
      </c>
      <c r="L1455">
        <v>299.63607610758203</v>
      </c>
      <c r="M1455">
        <v>36.456656175699997</v>
      </c>
      <c r="N1455">
        <v>0.40003427728487101</v>
      </c>
      <c r="O1455">
        <v>28.681392235609099</v>
      </c>
      <c r="P1455">
        <v>32.799999999999997</v>
      </c>
      <c r="Q1455">
        <v>-2.5809706961140998E-2</v>
      </c>
    </row>
    <row r="1456" spans="1:17" hidden="1" x14ac:dyDescent="0.3">
      <c r="A1456" t="s">
        <v>3083</v>
      </c>
      <c r="B1456" t="s">
        <v>3084</v>
      </c>
      <c r="C1456" t="s">
        <v>10398</v>
      </c>
      <c r="D1456" t="s">
        <v>54</v>
      </c>
      <c r="E1456">
        <v>1075.8813103</v>
      </c>
      <c r="F1456">
        <v>1649</v>
      </c>
      <c r="G1456">
        <v>169.897817179486</v>
      </c>
      <c r="H1456">
        <v>-13.6329309624297</v>
      </c>
      <c r="I1456">
        <v>27.133466958830699</v>
      </c>
      <c r="J1456">
        <v>0.61708727976444699</v>
      </c>
      <c r="K1456">
        <v>1614.96362541444</v>
      </c>
      <c r="L1456">
        <v>1318.4705010850601</v>
      </c>
      <c r="M1456">
        <v>57.985590789895298</v>
      </c>
      <c r="N1456">
        <v>0.68597786681091799</v>
      </c>
      <c r="O1456">
        <v>12.431776834445101</v>
      </c>
      <c r="P1456">
        <v>221.34853356718301</v>
      </c>
      <c r="Q1456">
        <v>0.13449209529828501</v>
      </c>
    </row>
    <row r="1457" spans="1:17" hidden="1" x14ac:dyDescent="0.3">
      <c r="A1457" t="s">
        <v>3085</v>
      </c>
      <c r="B1457" t="s">
        <v>3086</v>
      </c>
      <c r="C1457" t="s">
        <v>10398</v>
      </c>
      <c r="D1457" t="s">
        <v>77</v>
      </c>
      <c r="E1457">
        <v>1074.9000000000001</v>
      </c>
      <c r="F1457">
        <v>179.15</v>
      </c>
      <c r="G1457">
        <v>17.491739200366101</v>
      </c>
      <c r="H1457">
        <v>-14.056181123293401</v>
      </c>
      <c r="I1457">
        <v>23.918179053244501</v>
      </c>
      <c r="J1457">
        <v>-6.0088353667370296</v>
      </c>
      <c r="K1457">
        <v>187.00609948059699</v>
      </c>
      <c r="L1457">
        <v>160.39580615505</v>
      </c>
      <c r="M1457">
        <v>36.255423008375097</v>
      </c>
      <c r="N1457">
        <v>0.148669310070625</v>
      </c>
      <c r="O1457">
        <v>40.664247837007998</v>
      </c>
      <c r="P1457">
        <v>64.357798165137595</v>
      </c>
      <c r="Q1457">
        <v>5.8088833314153002E-2</v>
      </c>
    </row>
    <row r="1458" spans="1:17" hidden="1" x14ac:dyDescent="0.3">
      <c r="A1458" t="s">
        <v>3087</v>
      </c>
      <c r="B1458" t="s">
        <v>3088</v>
      </c>
      <c r="C1458" t="s">
        <v>10398</v>
      </c>
      <c r="D1458" t="s">
        <v>514</v>
      </c>
      <c r="E1458">
        <v>1073.3952124</v>
      </c>
      <c r="F1458">
        <v>768.25</v>
      </c>
      <c r="G1458">
        <v>-21.822025719997299</v>
      </c>
      <c r="H1458">
        <v>1.53548937298979</v>
      </c>
      <c r="I1458">
        <v>-10.32367600924</v>
      </c>
      <c r="J1458">
        <v>-2.1549258227033099</v>
      </c>
      <c r="K1458">
        <v>768.63304668647902</v>
      </c>
      <c r="M1458">
        <v>41.9989404277405</v>
      </c>
      <c r="N1458">
        <v>0.64214138573259905</v>
      </c>
      <c r="O1458">
        <v>33.0231044581841</v>
      </c>
      <c r="P1458">
        <v>22.342543196114299</v>
      </c>
    </row>
    <row r="1459" spans="1:17" hidden="1" x14ac:dyDescent="0.3">
      <c r="A1459" t="s">
        <v>3089</v>
      </c>
      <c r="B1459" t="s">
        <v>3090</v>
      </c>
      <c r="C1459" t="s">
        <v>10398</v>
      </c>
      <c r="D1459" t="s">
        <v>106</v>
      </c>
      <c r="E1459">
        <v>1072.4674627500001</v>
      </c>
      <c r="F1459">
        <v>2529.3000000000002</v>
      </c>
      <c r="G1459">
        <v>138.454254975119</v>
      </c>
      <c r="H1459">
        <v>-22.343909429916</v>
      </c>
      <c r="I1459">
        <v>81.525870310957799</v>
      </c>
      <c r="J1459">
        <v>-11.996421384869199</v>
      </c>
      <c r="K1459">
        <v>2710.30425113406</v>
      </c>
      <c r="L1459">
        <v>2239.4335274523401</v>
      </c>
      <c r="M1459">
        <v>42.109293879363399</v>
      </c>
      <c r="N1459">
        <v>0.69440597044110197</v>
      </c>
      <c r="O1459">
        <v>40.2759656822045</v>
      </c>
      <c r="P1459">
        <v>183.55381165919201</v>
      </c>
      <c r="Q1459">
        <v>0.123124311898882</v>
      </c>
    </row>
    <row r="1460" spans="1:17" hidden="1" x14ac:dyDescent="0.3">
      <c r="A1460" t="s">
        <v>3091</v>
      </c>
      <c r="B1460" t="s">
        <v>3092</v>
      </c>
      <c r="C1460" t="s">
        <v>10398</v>
      </c>
      <c r="D1460" t="s">
        <v>46</v>
      </c>
      <c r="E1460">
        <v>1068.4682158799999</v>
      </c>
      <c r="F1460">
        <v>442.65</v>
      </c>
      <c r="G1460">
        <v>49.616879637666301</v>
      </c>
      <c r="H1460">
        <v>30.655884113851901</v>
      </c>
      <c r="I1460">
        <v>61.115229348423497</v>
      </c>
      <c r="J1460">
        <v>-9.9728672827002995</v>
      </c>
      <c r="M1460">
        <v>34.9545902254062</v>
      </c>
      <c r="O1460">
        <v>57.110583982830597</v>
      </c>
      <c r="P1460">
        <v>98.542274052478106</v>
      </c>
    </row>
    <row r="1461" spans="1:17" hidden="1" x14ac:dyDescent="0.3">
      <c r="A1461" t="s">
        <v>3093</v>
      </c>
      <c r="B1461" t="s">
        <v>3094</v>
      </c>
      <c r="C1461" t="s">
        <v>10398</v>
      </c>
      <c r="D1461" t="s">
        <v>472</v>
      </c>
      <c r="E1461">
        <v>1064.4173328299901</v>
      </c>
      <c r="F1461">
        <v>301.64999999999998</v>
      </c>
      <c r="G1461">
        <v>112.98777672356501</v>
      </c>
      <c r="H1461">
        <v>-13.606251170416</v>
      </c>
      <c r="I1461">
        <v>88.797707147860393</v>
      </c>
      <c r="J1461">
        <v>-2.8031526771760902</v>
      </c>
      <c r="K1461">
        <v>286.58662058710001</v>
      </c>
      <c r="L1461">
        <v>213.61309273635601</v>
      </c>
      <c r="M1461">
        <v>44.113359085903497</v>
      </c>
      <c r="N1461">
        <v>0.27414911590227098</v>
      </c>
      <c r="O1461">
        <v>15.3654898060666</v>
      </c>
      <c r="P1461">
        <v>150.85239085238999</v>
      </c>
      <c r="Q1461">
        <v>0.157721296998</v>
      </c>
    </row>
    <row r="1462" spans="1:17" hidden="1" x14ac:dyDescent="0.3">
      <c r="A1462" t="s">
        <v>3095</v>
      </c>
      <c r="B1462" t="s">
        <v>3096</v>
      </c>
      <c r="C1462" t="s">
        <v>10398</v>
      </c>
      <c r="D1462" t="s">
        <v>1526</v>
      </c>
      <c r="E1462">
        <v>1059.8043411000001</v>
      </c>
      <c r="F1462">
        <v>38.549999999999997</v>
      </c>
      <c r="G1462">
        <v>2.5400294144218298</v>
      </c>
      <c r="H1462">
        <v>-13.8380057692473</v>
      </c>
      <c r="I1462">
        <v>14.7212405003343</v>
      </c>
      <c r="J1462">
        <v>-9.2345538218228302</v>
      </c>
      <c r="K1462">
        <v>36.248575288334898</v>
      </c>
      <c r="L1462">
        <v>34.398742293253001</v>
      </c>
      <c r="M1462">
        <v>63.427636295244497</v>
      </c>
      <c r="N1462">
        <v>0.54459681367279</v>
      </c>
      <c r="O1462">
        <v>17.8988326848249</v>
      </c>
      <c r="P1462">
        <v>42.724916697519397</v>
      </c>
      <c r="Q1462">
        <v>5.2331290907570001E-2</v>
      </c>
    </row>
    <row r="1463" spans="1:17" hidden="1" x14ac:dyDescent="0.3">
      <c r="A1463" t="s">
        <v>3097</v>
      </c>
      <c r="B1463" t="s">
        <v>3098</v>
      </c>
      <c r="C1463" t="s">
        <v>10398</v>
      </c>
      <c r="D1463" t="s">
        <v>281</v>
      </c>
      <c r="E1463">
        <v>1048.7165</v>
      </c>
      <c r="F1463">
        <v>8067.05</v>
      </c>
      <c r="G1463">
        <v>11.834298623419601</v>
      </c>
      <c r="H1463">
        <v>-4.4204131223770098</v>
      </c>
      <c r="I1463">
        <v>-25.879888962153199</v>
      </c>
      <c r="J1463">
        <v>-0.465266115322087</v>
      </c>
      <c r="K1463">
        <v>8101.64553362476</v>
      </c>
      <c r="L1463">
        <v>8035.8774815221404</v>
      </c>
      <c r="M1463">
        <v>50.901054295666199</v>
      </c>
      <c r="N1463">
        <v>0.98327476885023801</v>
      </c>
      <c r="O1463">
        <v>24.593252799970202</v>
      </c>
      <c r="P1463">
        <v>43.032801418439703</v>
      </c>
      <c r="Q1463">
        <v>0.19660669979595199</v>
      </c>
    </row>
    <row r="1464" spans="1:17" hidden="1" x14ac:dyDescent="0.3">
      <c r="A1464" t="s">
        <v>3099</v>
      </c>
      <c r="B1464" t="s">
        <v>3100</v>
      </c>
      <c r="C1464" t="s">
        <v>10398</v>
      </c>
      <c r="D1464" t="s">
        <v>144</v>
      </c>
      <c r="E1464">
        <v>1039.94833965</v>
      </c>
      <c r="F1464">
        <v>225.5</v>
      </c>
      <c r="G1464">
        <v>297.00491556175501</v>
      </c>
      <c r="H1464">
        <v>9.4892277323129299</v>
      </c>
      <c r="I1464">
        <v>59.603678603950101</v>
      </c>
      <c r="J1464">
        <v>4.2014772678769798</v>
      </c>
      <c r="K1464">
        <v>203.239074037747</v>
      </c>
      <c r="L1464">
        <v>153.70338819575301</v>
      </c>
      <c r="M1464">
        <v>63.0479506528103</v>
      </c>
      <c r="N1464">
        <v>0.40184150656055001</v>
      </c>
      <c r="O1464">
        <v>19.024390243902399</v>
      </c>
      <c r="P1464">
        <v>359.26680244399103</v>
      </c>
      <c r="Q1464">
        <v>0.192053010627982</v>
      </c>
    </row>
    <row r="1465" spans="1:17" hidden="1" x14ac:dyDescent="0.3">
      <c r="A1465" t="s">
        <v>3101</v>
      </c>
      <c r="B1465" t="s">
        <v>3102</v>
      </c>
      <c r="C1465" t="s">
        <v>10398</v>
      </c>
      <c r="D1465" t="s">
        <v>533</v>
      </c>
      <c r="E1465">
        <v>1038.17084</v>
      </c>
      <c r="F1465">
        <v>1291.9000000000001</v>
      </c>
      <c r="G1465">
        <v>67.627939460339604</v>
      </c>
      <c r="H1465">
        <v>-2.7547295533018201</v>
      </c>
      <c r="I1465">
        <v>-12.097594309013299</v>
      </c>
      <c r="J1465">
        <v>-6.2726355503858397E-2</v>
      </c>
      <c r="K1465">
        <v>1240.4069322738501</v>
      </c>
      <c r="L1465">
        <v>1166.09706234025</v>
      </c>
      <c r="M1465">
        <v>73.160987370980493</v>
      </c>
      <c r="N1465">
        <v>0.56674199395012503</v>
      </c>
      <c r="O1465">
        <v>25.381221456769001</v>
      </c>
      <c r="P1465">
        <v>110.922448979591</v>
      </c>
      <c r="Q1465">
        <v>0.17774492518356899</v>
      </c>
    </row>
    <row r="1466" spans="1:17" hidden="1" x14ac:dyDescent="0.3">
      <c r="A1466" t="s">
        <v>3103</v>
      </c>
      <c r="B1466" t="s">
        <v>3104</v>
      </c>
      <c r="C1466" t="s">
        <v>10398</v>
      </c>
      <c r="D1466" t="s">
        <v>266</v>
      </c>
      <c r="E1466">
        <v>1037.1777012</v>
      </c>
      <c r="F1466">
        <v>240.25</v>
      </c>
      <c r="G1466">
        <v>39.894889477079602</v>
      </c>
      <c r="H1466">
        <v>-20.253505932824499</v>
      </c>
      <c r="I1466">
        <v>-2.3400572660890799</v>
      </c>
      <c r="J1466">
        <v>-6.5282571242158802</v>
      </c>
      <c r="K1466">
        <v>270.26952709806199</v>
      </c>
      <c r="L1466">
        <v>243.21731313659001</v>
      </c>
      <c r="M1466">
        <v>37.962792906574698</v>
      </c>
      <c r="N1466">
        <v>0.878689717536977</v>
      </c>
      <c r="O1466">
        <v>40.686784599375599</v>
      </c>
      <c r="P1466">
        <v>85.808197989172399</v>
      </c>
      <c r="Q1466">
        <v>9.4994308001000005E-2</v>
      </c>
    </row>
    <row r="1467" spans="1:17" hidden="1" x14ac:dyDescent="0.3">
      <c r="A1467" t="s">
        <v>3105</v>
      </c>
      <c r="B1467" t="s">
        <v>3106</v>
      </c>
      <c r="C1467" t="s">
        <v>10398</v>
      </c>
      <c r="D1467" t="s">
        <v>1266</v>
      </c>
      <c r="E1467">
        <v>1036.29835482</v>
      </c>
      <c r="F1467">
        <v>393.45</v>
      </c>
      <c r="G1467">
        <v>32.319933568790397</v>
      </c>
      <c r="H1467">
        <v>29.423164229410901</v>
      </c>
      <c r="I1467">
        <v>66.233585674939107</v>
      </c>
      <c r="J1467">
        <v>16.283288645606898</v>
      </c>
      <c r="K1467">
        <v>319.42389139515501</v>
      </c>
      <c r="L1467">
        <v>277.43170484485</v>
      </c>
      <c r="M1467">
        <v>74.254575581533601</v>
      </c>
      <c r="N1467">
        <v>1.94065395923254</v>
      </c>
      <c r="O1467">
        <v>5.9855127716355199</v>
      </c>
      <c r="P1467">
        <v>116.181318681318</v>
      </c>
      <c r="Q1467">
        <v>0.14656554692583301</v>
      </c>
    </row>
    <row r="1468" spans="1:17" hidden="1" x14ac:dyDescent="0.3">
      <c r="A1468" t="s">
        <v>3107</v>
      </c>
      <c r="B1468" t="s">
        <v>3108</v>
      </c>
      <c r="C1468" t="s">
        <v>10398</v>
      </c>
      <c r="D1468" t="s">
        <v>290</v>
      </c>
      <c r="E1468">
        <v>1034.96387985</v>
      </c>
      <c r="F1468">
        <v>165.3</v>
      </c>
      <c r="G1468">
        <v>407.95041173073798</v>
      </c>
      <c r="H1468">
        <v>-24.7269698748478</v>
      </c>
      <c r="I1468">
        <v>131.044142939285</v>
      </c>
      <c r="J1468">
        <v>-4.9780732634978202</v>
      </c>
      <c r="K1468">
        <v>187.86133948238901</v>
      </c>
      <c r="L1468">
        <v>149.16619852917299</v>
      </c>
      <c r="M1468">
        <v>44.638017179534103</v>
      </c>
      <c r="N1468">
        <v>0.93463183583070597</v>
      </c>
      <c r="O1468">
        <v>87.600257596159395</v>
      </c>
      <c r="P1468">
        <v>531.08697258553104</v>
      </c>
      <c r="Q1468">
        <v>0.19785378612135199</v>
      </c>
    </row>
    <row r="1469" spans="1:17" hidden="1" x14ac:dyDescent="0.3">
      <c r="A1469" t="s">
        <v>3109</v>
      </c>
      <c r="B1469" t="s">
        <v>3110</v>
      </c>
      <c r="C1469" t="s">
        <v>10398</v>
      </c>
      <c r="D1469" t="s">
        <v>290</v>
      </c>
      <c r="E1469">
        <v>1034.2131452000001</v>
      </c>
      <c r="F1469">
        <v>424.4</v>
      </c>
      <c r="G1469">
        <v>-42.007226288070498</v>
      </c>
      <c r="H1469">
        <v>-1.8872679911189201</v>
      </c>
      <c r="I1469">
        <v>-6.6457171354331201</v>
      </c>
      <c r="J1469">
        <v>-1.81918748696498</v>
      </c>
      <c r="K1469">
        <v>435.28259264108999</v>
      </c>
      <c r="L1469">
        <v>434.19351970773101</v>
      </c>
      <c r="M1469">
        <v>40.317884662037997</v>
      </c>
      <c r="N1469">
        <v>0.59584632735546805</v>
      </c>
      <c r="O1469">
        <v>20.546654099905702</v>
      </c>
      <c r="P1469">
        <v>17.351030001382501</v>
      </c>
      <c r="Q1469">
        <v>2.2732894031660001E-3</v>
      </c>
    </row>
    <row r="1470" spans="1:17" hidden="1" x14ac:dyDescent="0.3">
      <c r="A1470" t="s">
        <v>3111</v>
      </c>
      <c r="B1470" t="s">
        <v>3112</v>
      </c>
      <c r="C1470" t="s">
        <v>10398</v>
      </c>
      <c r="D1470" t="s">
        <v>259</v>
      </c>
      <c r="E1470">
        <v>1032.2716749399999</v>
      </c>
      <c r="F1470">
        <v>3365.8</v>
      </c>
      <c r="G1470">
        <v>-21.741367578547699</v>
      </c>
      <c r="H1470">
        <v>-6.0786078012404197</v>
      </c>
      <c r="I1470">
        <v>-10.2430178677904</v>
      </c>
      <c r="J1470">
        <v>12.4914713285325</v>
      </c>
      <c r="O1470">
        <v>8.1169409947114897</v>
      </c>
      <c r="P1470">
        <v>11.4503311258278</v>
      </c>
    </row>
    <row r="1471" spans="1:17" hidden="1" x14ac:dyDescent="0.3">
      <c r="A1471" t="s">
        <v>3113</v>
      </c>
      <c r="B1471" t="s">
        <v>3114</v>
      </c>
      <c r="C1471" t="s">
        <v>10398</v>
      </c>
      <c r="D1471" t="s">
        <v>215</v>
      </c>
      <c r="E1471">
        <v>1031.5212769499999</v>
      </c>
      <c r="F1471">
        <v>653.70000000000005</v>
      </c>
      <c r="G1471">
        <v>-0.58239741820601698</v>
      </c>
      <c r="H1471">
        <v>-16.612968887784401</v>
      </c>
      <c r="I1471">
        <v>24.5716606930444</v>
      </c>
      <c r="J1471">
        <v>-7.5566705617693204</v>
      </c>
      <c r="K1471">
        <v>717.09278629157495</v>
      </c>
      <c r="L1471">
        <v>647.61800182115803</v>
      </c>
      <c r="M1471">
        <v>30.560983293747601</v>
      </c>
      <c r="N1471">
        <v>0.45072789074771802</v>
      </c>
      <c r="O1471">
        <v>46.848707358115298</v>
      </c>
      <c r="P1471">
        <v>50.604769035825299</v>
      </c>
      <c r="Q1471">
        <v>0.18137725604212501</v>
      </c>
    </row>
    <row r="1472" spans="1:17" hidden="1" x14ac:dyDescent="0.3">
      <c r="A1472" t="s">
        <v>3115</v>
      </c>
      <c r="B1472" t="s">
        <v>3116</v>
      </c>
      <c r="C1472" t="s">
        <v>10398</v>
      </c>
      <c r="D1472" t="s">
        <v>605</v>
      </c>
      <c r="E1472">
        <v>1030.961659392</v>
      </c>
      <c r="F1472">
        <v>218.88</v>
      </c>
      <c r="G1472">
        <v>-21.237211034558701</v>
      </c>
      <c r="H1472">
        <v>-8.1764013724035394</v>
      </c>
      <c r="I1472">
        <v>4.7674591370405102</v>
      </c>
      <c r="J1472">
        <v>-0.81107659105604701</v>
      </c>
      <c r="K1472">
        <v>219.22483104302</v>
      </c>
      <c r="L1472">
        <v>207.609709072562</v>
      </c>
      <c r="M1472">
        <v>50.855230732086099</v>
      </c>
      <c r="N1472">
        <v>0.41860344605167898</v>
      </c>
      <c r="O1472">
        <v>23.355263157894701</v>
      </c>
      <c r="P1472">
        <v>37.617101540396</v>
      </c>
      <c r="Q1472">
        <v>7.7996289695159999E-3</v>
      </c>
    </row>
    <row r="1473" spans="1:17" hidden="1" x14ac:dyDescent="0.3">
      <c r="A1473" t="s">
        <v>3117</v>
      </c>
      <c r="B1473" t="s">
        <v>3118</v>
      </c>
      <c r="C1473" t="s">
        <v>10398</v>
      </c>
      <c r="D1473" t="s">
        <v>54</v>
      </c>
      <c r="E1473">
        <v>1030.80384</v>
      </c>
      <c r="F1473">
        <v>205.7</v>
      </c>
      <c r="G1473">
        <v>28.212260494872599</v>
      </c>
      <c r="H1473">
        <v>-3.8992752970944702</v>
      </c>
      <c r="I1473">
        <v>-22.554191533088101</v>
      </c>
      <c r="J1473">
        <v>-7.9329078777798099</v>
      </c>
      <c r="K1473">
        <v>216.10640556598599</v>
      </c>
      <c r="L1473">
        <v>204.79490779051</v>
      </c>
      <c r="M1473">
        <v>41.484038034893601</v>
      </c>
      <c r="N1473">
        <v>0.85889186603836198</v>
      </c>
      <c r="O1473">
        <v>28.8283908604764</v>
      </c>
      <c r="P1473">
        <v>65.220883534136505</v>
      </c>
      <c r="Q1473">
        <v>5.2262994488103003E-2</v>
      </c>
    </row>
    <row r="1474" spans="1:17" hidden="1" x14ac:dyDescent="0.3">
      <c r="A1474" t="s">
        <v>3119</v>
      </c>
      <c r="B1474" t="s">
        <v>3120</v>
      </c>
      <c r="C1474" t="s">
        <v>10398</v>
      </c>
      <c r="D1474" t="s">
        <v>278</v>
      </c>
      <c r="E1474">
        <v>1028.5046256799999</v>
      </c>
      <c r="F1474">
        <v>42.44</v>
      </c>
      <c r="G1474">
        <v>-59.962801723242002</v>
      </c>
      <c r="H1474">
        <v>1.0564486510299</v>
      </c>
      <c r="I1474">
        <v>-3.7941927389791399</v>
      </c>
      <c r="J1474">
        <v>-0.87165590113552505</v>
      </c>
      <c r="K1474">
        <v>41.401787510469497</v>
      </c>
      <c r="L1474">
        <v>44.284675351205699</v>
      </c>
      <c r="M1474">
        <v>47.431447544440097</v>
      </c>
      <c r="N1474">
        <v>0.56771393803471204</v>
      </c>
      <c r="O1474">
        <v>47.243166823751103</v>
      </c>
      <c r="P1474">
        <v>28.606060606060499</v>
      </c>
      <c r="Q1474">
        <v>4.9397094773692002E-2</v>
      </c>
    </row>
    <row r="1475" spans="1:17" hidden="1" x14ac:dyDescent="0.3">
      <c r="A1475" t="s">
        <v>3121</v>
      </c>
      <c r="B1475" t="s">
        <v>3122</v>
      </c>
      <c r="C1475" t="s">
        <v>10398</v>
      </c>
      <c r="D1475" t="s">
        <v>545</v>
      </c>
      <c r="E1475">
        <v>1027.452223735</v>
      </c>
      <c r="F1475">
        <v>690.85</v>
      </c>
      <c r="G1475">
        <v>-30.971234115667698</v>
      </c>
      <c r="H1475">
        <v>13.6235763461074</v>
      </c>
      <c r="I1475">
        <v>13.645740408682901</v>
      </c>
      <c r="J1475">
        <v>11.772513826255301</v>
      </c>
      <c r="K1475">
        <v>628.91394195653902</v>
      </c>
      <c r="L1475">
        <v>611.76649807536501</v>
      </c>
      <c r="M1475">
        <v>60.937846910056997</v>
      </c>
      <c r="N1475">
        <v>1.7749287090296999</v>
      </c>
      <c r="O1475">
        <v>30.2742997756386</v>
      </c>
      <c r="P1475">
        <v>49.147236614853199</v>
      </c>
      <c r="Q1475">
        <v>0.122085401064668</v>
      </c>
    </row>
    <row r="1476" spans="1:17" hidden="1" x14ac:dyDescent="0.3">
      <c r="A1476" t="s">
        <v>3123</v>
      </c>
      <c r="B1476" t="s">
        <v>3124</v>
      </c>
      <c r="C1476" t="s">
        <v>10398</v>
      </c>
      <c r="D1476" t="s">
        <v>642</v>
      </c>
      <c r="E1476">
        <v>1027.190015182</v>
      </c>
      <c r="F1476">
        <v>48.41</v>
      </c>
      <c r="G1476">
        <v>-37.471857905525603</v>
      </c>
      <c r="H1476">
        <v>-8.32662203448192</v>
      </c>
      <c r="I1476">
        <v>-2.1432011589826501</v>
      </c>
      <c r="J1476">
        <v>-3.2795049472824398</v>
      </c>
      <c r="K1476">
        <v>49.364010407962702</v>
      </c>
      <c r="L1476">
        <v>49.161207153950897</v>
      </c>
      <c r="M1476">
        <v>56.789823286067097</v>
      </c>
      <c r="N1476">
        <v>0.27403613898676199</v>
      </c>
      <c r="O1476">
        <v>28.485850030985301</v>
      </c>
      <c r="P1476">
        <v>20.422885572139201</v>
      </c>
      <c r="Q1476">
        <v>5.0103562278197997E-2</v>
      </c>
    </row>
    <row r="1477" spans="1:17" hidden="1" x14ac:dyDescent="0.3">
      <c r="A1477" t="s">
        <v>3125</v>
      </c>
      <c r="B1477" t="s">
        <v>3126</v>
      </c>
      <c r="C1477" t="s">
        <v>10398</v>
      </c>
      <c r="D1477" t="s">
        <v>197</v>
      </c>
      <c r="E1477">
        <v>1027.055216</v>
      </c>
      <c r="F1477">
        <v>952.6</v>
      </c>
      <c r="G1477">
        <v>-48.940018704200497</v>
      </c>
      <c r="H1477">
        <v>-13.911687641353801</v>
      </c>
      <c r="I1477">
        <v>-42.317713640661502</v>
      </c>
      <c r="J1477">
        <v>-1.46020282418285</v>
      </c>
      <c r="K1477">
        <v>1037.3246401465401</v>
      </c>
      <c r="L1477">
        <v>1118.7812528172201</v>
      </c>
      <c r="M1477">
        <v>31.746022236609001</v>
      </c>
      <c r="N1477">
        <v>0.89764049484343</v>
      </c>
      <c r="O1477">
        <v>60.088179718664698</v>
      </c>
      <c r="P1477">
        <v>1.76806794508841</v>
      </c>
      <c r="Q1477">
        <v>6.5000818750619999E-2</v>
      </c>
    </row>
    <row r="1478" spans="1:17" hidden="1" x14ac:dyDescent="0.3">
      <c r="A1478" t="s">
        <v>3127</v>
      </c>
      <c r="B1478" t="s">
        <v>3128</v>
      </c>
      <c r="C1478" t="s">
        <v>10398</v>
      </c>
      <c r="D1478" t="s">
        <v>21</v>
      </c>
      <c r="E1478">
        <v>1025.5073388000001</v>
      </c>
      <c r="F1478">
        <v>322</v>
      </c>
      <c r="G1478">
        <v>159.76652585961901</v>
      </c>
      <c r="H1478">
        <v>0.107557422424802</v>
      </c>
      <c r="I1478">
        <v>114.026963701607</v>
      </c>
      <c r="J1478">
        <v>2.3832441035938499</v>
      </c>
      <c r="K1478">
        <v>304.59230551278301</v>
      </c>
      <c r="L1478">
        <v>242.38451635733301</v>
      </c>
      <c r="M1478">
        <v>52.699135404090597</v>
      </c>
      <c r="N1478">
        <v>0.228808610401632</v>
      </c>
      <c r="O1478">
        <v>14.285714285714199</v>
      </c>
      <c r="P1478">
        <v>199.03417533432301</v>
      </c>
      <c r="Q1478">
        <v>0.12588377555247399</v>
      </c>
    </row>
    <row r="1479" spans="1:17" hidden="1" x14ac:dyDescent="0.3">
      <c r="A1479" t="s">
        <v>3129</v>
      </c>
      <c r="B1479" t="s">
        <v>3130</v>
      </c>
      <c r="C1479" t="s">
        <v>10398</v>
      </c>
      <c r="D1479" t="s">
        <v>259</v>
      </c>
      <c r="E1479">
        <v>1023.35650254</v>
      </c>
      <c r="F1479">
        <v>727.9</v>
      </c>
      <c r="G1479">
        <v>115.862431554889</v>
      </c>
      <c r="H1479">
        <v>12.765836643204</v>
      </c>
      <c r="I1479">
        <v>96.055923979971496</v>
      </c>
      <c r="J1479">
        <v>-2.94793528237944</v>
      </c>
      <c r="K1479">
        <v>723.22210732830195</v>
      </c>
      <c r="L1479">
        <v>573.82904915505003</v>
      </c>
      <c r="M1479">
        <v>49.987224590635698</v>
      </c>
      <c r="N1479">
        <v>0.35806910806910802</v>
      </c>
      <c r="O1479">
        <v>55.2411045473279</v>
      </c>
      <c r="P1479">
        <v>174.007152268021</v>
      </c>
      <c r="Q1479">
        <v>0.192656818061026</v>
      </c>
    </row>
    <row r="1480" spans="1:17" hidden="1" x14ac:dyDescent="0.3">
      <c r="A1480" t="s">
        <v>3131</v>
      </c>
      <c r="B1480" t="s">
        <v>3132</v>
      </c>
      <c r="C1480" t="s">
        <v>10398</v>
      </c>
      <c r="D1480" t="s">
        <v>132</v>
      </c>
      <c r="E1480">
        <v>1022.372475</v>
      </c>
      <c r="F1480">
        <v>245.5</v>
      </c>
      <c r="G1480">
        <v>14.6908082146185</v>
      </c>
      <c r="H1480">
        <v>-16.601263851757899</v>
      </c>
      <c r="I1480">
        <v>-3.32203843534157</v>
      </c>
      <c r="J1480">
        <v>-9.5939533258880498</v>
      </c>
      <c r="K1480">
        <v>279.74915072623202</v>
      </c>
      <c r="L1480">
        <v>256.73867784262501</v>
      </c>
      <c r="M1480">
        <v>16.465456404750501</v>
      </c>
      <c r="N1480">
        <v>0.335907451558772</v>
      </c>
      <c r="O1480">
        <v>53.747454175152697</v>
      </c>
      <c r="P1480">
        <v>62.367724867724803</v>
      </c>
    </row>
    <row r="1481" spans="1:17" hidden="1" x14ac:dyDescent="0.3">
      <c r="A1481" t="s">
        <v>3133</v>
      </c>
      <c r="B1481" t="s">
        <v>3134</v>
      </c>
      <c r="C1481" t="s">
        <v>10398</v>
      </c>
      <c r="D1481" t="s">
        <v>472</v>
      </c>
      <c r="E1481">
        <v>1015.03672471</v>
      </c>
      <c r="F1481">
        <v>277.10000000000002</v>
      </c>
      <c r="G1481">
        <v>-33.7278795098131</v>
      </c>
      <c r="H1481">
        <v>-1.88415641106527</v>
      </c>
      <c r="I1481">
        <v>-6.1583145395735102</v>
      </c>
      <c r="J1481">
        <v>3.1748478518979502</v>
      </c>
      <c r="K1481">
        <v>266.27280058082499</v>
      </c>
      <c r="L1481">
        <v>264.92710609157098</v>
      </c>
      <c r="M1481">
        <v>57.341982865256597</v>
      </c>
      <c r="N1481">
        <v>2.0782672044005999</v>
      </c>
      <c r="O1481">
        <v>12.522555034283601</v>
      </c>
      <c r="P1481">
        <v>22.882483370288199</v>
      </c>
      <c r="Q1481">
        <v>-7.9528046637695998E-2</v>
      </c>
    </row>
    <row r="1482" spans="1:17" hidden="1" x14ac:dyDescent="0.3">
      <c r="A1482" t="s">
        <v>3135</v>
      </c>
      <c r="B1482" t="s">
        <v>3136</v>
      </c>
      <c r="C1482" t="s">
        <v>10398</v>
      </c>
      <c r="D1482" t="s">
        <v>278</v>
      </c>
      <c r="E1482">
        <v>1014.983219835</v>
      </c>
      <c r="F1482">
        <v>80.59</v>
      </c>
      <c r="G1482">
        <v>-28.981911347286601</v>
      </c>
      <c r="H1482">
        <v>-3.49749574064202</v>
      </c>
      <c r="I1482">
        <v>-12.8864196827705</v>
      </c>
      <c r="J1482">
        <v>-2.37380351821652</v>
      </c>
      <c r="K1482">
        <v>80.548473596173196</v>
      </c>
      <c r="L1482">
        <v>78.983821338836094</v>
      </c>
      <c r="M1482">
        <v>43.445141078160503</v>
      </c>
      <c r="N1482">
        <v>0.95796274511919699</v>
      </c>
      <c r="O1482">
        <v>25.2636803573644</v>
      </c>
      <c r="P1482">
        <v>22.477203647416399</v>
      </c>
      <c r="Q1482">
        <v>-5.8250431883753999E-2</v>
      </c>
    </row>
    <row r="1483" spans="1:17" hidden="1" x14ac:dyDescent="0.3">
      <c r="A1483" t="s">
        <v>3137</v>
      </c>
      <c r="B1483" t="s">
        <v>3138</v>
      </c>
      <c r="C1483" t="s">
        <v>10398</v>
      </c>
      <c r="D1483" t="s">
        <v>141</v>
      </c>
      <c r="E1483">
        <v>1008.36629312999</v>
      </c>
      <c r="F1483">
        <v>449.05</v>
      </c>
      <c r="G1483">
        <v>6.9995092154129797</v>
      </c>
      <c r="H1483">
        <v>-8.6714745961444706</v>
      </c>
      <c r="I1483">
        <v>-7.9260133559821702</v>
      </c>
      <c r="J1483">
        <v>-2.4957525381807502</v>
      </c>
      <c r="K1483">
        <v>446.18582827961501</v>
      </c>
      <c r="L1483">
        <v>428.60825318496302</v>
      </c>
      <c r="M1483">
        <v>51.427339278314697</v>
      </c>
      <c r="N1483">
        <v>0.44225874364774398</v>
      </c>
      <c r="O1483">
        <v>18.6950228259659</v>
      </c>
      <c r="P1483">
        <v>46.916407655815398</v>
      </c>
      <c r="Q1483">
        <v>6.6735300396757999E-2</v>
      </c>
    </row>
    <row r="1484" spans="1:17" hidden="1" x14ac:dyDescent="0.3">
      <c r="A1484" t="s">
        <v>3139</v>
      </c>
      <c r="B1484" t="s">
        <v>3140</v>
      </c>
      <c r="C1484" t="s">
        <v>10398</v>
      </c>
      <c r="D1484" t="s">
        <v>472</v>
      </c>
      <c r="E1484">
        <v>1005.31345704</v>
      </c>
      <c r="F1484">
        <v>933.6</v>
      </c>
      <c r="G1484">
        <v>134.13516688119799</v>
      </c>
      <c r="H1484">
        <v>-24.6772687379618</v>
      </c>
      <c r="I1484">
        <v>-39.621732203139601</v>
      </c>
      <c r="J1484">
        <v>2.2807846656387398</v>
      </c>
      <c r="K1484">
        <v>1053.50827055846</v>
      </c>
      <c r="L1484">
        <v>1131.4664318770299</v>
      </c>
      <c r="M1484">
        <v>55.5843603580172</v>
      </c>
      <c r="N1484">
        <v>1.3344354581651701</v>
      </c>
      <c r="O1484">
        <v>136.65381319622901</v>
      </c>
      <c r="P1484">
        <v>171.00145137880901</v>
      </c>
      <c r="Q1484">
        <v>0.184576547916419</v>
      </c>
    </row>
    <row r="1485" spans="1:17" hidden="1" x14ac:dyDescent="0.3">
      <c r="A1485" t="s">
        <v>3141</v>
      </c>
      <c r="B1485" t="s">
        <v>3142</v>
      </c>
      <c r="C1485" t="s">
        <v>10398</v>
      </c>
      <c r="D1485" t="s">
        <v>278</v>
      </c>
      <c r="E1485">
        <v>1004.9306832</v>
      </c>
      <c r="F1485">
        <v>93.84</v>
      </c>
      <c r="G1485">
        <v>-52.486004936134599</v>
      </c>
      <c r="H1485">
        <v>-9.5891760471512999</v>
      </c>
      <c r="I1485">
        <v>-9.4464605658375707</v>
      </c>
      <c r="J1485">
        <v>-4.4112840478115398</v>
      </c>
      <c r="K1485">
        <v>95.750613227149202</v>
      </c>
      <c r="L1485">
        <v>96.705824726944797</v>
      </c>
      <c r="M1485">
        <v>36.443473553534098</v>
      </c>
      <c r="N1485">
        <v>0.47388735937760001</v>
      </c>
      <c r="O1485">
        <v>41.464194373401497</v>
      </c>
      <c r="P1485">
        <v>26.486049332794099</v>
      </c>
      <c r="Q1485">
        <v>6.7932736268621993E-2</v>
      </c>
    </row>
    <row r="1486" spans="1:17" hidden="1" x14ac:dyDescent="0.3">
      <c r="A1486" t="s">
        <v>3143</v>
      </c>
      <c r="B1486" t="s">
        <v>3144</v>
      </c>
      <c r="C1486" t="s">
        <v>10398</v>
      </c>
      <c r="D1486" t="s">
        <v>218</v>
      </c>
      <c r="E1486">
        <v>1003.974032</v>
      </c>
      <c r="F1486">
        <v>544</v>
      </c>
      <c r="G1486">
        <v>118.524939410816</v>
      </c>
      <c r="H1486">
        <v>7.5601885714366501</v>
      </c>
      <c r="I1486">
        <v>46.478897556911797</v>
      </c>
      <c r="J1486">
        <v>-0.41684653420894802</v>
      </c>
      <c r="K1486">
        <v>490.20924797288802</v>
      </c>
      <c r="L1486">
        <v>385.73057003246703</v>
      </c>
      <c r="M1486">
        <v>63.394681455882903</v>
      </c>
      <c r="N1486">
        <v>0.324987780853773</v>
      </c>
      <c r="O1486">
        <v>7.0955882352941204</v>
      </c>
      <c r="P1486">
        <v>170.31055900621101</v>
      </c>
      <c r="Q1486">
        <v>0.10039524639504099</v>
      </c>
    </row>
    <row r="1487" spans="1:17" hidden="1" x14ac:dyDescent="0.3">
      <c r="A1487" t="s">
        <v>3145</v>
      </c>
      <c r="B1487" t="s">
        <v>3146</v>
      </c>
      <c r="C1487" t="s">
        <v>10398</v>
      </c>
      <c r="D1487" t="s">
        <v>3147</v>
      </c>
      <c r="E1487">
        <v>1002.995175</v>
      </c>
      <c r="F1487">
        <v>1745.25</v>
      </c>
      <c r="G1487">
        <v>-27.2000186671312</v>
      </c>
      <c r="H1487">
        <v>59.820619150219898</v>
      </c>
      <c r="I1487">
        <v>83.889541872978995</v>
      </c>
      <c r="J1487">
        <v>-8.7181343302974099</v>
      </c>
      <c r="K1487">
        <v>1360.86000823216</v>
      </c>
      <c r="L1487">
        <v>1120.65037283417</v>
      </c>
      <c r="M1487">
        <v>54.300652752588903</v>
      </c>
      <c r="N1487">
        <v>1.7569589636005301</v>
      </c>
      <c r="O1487">
        <v>16.9459962756052</v>
      </c>
      <c r="P1487">
        <v>117.88389513108601</v>
      </c>
      <c r="Q1487">
        <v>2.6166929063000001E-4</v>
      </c>
    </row>
    <row r="1488" spans="1:17" hidden="1" x14ac:dyDescent="0.3">
      <c r="A1488" t="s">
        <v>3148</v>
      </c>
      <c r="B1488" t="s">
        <v>3149</v>
      </c>
      <c r="C1488" t="s">
        <v>10398</v>
      </c>
      <c r="D1488" t="s">
        <v>605</v>
      </c>
      <c r="E1488">
        <v>1002.6765</v>
      </c>
      <c r="F1488">
        <v>1751.4</v>
      </c>
      <c r="G1488">
        <v>-21.402393898286199</v>
      </c>
      <c r="H1488">
        <v>1.6009890073198001</v>
      </c>
      <c r="I1488">
        <v>-0.46088114307195099</v>
      </c>
      <c r="J1488">
        <v>-2.6512435814864301</v>
      </c>
      <c r="K1488">
        <v>1746.3012589446901</v>
      </c>
      <c r="L1488">
        <v>1670.2029801661599</v>
      </c>
      <c r="M1488">
        <v>45.751627474622303</v>
      </c>
      <c r="N1488">
        <v>0.69718958595643798</v>
      </c>
      <c r="O1488">
        <v>25.479616306954401</v>
      </c>
      <c r="P1488">
        <v>26.395554432937601</v>
      </c>
      <c r="Q1488">
        <v>-4.5609129050720003E-3</v>
      </c>
    </row>
    <row r="1489" spans="1:17" hidden="1" x14ac:dyDescent="0.3">
      <c r="A1489" t="s">
        <v>3150</v>
      </c>
      <c r="B1489" t="s">
        <v>3151</v>
      </c>
      <c r="C1489" t="s">
        <v>10398</v>
      </c>
      <c r="D1489" t="s">
        <v>605</v>
      </c>
      <c r="E1489">
        <v>1002.599309354</v>
      </c>
      <c r="F1489">
        <v>104.89</v>
      </c>
      <c r="G1489">
        <v>6.8930156510896197</v>
      </c>
      <c r="H1489">
        <v>-8.2019240644309797</v>
      </c>
      <c r="I1489">
        <v>16.292915716810899</v>
      </c>
      <c r="J1489">
        <v>-9.4455102382877296</v>
      </c>
      <c r="K1489">
        <v>104.219743352127</v>
      </c>
      <c r="L1489">
        <v>90.439958553070497</v>
      </c>
      <c r="M1489">
        <v>40.783587599104102</v>
      </c>
      <c r="N1489">
        <v>0.41142775235186402</v>
      </c>
      <c r="O1489">
        <v>17.2657069310706</v>
      </c>
      <c r="P1489">
        <v>53.910491562729199</v>
      </c>
    </row>
    <row r="1490" spans="1:17" hidden="1" x14ac:dyDescent="0.3">
      <c r="A1490" t="s">
        <v>3152</v>
      </c>
      <c r="B1490" t="s">
        <v>3153</v>
      </c>
      <c r="C1490" t="s">
        <v>10398</v>
      </c>
      <c r="D1490" t="s">
        <v>605</v>
      </c>
      <c r="E1490">
        <v>999.761019648</v>
      </c>
      <c r="F1490">
        <v>197.07</v>
      </c>
      <c r="G1490">
        <v>164.321342136194</v>
      </c>
      <c r="H1490">
        <v>41.0677944745293</v>
      </c>
      <c r="I1490">
        <v>110.922715815899</v>
      </c>
      <c r="J1490">
        <v>6.5214654013322999</v>
      </c>
      <c r="K1490">
        <v>146.84759245882699</v>
      </c>
      <c r="L1490">
        <v>109.76152116036999</v>
      </c>
      <c r="M1490">
        <v>93.528022061285199</v>
      </c>
      <c r="N1490">
        <v>0.116887409472332</v>
      </c>
      <c r="O1490">
        <v>0</v>
      </c>
      <c r="P1490">
        <v>205.77191621411899</v>
      </c>
      <c r="Q1490">
        <v>5.9450157426324E-2</v>
      </c>
    </row>
    <row r="1491" spans="1:17" hidden="1" x14ac:dyDescent="0.3">
      <c r="A1491" t="s">
        <v>3154</v>
      </c>
      <c r="B1491" t="s">
        <v>3155</v>
      </c>
      <c r="C1491" t="s">
        <v>10398</v>
      </c>
      <c r="D1491" t="s">
        <v>514</v>
      </c>
      <c r="E1491">
        <v>998.05679999999995</v>
      </c>
      <c r="F1491">
        <v>1599.45</v>
      </c>
      <c r="G1491">
        <v>14.080281011075099</v>
      </c>
      <c r="H1491">
        <v>14.9293206231883</v>
      </c>
      <c r="I1491">
        <v>64.219760595611405</v>
      </c>
      <c r="J1491">
        <v>9.6839349087718194</v>
      </c>
      <c r="K1491">
        <v>1377.9414599778599</v>
      </c>
      <c r="L1491">
        <v>1175.2936672057899</v>
      </c>
      <c r="M1491">
        <v>70.750132819803397</v>
      </c>
      <c r="N1491">
        <v>2.2280102542617599</v>
      </c>
      <c r="O1491">
        <v>4.7234987026790503</v>
      </c>
      <c r="P1491">
        <v>99.931250000000006</v>
      </c>
      <c r="Q1491">
        <v>4.9992638063755E-2</v>
      </c>
    </row>
    <row r="1492" spans="1:17" hidden="1" x14ac:dyDescent="0.3">
      <c r="A1492" t="s">
        <v>3156</v>
      </c>
      <c r="B1492" t="s">
        <v>3157</v>
      </c>
      <c r="C1492" t="s">
        <v>10398</v>
      </c>
      <c r="E1492">
        <v>996.91829912999901</v>
      </c>
      <c r="F1492">
        <v>401.05</v>
      </c>
      <c r="G1492">
        <v>56.5516306484027</v>
      </c>
      <c r="H1492">
        <v>37.754735880771101</v>
      </c>
      <c r="I1492">
        <v>68.049980359160003</v>
      </c>
      <c r="J1492">
        <v>-3.5674343667907999</v>
      </c>
      <c r="M1492">
        <v>47.886667808476197</v>
      </c>
      <c r="O1492">
        <v>21.555915721231699</v>
      </c>
      <c r="P1492">
        <v>95.443469785575004</v>
      </c>
    </row>
    <row r="1493" spans="1:17" hidden="1" x14ac:dyDescent="0.3">
      <c r="A1493" t="s">
        <v>3158</v>
      </c>
      <c r="B1493" t="s">
        <v>3159</v>
      </c>
      <c r="C1493" t="s">
        <v>10398</v>
      </c>
      <c r="D1493" t="s">
        <v>89</v>
      </c>
      <c r="E1493">
        <v>996.87619500000005</v>
      </c>
      <c r="F1493">
        <v>401.95</v>
      </c>
      <c r="G1493">
        <v>-23.552227340304899</v>
      </c>
      <c r="H1493">
        <v>-21.458700393832999</v>
      </c>
      <c r="I1493">
        <v>-12.0538776295476</v>
      </c>
      <c r="J1493">
        <v>-7.2981935139162202</v>
      </c>
      <c r="M1493">
        <v>23.2295139024904</v>
      </c>
      <c r="O1493">
        <v>46.274412240328402</v>
      </c>
      <c r="P1493">
        <v>11.3434903047091</v>
      </c>
    </row>
    <row r="1494" spans="1:17" hidden="1" x14ac:dyDescent="0.3">
      <c r="A1494" t="s">
        <v>3160</v>
      </c>
      <c r="B1494" t="s">
        <v>3161</v>
      </c>
      <c r="C1494" t="s">
        <v>10398</v>
      </c>
      <c r="D1494" t="s">
        <v>278</v>
      </c>
      <c r="E1494">
        <v>995.73126620999994</v>
      </c>
      <c r="F1494">
        <v>580.1</v>
      </c>
      <c r="G1494">
        <v>-34.983844835180903</v>
      </c>
      <c r="H1494">
        <v>-5.4679091806046598</v>
      </c>
      <c r="I1494">
        <v>1.36516431764235</v>
      </c>
      <c r="J1494">
        <v>-4.2843507606462596</v>
      </c>
      <c r="K1494">
        <v>580.37442941012205</v>
      </c>
      <c r="L1494">
        <v>568.70093215972599</v>
      </c>
      <c r="M1494">
        <v>52.431522329014399</v>
      </c>
      <c r="N1494">
        <v>0.57474443928999797</v>
      </c>
      <c r="O1494">
        <v>17.134976728150299</v>
      </c>
      <c r="P1494">
        <v>31.541950113378601</v>
      </c>
      <c r="Q1494">
        <v>5.5093045258025997E-2</v>
      </c>
    </row>
    <row r="1495" spans="1:17" hidden="1" x14ac:dyDescent="0.3">
      <c r="A1495" t="s">
        <v>3162</v>
      </c>
      <c r="B1495" t="s">
        <v>3163</v>
      </c>
      <c r="C1495" t="s">
        <v>10398</v>
      </c>
      <c r="D1495" t="s">
        <v>144</v>
      </c>
      <c r="E1495">
        <v>993.12365229</v>
      </c>
      <c r="F1495">
        <v>789.15</v>
      </c>
      <c r="G1495">
        <v>98.155271070794598</v>
      </c>
      <c r="H1495">
        <v>-12.912595640085801</v>
      </c>
      <c r="I1495">
        <v>7.1666077945388702</v>
      </c>
      <c r="J1495">
        <v>-12.524178191955601</v>
      </c>
      <c r="K1495">
        <v>948.50609701063104</v>
      </c>
      <c r="L1495">
        <v>765.13171193701999</v>
      </c>
      <c r="M1495">
        <v>14.0582035850803</v>
      </c>
      <c r="N1495">
        <v>0.80250783699059502</v>
      </c>
      <c r="O1495">
        <v>82.791611227269797</v>
      </c>
      <c r="P1495">
        <v>151.72248803827699</v>
      </c>
    </row>
    <row r="1496" spans="1:17" hidden="1" x14ac:dyDescent="0.3">
      <c r="A1496" t="s">
        <v>3164</v>
      </c>
      <c r="B1496" t="s">
        <v>3165</v>
      </c>
      <c r="C1496" t="s">
        <v>10398</v>
      </c>
      <c r="D1496" t="s">
        <v>533</v>
      </c>
      <c r="E1496">
        <v>992.70660743400003</v>
      </c>
      <c r="F1496">
        <v>190.02</v>
      </c>
      <c r="G1496">
        <v>112.16207851271599</v>
      </c>
      <c r="H1496">
        <v>-1.7472322126139499</v>
      </c>
      <c r="I1496">
        <v>28.638293766224798</v>
      </c>
      <c r="J1496">
        <v>-0.80186764611573003</v>
      </c>
      <c r="K1496">
        <v>179.67226518309499</v>
      </c>
      <c r="L1496">
        <v>151.34405845974899</v>
      </c>
      <c r="M1496">
        <v>61.248476520974599</v>
      </c>
      <c r="N1496">
        <v>0.30638070103338999</v>
      </c>
      <c r="O1496">
        <v>4.6205662561835599</v>
      </c>
      <c r="P1496">
        <v>145.345384118786</v>
      </c>
      <c r="Q1496">
        <v>4.9436758813145999E-2</v>
      </c>
    </row>
    <row r="1497" spans="1:17" hidden="1" x14ac:dyDescent="0.3">
      <c r="A1497" t="s">
        <v>3166</v>
      </c>
      <c r="B1497" t="s">
        <v>3167</v>
      </c>
      <c r="C1497" t="s">
        <v>10398</v>
      </c>
      <c r="D1497" t="s">
        <v>281</v>
      </c>
      <c r="E1497">
        <v>992.10715262500003</v>
      </c>
      <c r="F1497">
        <v>361.75</v>
      </c>
      <c r="G1497">
        <v>-5.6429870927196797</v>
      </c>
      <c r="H1497">
        <v>0.75175547153395905</v>
      </c>
      <c r="I1497">
        <v>-11.745157323091201</v>
      </c>
      <c r="J1497">
        <v>-6.0606172154722397</v>
      </c>
      <c r="K1497">
        <v>362.39760708262003</v>
      </c>
      <c r="L1497">
        <v>354.83673022093097</v>
      </c>
      <c r="M1497">
        <v>41.8159795219754</v>
      </c>
      <c r="N1497">
        <v>0.945523897280797</v>
      </c>
      <c r="O1497">
        <v>24.1188666205943</v>
      </c>
      <c r="P1497">
        <v>29.0581519800213</v>
      </c>
      <c r="Q1497">
        <v>0.129644928567241</v>
      </c>
    </row>
    <row r="1498" spans="1:17" hidden="1" x14ac:dyDescent="0.3">
      <c r="A1498" t="s">
        <v>3168</v>
      </c>
      <c r="B1498" t="s">
        <v>3169</v>
      </c>
      <c r="C1498" t="s">
        <v>10398</v>
      </c>
      <c r="D1498" t="s">
        <v>429</v>
      </c>
      <c r="E1498">
        <v>983.53624032000005</v>
      </c>
      <c r="F1498">
        <v>41.31</v>
      </c>
      <c r="G1498">
        <v>-82.2848972507296</v>
      </c>
      <c r="H1498">
        <v>-17.508637632010299</v>
      </c>
      <c r="I1498">
        <v>-55.314141952168299</v>
      </c>
      <c r="J1498">
        <v>-8.5419950896149892</v>
      </c>
      <c r="K1498">
        <v>48.429031300770703</v>
      </c>
      <c r="L1498">
        <v>58.919491582010302</v>
      </c>
      <c r="M1498">
        <v>15.540645197534101</v>
      </c>
      <c r="N1498">
        <v>0.72339733512720805</v>
      </c>
      <c r="O1498">
        <v>166.27935124667101</v>
      </c>
      <c r="P1498">
        <v>0.55988315481987305</v>
      </c>
      <c r="Q1498">
        <v>8.1500466368207E-2</v>
      </c>
    </row>
    <row r="1499" spans="1:17" hidden="1" x14ac:dyDescent="0.3">
      <c r="A1499" t="s">
        <v>3170</v>
      </c>
      <c r="B1499" t="s">
        <v>3171</v>
      </c>
      <c r="C1499" t="s">
        <v>10398</v>
      </c>
      <c r="D1499" t="s">
        <v>533</v>
      </c>
      <c r="E1499">
        <v>983.25831215999995</v>
      </c>
      <c r="F1499">
        <v>84.1</v>
      </c>
      <c r="G1499">
        <v>90.713520077269706</v>
      </c>
      <c r="H1499">
        <v>-8.3135552486878499</v>
      </c>
      <c r="I1499">
        <v>3.2356353118909298</v>
      </c>
      <c r="J1499">
        <v>-9.1092007144782006</v>
      </c>
      <c r="K1499">
        <v>93.034830580295804</v>
      </c>
      <c r="L1499">
        <v>78.613893914566304</v>
      </c>
      <c r="M1499">
        <v>25.8350234401533</v>
      </c>
      <c r="N1499">
        <v>1.04403605700446</v>
      </c>
      <c r="O1499">
        <v>41.082045184304398</v>
      </c>
      <c r="P1499">
        <v>123.32189640572901</v>
      </c>
      <c r="Q1499">
        <v>9.2650519586408006E-2</v>
      </c>
    </row>
    <row r="1500" spans="1:17" hidden="1" x14ac:dyDescent="0.3">
      <c r="A1500" t="s">
        <v>3172</v>
      </c>
      <c r="B1500" t="s">
        <v>3173</v>
      </c>
      <c r="C1500" t="s">
        <v>10398</v>
      </c>
      <c r="D1500" t="s">
        <v>164</v>
      </c>
      <c r="E1500">
        <v>978.71040000000005</v>
      </c>
      <c r="F1500">
        <v>399.8</v>
      </c>
      <c r="G1500">
        <v>47.5049136762511</v>
      </c>
      <c r="H1500">
        <v>-15.532774467907</v>
      </c>
      <c r="I1500">
        <v>59.003263387008403</v>
      </c>
      <c r="J1500">
        <v>-0.96258026562053101</v>
      </c>
      <c r="K1500">
        <v>434.93120836251398</v>
      </c>
      <c r="M1500">
        <v>31.072540914276001</v>
      </c>
      <c r="N1500">
        <v>0.43013084858948902</v>
      </c>
      <c r="O1500">
        <v>38.819409704852397</v>
      </c>
      <c r="P1500">
        <v>96.172718351324804</v>
      </c>
    </row>
    <row r="1501" spans="1:17" hidden="1" x14ac:dyDescent="0.3">
      <c r="A1501" t="s">
        <v>3174</v>
      </c>
      <c r="B1501" t="s">
        <v>3175</v>
      </c>
      <c r="C1501" t="s">
        <v>10398</v>
      </c>
      <c r="D1501" t="s">
        <v>290</v>
      </c>
      <c r="E1501">
        <v>977.85</v>
      </c>
      <c r="F1501">
        <v>477</v>
      </c>
      <c r="G1501">
        <v>-51.3969253666477</v>
      </c>
      <c r="H1501">
        <v>-14.6103426020789</v>
      </c>
      <c r="I1501">
        <v>-30.249993099962499</v>
      </c>
      <c r="J1501">
        <v>-6.51336738114487</v>
      </c>
      <c r="K1501">
        <v>508.22422848933599</v>
      </c>
      <c r="L1501">
        <v>517.77251426811904</v>
      </c>
      <c r="M1501">
        <v>32.823139358658104</v>
      </c>
      <c r="N1501">
        <v>0.44411233927362898</v>
      </c>
      <c r="O1501">
        <v>54.696016771488402</v>
      </c>
      <c r="P1501">
        <v>3.67311454031731</v>
      </c>
      <c r="Q1501">
        <v>0.13444088143794</v>
      </c>
    </row>
    <row r="1502" spans="1:17" hidden="1" x14ac:dyDescent="0.3">
      <c r="A1502" t="s">
        <v>3176</v>
      </c>
      <c r="B1502" t="s">
        <v>3177</v>
      </c>
      <c r="C1502" t="s">
        <v>10398</v>
      </c>
      <c r="D1502" t="s">
        <v>390</v>
      </c>
      <c r="E1502">
        <v>977.83718399999998</v>
      </c>
      <c r="F1502">
        <v>9.99</v>
      </c>
      <c r="G1502">
        <v>70.206353321876804</v>
      </c>
      <c r="H1502">
        <v>2.28974603917717</v>
      </c>
      <c r="I1502">
        <v>-5.8481059561299196</v>
      </c>
      <c r="J1502">
        <v>-8.3669877333953799</v>
      </c>
      <c r="K1502">
        <v>9.4411686697226394</v>
      </c>
      <c r="L1502">
        <v>8.4780015439408203</v>
      </c>
      <c r="M1502">
        <v>51.884619846436898</v>
      </c>
      <c r="N1502">
        <v>2.8998192845340198</v>
      </c>
      <c r="O1502">
        <v>55.6556556556556</v>
      </c>
      <c r="P1502">
        <v>149.75</v>
      </c>
      <c r="Q1502">
        <v>0.17682424766358601</v>
      </c>
    </row>
    <row r="1503" spans="1:17" hidden="1" x14ac:dyDescent="0.3">
      <c r="A1503" t="s">
        <v>3178</v>
      </c>
      <c r="B1503" t="s">
        <v>3179</v>
      </c>
      <c r="C1503" t="s">
        <v>10398</v>
      </c>
      <c r="D1503" t="s">
        <v>114</v>
      </c>
      <c r="E1503">
        <v>975.03565088999903</v>
      </c>
      <c r="F1503">
        <v>133.35</v>
      </c>
      <c r="G1503">
        <v>-52.779130549090802</v>
      </c>
      <c r="H1503">
        <v>-12.304016297972399</v>
      </c>
      <c r="I1503">
        <v>-13.8341554505558</v>
      </c>
      <c r="J1503">
        <v>-3.4409421319754201</v>
      </c>
      <c r="K1503">
        <v>141.03987716112499</v>
      </c>
      <c r="L1503">
        <v>149.405488643985</v>
      </c>
      <c r="M1503">
        <v>42.559408653301098</v>
      </c>
      <c r="N1503">
        <v>0.44362660742457799</v>
      </c>
      <c r="O1503">
        <v>66.629171353580801</v>
      </c>
      <c r="P1503">
        <v>5.5819477434679401</v>
      </c>
      <c r="Q1503">
        <v>3.4960696596924003E-2</v>
      </c>
    </row>
    <row r="1504" spans="1:17" hidden="1" x14ac:dyDescent="0.3">
      <c r="A1504" t="s">
        <v>3180</v>
      </c>
      <c r="B1504" t="s">
        <v>3181</v>
      </c>
      <c r="C1504" t="s">
        <v>10398</v>
      </c>
      <c r="D1504" t="s">
        <v>171</v>
      </c>
      <c r="E1504">
        <v>974.444234679999</v>
      </c>
      <c r="F1504">
        <v>383.6</v>
      </c>
      <c r="G1504">
        <v>41.465439163571403</v>
      </c>
      <c r="H1504">
        <v>-8.6047213164078205</v>
      </c>
      <c r="I1504">
        <v>35.991869130244098</v>
      </c>
      <c r="J1504">
        <v>5.5434847267385699E-2</v>
      </c>
      <c r="K1504">
        <v>356.051544597359</v>
      </c>
      <c r="L1504">
        <v>292.55833407492003</v>
      </c>
      <c r="M1504">
        <v>59.340078921510298</v>
      </c>
      <c r="N1504">
        <v>0.228688070880502</v>
      </c>
      <c r="O1504">
        <v>19.369134515119899</v>
      </c>
      <c r="P1504">
        <v>110.076670317634</v>
      </c>
      <c r="Q1504">
        <v>8.9185979519236999E-2</v>
      </c>
    </row>
    <row r="1505" spans="1:17" hidden="1" x14ac:dyDescent="0.3">
      <c r="A1505" t="s">
        <v>3182</v>
      </c>
      <c r="B1505" t="s">
        <v>3183</v>
      </c>
      <c r="C1505" t="s">
        <v>10398</v>
      </c>
      <c r="D1505" t="s">
        <v>259</v>
      </c>
      <c r="E1505">
        <v>971.0883</v>
      </c>
      <c r="F1505">
        <v>910</v>
      </c>
      <c r="G1505">
        <v>51.123263261306903</v>
      </c>
      <c r="H1505">
        <v>-6.5722009912045696</v>
      </c>
      <c r="I1505">
        <v>21.904703032634099</v>
      </c>
      <c r="J1505">
        <v>-5.9238936969343499</v>
      </c>
      <c r="K1505">
        <v>917.55030643273903</v>
      </c>
      <c r="L1505">
        <v>763.86168967073695</v>
      </c>
      <c r="M1505">
        <v>31.5337603594024</v>
      </c>
      <c r="N1505">
        <v>0.89533132530120396</v>
      </c>
      <c r="O1505">
        <v>22.087912087912098</v>
      </c>
      <c r="P1505">
        <v>95.2789699570815</v>
      </c>
      <c r="Q1505">
        <v>0.152280636859007</v>
      </c>
    </row>
    <row r="1506" spans="1:17" hidden="1" x14ac:dyDescent="0.3">
      <c r="A1506" t="s">
        <v>3184</v>
      </c>
      <c r="B1506" t="s">
        <v>3185</v>
      </c>
      <c r="C1506" t="s">
        <v>10398</v>
      </c>
      <c r="D1506" t="s">
        <v>605</v>
      </c>
      <c r="E1506">
        <v>970.93039999999996</v>
      </c>
      <c r="F1506">
        <v>290.35000000000002</v>
      </c>
      <c r="G1506">
        <v>-9.4156665456727904</v>
      </c>
      <c r="H1506">
        <v>13.448669019076</v>
      </c>
      <c r="I1506">
        <v>39.233340258318201</v>
      </c>
      <c r="J1506">
        <v>-8.2987332348034109</v>
      </c>
      <c r="K1506">
        <v>270.21756551248001</v>
      </c>
      <c r="L1506">
        <v>236.61119716228399</v>
      </c>
      <c r="M1506">
        <v>46.253245780874103</v>
      </c>
      <c r="N1506">
        <v>0.75876415992203095</v>
      </c>
      <c r="O1506">
        <v>11.5894609953504</v>
      </c>
      <c r="P1506">
        <v>64.039548022598794</v>
      </c>
      <c r="Q1506">
        <v>7.0885526176429001E-2</v>
      </c>
    </row>
    <row r="1507" spans="1:17" hidden="1" x14ac:dyDescent="0.3">
      <c r="A1507" t="s">
        <v>3186</v>
      </c>
      <c r="B1507" t="s">
        <v>3187</v>
      </c>
      <c r="C1507" t="s">
        <v>10398</v>
      </c>
      <c r="D1507" t="s">
        <v>1001</v>
      </c>
      <c r="E1507">
        <v>969.75</v>
      </c>
      <c r="F1507">
        <v>86.2</v>
      </c>
      <c r="G1507">
        <v>-52.180085833938101</v>
      </c>
      <c r="H1507">
        <v>-3.7286542382549399</v>
      </c>
      <c r="I1507">
        <v>6.8322392645181704</v>
      </c>
      <c r="J1507">
        <v>-1.9182113382481401</v>
      </c>
      <c r="K1507">
        <v>82.407150781573904</v>
      </c>
      <c r="L1507">
        <v>83.352184342419704</v>
      </c>
      <c r="M1507">
        <v>60.327742019620302</v>
      </c>
      <c r="N1507">
        <v>0.80756095929969796</v>
      </c>
      <c r="O1507">
        <v>33.294663573085799</v>
      </c>
      <c r="P1507">
        <v>34.582357533177202</v>
      </c>
      <c r="Q1507">
        <v>0.10493611940111899</v>
      </c>
    </row>
    <row r="1508" spans="1:17" hidden="1" x14ac:dyDescent="0.3">
      <c r="A1508" t="s">
        <v>3188</v>
      </c>
      <c r="B1508" t="s">
        <v>3189</v>
      </c>
      <c r="C1508" t="s">
        <v>10398</v>
      </c>
      <c r="D1508" t="s">
        <v>21</v>
      </c>
      <c r="E1508">
        <v>969.47911214999999</v>
      </c>
      <c r="F1508">
        <v>92.55</v>
      </c>
      <c r="G1508">
        <v>-4.5260791105555702</v>
      </c>
      <c r="H1508">
        <v>-5.1523747258052204</v>
      </c>
      <c r="I1508">
        <v>-8.1784323592898804</v>
      </c>
      <c r="J1508">
        <v>-1.65921380159327</v>
      </c>
      <c r="K1508">
        <v>92.992631834934897</v>
      </c>
      <c r="L1508">
        <v>91.956613531188907</v>
      </c>
      <c r="M1508">
        <v>45.5133011251474</v>
      </c>
      <c r="N1508">
        <v>0.76061005649394497</v>
      </c>
      <c r="O1508">
        <v>34.197730956239802</v>
      </c>
      <c r="P1508">
        <v>39.592760180995398</v>
      </c>
    </row>
    <row r="1509" spans="1:17" hidden="1" x14ac:dyDescent="0.3">
      <c r="A1509" t="s">
        <v>3190</v>
      </c>
      <c r="B1509" t="s">
        <v>3191</v>
      </c>
      <c r="C1509" t="s">
        <v>10398</v>
      </c>
      <c r="D1509" t="s">
        <v>259</v>
      </c>
      <c r="E1509">
        <v>968.75538563600003</v>
      </c>
      <c r="F1509">
        <v>152.84</v>
      </c>
      <c r="G1509">
        <v>9.40307155910142</v>
      </c>
      <c r="H1509">
        <v>-6.0344595338716802</v>
      </c>
      <c r="I1509">
        <v>-3.0915347401273499</v>
      </c>
      <c r="J1509">
        <v>-7.5807791159683298</v>
      </c>
      <c r="K1509">
        <v>157.21094681508001</v>
      </c>
      <c r="L1509">
        <v>142.305503644852</v>
      </c>
      <c r="M1509">
        <v>44.050786890136898</v>
      </c>
      <c r="N1509">
        <v>0.38986619444882797</v>
      </c>
      <c r="O1509">
        <v>26.930123004449101</v>
      </c>
      <c r="P1509">
        <v>63.640256959314698</v>
      </c>
      <c r="Q1509">
        <v>0.24680607012121</v>
      </c>
    </row>
    <row r="1510" spans="1:17" hidden="1" x14ac:dyDescent="0.3">
      <c r="A1510" t="s">
        <v>3192</v>
      </c>
      <c r="B1510" t="s">
        <v>3193</v>
      </c>
      <c r="C1510" t="s">
        <v>10398</v>
      </c>
      <c r="D1510" t="s">
        <v>407</v>
      </c>
      <c r="E1510">
        <v>967.19825249999997</v>
      </c>
      <c r="F1510">
        <v>304.05</v>
      </c>
      <c r="G1510">
        <v>-20.536975229055699</v>
      </c>
      <c r="H1510">
        <v>-8.1476820661665101</v>
      </c>
      <c r="I1510">
        <v>-15.2540996056205</v>
      </c>
      <c r="J1510">
        <v>-5.1791861410812698</v>
      </c>
      <c r="K1510">
        <v>314.97267169648802</v>
      </c>
      <c r="L1510">
        <v>327.27890905163002</v>
      </c>
      <c r="M1510">
        <v>35.992057217486803</v>
      </c>
      <c r="N1510">
        <v>0.355206474984883</v>
      </c>
      <c r="O1510">
        <v>66.6666666666666</v>
      </c>
      <c r="P1510">
        <v>14.2615558060879</v>
      </c>
      <c r="Q1510">
        <v>-8.5477974481999998E-5</v>
      </c>
    </row>
    <row r="1511" spans="1:17" hidden="1" x14ac:dyDescent="0.3">
      <c r="A1511" t="s">
        <v>3194</v>
      </c>
      <c r="B1511" t="s">
        <v>1641</v>
      </c>
      <c r="C1511" t="s">
        <v>10398</v>
      </c>
      <c r="D1511" t="s">
        <v>269</v>
      </c>
      <c r="E1511">
        <v>965.02620000000002</v>
      </c>
      <c r="F1511">
        <v>2407.75</v>
      </c>
      <c r="G1511">
        <v>607.17195919702897</v>
      </c>
      <c r="H1511">
        <v>5.9671682294737902</v>
      </c>
      <c r="I1511">
        <v>73.879667153189004</v>
      </c>
      <c r="J1511">
        <v>-16.206121004333198</v>
      </c>
      <c r="K1511">
        <v>2094.07996453856</v>
      </c>
      <c r="L1511">
        <v>1336.7139593352899</v>
      </c>
      <c r="M1511">
        <v>48.074083558193102</v>
      </c>
      <c r="N1511">
        <v>0.75009195120455996</v>
      </c>
      <c r="O1511">
        <v>18.623195929809899</v>
      </c>
      <c r="P1511">
        <v>756.85053380782904</v>
      </c>
    </row>
    <row r="1512" spans="1:17" hidden="1" x14ac:dyDescent="0.3">
      <c r="A1512" t="s">
        <v>3195</v>
      </c>
      <c r="B1512" t="s">
        <v>3196</v>
      </c>
      <c r="C1512" t="s">
        <v>10398</v>
      </c>
      <c r="D1512" t="s">
        <v>794</v>
      </c>
      <c r="E1512">
        <v>964.84847219999995</v>
      </c>
      <c r="F1512">
        <v>426.6</v>
      </c>
      <c r="G1512">
        <v>-54.777792591837603</v>
      </c>
      <c r="H1512">
        <v>-0.21359072767071799</v>
      </c>
      <c r="I1512">
        <v>-21.862497508759901</v>
      </c>
      <c r="J1512">
        <v>-0.37717076935772198</v>
      </c>
      <c r="K1512">
        <v>424.30427316036503</v>
      </c>
      <c r="L1512">
        <v>456.29995467893599</v>
      </c>
      <c r="M1512">
        <v>56.598946109255301</v>
      </c>
      <c r="N1512">
        <v>0.415468558556289</v>
      </c>
      <c r="O1512">
        <v>73.464603844350606</v>
      </c>
      <c r="P1512">
        <v>27.609931199521299</v>
      </c>
      <c r="Q1512">
        <v>6.0673663823415998E-2</v>
      </c>
    </row>
    <row r="1513" spans="1:17" hidden="1" x14ac:dyDescent="0.3">
      <c r="A1513" t="s">
        <v>3197</v>
      </c>
      <c r="B1513" t="s">
        <v>3198</v>
      </c>
      <c r="C1513" t="s">
        <v>10398</v>
      </c>
      <c r="D1513" t="s">
        <v>80</v>
      </c>
      <c r="E1513">
        <v>962.10144330000003</v>
      </c>
      <c r="F1513">
        <v>212.7</v>
      </c>
      <c r="G1513">
        <v>-33.588230293559803</v>
      </c>
      <c r="H1513">
        <v>-7.1546950310041098</v>
      </c>
      <c r="I1513">
        <v>-2.9978943699632898</v>
      </c>
      <c r="J1513">
        <v>-3.1621111918912499</v>
      </c>
      <c r="K1513">
        <v>223.94635821632301</v>
      </c>
      <c r="L1513">
        <v>220.69335664754701</v>
      </c>
      <c r="M1513">
        <v>29.844601571699702</v>
      </c>
      <c r="N1513">
        <v>0.298718364908788</v>
      </c>
      <c r="O1513">
        <v>22.237893747061499</v>
      </c>
      <c r="P1513">
        <v>18.1666666666666</v>
      </c>
      <c r="Q1513">
        <v>-3.9853908097370001E-2</v>
      </c>
    </row>
    <row r="1514" spans="1:17" hidden="1" x14ac:dyDescent="0.3">
      <c r="A1514" t="s">
        <v>3199</v>
      </c>
      <c r="B1514" t="s">
        <v>3200</v>
      </c>
      <c r="C1514" t="s">
        <v>10398</v>
      </c>
      <c r="D1514" t="s">
        <v>1603</v>
      </c>
      <c r="E1514">
        <v>957.68179999999995</v>
      </c>
      <c r="F1514">
        <v>92.24</v>
      </c>
      <c r="G1514">
        <v>591.59478178160998</v>
      </c>
      <c r="H1514">
        <v>49.912807632965098</v>
      </c>
      <c r="I1514">
        <v>361.69664061390802</v>
      </c>
      <c r="J1514">
        <v>6.5072859633567397</v>
      </c>
      <c r="K1514">
        <v>65.563771742142393</v>
      </c>
      <c r="L1514">
        <v>40.024204022382598</v>
      </c>
      <c r="M1514">
        <v>99.3738672684064</v>
      </c>
      <c r="N1514">
        <v>2.0441995950013299</v>
      </c>
      <c r="O1514">
        <v>0</v>
      </c>
      <c r="P1514">
        <v>870.94736842105203</v>
      </c>
    </row>
    <row r="1515" spans="1:17" hidden="1" x14ac:dyDescent="0.3">
      <c r="A1515" t="s">
        <v>3201</v>
      </c>
      <c r="B1515" t="s">
        <v>3202</v>
      </c>
      <c r="C1515" t="s">
        <v>10398</v>
      </c>
      <c r="D1515" t="s">
        <v>533</v>
      </c>
      <c r="E1515">
        <v>955.60979512500001</v>
      </c>
      <c r="F1515">
        <v>284.85000000000002</v>
      </c>
      <c r="G1515">
        <v>66.449023659110097</v>
      </c>
      <c r="H1515">
        <v>10.5391209569295</v>
      </c>
      <c r="I1515">
        <v>38.846851792964699</v>
      </c>
      <c r="J1515">
        <v>-3.6698891202753101</v>
      </c>
      <c r="K1515">
        <v>272.37431642005998</v>
      </c>
      <c r="L1515">
        <v>216.701885579981</v>
      </c>
      <c r="M1515">
        <v>37.885816900008201</v>
      </c>
      <c r="N1515">
        <v>1.00888008883674</v>
      </c>
      <c r="O1515">
        <v>15.7100228190275</v>
      </c>
      <c r="P1515">
        <v>116.122913505311</v>
      </c>
      <c r="Q1515">
        <v>0.133596042857558</v>
      </c>
    </row>
    <row r="1516" spans="1:17" hidden="1" x14ac:dyDescent="0.3">
      <c r="A1516" t="s">
        <v>3203</v>
      </c>
      <c r="B1516" t="s">
        <v>3204</v>
      </c>
      <c r="C1516" t="s">
        <v>10398</v>
      </c>
      <c r="D1516" t="s">
        <v>74</v>
      </c>
      <c r="E1516">
        <v>950.07675499499999</v>
      </c>
      <c r="F1516">
        <v>105.55</v>
      </c>
      <c r="G1516">
        <v>17.514367259158998</v>
      </c>
      <c r="H1516">
        <v>12.0024079010793</v>
      </c>
      <c r="I1516">
        <v>-2.55068831930895</v>
      </c>
      <c r="J1516">
        <v>2.28430387831563</v>
      </c>
      <c r="K1516">
        <v>96.0960032173505</v>
      </c>
      <c r="L1516">
        <v>91.995527137861799</v>
      </c>
      <c r="M1516">
        <v>60.518303471145401</v>
      </c>
      <c r="N1516">
        <v>1.4079932055198801</v>
      </c>
      <c r="O1516">
        <v>31.9753671245855</v>
      </c>
      <c r="P1516">
        <v>67.406819984139503</v>
      </c>
      <c r="Q1516">
        <v>-8.9627239142770002E-3</v>
      </c>
    </row>
    <row r="1517" spans="1:17" hidden="1" x14ac:dyDescent="0.3">
      <c r="A1517" t="s">
        <v>3205</v>
      </c>
      <c r="B1517" t="s">
        <v>3206</v>
      </c>
      <c r="C1517" t="s">
        <v>10398</v>
      </c>
      <c r="D1517" t="s">
        <v>3207</v>
      </c>
      <c r="E1517">
        <v>949.73767804500005</v>
      </c>
      <c r="F1517">
        <v>199.23</v>
      </c>
      <c r="G1517">
        <v>6.0292260243955598</v>
      </c>
      <c r="H1517">
        <v>-10.0861614980599</v>
      </c>
      <c r="I1517">
        <v>-45.4499004313585</v>
      </c>
      <c r="J1517">
        <v>2.45308548970534</v>
      </c>
      <c r="K1517">
        <v>217.587657250798</v>
      </c>
      <c r="L1517">
        <v>225.89262705310901</v>
      </c>
      <c r="M1517">
        <v>37.8478962646778</v>
      </c>
      <c r="N1517">
        <v>0.448661248602021</v>
      </c>
      <c r="O1517">
        <v>80.093359433820197</v>
      </c>
      <c r="P1517">
        <v>38.3541666666666</v>
      </c>
      <c r="Q1517">
        <v>-1.1507564332093E-2</v>
      </c>
    </row>
    <row r="1518" spans="1:17" hidden="1" x14ac:dyDescent="0.3">
      <c r="A1518" t="s">
        <v>3208</v>
      </c>
      <c r="B1518" t="s">
        <v>3209</v>
      </c>
      <c r="C1518" t="s">
        <v>10398</v>
      </c>
      <c r="D1518" t="s">
        <v>54</v>
      </c>
      <c r="E1518">
        <v>947.50259825000001</v>
      </c>
      <c r="F1518">
        <v>42.25</v>
      </c>
      <c r="G1518">
        <v>39.069027972575398</v>
      </c>
      <c r="H1518">
        <v>31.418090110076101</v>
      </c>
      <c r="I1518">
        <v>19.526852869767598</v>
      </c>
      <c r="J1518">
        <v>-20.294822866922399</v>
      </c>
      <c r="K1518">
        <v>39.663204286693102</v>
      </c>
      <c r="L1518">
        <v>33.8195399218381</v>
      </c>
      <c r="M1518">
        <v>33.495289124145302</v>
      </c>
      <c r="N1518">
        <v>2.3844280516360401</v>
      </c>
      <c r="O1518">
        <v>33.727810650887498</v>
      </c>
      <c r="P1518">
        <v>96.511627906976699</v>
      </c>
      <c r="Q1518">
        <v>3.6029420427335999E-2</v>
      </c>
    </row>
    <row r="1519" spans="1:17" hidden="1" x14ac:dyDescent="0.3">
      <c r="A1519" t="s">
        <v>3210</v>
      </c>
      <c r="B1519" t="s">
        <v>3211</v>
      </c>
      <c r="C1519" t="s">
        <v>10398</v>
      </c>
      <c r="D1519" t="s">
        <v>21</v>
      </c>
      <c r="E1519">
        <v>945.62216999999998</v>
      </c>
      <c r="F1519">
        <v>745.7</v>
      </c>
      <c r="G1519">
        <v>-6.4798939952768402</v>
      </c>
      <c r="H1519">
        <v>-8.5187406010548408</v>
      </c>
      <c r="I1519">
        <v>-1.4520934635335501</v>
      </c>
      <c r="J1519">
        <v>-3.7394937474472001</v>
      </c>
      <c r="K1519">
        <v>751.01826799709602</v>
      </c>
      <c r="L1519">
        <v>702.01431610360305</v>
      </c>
      <c r="M1519">
        <v>47.702317660028598</v>
      </c>
      <c r="N1519">
        <v>0.91533493132954602</v>
      </c>
      <c r="O1519">
        <v>10.8958026015824</v>
      </c>
      <c r="P1519">
        <v>40.671571401622302</v>
      </c>
      <c r="Q1519">
        <v>0.13061229390493301</v>
      </c>
    </row>
    <row r="1520" spans="1:17" hidden="1" x14ac:dyDescent="0.3">
      <c r="A1520" t="s">
        <v>3212</v>
      </c>
      <c r="B1520" t="s">
        <v>3213</v>
      </c>
      <c r="C1520" t="s">
        <v>10398</v>
      </c>
      <c r="D1520" t="s">
        <v>278</v>
      </c>
      <c r="E1520">
        <v>943.20710918500004</v>
      </c>
      <c r="F1520">
        <v>1688.65</v>
      </c>
      <c r="G1520">
        <v>-47.136007144942802</v>
      </c>
      <c r="H1520">
        <v>-5.1480839777684402</v>
      </c>
      <c r="I1520">
        <v>-21.074325982016799</v>
      </c>
      <c r="J1520">
        <v>-3.1213264223363999</v>
      </c>
      <c r="K1520">
        <v>1730.9596942604701</v>
      </c>
      <c r="L1520">
        <v>1775.0136881466001</v>
      </c>
      <c r="M1520">
        <v>32.377223110717502</v>
      </c>
      <c r="N1520">
        <v>1.0394826454972901</v>
      </c>
      <c r="O1520">
        <v>29.3933023421075</v>
      </c>
      <c r="P1520">
        <v>11.8311258278145</v>
      </c>
      <c r="Q1520">
        <v>-7.1115732366793999E-2</v>
      </c>
    </row>
    <row r="1521" spans="1:17" hidden="1" x14ac:dyDescent="0.3">
      <c r="A1521" t="s">
        <v>3214</v>
      </c>
      <c r="B1521" t="s">
        <v>3215</v>
      </c>
      <c r="C1521" t="s">
        <v>10398</v>
      </c>
      <c r="D1521" t="s">
        <v>24</v>
      </c>
      <c r="E1521">
        <v>940.95194039599903</v>
      </c>
      <c r="F1521">
        <v>37.19</v>
      </c>
      <c r="G1521">
        <v>-3.9517547862312501</v>
      </c>
      <c r="H1521">
        <v>-12.821068708629401</v>
      </c>
      <c r="I1521">
        <v>-30.999278232002801</v>
      </c>
      <c r="J1521">
        <v>-5.6624450636598196</v>
      </c>
      <c r="K1521">
        <v>39.976911872633799</v>
      </c>
      <c r="L1521">
        <v>39.027868493582602</v>
      </c>
      <c r="M1521">
        <v>31.416195259144398</v>
      </c>
      <c r="N1521">
        <v>0.43339140565580597</v>
      </c>
      <c r="O1521">
        <v>58.644796988437697</v>
      </c>
      <c r="P1521">
        <v>41.676190476190399</v>
      </c>
      <c r="Q1521">
        <v>8.4488953416853002E-2</v>
      </c>
    </row>
    <row r="1522" spans="1:17" hidden="1" x14ac:dyDescent="0.3">
      <c r="A1522" t="s">
        <v>3216</v>
      </c>
      <c r="B1522" t="s">
        <v>3217</v>
      </c>
      <c r="C1522" t="s">
        <v>10398</v>
      </c>
      <c r="D1522" t="s">
        <v>46</v>
      </c>
      <c r="E1522">
        <v>940.88491486800001</v>
      </c>
      <c r="F1522">
        <v>23.61</v>
      </c>
      <c r="G1522">
        <v>76.787472202995701</v>
      </c>
      <c r="H1522">
        <v>1394.91166997653</v>
      </c>
      <c r="I1522">
        <v>88.285821913752997</v>
      </c>
      <c r="J1522">
        <v>31.600207011267599</v>
      </c>
      <c r="K1522">
        <v>8.1324326728993395</v>
      </c>
      <c r="L1522">
        <v>3.6045471426986602</v>
      </c>
      <c r="M1522">
        <v>100</v>
      </c>
      <c r="N1522">
        <v>0.90859633499109105</v>
      </c>
      <c r="O1522">
        <v>0</v>
      </c>
      <c r="P1522">
        <v>116.605504587155</v>
      </c>
    </row>
    <row r="1523" spans="1:17" hidden="1" x14ac:dyDescent="0.3">
      <c r="A1523" t="s">
        <v>3218</v>
      </c>
      <c r="B1523" t="s">
        <v>3219</v>
      </c>
      <c r="C1523" t="s">
        <v>10398</v>
      </c>
      <c r="D1523" t="s">
        <v>259</v>
      </c>
      <c r="E1523">
        <v>940.77200000000005</v>
      </c>
      <c r="F1523">
        <v>1679.95</v>
      </c>
      <c r="G1523">
        <v>-3.9147359277677798</v>
      </c>
      <c r="H1523">
        <v>13.6886814707902</v>
      </c>
      <c r="I1523">
        <v>6.2809523848218696</v>
      </c>
      <c r="J1523">
        <v>-7.8208235214957504</v>
      </c>
      <c r="K1523">
        <v>1665.22310931889</v>
      </c>
      <c r="L1523">
        <v>1530.41708672645</v>
      </c>
      <c r="M1523">
        <v>33.741460640211201</v>
      </c>
      <c r="N1523">
        <v>0.79523891668104196</v>
      </c>
      <c r="O1523">
        <v>12.202744129289499</v>
      </c>
      <c r="P1523">
        <v>33.096973538266496</v>
      </c>
      <c r="Q1523">
        <v>4.6498413380225999E-2</v>
      </c>
    </row>
    <row r="1524" spans="1:17" hidden="1" x14ac:dyDescent="0.3">
      <c r="A1524" t="s">
        <v>3220</v>
      </c>
      <c r="B1524" t="s">
        <v>3221</v>
      </c>
      <c r="C1524" t="s">
        <v>10398</v>
      </c>
      <c r="D1524" t="s">
        <v>46</v>
      </c>
      <c r="E1524">
        <v>936.85118999999997</v>
      </c>
      <c r="F1524">
        <v>927.3</v>
      </c>
      <c r="G1524">
        <v>676.40374575994701</v>
      </c>
      <c r="H1524">
        <v>16.286728673793601</v>
      </c>
      <c r="I1524">
        <v>33.921096475257002</v>
      </c>
      <c r="J1524">
        <v>-9.2372650068001203</v>
      </c>
      <c r="K1524">
        <v>731.90694980617502</v>
      </c>
      <c r="L1524">
        <v>552.63228706531402</v>
      </c>
      <c r="M1524">
        <v>63.352821244110899</v>
      </c>
      <c r="N1524">
        <v>1.4385920486199</v>
      </c>
      <c r="O1524">
        <v>7.8399654912110401</v>
      </c>
      <c r="P1524">
        <v>727.94642857142799</v>
      </c>
    </row>
    <row r="1525" spans="1:17" hidden="1" x14ac:dyDescent="0.3">
      <c r="A1525" t="s">
        <v>3222</v>
      </c>
      <c r="B1525" t="s">
        <v>3223</v>
      </c>
      <c r="C1525" t="s">
        <v>10398</v>
      </c>
      <c r="D1525" t="s">
        <v>605</v>
      </c>
      <c r="E1525">
        <v>935.51512032000005</v>
      </c>
      <c r="F1525">
        <v>6.49</v>
      </c>
      <c r="G1525">
        <v>140.26082317634601</v>
      </c>
      <c r="H1525">
        <v>37.836874250578802</v>
      </c>
      <c r="I1525">
        <v>69.748407808321502</v>
      </c>
      <c r="J1525">
        <v>1.9507547562596901</v>
      </c>
      <c r="K1525">
        <v>5.3292346350798701</v>
      </c>
      <c r="L1525">
        <v>4.2250113037456103</v>
      </c>
      <c r="M1525">
        <v>63.589729859490802</v>
      </c>
      <c r="N1525">
        <v>2.1398405209199698</v>
      </c>
      <c r="O1525">
        <v>4.7765793528505398</v>
      </c>
      <c r="P1525">
        <v>218.13725490196001</v>
      </c>
      <c r="Q1525">
        <v>9.2914262947514994E-2</v>
      </c>
    </row>
    <row r="1526" spans="1:17" hidden="1" x14ac:dyDescent="0.3">
      <c r="A1526" t="s">
        <v>3224</v>
      </c>
      <c r="B1526" t="s">
        <v>3225</v>
      </c>
      <c r="C1526" t="s">
        <v>10398</v>
      </c>
      <c r="D1526" t="s">
        <v>390</v>
      </c>
      <c r="E1526">
        <v>932.37701842000001</v>
      </c>
      <c r="F1526">
        <v>7.16</v>
      </c>
      <c r="G1526">
        <v>-61.142403848295203</v>
      </c>
      <c r="H1526">
        <v>-5.8047892212496404</v>
      </c>
      <c r="I1526">
        <v>-22.945795306236299</v>
      </c>
      <c r="J1526">
        <v>4.0729827672230696</v>
      </c>
      <c r="K1526">
        <v>7.4950876133194297</v>
      </c>
      <c r="L1526">
        <v>8.3633618151796707</v>
      </c>
      <c r="M1526">
        <v>45.092784332523699</v>
      </c>
      <c r="N1526">
        <v>0.61869643120640405</v>
      </c>
      <c r="O1526">
        <v>60.614525139664799</v>
      </c>
      <c r="P1526">
        <v>9.3129770992366403</v>
      </c>
    </row>
    <row r="1527" spans="1:17" hidden="1" x14ac:dyDescent="0.3">
      <c r="A1527" t="s">
        <v>3226</v>
      </c>
      <c r="B1527" t="s">
        <v>3227</v>
      </c>
      <c r="C1527" t="s">
        <v>10398</v>
      </c>
      <c r="D1527" t="s">
        <v>197</v>
      </c>
      <c r="E1527">
        <v>929.12429999999995</v>
      </c>
      <c r="F1527">
        <v>1950</v>
      </c>
      <c r="G1527">
        <v>30.3801012196577</v>
      </c>
      <c r="H1527">
        <v>-6.7262725752328398</v>
      </c>
      <c r="I1527">
        <v>-24.3250101264628</v>
      </c>
      <c r="J1527">
        <v>-1.71336738114487</v>
      </c>
      <c r="K1527">
        <v>2005.61394489449</v>
      </c>
      <c r="L1527">
        <v>1920.76995260376</v>
      </c>
      <c r="M1527">
        <v>48.770745757023299</v>
      </c>
      <c r="N1527">
        <v>2.2148241539482401</v>
      </c>
      <c r="O1527">
        <v>28.687179487179399</v>
      </c>
      <c r="P1527">
        <v>78.8416563488788</v>
      </c>
      <c r="Q1527">
        <v>0.20350394082685</v>
      </c>
    </row>
    <row r="1528" spans="1:17" hidden="1" x14ac:dyDescent="0.3">
      <c r="A1528" t="s">
        <v>3228</v>
      </c>
      <c r="B1528" t="s">
        <v>3229</v>
      </c>
      <c r="C1528" t="s">
        <v>10398</v>
      </c>
      <c r="D1528" t="s">
        <v>197</v>
      </c>
      <c r="E1528">
        <v>928.10900000000004</v>
      </c>
      <c r="F1528">
        <v>763.75</v>
      </c>
      <c r="G1528">
        <v>-16.2692160823816</v>
      </c>
      <c r="H1528">
        <v>-9.1356396595096907</v>
      </c>
      <c r="I1528">
        <v>-16.546300823236098</v>
      </c>
      <c r="J1528">
        <v>-5.4027627838877699</v>
      </c>
      <c r="K1528">
        <v>783.84553343062805</v>
      </c>
      <c r="L1528">
        <v>764.48415370456598</v>
      </c>
      <c r="M1528">
        <v>47.035182278031598</v>
      </c>
      <c r="N1528">
        <v>0.63380694224030498</v>
      </c>
      <c r="O1528">
        <v>22.422258592471302</v>
      </c>
      <c r="P1528">
        <v>16.000911300121501</v>
      </c>
      <c r="Q1528">
        <v>4.8138350177017002E-2</v>
      </c>
    </row>
    <row r="1529" spans="1:17" hidden="1" x14ac:dyDescent="0.3">
      <c r="A1529" t="s">
        <v>3230</v>
      </c>
      <c r="B1529" t="s">
        <v>3231</v>
      </c>
      <c r="C1529" t="s">
        <v>10398</v>
      </c>
      <c r="D1529" t="s">
        <v>46</v>
      </c>
      <c r="E1529">
        <v>927.19835355499902</v>
      </c>
      <c r="F1529">
        <v>437.95</v>
      </c>
      <c r="G1529">
        <v>-71.983807162206205</v>
      </c>
      <c r="H1529">
        <v>-11.6734919879349</v>
      </c>
      <c r="I1529">
        <v>-36.089866764201297</v>
      </c>
      <c r="J1529">
        <v>-2.8274493775798102</v>
      </c>
      <c r="K1529">
        <v>456.002999093776</v>
      </c>
      <c r="L1529">
        <v>519.53891432932198</v>
      </c>
      <c r="M1529">
        <v>48.978310796499201</v>
      </c>
      <c r="N1529">
        <v>0.88356918843434196</v>
      </c>
      <c r="O1529">
        <v>97.134376070327605</v>
      </c>
      <c r="P1529">
        <v>7.3406862745098103</v>
      </c>
      <c r="Q1529">
        <v>0.17289593948301099</v>
      </c>
    </row>
    <row r="1530" spans="1:17" hidden="1" x14ac:dyDescent="0.3">
      <c r="A1530" t="s">
        <v>3232</v>
      </c>
      <c r="B1530" t="s">
        <v>3233</v>
      </c>
      <c r="C1530" t="s">
        <v>10398</v>
      </c>
      <c r="D1530" t="s">
        <v>215</v>
      </c>
      <c r="E1530">
        <v>925.68534</v>
      </c>
      <c r="F1530">
        <v>898</v>
      </c>
      <c r="G1530">
        <v>45.831240995250504</v>
      </c>
      <c r="H1530">
        <v>-3.1109288935191302</v>
      </c>
      <c r="I1530">
        <v>106.152424346156</v>
      </c>
      <c r="J1530">
        <v>-10.2235714627775</v>
      </c>
      <c r="K1530">
        <v>839.14051904222094</v>
      </c>
      <c r="L1530">
        <v>632.53398710444401</v>
      </c>
      <c r="M1530">
        <v>39.750460157204699</v>
      </c>
      <c r="N1530">
        <v>0.53491770496846602</v>
      </c>
      <c r="O1530">
        <v>15.1391982182628</v>
      </c>
      <c r="P1530">
        <v>168.129068216653</v>
      </c>
      <c r="Q1530">
        <v>0.26097108337259201</v>
      </c>
    </row>
    <row r="1531" spans="1:17" hidden="1" x14ac:dyDescent="0.3">
      <c r="A1531" t="s">
        <v>3234</v>
      </c>
      <c r="B1531" t="s">
        <v>3235</v>
      </c>
      <c r="C1531" t="s">
        <v>10398</v>
      </c>
      <c r="D1531" t="s">
        <v>472</v>
      </c>
      <c r="E1531">
        <v>921</v>
      </c>
      <c r="F1531">
        <v>307</v>
      </c>
      <c r="G1531">
        <v>20.933443294909399</v>
      </c>
      <c r="H1531">
        <v>-9.7692569396836699</v>
      </c>
      <c r="I1531">
        <v>27.333409806674801</v>
      </c>
      <c r="J1531">
        <v>-0.80793478557143905</v>
      </c>
      <c r="K1531">
        <v>303.86246531565598</v>
      </c>
      <c r="L1531">
        <v>270.96538336243901</v>
      </c>
      <c r="M1531">
        <v>52.220360256511597</v>
      </c>
      <c r="N1531">
        <v>0.441364178346698</v>
      </c>
      <c r="O1531">
        <v>16.188925081433201</v>
      </c>
      <c r="P1531">
        <v>65.0094060736361</v>
      </c>
      <c r="Q1531">
        <v>1.5545924862575E-2</v>
      </c>
    </row>
    <row r="1532" spans="1:17" hidden="1" x14ac:dyDescent="0.3">
      <c r="A1532" t="s">
        <v>3236</v>
      </c>
      <c r="B1532" t="s">
        <v>3237</v>
      </c>
      <c r="C1532" t="s">
        <v>10398</v>
      </c>
      <c r="D1532" t="s">
        <v>132</v>
      </c>
      <c r="E1532">
        <v>920.56546000000003</v>
      </c>
      <c r="F1532">
        <v>936.2</v>
      </c>
      <c r="G1532">
        <v>2.6006487186574199</v>
      </c>
      <c r="H1532">
        <v>-5.7619025708070701</v>
      </c>
      <c r="I1532">
        <v>5.2837225371148797</v>
      </c>
      <c r="J1532">
        <v>-6.6670710848485699</v>
      </c>
      <c r="K1532">
        <v>963.28107531855801</v>
      </c>
      <c r="L1532">
        <v>907.71992953748395</v>
      </c>
      <c r="M1532">
        <v>41.191406709429501</v>
      </c>
      <c r="N1532">
        <v>0.501075380661266</v>
      </c>
      <c r="O1532">
        <v>25.5073702200384</v>
      </c>
      <c r="P1532">
        <v>39.658387409562103</v>
      </c>
      <c r="Q1532">
        <v>1.9019179924710001E-3</v>
      </c>
    </row>
    <row r="1533" spans="1:17" hidden="1" x14ac:dyDescent="0.3">
      <c r="A1533" t="s">
        <v>3238</v>
      </c>
      <c r="B1533" t="s">
        <v>3239</v>
      </c>
      <c r="C1533" t="s">
        <v>10398</v>
      </c>
      <c r="D1533" t="s">
        <v>197</v>
      </c>
      <c r="E1533">
        <v>920.35709061499995</v>
      </c>
      <c r="F1533">
        <v>1190.6500000000001</v>
      </c>
      <c r="G1533">
        <v>19.545202197683199</v>
      </c>
      <c r="H1533">
        <v>16.7640122375464</v>
      </c>
      <c r="I1533">
        <v>46.359122922136798</v>
      </c>
      <c r="J1533">
        <v>-2.9034054132881799</v>
      </c>
      <c r="K1533">
        <v>1118.17994481453</v>
      </c>
      <c r="L1533">
        <v>950.74520550329305</v>
      </c>
      <c r="M1533">
        <v>38.700711543814599</v>
      </c>
      <c r="N1533">
        <v>0.137723890668419</v>
      </c>
      <c r="O1533">
        <v>15.0632007726871</v>
      </c>
      <c r="P1533">
        <v>85.185473209425297</v>
      </c>
      <c r="Q1533">
        <v>2.1696584388856001E-2</v>
      </c>
    </row>
    <row r="1534" spans="1:17" hidden="1" x14ac:dyDescent="0.3">
      <c r="A1534" t="s">
        <v>3240</v>
      </c>
      <c r="B1534" t="s">
        <v>3241</v>
      </c>
      <c r="C1534" t="s">
        <v>10398</v>
      </c>
      <c r="D1534" t="s">
        <v>80</v>
      </c>
      <c r="E1534">
        <v>919.51945592000004</v>
      </c>
      <c r="F1534">
        <v>106.42</v>
      </c>
      <c r="G1534">
        <v>-10.6990597835362</v>
      </c>
      <c r="H1534">
        <v>-17.262097776177701</v>
      </c>
      <c r="I1534">
        <v>-18.264152502075</v>
      </c>
      <c r="J1534">
        <v>-5.7865560534508704</v>
      </c>
      <c r="K1534">
        <v>110.756610198201</v>
      </c>
      <c r="L1534">
        <v>108.140480949977</v>
      </c>
      <c r="M1534">
        <v>39.2975390518057</v>
      </c>
      <c r="N1534">
        <v>0.66330407903579003</v>
      </c>
      <c r="O1534">
        <v>67.214809246382202</v>
      </c>
      <c r="P1534">
        <v>32.198757763975102</v>
      </c>
      <c r="Q1534">
        <v>-3.4309719314606003E-2</v>
      </c>
    </row>
    <row r="1535" spans="1:17" hidden="1" x14ac:dyDescent="0.3">
      <c r="A1535" t="s">
        <v>3242</v>
      </c>
      <c r="B1535" t="s">
        <v>3243</v>
      </c>
      <c r="C1535" t="s">
        <v>10398</v>
      </c>
      <c r="D1535" t="s">
        <v>259</v>
      </c>
      <c r="E1535">
        <v>918.32159999999999</v>
      </c>
      <c r="F1535">
        <v>724.8</v>
      </c>
      <c r="G1535">
        <v>-33.866247879998497</v>
      </c>
      <c r="H1535">
        <v>-2.6073776425102499</v>
      </c>
      <c r="I1535">
        <v>-22.3678981692413</v>
      </c>
      <c r="J1535">
        <v>0.100918333140843</v>
      </c>
      <c r="O1535">
        <v>6.7880794701986797</v>
      </c>
      <c r="P1535">
        <v>6.2756598240469197</v>
      </c>
    </row>
    <row r="1536" spans="1:17" hidden="1" x14ac:dyDescent="0.3">
      <c r="A1536" t="s">
        <v>3244</v>
      </c>
      <c r="B1536" t="s">
        <v>3245</v>
      </c>
      <c r="C1536" t="s">
        <v>10398</v>
      </c>
      <c r="D1536" t="s">
        <v>733</v>
      </c>
      <c r="E1536">
        <v>918.032559698</v>
      </c>
      <c r="F1536">
        <v>216.61</v>
      </c>
      <c r="G1536">
        <v>-3.6941988431914301</v>
      </c>
      <c r="H1536">
        <v>16.1422567089034</v>
      </c>
      <c r="I1536">
        <v>-20.148202235283499</v>
      </c>
      <c r="J1536">
        <v>-7.2026377674109598</v>
      </c>
      <c r="K1536">
        <v>212.079852157266</v>
      </c>
      <c r="L1536">
        <v>216.671202434657</v>
      </c>
      <c r="M1536">
        <v>44.509256538878802</v>
      </c>
      <c r="N1536">
        <v>1.2829572185634801</v>
      </c>
      <c r="O1536">
        <v>53.732514657679701</v>
      </c>
      <c r="P1536">
        <v>28.3234597156398</v>
      </c>
    </row>
    <row r="1537" spans="1:17" hidden="1" x14ac:dyDescent="0.3">
      <c r="A1537" t="s">
        <v>3246</v>
      </c>
      <c r="B1537" t="s">
        <v>3247</v>
      </c>
      <c r="C1537" t="s">
        <v>10398</v>
      </c>
      <c r="D1537" t="s">
        <v>18</v>
      </c>
      <c r="E1537">
        <v>914.68713725999999</v>
      </c>
      <c r="F1537">
        <v>889.85</v>
      </c>
      <c r="G1537">
        <v>16.5469346981291</v>
      </c>
      <c r="H1537">
        <v>-5.1054042305936296</v>
      </c>
      <c r="I1537">
        <v>-32.334888332053602</v>
      </c>
      <c r="J1537">
        <v>-11.2170632628766</v>
      </c>
      <c r="K1537">
        <v>915.34377464448801</v>
      </c>
      <c r="L1537">
        <v>952.80113266347303</v>
      </c>
      <c r="M1537">
        <v>47.603246200102802</v>
      </c>
      <c r="N1537">
        <v>1.0348459036704301</v>
      </c>
      <c r="O1537">
        <v>77.782772377366896</v>
      </c>
      <c r="P1537">
        <v>50.822033898305001</v>
      </c>
      <c r="Q1537">
        <v>0.19945113276505899</v>
      </c>
    </row>
    <row r="1538" spans="1:17" hidden="1" x14ac:dyDescent="0.3">
      <c r="A1538" t="s">
        <v>3248</v>
      </c>
      <c r="B1538" t="s">
        <v>3249</v>
      </c>
      <c r="C1538" t="s">
        <v>10398</v>
      </c>
      <c r="D1538" t="s">
        <v>429</v>
      </c>
      <c r="E1538">
        <v>913.55052703499996</v>
      </c>
      <c r="F1538">
        <v>322.55</v>
      </c>
      <c r="G1538">
        <v>4.6064781398506502</v>
      </c>
      <c r="H1538">
        <v>-4.6701877432513799</v>
      </c>
      <c r="I1538">
        <v>25.101151423311101</v>
      </c>
      <c r="J1538">
        <v>-2.0238299704028702</v>
      </c>
      <c r="K1538">
        <v>318.292125155326</v>
      </c>
      <c r="L1538">
        <v>280.222300138354</v>
      </c>
      <c r="M1538">
        <v>49.311706901982298</v>
      </c>
      <c r="N1538">
        <v>0.296627071904569</v>
      </c>
      <c r="O1538">
        <v>16.183537436056401</v>
      </c>
      <c r="P1538">
        <v>70.526037536346806</v>
      </c>
      <c r="Q1538">
        <v>9.3962615902778004E-2</v>
      </c>
    </row>
    <row r="1539" spans="1:17" hidden="1" x14ac:dyDescent="0.3">
      <c r="A1539" t="s">
        <v>3250</v>
      </c>
      <c r="B1539" t="s">
        <v>3251</v>
      </c>
      <c r="C1539" t="s">
        <v>10398</v>
      </c>
      <c r="D1539" t="s">
        <v>54</v>
      </c>
      <c r="E1539">
        <v>912.91173874200001</v>
      </c>
      <c r="F1539">
        <v>278.79000000000002</v>
      </c>
      <c r="G1539">
        <v>333.12834502312103</v>
      </c>
      <c r="H1539">
        <v>31.707534284834299</v>
      </c>
      <c r="I1539">
        <v>100.73515829166</v>
      </c>
      <c r="J1539">
        <v>3.15649319786692</v>
      </c>
      <c r="K1539">
        <v>218.18837070395301</v>
      </c>
      <c r="L1539">
        <v>165.223747177109</v>
      </c>
      <c r="M1539">
        <v>78.773751836528604</v>
      </c>
      <c r="N1539">
        <v>0.499455610172998</v>
      </c>
      <c r="O1539">
        <v>0</v>
      </c>
      <c r="P1539">
        <v>364.65</v>
      </c>
      <c r="Q1539">
        <v>0.11804576599382199</v>
      </c>
    </row>
    <row r="1540" spans="1:17" hidden="1" x14ac:dyDescent="0.3">
      <c r="A1540" t="s">
        <v>3252</v>
      </c>
      <c r="B1540" t="s">
        <v>3253</v>
      </c>
      <c r="C1540" t="s">
        <v>10398</v>
      </c>
      <c r="D1540" t="s">
        <v>244</v>
      </c>
      <c r="E1540">
        <v>911.58041390000005</v>
      </c>
      <c r="F1540">
        <v>603.85</v>
      </c>
      <c r="G1540">
        <v>321.26328327716698</v>
      </c>
      <c r="H1540">
        <v>-25.833535028441599</v>
      </c>
      <c r="I1540">
        <v>54.039822758973898</v>
      </c>
      <c r="J1540">
        <v>-7.0263564265282898</v>
      </c>
      <c r="K1540">
        <v>663.77123171007702</v>
      </c>
      <c r="L1540">
        <v>520.99472732636195</v>
      </c>
      <c r="M1540">
        <v>28.403857461975299</v>
      </c>
      <c r="N1540">
        <v>0.96845897975783002</v>
      </c>
      <c r="O1540">
        <v>35.215699263062</v>
      </c>
      <c r="P1540">
        <v>383.08</v>
      </c>
      <c r="Q1540">
        <v>0.21707905014957801</v>
      </c>
    </row>
    <row r="1541" spans="1:17" hidden="1" x14ac:dyDescent="0.3">
      <c r="A1541" t="s">
        <v>3254</v>
      </c>
      <c r="B1541" t="s">
        <v>3255</v>
      </c>
      <c r="C1541" t="s">
        <v>10398</v>
      </c>
      <c r="D1541" t="s">
        <v>21</v>
      </c>
      <c r="E1541">
        <v>910.88778900499995</v>
      </c>
      <c r="F1541">
        <v>1870.15</v>
      </c>
      <c r="G1541">
        <v>143.32134784942099</v>
      </c>
      <c r="H1541">
        <v>25.0909783785374</v>
      </c>
      <c r="I1541">
        <v>-5.27254117586007</v>
      </c>
      <c r="J1541">
        <v>-5.1830925852077501</v>
      </c>
      <c r="K1541">
        <v>1740.26669096409</v>
      </c>
      <c r="L1541">
        <v>1615.4660428817499</v>
      </c>
      <c r="M1541">
        <v>54.642104909214602</v>
      </c>
      <c r="N1541">
        <v>2.1724487362533198</v>
      </c>
      <c r="O1541">
        <v>23.519503783118999</v>
      </c>
      <c r="P1541">
        <v>200.71554912365301</v>
      </c>
      <c r="Q1541">
        <v>0.162353936969447</v>
      </c>
    </row>
    <row r="1542" spans="1:17" hidden="1" x14ac:dyDescent="0.3">
      <c r="A1542" t="s">
        <v>3256</v>
      </c>
      <c r="B1542" t="s">
        <v>3257</v>
      </c>
      <c r="C1542" t="s">
        <v>10398</v>
      </c>
      <c r="D1542" t="s">
        <v>429</v>
      </c>
      <c r="E1542">
        <v>910.84404570000004</v>
      </c>
      <c r="F1542">
        <v>628.9</v>
      </c>
      <c r="G1542">
        <v>212.66485672323699</v>
      </c>
      <c r="H1542">
        <v>0.92316422941092302</v>
      </c>
      <c r="I1542">
        <v>117.35958884319101</v>
      </c>
      <c r="J1542">
        <v>-10.5193375303986</v>
      </c>
      <c r="K1542">
        <v>569.54848176581004</v>
      </c>
      <c r="M1542">
        <v>53.191274338566302</v>
      </c>
      <c r="N1542">
        <v>0.93871055433477502</v>
      </c>
      <c r="O1542">
        <v>8.6818254094450609</v>
      </c>
      <c r="P1542">
        <v>299.04822335025301</v>
      </c>
    </row>
    <row r="1543" spans="1:17" hidden="1" x14ac:dyDescent="0.3">
      <c r="A1543" t="s">
        <v>3258</v>
      </c>
      <c r="B1543" t="s">
        <v>3259</v>
      </c>
      <c r="C1543" t="s">
        <v>10398</v>
      </c>
      <c r="D1543" t="s">
        <v>472</v>
      </c>
      <c r="E1543">
        <v>910.65650000000005</v>
      </c>
      <c r="F1543">
        <v>82.9</v>
      </c>
      <c r="G1543">
        <v>-35.549403910114002</v>
      </c>
      <c r="H1543">
        <v>-3.9199501898845699</v>
      </c>
      <c r="I1543">
        <v>-0.25592241157339701</v>
      </c>
      <c r="J1543">
        <v>-6.3907118565394896</v>
      </c>
      <c r="K1543">
        <v>80.213050801166204</v>
      </c>
      <c r="L1543">
        <v>79.878776144087595</v>
      </c>
      <c r="M1543">
        <v>48.3505942248606</v>
      </c>
      <c r="N1543">
        <v>1.4227483122633</v>
      </c>
      <c r="O1543">
        <v>42.882991556091604</v>
      </c>
      <c r="P1543">
        <v>25.606060606060598</v>
      </c>
      <c r="Q1543">
        <v>-3.2272185180640001E-3</v>
      </c>
    </row>
    <row r="1544" spans="1:17" hidden="1" x14ac:dyDescent="0.3">
      <c r="A1544" t="s">
        <v>3260</v>
      </c>
      <c r="B1544" t="s">
        <v>3261</v>
      </c>
      <c r="C1544" t="s">
        <v>10398</v>
      </c>
      <c r="D1544" t="s">
        <v>114</v>
      </c>
      <c r="E1544">
        <v>907.27560000000005</v>
      </c>
      <c r="F1544">
        <v>415.8</v>
      </c>
      <c r="G1544">
        <v>20.163241490434402</v>
      </c>
      <c r="H1544">
        <v>-3.17468999117854</v>
      </c>
      <c r="I1544">
        <v>2.8295249026355598</v>
      </c>
      <c r="J1544">
        <v>-3.9919371404344299</v>
      </c>
      <c r="K1544">
        <v>400.14093783089498</v>
      </c>
      <c r="L1544">
        <v>351.47438351927201</v>
      </c>
      <c r="M1544">
        <v>42.640352299194497</v>
      </c>
      <c r="N1544">
        <v>1.96113619762268</v>
      </c>
      <c r="O1544">
        <v>19.023569023568999</v>
      </c>
      <c r="P1544">
        <v>65.229485396383794</v>
      </c>
    </row>
    <row r="1545" spans="1:17" hidden="1" x14ac:dyDescent="0.3">
      <c r="A1545" t="s">
        <v>3262</v>
      </c>
      <c r="B1545" t="s">
        <v>3263</v>
      </c>
      <c r="C1545" t="s">
        <v>10398</v>
      </c>
      <c r="D1545" t="s">
        <v>1001</v>
      </c>
      <c r="E1545">
        <v>906.92086698999901</v>
      </c>
      <c r="F1545">
        <v>136.61000000000001</v>
      </c>
      <c r="G1545">
        <v>-52.084426819967099</v>
      </c>
      <c r="H1545">
        <v>-6.0512488914339597</v>
      </c>
      <c r="I1545">
        <v>-4.86695051067296</v>
      </c>
      <c r="J1545">
        <v>-1.8116066315038399</v>
      </c>
      <c r="K1545">
        <v>134.46708301495599</v>
      </c>
      <c r="L1545">
        <v>139.36473961194901</v>
      </c>
      <c r="M1545">
        <v>60.551408280989001</v>
      </c>
      <c r="N1545">
        <v>0.86179561625381995</v>
      </c>
      <c r="O1545">
        <v>37.984042163824</v>
      </c>
      <c r="P1545">
        <v>21.539145907473301</v>
      </c>
      <c r="Q1545">
        <v>-6.4778579899828007E-2</v>
      </c>
    </row>
    <row r="1546" spans="1:17" hidden="1" x14ac:dyDescent="0.3">
      <c r="A1546" t="s">
        <v>3264</v>
      </c>
      <c r="B1546" t="s">
        <v>3265</v>
      </c>
      <c r="C1546" t="s">
        <v>10398</v>
      </c>
      <c r="D1546" t="s">
        <v>122</v>
      </c>
      <c r="E1546">
        <v>906.40365240999995</v>
      </c>
      <c r="F1546">
        <v>2908.55</v>
      </c>
      <c r="G1546">
        <v>4.0652015467559197</v>
      </c>
      <c r="H1546">
        <v>-10.940789652848901</v>
      </c>
      <c r="I1546">
        <v>-7.4998370639474903</v>
      </c>
      <c r="J1546">
        <v>-4.9384781199009398</v>
      </c>
      <c r="K1546">
        <v>2964.61865771063</v>
      </c>
      <c r="L1546">
        <v>2785.91803802605</v>
      </c>
      <c r="M1546">
        <v>39.078034651870297</v>
      </c>
      <c r="N1546">
        <v>0.50575442650618496</v>
      </c>
      <c r="O1546">
        <v>22.7759536538825</v>
      </c>
      <c r="P1546">
        <v>47.642131979695399</v>
      </c>
      <c r="Q1546">
        <v>0.109126959190523</v>
      </c>
    </row>
    <row r="1547" spans="1:17" hidden="1" x14ac:dyDescent="0.3">
      <c r="A1547" t="s">
        <v>3266</v>
      </c>
      <c r="B1547" t="s">
        <v>3267</v>
      </c>
      <c r="C1547" t="s">
        <v>10398</v>
      </c>
      <c r="D1547" t="s">
        <v>1978</v>
      </c>
      <c r="E1547">
        <v>906.33600000000001</v>
      </c>
      <c r="F1547">
        <v>283.23</v>
      </c>
      <c r="G1547">
        <v>55.5240003807004</v>
      </c>
      <c r="H1547">
        <v>38.343148133329699</v>
      </c>
      <c r="I1547">
        <v>41.9668674858695</v>
      </c>
      <c r="J1547">
        <v>-0.299579303605161</v>
      </c>
      <c r="K1547">
        <v>233.45468907747099</v>
      </c>
      <c r="L1547">
        <v>190.96221556992299</v>
      </c>
      <c r="M1547">
        <v>53.278722275010402</v>
      </c>
      <c r="N1547">
        <v>0.41538200174414902</v>
      </c>
      <c r="O1547">
        <v>18.278430957172599</v>
      </c>
      <c r="P1547">
        <v>109.33481152993301</v>
      </c>
      <c r="Q1547">
        <v>0.14752615284067</v>
      </c>
    </row>
    <row r="1548" spans="1:17" hidden="1" x14ac:dyDescent="0.3">
      <c r="A1548" t="s">
        <v>3268</v>
      </c>
      <c r="B1548" t="s">
        <v>3269</v>
      </c>
      <c r="C1548" t="s">
        <v>10398</v>
      </c>
      <c r="D1548" t="s">
        <v>122</v>
      </c>
      <c r="E1548">
        <v>905.41835012000001</v>
      </c>
      <c r="F1548">
        <v>701.95</v>
      </c>
      <c r="G1548">
        <v>124.226049355398</v>
      </c>
      <c r="H1548">
        <v>13.8664722364243</v>
      </c>
      <c r="I1548">
        <v>33.3665651536827</v>
      </c>
      <c r="J1548">
        <v>4.1895157751525396</v>
      </c>
      <c r="K1548">
        <v>637.97076348641701</v>
      </c>
      <c r="L1548">
        <v>540.70789252062605</v>
      </c>
      <c r="M1548">
        <v>65.429383087747496</v>
      </c>
      <c r="N1548">
        <v>1.9797507583074001</v>
      </c>
      <c r="O1548">
        <v>13.4340052710306</v>
      </c>
      <c r="P1548">
        <v>187.81685471076599</v>
      </c>
      <c r="Q1548">
        <v>0.128810267888054</v>
      </c>
    </row>
    <row r="1549" spans="1:17" hidden="1" x14ac:dyDescent="0.3">
      <c r="A1549" t="s">
        <v>3270</v>
      </c>
      <c r="B1549" t="s">
        <v>3271</v>
      </c>
      <c r="C1549" t="s">
        <v>10398</v>
      </c>
      <c r="D1549" t="s">
        <v>290</v>
      </c>
      <c r="E1549">
        <v>904.88663477099897</v>
      </c>
      <c r="F1549">
        <v>85.11</v>
      </c>
      <c r="G1549">
        <v>-52.848831529340401</v>
      </c>
      <c r="H1549">
        <v>2.4131411829266001</v>
      </c>
      <c r="I1549">
        <v>15.936199095626201</v>
      </c>
      <c r="J1549">
        <v>-0.61551535250525602</v>
      </c>
      <c r="K1549">
        <v>82.487281430872301</v>
      </c>
      <c r="L1549">
        <v>84.152400871762097</v>
      </c>
      <c r="M1549">
        <v>48.405426369779398</v>
      </c>
      <c r="N1549">
        <v>0.88253563413531999</v>
      </c>
      <c r="O1549">
        <v>50.863588297497301</v>
      </c>
      <c r="P1549">
        <v>42.921914357682603</v>
      </c>
      <c r="Q1549">
        <v>-1.7632974948331E-2</v>
      </c>
    </row>
    <row r="1550" spans="1:17" hidden="1" x14ac:dyDescent="0.3">
      <c r="A1550" t="s">
        <v>3272</v>
      </c>
      <c r="B1550" t="s">
        <v>3273</v>
      </c>
      <c r="C1550" t="s">
        <v>10398</v>
      </c>
      <c r="D1550" t="s">
        <v>46</v>
      </c>
      <c r="E1550">
        <v>900.96563249999997</v>
      </c>
      <c r="F1550">
        <v>376.65</v>
      </c>
      <c r="G1550">
        <v>17.134051023474001</v>
      </c>
      <c r="H1550">
        <v>4.4681892017469496</v>
      </c>
      <c r="I1550">
        <v>-31.5090900708141</v>
      </c>
      <c r="J1550">
        <v>-4.6386251131036396</v>
      </c>
      <c r="K1550">
        <v>397.03290803133399</v>
      </c>
      <c r="L1550">
        <v>389.23025332286699</v>
      </c>
      <c r="M1550">
        <v>38.003918802629101</v>
      </c>
      <c r="N1550">
        <v>0.58446035534341001</v>
      </c>
      <c r="O1550">
        <v>165.94982078852999</v>
      </c>
      <c r="P1550">
        <v>46.727697701597101</v>
      </c>
    </row>
    <row r="1551" spans="1:17" hidden="1" x14ac:dyDescent="0.3">
      <c r="A1551" t="s">
        <v>3274</v>
      </c>
      <c r="B1551" t="s">
        <v>3275</v>
      </c>
      <c r="C1551" t="s">
        <v>10398</v>
      </c>
      <c r="D1551" t="s">
        <v>545</v>
      </c>
      <c r="E1551">
        <v>897.65522707999901</v>
      </c>
      <c r="F1551">
        <v>627.85</v>
      </c>
      <c r="G1551">
        <v>-47.927413587592397</v>
      </c>
      <c r="H1551">
        <v>3.0027497073987801</v>
      </c>
      <c r="I1551">
        <v>-40.4151237536325</v>
      </c>
      <c r="J1551">
        <v>-1.06401673179422</v>
      </c>
      <c r="K1551">
        <v>633.45339481252597</v>
      </c>
      <c r="L1551">
        <v>696.87757701392297</v>
      </c>
      <c r="M1551">
        <v>57.771337637698203</v>
      </c>
      <c r="N1551">
        <v>0.50119399448345403</v>
      </c>
      <c r="O1551">
        <v>56.088237636378103</v>
      </c>
      <c r="P1551">
        <v>11.856404774630301</v>
      </c>
      <c r="Q1551">
        <v>4.1889502632999998E-5</v>
      </c>
    </row>
    <row r="1552" spans="1:17" hidden="1" x14ac:dyDescent="0.3">
      <c r="A1552" t="s">
        <v>3276</v>
      </c>
      <c r="B1552" t="s">
        <v>3277</v>
      </c>
      <c r="C1552" t="s">
        <v>10398</v>
      </c>
      <c r="D1552" t="s">
        <v>605</v>
      </c>
      <c r="E1552">
        <v>897.40206599999999</v>
      </c>
      <c r="F1552">
        <v>973.3</v>
      </c>
      <c r="G1552">
        <v>-7.9007234473154302</v>
      </c>
      <c r="H1552">
        <v>-6.9017826410902101</v>
      </c>
      <c r="I1552">
        <v>-3.93190479095394</v>
      </c>
      <c r="J1552">
        <v>-2.6174077851852799</v>
      </c>
      <c r="K1552">
        <v>1006.81989793575</v>
      </c>
      <c r="L1552">
        <v>952.54814548648699</v>
      </c>
      <c r="M1552">
        <v>35.815837884569497</v>
      </c>
      <c r="N1552">
        <v>0.51247959948833299</v>
      </c>
      <c r="O1552">
        <v>22.767903010377001</v>
      </c>
      <c r="P1552">
        <v>29.600532623169101</v>
      </c>
      <c r="Q1552">
        <v>-2.3687117664020998E-2</v>
      </c>
    </row>
    <row r="1553" spans="1:17" hidden="1" x14ac:dyDescent="0.3">
      <c r="A1553" t="s">
        <v>3278</v>
      </c>
      <c r="B1553" t="s">
        <v>3279</v>
      </c>
      <c r="C1553" t="s">
        <v>10398</v>
      </c>
      <c r="D1553" t="s">
        <v>266</v>
      </c>
      <c r="E1553">
        <v>897.14789112000005</v>
      </c>
      <c r="F1553">
        <v>560.15</v>
      </c>
      <c r="G1553">
        <v>-4.7273961208337996</v>
      </c>
      <c r="H1553">
        <v>-4.4126543477869697</v>
      </c>
      <c r="I1553">
        <v>-7.5029968686492001</v>
      </c>
      <c r="J1553">
        <v>-3.9932969586096698</v>
      </c>
      <c r="K1553">
        <v>565.38869138806103</v>
      </c>
      <c r="L1553">
        <v>543.523496673777</v>
      </c>
      <c r="M1553">
        <v>46.454425207934598</v>
      </c>
      <c r="N1553">
        <v>0.93505700043045303</v>
      </c>
      <c r="O1553">
        <v>30.322235115594001</v>
      </c>
      <c r="P1553">
        <v>46.329676071055303</v>
      </c>
    </row>
    <row r="1554" spans="1:17" hidden="1" x14ac:dyDescent="0.3">
      <c r="A1554" t="s">
        <v>3280</v>
      </c>
      <c r="B1554" t="s">
        <v>3281</v>
      </c>
      <c r="C1554" t="s">
        <v>10398</v>
      </c>
      <c r="D1554" t="s">
        <v>144</v>
      </c>
      <c r="E1554">
        <v>891.77794512499997</v>
      </c>
      <c r="F1554">
        <v>436.85</v>
      </c>
      <c r="G1554">
        <v>43.040220146614999</v>
      </c>
      <c r="H1554">
        <v>-15.0005056721652</v>
      </c>
      <c r="I1554">
        <v>54.538569857372302</v>
      </c>
      <c r="J1554">
        <v>-11.208316876094299</v>
      </c>
      <c r="K1554">
        <v>495.46259373820902</v>
      </c>
      <c r="M1554">
        <v>24.834133430227499</v>
      </c>
      <c r="N1554">
        <v>0.50809945375776899</v>
      </c>
      <c r="O1554">
        <v>67.093968181297896</v>
      </c>
      <c r="P1554">
        <v>81.945022907121995</v>
      </c>
    </row>
    <row r="1555" spans="1:17" hidden="1" x14ac:dyDescent="0.3">
      <c r="A1555" t="s">
        <v>3282</v>
      </c>
      <c r="B1555" t="s">
        <v>3283</v>
      </c>
      <c r="C1555" t="s">
        <v>10398</v>
      </c>
      <c r="D1555" t="s">
        <v>472</v>
      </c>
      <c r="E1555">
        <v>884.42134725000005</v>
      </c>
      <c r="F1555">
        <v>367.5</v>
      </c>
      <c r="G1555">
        <v>296.49330984361598</v>
      </c>
      <c r="H1555">
        <v>86.835167244296898</v>
      </c>
      <c r="I1555">
        <v>352.99815259038297</v>
      </c>
      <c r="J1555">
        <v>19.730074672984198</v>
      </c>
      <c r="K1555">
        <v>202.302727165335</v>
      </c>
      <c r="L1555">
        <v>121.99794704070899</v>
      </c>
      <c r="M1555">
        <v>98.026413094224793</v>
      </c>
      <c r="N1555">
        <v>2.2859862975585998</v>
      </c>
      <c r="O1555">
        <v>0</v>
      </c>
      <c r="P1555">
        <v>531.44329896907198</v>
      </c>
    </row>
    <row r="1556" spans="1:17" hidden="1" x14ac:dyDescent="0.3">
      <c r="A1556" t="s">
        <v>3284</v>
      </c>
      <c r="B1556" t="s">
        <v>3285</v>
      </c>
      <c r="C1556" t="s">
        <v>10398</v>
      </c>
      <c r="D1556" t="s">
        <v>215</v>
      </c>
      <c r="E1556">
        <v>884.08500479999998</v>
      </c>
      <c r="F1556">
        <v>388</v>
      </c>
      <c r="G1556">
        <v>222.813256137499</v>
      </c>
      <c r="H1556">
        <v>-8.4092794558671802</v>
      </c>
      <c r="I1556">
        <v>339.99207021091001</v>
      </c>
      <c r="J1556">
        <v>-14.9130986843244</v>
      </c>
      <c r="K1556">
        <v>351.16372981837702</v>
      </c>
      <c r="L1556">
        <v>223.778502813275</v>
      </c>
      <c r="M1556">
        <v>38.774755447569703</v>
      </c>
      <c r="N1556">
        <v>0.42725474920596801</v>
      </c>
      <c r="O1556">
        <v>26.456185567010301</v>
      </c>
      <c r="P1556">
        <v>457.07106963388298</v>
      </c>
      <c r="Q1556">
        <v>0.17952237865529</v>
      </c>
    </row>
    <row r="1557" spans="1:17" hidden="1" x14ac:dyDescent="0.3">
      <c r="A1557" t="s">
        <v>3286</v>
      </c>
      <c r="B1557" t="s">
        <v>3287</v>
      </c>
      <c r="C1557" t="s">
        <v>10398</v>
      </c>
      <c r="D1557" t="s">
        <v>1509</v>
      </c>
      <c r="E1557">
        <v>881.08403577000001</v>
      </c>
      <c r="F1557">
        <v>484.3</v>
      </c>
      <c r="G1557">
        <v>114.693869084802</v>
      </c>
      <c r="H1557">
        <v>-7.5615207260511204</v>
      </c>
      <c r="I1557">
        <v>65.004892068550902</v>
      </c>
      <c r="J1557">
        <v>-2.1308826560939602</v>
      </c>
      <c r="K1557">
        <v>481.54727558298202</v>
      </c>
      <c r="L1557">
        <v>376.78689752299698</v>
      </c>
      <c r="M1557">
        <v>39.804452123600903</v>
      </c>
      <c r="N1557">
        <v>0.14932822470735299</v>
      </c>
      <c r="O1557">
        <v>17.489159611810798</v>
      </c>
      <c r="P1557">
        <v>166.098901098901</v>
      </c>
      <c r="Q1557">
        <v>0.105475230974968</v>
      </c>
    </row>
    <row r="1558" spans="1:17" hidden="1" x14ac:dyDescent="0.3">
      <c r="A1558" t="s">
        <v>3288</v>
      </c>
      <c r="B1558" t="s">
        <v>3289</v>
      </c>
      <c r="C1558" t="s">
        <v>10398</v>
      </c>
      <c r="D1558" t="s">
        <v>259</v>
      </c>
      <c r="E1558">
        <v>875.96884604000002</v>
      </c>
      <c r="F1558">
        <v>254.9</v>
      </c>
      <c r="G1558">
        <v>-19.3189332885492</v>
      </c>
      <c r="H1558">
        <v>-2.6310297479805498</v>
      </c>
      <c r="I1558">
        <v>-2.5205973527660199</v>
      </c>
      <c r="J1558">
        <v>-2.1751722685799502</v>
      </c>
      <c r="K1558">
        <v>258.48519853460698</v>
      </c>
      <c r="L1558">
        <v>254.05207391578901</v>
      </c>
      <c r="M1558">
        <v>44.595201894865703</v>
      </c>
      <c r="N1558">
        <v>0.832509071274804</v>
      </c>
      <c r="O1558">
        <v>28.893683797567601</v>
      </c>
      <c r="P1558">
        <v>28.672387682988301</v>
      </c>
      <c r="Q1558">
        <v>0.13198387725831601</v>
      </c>
    </row>
    <row r="1559" spans="1:17" hidden="1" x14ac:dyDescent="0.3">
      <c r="A1559" t="s">
        <v>3290</v>
      </c>
      <c r="B1559" t="s">
        <v>3291</v>
      </c>
      <c r="C1559" t="s">
        <v>10398</v>
      </c>
      <c r="D1559" t="s">
        <v>753</v>
      </c>
      <c r="E1559">
        <v>875.43042120999996</v>
      </c>
      <c r="F1559">
        <v>283.92</v>
      </c>
      <c r="G1559">
        <v>0.84832704235835199</v>
      </c>
      <c r="H1559">
        <v>-1.3384647679381201</v>
      </c>
      <c r="I1559">
        <v>0.441777180930714</v>
      </c>
      <c r="J1559">
        <v>-1.3699583308855301</v>
      </c>
      <c r="K1559">
        <v>273.22381848715497</v>
      </c>
      <c r="L1559">
        <v>252.93811176821799</v>
      </c>
      <c r="M1559">
        <v>62.3816521735951</v>
      </c>
      <c r="N1559">
        <v>0.707801530758291</v>
      </c>
      <c r="O1559">
        <v>1.7892364046210001</v>
      </c>
      <c r="P1559">
        <v>37.624818225884603</v>
      </c>
      <c r="Q1559">
        <v>1.7242551089885001E-2</v>
      </c>
    </row>
    <row r="1560" spans="1:17" hidden="1" x14ac:dyDescent="0.3">
      <c r="A1560" t="s">
        <v>3292</v>
      </c>
      <c r="B1560" t="s">
        <v>3293</v>
      </c>
      <c r="C1560" t="s">
        <v>10398</v>
      </c>
      <c r="D1560" t="s">
        <v>161</v>
      </c>
      <c r="E1560">
        <v>873.91247931999999</v>
      </c>
      <c r="F1560">
        <v>95.12</v>
      </c>
      <c r="G1560">
        <v>-28.434442168923901</v>
      </c>
      <c r="H1560">
        <v>-5.77620414694477</v>
      </c>
      <c r="I1560">
        <v>-18.231779906998401</v>
      </c>
      <c r="J1560">
        <v>-3.5413902569618698</v>
      </c>
      <c r="K1560">
        <v>98.510213928911497</v>
      </c>
      <c r="L1560">
        <v>99.114767379909594</v>
      </c>
      <c r="M1560">
        <v>26.791898432467299</v>
      </c>
      <c r="N1560">
        <v>0.72941081223677096</v>
      </c>
      <c r="O1560">
        <v>37.7207737594617</v>
      </c>
      <c r="P1560">
        <v>11.6300903649806</v>
      </c>
      <c r="Q1560">
        <v>-9.6865040861550001E-3</v>
      </c>
    </row>
    <row r="1561" spans="1:17" hidden="1" x14ac:dyDescent="0.3">
      <c r="A1561" t="s">
        <v>3294</v>
      </c>
      <c r="B1561" t="s">
        <v>3295</v>
      </c>
      <c r="C1561" t="s">
        <v>10398</v>
      </c>
      <c r="D1561" t="s">
        <v>1509</v>
      </c>
      <c r="E1561">
        <v>871.34839121799996</v>
      </c>
      <c r="F1561">
        <v>247.42</v>
      </c>
      <c r="G1561">
        <v>-41.007896588613598</v>
      </c>
      <c r="H1561">
        <v>-3.2085761827577999</v>
      </c>
      <c r="I1561">
        <v>-14.896131169659901</v>
      </c>
      <c r="J1561">
        <v>-1.5337004223368</v>
      </c>
      <c r="K1561">
        <v>231.066763871782</v>
      </c>
      <c r="L1561">
        <v>236.85039637739101</v>
      </c>
      <c r="M1561">
        <v>83.838113043664407</v>
      </c>
      <c r="N1561">
        <v>1.8984810515596899</v>
      </c>
      <c r="O1561">
        <v>35.3973001374181</v>
      </c>
      <c r="P1561">
        <v>20.663252865154799</v>
      </c>
      <c r="Q1561">
        <v>7.8838571564830998E-2</v>
      </c>
    </row>
    <row r="1562" spans="1:17" hidden="1" x14ac:dyDescent="0.3">
      <c r="A1562" t="s">
        <v>3296</v>
      </c>
      <c r="B1562" t="s">
        <v>3297</v>
      </c>
      <c r="C1562" t="s">
        <v>10398</v>
      </c>
      <c r="D1562" t="s">
        <v>3298</v>
      </c>
      <c r="E1562">
        <v>870.92880000000002</v>
      </c>
      <c r="F1562">
        <v>441.2</v>
      </c>
      <c r="G1562">
        <v>170.54240774364499</v>
      </c>
      <c r="H1562">
        <v>-9.40095942304856</v>
      </c>
      <c r="I1562">
        <v>101.84488249424901</v>
      </c>
      <c r="J1562">
        <v>-6.8889872158556198</v>
      </c>
      <c r="K1562">
        <v>474.40118085234099</v>
      </c>
      <c r="M1562">
        <v>22.615635891482899</v>
      </c>
      <c r="N1562">
        <v>0.30016353299045001</v>
      </c>
      <c r="O1562">
        <v>51.835902085222102</v>
      </c>
      <c r="P1562">
        <v>215.142857142857</v>
      </c>
    </row>
    <row r="1563" spans="1:17" hidden="1" x14ac:dyDescent="0.3">
      <c r="A1563" t="s">
        <v>3299</v>
      </c>
      <c r="B1563" t="s">
        <v>3300</v>
      </c>
      <c r="C1563" t="s">
        <v>10398</v>
      </c>
      <c r="D1563" t="s">
        <v>3301</v>
      </c>
      <c r="E1563">
        <v>870.82691187999899</v>
      </c>
      <c r="F1563">
        <v>316.3</v>
      </c>
      <c r="G1563">
        <v>-79.211359325462993</v>
      </c>
      <c r="H1563">
        <v>-8.3642615441071495</v>
      </c>
      <c r="I1563">
        <v>-18.2215994618401</v>
      </c>
      <c r="J1563">
        <v>-3.7469523449409001</v>
      </c>
      <c r="K1563">
        <v>330.25036457759199</v>
      </c>
      <c r="L1563">
        <v>379.54975203245402</v>
      </c>
      <c r="M1563">
        <v>28.174885110456898</v>
      </c>
      <c r="N1563">
        <v>0.430838234661515</v>
      </c>
      <c r="O1563">
        <v>126.95226051217099</v>
      </c>
      <c r="P1563">
        <v>17.978366281238301</v>
      </c>
      <c r="Q1563">
        <v>-1.5650528705152999E-2</v>
      </c>
    </row>
    <row r="1564" spans="1:17" hidden="1" x14ac:dyDescent="0.3">
      <c r="A1564" t="s">
        <v>3302</v>
      </c>
      <c r="B1564" t="s">
        <v>3303</v>
      </c>
      <c r="C1564" t="s">
        <v>10398</v>
      </c>
      <c r="D1564" t="s">
        <v>982</v>
      </c>
      <c r="E1564">
        <v>869.17</v>
      </c>
      <c r="F1564">
        <v>1889.5</v>
      </c>
      <c r="G1564">
        <v>141.244165978653</v>
      </c>
      <c r="H1564">
        <v>-12.1768154667076</v>
      </c>
      <c r="I1564">
        <v>104.290391257197</v>
      </c>
      <c r="J1564">
        <v>-7.0055588169131298</v>
      </c>
      <c r="K1564">
        <v>1920.9684750173701</v>
      </c>
      <c r="L1564">
        <v>1470.9210216643401</v>
      </c>
      <c r="M1564">
        <v>31.474598453875899</v>
      </c>
      <c r="N1564">
        <v>0.43148080973319702</v>
      </c>
      <c r="O1564">
        <v>22.238687483461199</v>
      </c>
      <c r="P1564">
        <v>178.46142509763399</v>
      </c>
      <c r="Q1564">
        <v>0.16468297942738899</v>
      </c>
    </row>
    <row r="1565" spans="1:17" hidden="1" x14ac:dyDescent="0.3">
      <c r="A1565" t="s">
        <v>3304</v>
      </c>
      <c r="B1565" t="s">
        <v>3305</v>
      </c>
      <c r="C1565" t="s">
        <v>10398</v>
      </c>
      <c r="D1565" t="s">
        <v>218</v>
      </c>
      <c r="E1565">
        <v>868.70581256000003</v>
      </c>
      <c r="F1565">
        <v>826.4</v>
      </c>
      <c r="G1565">
        <v>26.596109511632999</v>
      </c>
      <c r="H1565">
        <v>-9.3994099016542503</v>
      </c>
      <c r="I1565">
        <v>10.417260376542</v>
      </c>
      <c r="J1565">
        <v>-2.7562410775527599</v>
      </c>
      <c r="K1565">
        <v>831.50542400040899</v>
      </c>
      <c r="L1565">
        <v>750.283437591238</v>
      </c>
      <c r="M1565">
        <v>49.000725695432699</v>
      </c>
      <c r="N1565">
        <v>0.28838730265482998</v>
      </c>
      <c r="O1565">
        <v>17.3342207163601</v>
      </c>
      <c r="P1565">
        <v>76.373919539003296</v>
      </c>
      <c r="Q1565">
        <v>0.18687308208228201</v>
      </c>
    </row>
    <row r="1566" spans="1:17" hidden="1" x14ac:dyDescent="0.3">
      <c r="A1566" t="s">
        <v>3306</v>
      </c>
      <c r="B1566" t="s">
        <v>3307</v>
      </c>
      <c r="C1566" t="s">
        <v>10398</v>
      </c>
      <c r="D1566" t="s">
        <v>364</v>
      </c>
      <c r="E1566">
        <v>868.56340499999999</v>
      </c>
      <c r="F1566">
        <v>111.35</v>
      </c>
      <c r="G1566">
        <v>136.15814329801</v>
      </c>
      <c r="H1566">
        <v>-13.6864920953089</v>
      </c>
      <c r="I1566">
        <v>75.725416696689706</v>
      </c>
      <c r="J1566">
        <v>-1.61198489266561</v>
      </c>
      <c r="K1566">
        <v>108.683662399569</v>
      </c>
      <c r="L1566">
        <v>86.402665834711101</v>
      </c>
      <c r="M1566">
        <v>48.398370571777598</v>
      </c>
      <c r="N1566">
        <v>0.12838271407243301</v>
      </c>
      <c r="O1566">
        <v>22.137404580152602</v>
      </c>
      <c r="P1566">
        <v>185.51282051282001</v>
      </c>
      <c r="Q1566">
        <v>9.6207969179698996E-2</v>
      </c>
    </row>
    <row r="1567" spans="1:17" hidden="1" x14ac:dyDescent="0.3">
      <c r="A1567" t="s">
        <v>3308</v>
      </c>
      <c r="B1567" t="s">
        <v>3309</v>
      </c>
      <c r="C1567" t="s">
        <v>10398</v>
      </c>
      <c r="D1567" t="s">
        <v>80</v>
      </c>
      <c r="E1567">
        <v>868.11481249999997</v>
      </c>
      <c r="F1567">
        <v>619.75</v>
      </c>
      <c r="G1567">
        <v>-14.7506929117931</v>
      </c>
      <c r="H1567">
        <v>-8.8355617913129603</v>
      </c>
      <c r="I1567">
        <v>-8.0251433398017102</v>
      </c>
      <c r="J1567">
        <v>-4.3654128003391399</v>
      </c>
      <c r="K1567">
        <v>647.17711709451305</v>
      </c>
      <c r="L1567">
        <v>619.18077579803003</v>
      </c>
      <c r="M1567">
        <v>29.028701787915701</v>
      </c>
      <c r="N1567">
        <v>0.340455793975313</v>
      </c>
      <c r="O1567">
        <v>18.596208148446902</v>
      </c>
      <c r="P1567">
        <v>27.783505154639101</v>
      </c>
      <c r="Q1567">
        <v>-6.8935788057175998E-2</v>
      </c>
    </row>
    <row r="1568" spans="1:17" hidden="1" x14ac:dyDescent="0.3">
      <c r="A1568" t="s">
        <v>3310</v>
      </c>
      <c r="B1568" t="s">
        <v>3311</v>
      </c>
      <c r="C1568" t="s">
        <v>10398</v>
      </c>
      <c r="D1568" t="s">
        <v>2266</v>
      </c>
      <c r="E1568">
        <v>862.995666279999</v>
      </c>
      <c r="F1568">
        <v>849.4</v>
      </c>
      <c r="G1568">
        <v>287.904510117158</v>
      </c>
      <c r="H1568">
        <v>-18.897997697178599</v>
      </c>
      <c r="I1568">
        <v>24.805106801140099</v>
      </c>
      <c r="J1568">
        <v>-15.5825357381428</v>
      </c>
      <c r="K1568">
        <v>985.66848033345696</v>
      </c>
      <c r="L1568">
        <v>796.483685695703</v>
      </c>
      <c r="M1568">
        <v>25.513027819565099</v>
      </c>
      <c r="N1568">
        <v>0.58504666016308005</v>
      </c>
      <c r="O1568">
        <v>64.822227454673893</v>
      </c>
      <c r="P1568">
        <v>338.28689370485</v>
      </c>
    </row>
    <row r="1569" spans="1:17" hidden="1" x14ac:dyDescent="0.3">
      <c r="A1569" t="s">
        <v>3312</v>
      </c>
      <c r="B1569" t="s">
        <v>3313</v>
      </c>
      <c r="C1569" t="s">
        <v>10398</v>
      </c>
      <c r="D1569" t="s">
        <v>991</v>
      </c>
      <c r="E1569">
        <v>862.17818</v>
      </c>
      <c r="F1569">
        <v>551.9</v>
      </c>
      <c r="G1569">
        <v>2.0304887857452001</v>
      </c>
      <c r="H1569">
        <v>7.6756073183528004</v>
      </c>
      <c r="I1569">
        <v>1.5967438047008999</v>
      </c>
      <c r="J1569">
        <v>-9.1286216184330105</v>
      </c>
      <c r="K1569">
        <v>520.96062441676804</v>
      </c>
      <c r="L1569">
        <v>482.79355333624397</v>
      </c>
      <c r="M1569">
        <v>48.136701175092</v>
      </c>
      <c r="N1569">
        <v>1.4633849383612001</v>
      </c>
      <c r="O1569">
        <v>13.933683638340201</v>
      </c>
      <c r="P1569">
        <v>40.683150650012699</v>
      </c>
    </row>
    <row r="1570" spans="1:17" hidden="1" x14ac:dyDescent="0.3">
      <c r="A1570" t="s">
        <v>3314</v>
      </c>
      <c r="B1570" t="s">
        <v>3315</v>
      </c>
      <c r="C1570" t="s">
        <v>10398</v>
      </c>
      <c r="D1570" t="s">
        <v>3316</v>
      </c>
      <c r="E1570">
        <v>857.36714332500003</v>
      </c>
      <c r="F1570">
        <v>827.75</v>
      </c>
      <c r="G1570">
        <v>163.93472211620301</v>
      </c>
      <c r="H1570">
        <v>-12.3513508567959</v>
      </c>
      <c r="I1570">
        <v>39.872260284542499</v>
      </c>
      <c r="J1570">
        <v>-7.6108179030179004</v>
      </c>
      <c r="K1570">
        <v>827.46871058436</v>
      </c>
      <c r="L1570">
        <v>623.423256544531</v>
      </c>
      <c r="M1570">
        <v>31.774496952215699</v>
      </c>
      <c r="N1570">
        <v>0.57353861710323495</v>
      </c>
      <c r="O1570">
        <v>28.541226215644802</v>
      </c>
      <c r="P1570">
        <v>243.108808290155</v>
      </c>
    </row>
    <row r="1571" spans="1:17" hidden="1" x14ac:dyDescent="0.3">
      <c r="A1571" t="s">
        <v>3317</v>
      </c>
      <c r="B1571" t="s">
        <v>3318</v>
      </c>
      <c r="C1571" t="s">
        <v>10398</v>
      </c>
      <c r="E1571">
        <v>857.25466500000005</v>
      </c>
      <c r="F1571">
        <v>125.8</v>
      </c>
      <c r="G1571">
        <v>173.39286584596101</v>
      </c>
      <c r="H1571">
        <v>26.1878817739662</v>
      </c>
      <c r="I1571">
        <v>380.517465616859</v>
      </c>
      <c r="J1571">
        <v>-9.4747759330672707</v>
      </c>
      <c r="K1571">
        <v>100.20185126490099</v>
      </c>
      <c r="M1571">
        <v>45.675327586810901</v>
      </c>
      <c r="N1571">
        <v>1.33159908785792</v>
      </c>
      <c r="O1571">
        <v>10.612082670906201</v>
      </c>
      <c r="P1571">
        <v>449.58497160332001</v>
      </c>
    </row>
    <row r="1572" spans="1:17" hidden="1" x14ac:dyDescent="0.3">
      <c r="A1572" t="s">
        <v>3319</v>
      </c>
      <c r="B1572" t="s">
        <v>3320</v>
      </c>
      <c r="C1572" t="s">
        <v>10398</v>
      </c>
      <c r="D1572" t="s">
        <v>514</v>
      </c>
      <c r="E1572">
        <v>855.58399030800001</v>
      </c>
      <c r="F1572">
        <v>80.180000000000007</v>
      </c>
      <c r="G1572">
        <v>-46.289750574227</v>
      </c>
      <c r="H1572">
        <v>-9.6050953094586902</v>
      </c>
      <c r="I1572">
        <v>-13.4899479784552</v>
      </c>
      <c r="J1572">
        <v>-1.81311800458627</v>
      </c>
      <c r="K1572">
        <v>82.411093264689498</v>
      </c>
      <c r="L1572">
        <v>85.023847809694004</v>
      </c>
      <c r="M1572">
        <v>41.163947819637201</v>
      </c>
      <c r="N1572">
        <v>1.5439425026073801</v>
      </c>
      <c r="O1572">
        <v>30.2070341731105</v>
      </c>
      <c r="P1572">
        <v>12.7707454289732</v>
      </c>
    </row>
    <row r="1573" spans="1:17" hidden="1" x14ac:dyDescent="0.3">
      <c r="A1573" t="s">
        <v>3321</v>
      </c>
      <c r="B1573" t="s">
        <v>3322</v>
      </c>
      <c r="C1573" t="s">
        <v>10398</v>
      </c>
      <c r="D1573" t="s">
        <v>533</v>
      </c>
      <c r="E1573">
        <v>853.29656143</v>
      </c>
      <c r="F1573">
        <v>36.17</v>
      </c>
      <c r="G1573">
        <v>70.127077304409397</v>
      </c>
      <c r="H1573">
        <v>14.283606649710199</v>
      </c>
      <c r="I1573">
        <v>35.0796985013396</v>
      </c>
      <c r="J1573">
        <v>-9.6831025639947992</v>
      </c>
      <c r="K1573">
        <v>29.859102997205198</v>
      </c>
      <c r="L1573">
        <v>24.643779588350199</v>
      </c>
      <c r="M1573">
        <v>60.4479463037503</v>
      </c>
      <c r="N1573">
        <v>1.98344972724387</v>
      </c>
      <c r="O1573">
        <v>17.5006911805363</v>
      </c>
      <c r="P1573">
        <v>146.92298225955801</v>
      </c>
      <c r="Q1573">
        <v>0.18391411173042399</v>
      </c>
    </row>
    <row r="1574" spans="1:17" hidden="1" x14ac:dyDescent="0.3">
      <c r="A1574" t="s">
        <v>3323</v>
      </c>
      <c r="B1574" t="s">
        <v>3324</v>
      </c>
      <c r="C1574" t="s">
        <v>10398</v>
      </c>
      <c r="D1574" t="s">
        <v>54</v>
      </c>
      <c r="E1574">
        <v>852.42171631999997</v>
      </c>
      <c r="F1574">
        <v>1493.6</v>
      </c>
      <c r="G1574">
        <v>70.553757006968894</v>
      </c>
      <c r="H1574">
        <v>17.971242850272802</v>
      </c>
      <c r="I1574">
        <v>28.7175009881066</v>
      </c>
      <c r="J1574">
        <v>-7.1096411527444401</v>
      </c>
      <c r="K1574">
        <v>1413.91594699336</v>
      </c>
      <c r="L1574">
        <v>1213.9889304665301</v>
      </c>
      <c r="M1574">
        <v>45.843350777019602</v>
      </c>
      <c r="N1574">
        <v>0.219054524750042</v>
      </c>
      <c r="O1574">
        <v>17.431039100160699</v>
      </c>
      <c r="P1574">
        <v>105.645050254715</v>
      </c>
      <c r="Q1574">
        <v>9.7641942429345999E-2</v>
      </c>
    </row>
    <row r="1575" spans="1:17" hidden="1" x14ac:dyDescent="0.3">
      <c r="A1575" t="s">
        <v>3325</v>
      </c>
      <c r="B1575" t="s">
        <v>3326</v>
      </c>
      <c r="C1575" t="s">
        <v>10398</v>
      </c>
      <c r="D1575" t="s">
        <v>158</v>
      </c>
      <c r="E1575">
        <v>850.94590114499999</v>
      </c>
      <c r="F1575">
        <v>989.65</v>
      </c>
      <c r="G1575">
        <v>-62.430429847447797</v>
      </c>
      <c r="H1575">
        <v>-9.1042030393356601</v>
      </c>
      <c r="I1575">
        <v>-14.3692724416348</v>
      </c>
      <c r="J1575">
        <v>-3.06860352077527</v>
      </c>
      <c r="K1575">
        <v>1009.91561645811</v>
      </c>
      <c r="L1575">
        <v>1109.70853823268</v>
      </c>
      <c r="M1575">
        <v>62.394566705005701</v>
      </c>
      <c r="N1575">
        <v>0.90593080979583196</v>
      </c>
      <c r="O1575">
        <v>63.189006214318198</v>
      </c>
      <c r="P1575">
        <v>9.7537983808361801</v>
      </c>
      <c r="Q1575">
        <v>9.2806845424904999E-2</v>
      </c>
    </row>
    <row r="1576" spans="1:17" hidden="1" x14ac:dyDescent="0.3">
      <c r="A1576" t="s">
        <v>3327</v>
      </c>
      <c r="B1576" t="s">
        <v>3328</v>
      </c>
      <c r="C1576" t="s">
        <v>10398</v>
      </c>
      <c r="D1576" t="s">
        <v>467</v>
      </c>
      <c r="E1576">
        <v>850.07541794999997</v>
      </c>
      <c r="F1576">
        <v>1.02</v>
      </c>
      <c r="G1576">
        <v>-98.477112205883898</v>
      </c>
      <c r="H1576">
        <v>-28.302260371721299</v>
      </c>
      <c r="I1576">
        <v>-76.292018278841297</v>
      </c>
      <c r="J1576">
        <v>-10.641938809716301</v>
      </c>
      <c r="K1576">
        <v>1.36342627749269</v>
      </c>
      <c r="L1576">
        <v>2.0816582730922399</v>
      </c>
      <c r="M1576">
        <v>19.565945061362999</v>
      </c>
      <c r="N1576">
        <v>0.242064756167574</v>
      </c>
      <c r="O1576">
        <v>321.56862745097999</v>
      </c>
      <c r="P1576">
        <v>0</v>
      </c>
    </row>
    <row r="1577" spans="1:17" hidden="1" x14ac:dyDescent="0.3">
      <c r="A1577" t="s">
        <v>3329</v>
      </c>
      <c r="B1577" t="s">
        <v>3330</v>
      </c>
      <c r="C1577" t="s">
        <v>10398</v>
      </c>
      <c r="D1577" t="s">
        <v>281</v>
      </c>
      <c r="E1577">
        <v>847.89474037499997</v>
      </c>
      <c r="F1577">
        <v>134.25</v>
      </c>
      <c r="G1577">
        <v>4842.6285755440904</v>
      </c>
      <c r="H1577">
        <v>7.4996803547976301</v>
      </c>
      <c r="I1577">
        <v>205.009396173428</v>
      </c>
      <c r="J1577">
        <v>17.4526450065372</v>
      </c>
      <c r="K1577">
        <v>105.863309473219</v>
      </c>
      <c r="L1577">
        <v>50.8966836575351</v>
      </c>
      <c r="M1577">
        <v>75.985662852481397</v>
      </c>
      <c r="N1577">
        <v>0.73242641343868597</v>
      </c>
      <c r="O1577">
        <v>6.7411545623836204</v>
      </c>
      <c r="P1577">
        <v>5270</v>
      </c>
      <c r="Q1577">
        <v>0.14993470259870201</v>
      </c>
    </row>
    <row r="1578" spans="1:17" hidden="1" x14ac:dyDescent="0.3">
      <c r="A1578" t="s">
        <v>3331</v>
      </c>
      <c r="B1578" t="s">
        <v>3332</v>
      </c>
      <c r="C1578" t="s">
        <v>10398</v>
      </c>
      <c r="D1578" t="s">
        <v>429</v>
      </c>
      <c r="E1578">
        <v>847.77399091200004</v>
      </c>
      <c r="F1578">
        <v>40.96</v>
      </c>
      <c r="G1578">
        <v>155.84189339156299</v>
      </c>
      <c r="H1578">
        <v>-24.776910396403899</v>
      </c>
      <c r="I1578">
        <v>69.794611289514805</v>
      </c>
      <c r="J1578">
        <v>-9.4475206450994698</v>
      </c>
      <c r="K1578">
        <v>45.631759052598497</v>
      </c>
      <c r="L1578">
        <v>36.939563829112402</v>
      </c>
      <c r="M1578">
        <v>39.999627546382499</v>
      </c>
      <c r="N1578">
        <v>0.208423092688966</v>
      </c>
      <c r="O1578">
        <v>74.658203125</v>
      </c>
      <c r="P1578">
        <v>197.89090909090899</v>
      </c>
      <c r="Q1578">
        <v>0.114949711825082</v>
      </c>
    </row>
    <row r="1579" spans="1:17" hidden="1" x14ac:dyDescent="0.3">
      <c r="A1579" t="s">
        <v>3333</v>
      </c>
      <c r="B1579" t="s">
        <v>3334</v>
      </c>
      <c r="C1579" t="s">
        <v>10398</v>
      </c>
      <c r="D1579" t="s">
        <v>46</v>
      </c>
      <c r="E1579">
        <v>843.49647352500006</v>
      </c>
      <c r="F1579">
        <v>342.75</v>
      </c>
      <c r="G1579">
        <v>317.568779936358</v>
      </c>
      <c r="H1579">
        <v>-5.0133793331273298</v>
      </c>
      <c r="I1579">
        <v>27.106990683555502</v>
      </c>
      <c r="J1579">
        <v>-9.6585728605969301</v>
      </c>
      <c r="K1579">
        <v>315.37486767088598</v>
      </c>
      <c r="L1579">
        <v>281.95019108810601</v>
      </c>
      <c r="M1579">
        <v>42.121313051231901</v>
      </c>
      <c r="N1579">
        <v>0.53457106274007604</v>
      </c>
      <c r="O1579">
        <v>35.7986870897155</v>
      </c>
      <c r="P1579">
        <v>369.52054794520501</v>
      </c>
    </row>
    <row r="1580" spans="1:17" hidden="1" x14ac:dyDescent="0.3">
      <c r="A1580" t="s">
        <v>3335</v>
      </c>
      <c r="B1580" t="s">
        <v>3336</v>
      </c>
      <c r="C1580" t="s">
        <v>10398</v>
      </c>
      <c r="D1580" t="s">
        <v>1414</v>
      </c>
      <c r="E1580">
        <v>842.82665599999996</v>
      </c>
      <c r="F1580">
        <v>156.80000000000001</v>
      </c>
      <c r="G1580">
        <v>24.1318435179553</v>
      </c>
      <c r="H1580">
        <v>23.638749997735001</v>
      </c>
      <c r="I1580">
        <v>-13.282462742766899</v>
      </c>
      <c r="J1580">
        <v>6.1901825183862504</v>
      </c>
      <c r="K1580">
        <v>141.57739099448301</v>
      </c>
      <c r="L1580">
        <v>137.33404137115701</v>
      </c>
      <c r="M1580">
        <v>60.864306147715403</v>
      </c>
      <c r="N1580">
        <v>1.4126126108280901</v>
      </c>
      <c r="O1580">
        <v>20.4719387755101</v>
      </c>
      <c r="P1580">
        <v>56.8</v>
      </c>
      <c r="Q1580">
        <v>0.147839202042715</v>
      </c>
    </row>
    <row r="1581" spans="1:17" hidden="1" x14ac:dyDescent="0.3">
      <c r="A1581" t="s">
        <v>3337</v>
      </c>
      <c r="B1581" t="s">
        <v>3338</v>
      </c>
      <c r="C1581" t="s">
        <v>10398</v>
      </c>
      <c r="D1581" t="s">
        <v>605</v>
      </c>
      <c r="E1581">
        <v>839.18389309999998</v>
      </c>
      <c r="F1581">
        <v>765.85</v>
      </c>
      <c r="G1581">
        <v>-26.566808714848701</v>
      </c>
      <c r="H1581">
        <v>-7.25291335679597</v>
      </c>
      <c r="I1581">
        <v>-24.772930550501101</v>
      </c>
      <c r="J1581">
        <v>-2.67527335642834</v>
      </c>
      <c r="K1581">
        <v>798.22065092054697</v>
      </c>
      <c r="L1581">
        <v>816.72098907781299</v>
      </c>
      <c r="M1581">
        <v>36.046832847194999</v>
      </c>
      <c r="N1581">
        <v>0.60601307047113695</v>
      </c>
      <c r="O1581">
        <v>30.404126134360499</v>
      </c>
      <c r="P1581">
        <v>8.6312056737588794</v>
      </c>
    </row>
    <row r="1582" spans="1:17" hidden="1" x14ac:dyDescent="0.3">
      <c r="A1582" t="s">
        <v>3339</v>
      </c>
      <c r="B1582" t="s">
        <v>3340</v>
      </c>
      <c r="C1582" t="s">
        <v>10398</v>
      </c>
      <c r="D1582" t="s">
        <v>197</v>
      </c>
      <c r="E1582">
        <v>838.43613000000005</v>
      </c>
      <c r="F1582">
        <v>567.70000000000005</v>
      </c>
      <c r="G1582">
        <v>-0.24755417413588099</v>
      </c>
      <c r="H1582">
        <v>-16.321569224383001</v>
      </c>
      <c r="I1582">
        <v>26.357629241285501</v>
      </c>
      <c r="J1582">
        <v>-7.4935687234267601</v>
      </c>
      <c r="K1582">
        <v>569.79453551337895</v>
      </c>
      <c r="L1582">
        <v>490.376130291641</v>
      </c>
      <c r="M1582">
        <v>40.254075200319797</v>
      </c>
      <c r="N1582">
        <v>0.284193559962646</v>
      </c>
      <c r="O1582">
        <v>18.020081028712301</v>
      </c>
      <c r="P1582">
        <v>51.386666666666599</v>
      </c>
      <c r="Q1582">
        <v>5.3860798608730998E-2</v>
      </c>
    </row>
    <row r="1583" spans="1:17" hidden="1" x14ac:dyDescent="0.3">
      <c r="A1583" t="s">
        <v>3341</v>
      </c>
      <c r="B1583" t="s">
        <v>3342</v>
      </c>
      <c r="C1583" t="s">
        <v>10398</v>
      </c>
      <c r="D1583" t="s">
        <v>387</v>
      </c>
      <c r="E1583">
        <v>837.84785342500004</v>
      </c>
      <c r="F1583">
        <v>538.45000000000005</v>
      </c>
      <c r="G1583">
        <v>-53.000474558635197</v>
      </c>
      <c r="H1583">
        <v>-3.6088054221940702</v>
      </c>
      <c r="I1583">
        <v>-17.3845516199423</v>
      </c>
      <c r="J1583">
        <v>-5.2146936410918103</v>
      </c>
      <c r="K1583">
        <v>576.91732317223205</v>
      </c>
      <c r="L1583">
        <v>621.60412472410803</v>
      </c>
      <c r="M1583">
        <v>39.484877102981798</v>
      </c>
      <c r="N1583">
        <v>0.318978568763013</v>
      </c>
      <c r="O1583">
        <v>44.4516668214318</v>
      </c>
      <c r="P1583">
        <v>9.2412254006898102</v>
      </c>
      <c r="Q1583">
        <v>-8.2205941317702994E-2</v>
      </c>
    </row>
    <row r="1584" spans="1:17" hidden="1" x14ac:dyDescent="0.3">
      <c r="A1584" t="s">
        <v>3343</v>
      </c>
      <c r="B1584" t="s">
        <v>3344</v>
      </c>
      <c r="C1584" t="s">
        <v>10398</v>
      </c>
      <c r="D1584" t="s">
        <v>144</v>
      </c>
      <c r="E1584">
        <v>836.05356900000004</v>
      </c>
      <c r="F1584">
        <v>815</v>
      </c>
      <c r="G1584">
        <v>51.2161148304736</v>
      </c>
      <c r="H1584">
        <v>-10.721199551242</v>
      </c>
      <c r="I1584">
        <v>29.817588695066</v>
      </c>
      <c r="J1584">
        <v>-5.13242940837634</v>
      </c>
      <c r="K1584">
        <v>823.45649760171102</v>
      </c>
      <c r="L1584">
        <v>710.99978251376001</v>
      </c>
      <c r="M1584">
        <v>44.876617570344301</v>
      </c>
      <c r="N1584">
        <v>0.196370729494663</v>
      </c>
      <c r="O1584">
        <v>19.840490797546</v>
      </c>
      <c r="P1584">
        <v>116.957274058298</v>
      </c>
      <c r="Q1584">
        <v>0.147321817762292</v>
      </c>
    </row>
    <row r="1585" spans="1:17" hidden="1" x14ac:dyDescent="0.3">
      <c r="A1585" t="s">
        <v>3345</v>
      </c>
      <c r="B1585" t="s">
        <v>3346</v>
      </c>
      <c r="C1585" t="s">
        <v>10398</v>
      </c>
      <c r="D1585" t="s">
        <v>278</v>
      </c>
      <c r="E1585">
        <v>834.93527871999902</v>
      </c>
      <c r="F1585">
        <v>92.8</v>
      </c>
      <c r="G1585">
        <v>-29.051934868805599</v>
      </c>
      <c r="H1585">
        <v>-6.7860289890526699</v>
      </c>
      <c r="I1585">
        <v>-2.0952969673658801</v>
      </c>
      <c r="J1585">
        <v>-5.1076232558185</v>
      </c>
      <c r="K1585">
        <v>96.437641135366704</v>
      </c>
      <c r="L1585">
        <v>93.178997043710694</v>
      </c>
      <c r="M1585">
        <v>30.573748572621799</v>
      </c>
      <c r="N1585">
        <v>0.255443066683961</v>
      </c>
      <c r="O1585">
        <v>22.844827586206801</v>
      </c>
      <c r="P1585">
        <v>22.7513227513227</v>
      </c>
      <c r="Q1585">
        <v>-5.9129504024619001E-2</v>
      </c>
    </row>
    <row r="1586" spans="1:17" hidden="1" x14ac:dyDescent="0.3">
      <c r="A1586" t="s">
        <v>3347</v>
      </c>
      <c r="B1586" t="s">
        <v>3348</v>
      </c>
      <c r="C1586" t="s">
        <v>10398</v>
      </c>
      <c r="D1586" t="s">
        <v>364</v>
      </c>
      <c r="E1586">
        <v>832.23551487999998</v>
      </c>
      <c r="F1586">
        <v>4.4800000000000004</v>
      </c>
      <c r="G1586">
        <v>-50.129360963837399</v>
      </c>
      <c r="H1586">
        <v>-13.790298794677801</v>
      </c>
      <c r="I1586">
        <v>-30.2521597124639</v>
      </c>
      <c r="J1586">
        <v>-8.6171330715214403</v>
      </c>
      <c r="K1586">
        <v>4.8924504533225104</v>
      </c>
      <c r="L1586">
        <v>5.1004319075696198</v>
      </c>
      <c r="M1586">
        <v>24.029564770026202</v>
      </c>
      <c r="N1586">
        <v>0.75892949151820799</v>
      </c>
      <c r="O1586">
        <v>78.571428571428498</v>
      </c>
      <c r="P1586">
        <v>11.7206982543641</v>
      </c>
      <c r="Q1586">
        <v>3.2760528183190002E-2</v>
      </c>
    </row>
    <row r="1587" spans="1:17" hidden="1" x14ac:dyDescent="0.3">
      <c r="A1587" t="s">
        <v>3349</v>
      </c>
      <c r="B1587" t="s">
        <v>3350</v>
      </c>
      <c r="C1587" t="s">
        <v>10398</v>
      </c>
      <c r="D1587" t="s">
        <v>590</v>
      </c>
      <c r="E1587">
        <v>832.23360000000002</v>
      </c>
      <c r="F1587">
        <v>488.4</v>
      </c>
      <c r="G1587">
        <v>66.079430244953699</v>
      </c>
      <c r="H1587">
        <v>-6.76843036343028</v>
      </c>
      <c r="I1587">
        <v>79.437564508872697</v>
      </c>
      <c r="J1587">
        <v>10.802320011895601</v>
      </c>
      <c r="K1587">
        <v>459.13645716978698</v>
      </c>
      <c r="L1587">
        <v>377.03550810491998</v>
      </c>
      <c r="M1587">
        <v>63.320635698559002</v>
      </c>
      <c r="N1587">
        <v>0.184041721284638</v>
      </c>
      <c r="O1587">
        <v>13.636363636363599</v>
      </c>
      <c r="P1587">
        <v>100.45146726862301</v>
      </c>
      <c r="Q1587">
        <v>9.6762685770497001E-2</v>
      </c>
    </row>
    <row r="1588" spans="1:17" hidden="1" x14ac:dyDescent="0.3">
      <c r="A1588" t="s">
        <v>3351</v>
      </c>
      <c r="B1588" t="s">
        <v>3352</v>
      </c>
      <c r="C1588" t="s">
        <v>10398</v>
      </c>
      <c r="D1588" t="s">
        <v>278</v>
      </c>
      <c r="E1588">
        <v>832.12687879999999</v>
      </c>
      <c r="F1588">
        <v>97.93</v>
      </c>
      <c r="G1588">
        <v>-7.0739419364741902</v>
      </c>
      <c r="H1588">
        <v>-1.87697355658566</v>
      </c>
      <c r="I1588">
        <v>2.8357971299420899</v>
      </c>
      <c r="J1588">
        <v>-0.66684370484191202</v>
      </c>
      <c r="K1588">
        <v>101.096864107727</v>
      </c>
      <c r="L1588">
        <v>96.201034862398103</v>
      </c>
      <c r="M1588">
        <v>46.503613128198097</v>
      </c>
      <c r="N1588">
        <v>0.76470848559135796</v>
      </c>
      <c r="O1588">
        <v>29.582354743183899</v>
      </c>
      <c r="P1588">
        <v>34.150684931506802</v>
      </c>
      <c r="Q1588">
        <v>-4.7560547166923997E-2</v>
      </c>
    </row>
    <row r="1589" spans="1:17" hidden="1" x14ac:dyDescent="0.3">
      <c r="A1589" t="s">
        <v>3353</v>
      </c>
      <c r="B1589" t="s">
        <v>3354</v>
      </c>
      <c r="C1589" t="s">
        <v>10398</v>
      </c>
      <c r="D1589" t="s">
        <v>54</v>
      </c>
      <c r="E1589">
        <v>831.57428159999995</v>
      </c>
      <c r="F1589">
        <v>288</v>
      </c>
      <c r="G1589">
        <v>40.167626531425903</v>
      </c>
      <c r="H1589">
        <v>-0.62906533554275701</v>
      </c>
      <c r="I1589">
        <v>69.100023149631198</v>
      </c>
      <c r="J1589">
        <v>-0.28095914479751699</v>
      </c>
      <c r="K1589">
        <v>265.37205631120798</v>
      </c>
      <c r="L1589">
        <v>207.584491510601</v>
      </c>
      <c r="M1589">
        <v>49.894695745284501</v>
      </c>
      <c r="N1589">
        <v>0.29365269949011402</v>
      </c>
      <c r="O1589">
        <v>15.4513888888888</v>
      </c>
      <c r="P1589">
        <v>99.376947040498393</v>
      </c>
      <c r="Q1589">
        <v>1.122556907308E-3</v>
      </c>
    </row>
    <row r="1590" spans="1:17" hidden="1" x14ac:dyDescent="0.3">
      <c r="A1590" t="s">
        <v>3355</v>
      </c>
      <c r="B1590" t="s">
        <v>3356</v>
      </c>
      <c r="C1590" t="s">
        <v>10398</v>
      </c>
      <c r="D1590" t="s">
        <v>132</v>
      </c>
      <c r="E1590">
        <v>829.90653134700005</v>
      </c>
      <c r="F1590">
        <v>31.87</v>
      </c>
      <c r="G1590">
        <v>153.695242210765</v>
      </c>
      <c r="H1590">
        <v>5.5886921834180496</v>
      </c>
      <c r="I1590">
        <v>-30.660454717708799</v>
      </c>
      <c r="J1590">
        <v>-11.404498013051899</v>
      </c>
      <c r="K1590">
        <v>31.155039789816101</v>
      </c>
      <c r="L1590">
        <v>26.191340245675399</v>
      </c>
      <c r="M1590">
        <v>28.172585146148499</v>
      </c>
      <c r="N1590">
        <v>0.45033981763252801</v>
      </c>
      <c r="O1590">
        <v>36.3351113900219</v>
      </c>
      <c r="P1590">
        <v>218.7</v>
      </c>
      <c r="Q1590">
        <v>0.14441415928215601</v>
      </c>
    </row>
    <row r="1591" spans="1:17" hidden="1" x14ac:dyDescent="0.3">
      <c r="A1591" t="s">
        <v>3357</v>
      </c>
      <c r="B1591" t="s">
        <v>3358</v>
      </c>
      <c r="C1591" t="s">
        <v>10398</v>
      </c>
      <c r="D1591" t="s">
        <v>387</v>
      </c>
      <c r="E1591">
        <v>828.03802212799997</v>
      </c>
      <c r="F1591">
        <v>196.88</v>
      </c>
      <c r="G1591">
        <v>-5.1435834669979696</v>
      </c>
      <c r="H1591">
        <v>-4.8894701978422503</v>
      </c>
      <c r="I1591">
        <v>-0.97453551584892695</v>
      </c>
      <c r="J1591">
        <v>1.4030013717865</v>
      </c>
      <c r="K1591">
        <v>201.10424482105401</v>
      </c>
      <c r="L1591">
        <v>193.92034123401399</v>
      </c>
      <c r="M1591">
        <v>49.334461887858701</v>
      </c>
      <c r="N1591">
        <v>0.45000654243958899</v>
      </c>
      <c r="O1591">
        <v>31.044290938642799</v>
      </c>
      <c r="P1591">
        <v>45.513673318551298</v>
      </c>
      <c r="Q1591">
        <v>4.9012423690114999E-2</v>
      </c>
    </row>
    <row r="1592" spans="1:17" hidden="1" x14ac:dyDescent="0.3">
      <c r="A1592" t="s">
        <v>3359</v>
      </c>
      <c r="B1592" t="s">
        <v>3360</v>
      </c>
      <c r="C1592" t="s">
        <v>10398</v>
      </c>
      <c r="D1592" t="s">
        <v>443</v>
      </c>
      <c r="E1592">
        <v>825.84816834499998</v>
      </c>
      <c r="F1592">
        <v>69.13</v>
      </c>
      <c r="G1592">
        <v>451.56213221634903</v>
      </c>
      <c r="H1592">
        <v>-1.46599833216542</v>
      </c>
      <c r="I1592">
        <v>7.9163690916935296</v>
      </c>
      <c r="J1592">
        <v>-5.6281068628946702</v>
      </c>
      <c r="K1592">
        <v>68.587214231291497</v>
      </c>
      <c r="L1592">
        <v>55.835644596879902</v>
      </c>
      <c r="M1592">
        <v>45.707532618084201</v>
      </c>
      <c r="N1592">
        <v>0.79432418167012997</v>
      </c>
      <c r="O1592">
        <v>35.209026471864597</v>
      </c>
      <c r="P1592">
        <v>480.92436974789899</v>
      </c>
      <c r="Q1592">
        <v>0.1111725326079</v>
      </c>
    </row>
    <row r="1593" spans="1:17" hidden="1" x14ac:dyDescent="0.3">
      <c r="A1593" t="s">
        <v>3361</v>
      </c>
      <c r="B1593" t="s">
        <v>3362</v>
      </c>
      <c r="C1593" t="s">
        <v>10398</v>
      </c>
      <c r="D1593" t="s">
        <v>605</v>
      </c>
      <c r="E1593">
        <v>824.98958749999997</v>
      </c>
      <c r="F1593">
        <v>1412.2</v>
      </c>
      <c r="G1593">
        <v>-9.8344879264270695</v>
      </c>
      <c r="H1593">
        <v>-11.2137425647167</v>
      </c>
      <c r="I1593">
        <v>-5.7082053275584599</v>
      </c>
      <c r="J1593">
        <v>-5.3078374272278301</v>
      </c>
      <c r="K1593">
        <v>1450.52063334745</v>
      </c>
      <c r="L1593">
        <v>1389.6995978611001</v>
      </c>
      <c r="M1593">
        <v>30.522063849551099</v>
      </c>
      <c r="N1593">
        <v>0.37896952304665299</v>
      </c>
      <c r="O1593">
        <v>17.079733748760699</v>
      </c>
      <c r="P1593">
        <v>24.973451327433601</v>
      </c>
      <c r="Q1593">
        <v>-5.2859477576536001E-2</v>
      </c>
    </row>
    <row r="1594" spans="1:17" hidden="1" x14ac:dyDescent="0.3">
      <c r="A1594" t="s">
        <v>3363</v>
      </c>
      <c r="B1594" t="s">
        <v>3364</v>
      </c>
      <c r="C1594" t="s">
        <v>10398</v>
      </c>
      <c r="D1594" t="s">
        <v>21</v>
      </c>
      <c r="E1594">
        <v>823.24512540000001</v>
      </c>
      <c r="F1594">
        <v>442.8</v>
      </c>
      <c r="G1594">
        <v>157.93882085434399</v>
      </c>
      <c r="H1594">
        <v>-2.0631727907582298</v>
      </c>
      <c r="I1594">
        <v>54.873453032634103</v>
      </c>
      <c r="J1594">
        <v>-8.9585052311128095</v>
      </c>
      <c r="K1594">
        <v>403.30113730361398</v>
      </c>
      <c r="L1594">
        <v>305.02133409037702</v>
      </c>
      <c r="M1594">
        <v>50.044068964557802</v>
      </c>
      <c r="N1594">
        <v>0.45777578590178603</v>
      </c>
      <c r="O1594">
        <v>15.808491418247399</v>
      </c>
      <c r="P1594">
        <v>206.96707105719199</v>
      </c>
    </row>
    <row r="1595" spans="1:17" hidden="1" x14ac:dyDescent="0.3">
      <c r="A1595" t="s">
        <v>3365</v>
      </c>
      <c r="B1595" t="s">
        <v>3366</v>
      </c>
      <c r="C1595" t="s">
        <v>10398</v>
      </c>
      <c r="D1595" t="s">
        <v>54</v>
      </c>
      <c r="E1595">
        <v>818.00756933000002</v>
      </c>
      <c r="F1595">
        <v>788.35</v>
      </c>
      <c r="G1595">
        <v>81.845269776215005</v>
      </c>
      <c r="H1595">
        <v>7.8003973901884702</v>
      </c>
      <c r="I1595">
        <v>61.054799612568203</v>
      </c>
      <c r="J1595">
        <v>-12.4313694623103</v>
      </c>
      <c r="K1595">
        <v>682.20351354890602</v>
      </c>
      <c r="L1595">
        <v>537.36146033443902</v>
      </c>
      <c r="M1595">
        <v>51.061021714706897</v>
      </c>
      <c r="N1595">
        <v>1.03903593080847</v>
      </c>
      <c r="O1595">
        <v>9.7101541193632208</v>
      </c>
      <c r="P1595">
        <v>155.377389050858</v>
      </c>
      <c r="Q1595">
        <v>2.4705768430121001E-2</v>
      </c>
    </row>
    <row r="1596" spans="1:17" hidden="1" x14ac:dyDescent="0.3">
      <c r="A1596" t="s">
        <v>3367</v>
      </c>
      <c r="B1596" t="s">
        <v>3368</v>
      </c>
      <c r="C1596" t="s">
        <v>10398</v>
      </c>
      <c r="D1596" t="s">
        <v>3369</v>
      </c>
      <c r="E1596">
        <v>817.65005273999998</v>
      </c>
      <c r="F1596">
        <v>398.7</v>
      </c>
      <c r="G1596">
        <v>135.10344875756101</v>
      </c>
      <c r="H1596">
        <v>-13.320745925603299</v>
      </c>
      <c r="I1596">
        <v>7.6775736950946802</v>
      </c>
      <c r="J1596">
        <v>-1.87674553874196</v>
      </c>
      <c r="K1596">
        <v>358.36700117896203</v>
      </c>
      <c r="L1596">
        <v>281.316769548509</v>
      </c>
      <c r="M1596">
        <v>53.775100856557899</v>
      </c>
      <c r="N1596">
        <v>0.87138059774210097</v>
      </c>
      <c r="O1596">
        <v>9.8570353649360491</v>
      </c>
      <c r="P1596">
        <v>165.93296648324099</v>
      </c>
    </row>
    <row r="1597" spans="1:17" hidden="1" x14ac:dyDescent="0.3">
      <c r="A1597" t="s">
        <v>3370</v>
      </c>
      <c r="B1597" t="s">
        <v>3371</v>
      </c>
      <c r="C1597" t="s">
        <v>10398</v>
      </c>
      <c r="D1597" t="s">
        <v>2435</v>
      </c>
      <c r="E1597">
        <v>815.49369979999994</v>
      </c>
      <c r="F1597">
        <v>29.74</v>
      </c>
      <c r="G1597">
        <v>-59.912297099866301</v>
      </c>
      <c r="H1597">
        <v>2.4551274741495699</v>
      </c>
      <c r="I1597">
        <v>-35.277140464998801</v>
      </c>
      <c r="J1597">
        <v>-0.14767643492295399</v>
      </c>
      <c r="K1597">
        <v>29.6976790083494</v>
      </c>
      <c r="L1597">
        <v>34.421502065779997</v>
      </c>
      <c r="M1597">
        <v>54.301498353903597</v>
      </c>
      <c r="N1597">
        <v>0.57240584667261496</v>
      </c>
      <c r="O1597">
        <v>98.386012104909199</v>
      </c>
      <c r="P1597">
        <v>14.340638216070699</v>
      </c>
      <c r="Q1597">
        <v>5.0670883770751997E-2</v>
      </c>
    </row>
    <row r="1598" spans="1:17" hidden="1" x14ac:dyDescent="0.3">
      <c r="A1598" t="s">
        <v>3372</v>
      </c>
      <c r="B1598" t="s">
        <v>3373</v>
      </c>
      <c r="C1598" t="s">
        <v>10398</v>
      </c>
      <c r="D1598" t="s">
        <v>77</v>
      </c>
      <c r="E1598">
        <v>815.21369279999999</v>
      </c>
      <c r="F1598">
        <v>5.2</v>
      </c>
      <c r="G1598">
        <v>3.8380842010596101</v>
      </c>
      <c r="H1598">
        <v>-44.6916296110142</v>
      </c>
      <c r="I1598">
        <v>-17.902618740005501</v>
      </c>
      <c r="J1598">
        <v>-9.2046565797511501</v>
      </c>
      <c r="K1598">
        <v>6.3596282709158798</v>
      </c>
      <c r="L1598">
        <v>5.6007213250654901</v>
      </c>
      <c r="M1598">
        <v>19.2725340513167</v>
      </c>
      <c r="N1598">
        <v>7.7733318505238902E-2</v>
      </c>
      <c r="O1598">
        <v>98.076923076922995</v>
      </c>
      <c r="P1598">
        <v>75.520934579327601</v>
      </c>
      <c r="Q1598">
        <v>8.0582597558794003E-2</v>
      </c>
    </row>
    <row r="1599" spans="1:17" hidden="1" x14ac:dyDescent="0.3">
      <c r="A1599" t="s">
        <v>3374</v>
      </c>
      <c r="B1599" t="s">
        <v>3375</v>
      </c>
      <c r="C1599" t="s">
        <v>10398</v>
      </c>
      <c r="D1599" t="s">
        <v>132</v>
      </c>
      <c r="E1599">
        <v>814.30272725999998</v>
      </c>
      <c r="F1599">
        <v>389.4</v>
      </c>
      <c r="G1599">
        <v>69.638893613511499</v>
      </c>
      <c r="H1599">
        <v>-4.3826820678146898</v>
      </c>
      <c r="I1599">
        <v>36.459178126898799</v>
      </c>
      <c r="J1599">
        <v>-5.4758673811448801</v>
      </c>
      <c r="K1599">
        <v>381.79477868676702</v>
      </c>
      <c r="L1599">
        <v>320.64774393337899</v>
      </c>
      <c r="M1599">
        <v>48.664026903794998</v>
      </c>
      <c r="N1599">
        <v>0.35140680305615801</v>
      </c>
      <c r="O1599">
        <v>7.4601951720595796</v>
      </c>
      <c r="P1599">
        <v>117.117368274323</v>
      </c>
      <c r="Q1599">
        <v>0.101082334436582</v>
      </c>
    </row>
    <row r="1600" spans="1:17" hidden="1" x14ac:dyDescent="0.3">
      <c r="A1600" t="s">
        <v>3376</v>
      </c>
      <c r="B1600" t="s">
        <v>3377</v>
      </c>
      <c r="C1600" t="s">
        <v>10398</v>
      </c>
      <c r="D1600" t="s">
        <v>533</v>
      </c>
      <c r="E1600">
        <v>814.29758641000001</v>
      </c>
      <c r="F1600">
        <v>144.1</v>
      </c>
      <c r="G1600">
        <v>74.081264982654204</v>
      </c>
      <c r="H1600">
        <v>-12.422916489627999</v>
      </c>
      <c r="I1600">
        <v>36.435534131829797</v>
      </c>
      <c r="J1600">
        <v>-3.8005906406807499</v>
      </c>
      <c r="K1600">
        <v>155.46286845215801</v>
      </c>
      <c r="L1600">
        <v>134.29734405472499</v>
      </c>
      <c r="M1600">
        <v>27.6297818626599</v>
      </c>
      <c r="N1600">
        <v>0.12091743156160099</v>
      </c>
      <c r="O1600">
        <v>31.214434420541298</v>
      </c>
      <c r="P1600">
        <v>112.22385861561099</v>
      </c>
      <c r="Q1600">
        <v>8.6066318308542999E-2</v>
      </c>
    </row>
    <row r="1601" spans="1:17" hidden="1" x14ac:dyDescent="0.3">
      <c r="A1601" t="s">
        <v>3378</v>
      </c>
      <c r="B1601" t="s">
        <v>3379</v>
      </c>
      <c r="C1601" t="s">
        <v>10398</v>
      </c>
      <c r="D1601" t="s">
        <v>80</v>
      </c>
      <c r="E1601">
        <v>813.97216833999903</v>
      </c>
      <c r="F1601">
        <v>88.31</v>
      </c>
      <c r="G1601">
        <v>-39.297123160740703</v>
      </c>
      <c r="H1601">
        <v>-9.5449008985029895</v>
      </c>
      <c r="I1601">
        <v>-12.776274904157701</v>
      </c>
      <c r="J1601">
        <v>-4.3100524640177902</v>
      </c>
      <c r="K1601">
        <v>92.258911328950802</v>
      </c>
      <c r="L1601">
        <v>93.341202205099094</v>
      </c>
      <c r="M1601">
        <v>38.8951197142041</v>
      </c>
      <c r="N1601">
        <v>0.75721835933414305</v>
      </c>
      <c r="O1601">
        <v>57.626542860378201</v>
      </c>
      <c r="P1601">
        <v>16.197368421052602</v>
      </c>
      <c r="Q1601">
        <v>-3.8559172307161001E-2</v>
      </c>
    </row>
    <row r="1602" spans="1:17" hidden="1" x14ac:dyDescent="0.3">
      <c r="A1602" t="s">
        <v>3380</v>
      </c>
      <c r="B1602" t="s">
        <v>3381</v>
      </c>
      <c r="C1602" t="s">
        <v>10398</v>
      </c>
      <c r="D1602" t="s">
        <v>472</v>
      </c>
      <c r="E1602">
        <v>813.688665439999</v>
      </c>
      <c r="F1602">
        <v>605.04999999999995</v>
      </c>
      <c r="G1602">
        <v>32.596408274296003</v>
      </c>
      <c r="H1602">
        <v>-9.3280751449281798</v>
      </c>
      <c r="I1602">
        <v>10.625051931687301</v>
      </c>
      <c r="J1602">
        <v>-2.9133011779009101</v>
      </c>
      <c r="K1602">
        <v>615.18855396720505</v>
      </c>
      <c r="L1602">
        <v>556.10510641952897</v>
      </c>
      <c r="M1602">
        <v>43.299218098019402</v>
      </c>
      <c r="N1602">
        <v>0.308817137367843</v>
      </c>
      <c r="O1602">
        <v>22.832823733575701</v>
      </c>
      <c r="P1602">
        <v>83.404061836920206</v>
      </c>
      <c r="Q1602">
        <v>9.5867938553382007E-2</v>
      </c>
    </row>
    <row r="1603" spans="1:17" hidden="1" x14ac:dyDescent="0.3">
      <c r="A1603" t="s">
        <v>3382</v>
      </c>
      <c r="B1603" t="s">
        <v>3383</v>
      </c>
      <c r="C1603" t="s">
        <v>10398</v>
      </c>
      <c r="D1603" t="s">
        <v>625</v>
      </c>
      <c r="E1603">
        <v>813.68271268000001</v>
      </c>
      <c r="F1603">
        <v>13.01</v>
      </c>
      <c r="G1603">
        <v>-20.602050039467599</v>
      </c>
      <c r="H1603">
        <v>-7.6306185806765603</v>
      </c>
      <c r="I1603">
        <v>3.49348807936309</v>
      </c>
      <c r="J1603">
        <v>1.71565973209277</v>
      </c>
      <c r="K1603">
        <v>13.3249597342668</v>
      </c>
      <c r="L1603">
        <v>13.37535928878</v>
      </c>
      <c r="M1603">
        <v>51.939500034653797</v>
      </c>
      <c r="N1603">
        <v>0.54269818731975505</v>
      </c>
      <c r="O1603">
        <v>40.661029976940803</v>
      </c>
      <c r="P1603">
        <v>30.099999999999898</v>
      </c>
      <c r="Q1603">
        <v>1.1636952974524E-2</v>
      </c>
    </row>
    <row r="1604" spans="1:17" hidden="1" x14ac:dyDescent="0.3">
      <c r="A1604" t="s">
        <v>3384</v>
      </c>
      <c r="B1604" t="s">
        <v>3385</v>
      </c>
      <c r="C1604" t="s">
        <v>10398</v>
      </c>
      <c r="D1604" t="s">
        <v>125</v>
      </c>
      <c r="E1604">
        <v>813.12050620699995</v>
      </c>
      <c r="F1604">
        <v>246.53</v>
      </c>
      <c r="G1604">
        <v>-31.9865038209802</v>
      </c>
      <c r="H1604">
        <v>9.8394970464185896</v>
      </c>
      <c r="I1604">
        <v>-20.2659318880008</v>
      </c>
      <c r="J1604">
        <v>-6.4684496657528099</v>
      </c>
      <c r="K1604">
        <v>233.441938732594</v>
      </c>
      <c r="M1604">
        <v>56.615776157966501</v>
      </c>
      <c r="O1604">
        <v>12.2946497383685</v>
      </c>
      <c r="P1604">
        <v>17.451167222486799</v>
      </c>
    </row>
    <row r="1605" spans="1:17" hidden="1" x14ac:dyDescent="0.3">
      <c r="A1605" t="s">
        <v>3386</v>
      </c>
      <c r="B1605" t="s">
        <v>3387</v>
      </c>
      <c r="C1605" t="s">
        <v>10398</v>
      </c>
      <c r="D1605" t="s">
        <v>472</v>
      </c>
      <c r="E1605">
        <v>812.48448637499996</v>
      </c>
      <c r="F1605">
        <v>251.25</v>
      </c>
      <c r="G1605">
        <v>-11.1074405946522</v>
      </c>
      <c r="H1605">
        <v>-2.2458088467691799</v>
      </c>
      <c r="I1605">
        <v>31.058754680007201</v>
      </c>
      <c r="J1605">
        <v>-7.3022646054509597</v>
      </c>
      <c r="K1605">
        <v>244.67956844949299</v>
      </c>
      <c r="L1605">
        <v>215.521566025775</v>
      </c>
      <c r="M1605">
        <v>44.593594584021098</v>
      </c>
      <c r="N1605">
        <v>0.31249145697902198</v>
      </c>
      <c r="O1605">
        <v>11.442786069651699</v>
      </c>
      <c r="P1605">
        <v>61.940058008378898</v>
      </c>
      <c r="Q1605">
        <v>3.571374480411E-3</v>
      </c>
    </row>
    <row r="1606" spans="1:17" hidden="1" x14ac:dyDescent="0.3">
      <c r="A1606" t="s">
        <v>3388</v>
      </c>
      <c r="B1606" t="s">
        <v>3389</v>
      </c>
      <c r="C1606" t="s">
        <v>10398</v>
      </c>
      <c r="D1606" t="s">
        <v>215</v>
      </c>
      <c r="E1606">
        <v>811.05310251999902</v>
      </c>
      <c r="F1606">
        <v>1527.8</v>
      </c>
      <c r="G1606">
        <v>-35.392579995014302</v>
      </c>
      <c r="H1606">
        <v>-6.5543723783154801</v>
      </c>
      <c r="I1606">
        <v>-9.8788357122305896</v>
      </c>
      <c r="J1606">
        <v>-6.2434637395480799</v>
      </c>
      <c r="K1606">
        <v>1623.3359812528299</v>
      </c>
      <c r="L1606">
        <v>1609.79490131693</v>
      </c>
      <c r="M1606">
        <v>25.068353498368001</v>
      </c>
      <c r="N1606">
        <v>0.20575844325281401</v>
      </c>
      <c r="O1606">
        <v>32.543526639612502</v>
      </c>
      <c r="P1606">
        <v>18.141045468605</v>
      </c>
      <c r="Q1606">
        <v>0.136056518479133</v>
      </c>
    </row>
    <row r="1607" spans="1:17" hidden="1" x14ac:dyDescent="0.3">
      <c r="A1607" t="s">
        <v>3390</v>
      </c>
      <c r="B1607" t="s">
        <v>3391</v>
      </c>
      <c r="C1607" t="s">
        <v>10398</v>
      </c>
      <c r="D1607" t="s">
        <v>605</v>
      </c>
      <c r="E1607">
        <v>810.05200000000002</v>
      </c>
      <c r="F1607">
        <v>530</v>
      </c>
      <c r="G1607">
        <v>285.27915175631898</v>
      </c>
      <c r="H1607">
        <v>8.0571142323381508</v>
      </c>
      <c r="I1607">
        <v>496.75389096766799</v>
      </c>
      <c r="J1607">
        <v>-1.71336738114487</v>
      </c>
      <c r="K1607">
        <v>432.12738933752598</v>
      </c>
      <c r="L1607">
        <v>262.81706433418702</v>
      </c>
      <c r="M1607">
        <v>86.4107859296914</v>
      </c>
      <c r="N1607">
        <v>0.113047363717605</v>
      </c>
      <c r="O1607">
        <v>0</v>
      </c>
      <c r="P1607">
        <v>523.52941176470495</v>
      </c>
    </row>
    <row r="1608" spans="1:17" hidden="1" x14ac:dyDescent="0.3">
      <c r="A1608" t="s">
        <v>3392</v>
      </c>
      <c r="B1608" t="s">
        <v>3393</v>
      </c>
      <c r="C1608" t="s">
        <v>10398</v>
      </c>
      <c r="D1608" t="s">
        <v>54</v>
      </c>
      <c r="E1608">
        <v>808.60367910000002</v>
      </c>
      <c r="F1608">
        <v>136.85</v>
      </c>
      <c r="G1608">
        <v>25.389365779407999</v>
      </c>
      <c r="H1608">
        <v>2.2502671603773301</v>
      </c>
      <c r="I1608">
        <v>12.611484312481201</v>
      </c>
      <c r="J1608">
        <v>-5.8977645442654403</v>
      </c>
      <c r="K1608">
        <v>142.07386097882701</v>
      </c>
      <c r="L1608">
        <v>122.04270064060501</v>
      </c>
      <c r="M1608">
        <v>35.182335813136199</v>
      </c>
      <c r="N1608">
        <v>6.9616312215001905E-2</v>
      </c>
      <c r="O1608">
        <v>35.915235659481098</v>
      </c>
      <c r="P1608">
        <v>67.196090409285205</v>
      </c>
      <c r="Q1608">
        <v>7.3431396720537001E-2</v>
      </c>
    </row>
    <row r="1609" spans="1:17" hidden="1" x14ac:dyDescent="0.3">
      <c r="A1609" t="s">
        <v>3394</v>
      </c>
      <c r="B1609" t="s">
        <v>3395</v>
      </c>
      <c r="C1609" t="s">
        <v>10398</v>
      </c>
      <c r="D1609" t="s">
        <v>119</v>
      </c>
      <c r="E1609">
        <v>808.16234225999995</v>
      </c>
      <c r="F1609">
        <v>324.10000000000002</v>
      </c>
      <c r="G1609">
        <v>225.0015393175</v>
      </c>
      <c r="H1609">
        <v>49.6183470355137</v>
      </c>
      <c r="I1609">
        <v>122.424183552114</v>
      </c>
      <c r="J1609">
        <v>-9.3613424590264902</v>
      </c>
      <c r="K1609">
        <v>237.23213472268401</v>
      </c>
      <c r="L1609">
        <v>178.30921885343</v>
      </c>
      <c r="M1609">
        <v>73.062493959633997</v>
      </c>
      <c r="N1609">
        <v>0.98422691543352503</v>
      </c>
      <c r="O1609">
        <v>2.7152113545201901</v>
      </c>
      <c r="P1609">
        <v>285.83333333333297</v>
      </c>
    </row>
    <row r="1610" spans="1:17" hidden="1" x14ac:dyDescent="0.3">
      <c r="A1610" t="s">
        <v>3396</v>
      </c>
      <c r="B1610" t="s">
        <v>3397</v>
      </c>
      <c r="C1610" t="s">
        <v>10398</v>
      </c>
      <c r="D1610" t="s">
        <v>479</v>
      </c>
      <c r="E1610">
        <v>807.07901292399902</v>
      </c>
      <c r="F1610">
        <v>167.32</v>
      </c>
      <c r="G1610">
        <v>-46.925662488399801</v>
      </c>
      <c r="H1610">
        <v>-5.0777852079968904</v>
      </c>
      <c r="I1610">
        <v>-21.989610580232</v>
      </c>
      <c r="J1610">
        <v>-4.4771288490347798</v>
      </c>
      <c r="K1610">
        <v>174.499752251925</v>
      </c>
      <c r="L1610">
        <v>186.04127632990401</v>
      </c>
      <c r="M1610">
        <v>34.912768851447296</v>
      </c>
      <c r="N1610">
        <v>0.86955671563096004</v>
      </c>
      <c r="O1610">
        <v>71.587377480277297</v>
      </c>
      <c r="P1610">
        <v>9.5026178010470996</v>
      </c>
      <c r="Q1610">
        <v>8.6509756561018003E-2</v>
      </c>
    </row>
    <row r="1611" spans="1:17" hidden="1" x14ac:dyDescent="0.3">
      <c r="A1611" t="s">
        <v>3398</v>
      </c>
      <c r="B1611" t="s">
        <v>3399</v>
      </c>
      <c r="C1611" t="s">
        <v>10398</v>
      </c>
      <c r="D1611" t="s">
        <v>472</v>
      </c>
      <c r="E1611">
        <v>806.83471399999996</v>
      </c>
      <c r="F1611">
        <v>310.45</v>
      </c>
      <c r="G1611">
        <v>2.7097839632576299</v>
      </c>
      <c r="H1611">
        <v>1.7282945202048601</v>
      </c>
      <c r="I1611">
        <v>15.087886215817299</v>
      </c>
      <c r="J1611">
        <v>-6.5184444437015303</v>
      </c>
      <c r="K1611">
        <v>316.493123966241</v>
      </c>
      <c r="L1611">
        <v>284.90685591760098</v>
      </c>
      <c r="M1611">
        <v>32.526696323009702</v>
      </c>
      <c r="N1611">
        <v>0.26227166525753898</v>
      </c>
      <c r="O1611">
        <v>28.345949428249298</v>
      </c>
      <c r="P1611">
        <v>40.4433386111739</v>
      </c>
      <c r="Q1611">
        <v>-2.2070903660930002E-3</v>
      </c>
    </row>
    <row r="1612" spans="1:17" hidden="1" x14ac:dyDescent="0.3">
      <c r="A1612" t="s">
        <v>3400</v>
      </c>
      <c r="B1612" t="s">
        <v>3401</v>
      </c>
      <c r="C1612" t="s">
        <v>10398</v>
      </c>
      <c r="D1612" t="s">
        <v>605</v>
      </c>
      <c r="E1612">
        <v>805.06073500000002</v>
      </c>
      <c r="F1612">
        <v>73.930000000000007</v>
      </c>
      <c r="G1612">
        <v>611.18791644812904</v>
      </c>
      <c r="H1612">
        <v>-1.8027505595139801</v>
      </c>
      <c r="I1612">
        <v>53.515659392894101</v>
      </c>
      <c r="J1612">
        <v>-4.4244128783935803</v>
      </c>
      <c r="K1612">
        <v>70.190012299343394</v>
      </c>
      <c r="L1612">
        <v>52.766630316420702</v>
      </c>
      <c r="M1612">
        <v>47.278713430295802</v>
      </c>
      <c r="N1612">
        <v>0.52300694254612101</v>
      </c>
      <c r="O1612">
        <v>11.7814148518869</v>
      </c>
      <c r="P1612">
        <v>640.78156312625197</v>
      </c>
      <c r="Q1612">
        <v>0.22984018820508301</v>
      </c>
    </row>
    <row r="1613" spans="1:17" hidden="1" x14ac:dyDescent="0.3">
      <c r="A1613" t="s">
        <v>3402</v>
      </c>
      <c r="B1613" t="s">
        <v>3403</v>
      </c>
      <c r="C1613" t="s">
        <v>10398</v>
      </c>
      <c r="D1613" t="s">
        <v>259</v>
      </c>
      <c r="E1613">
        <v>803.31839611499902</v>
      </c>
      <c r="F1613">
        <v>2039.65</v>
      </c>
      <c r="G1613">
        <v>170.69343466158901</v>
      </c>
      <c r="H1613">
        <v>-4.4720714220864197</v>
      </c>
      <c r="I1613">
        <v>57.736599584358203</v>
      </c>
      <c r="J1613">
        <v>-4.4259842035747896</v>
      </c>
      <c r="K1613">
        <v>1906.4158993876199</v>
      </c>
      <c r="L1613">
        <v>1445.83614257371</v>
      </c>
      <c r="M1613">
        <v>39.771595704266502</v>
      </c>
      <c r="N1613">
        <v>0.36058576036529999</v>
      </c>
      <c r="O1613">
        <v>18.235971857916699</v>
      </c>
      <c r="P1613">
        <v>239.37603993344399</v>
      </c>
      <c r="Q1613">
        <v>0.18350006419026499</v>
      </c>
    </row>
    <row r="1614" spans="1:17" hidden="1" x14ac:dyDescent="0.3">
      <c r="A1614" t="s">
        <v>3404</v>
      </c>
      <c r="B1614" t="s">
        <v>3405</v>
      </c>
      <c r="C1614" t="s">
        <v>10398</v>
      </c>
      <c r="D1614" t="s">
        <v>605</v>
      </c>
      <c r="E1614">
        <v>802.54332799999997</v>
      </c>
      <c r="F1614">
        <v>417.4</v>
      </c>
      <c r="G1614">
        <v>26.735941336858101</v>
      </c>
      <c r="H1614">
        <v>-5.1361220635046099</v>
      </c>
      <c r="I1614">
        <v>4.8683206493670603</v>
      </c>
      <c r="J1614">
        <v>-4.5688176181116997</v>
      </c>
      <c r="K1614">
        <v>416.57202565061601</v>
      </c>
      <c r="L1614">
        <v>372.72191326859399</v>
      </c>
      <c r="M1614">
        <v>45.410179754282701</v>
      </c>
      <c r="N1614">
        <v>0.83373537591142599</v>
      </c>
      <c r="O1614">
        <v>10.2060373742213</v>
      </c>
      <c r="P1614">
        <v>84.608580274214901</v>
      </c>
    </row>
    <row r="1615" spans="1:17" hidden="1" x14ac:dyDescent="0.3">
      <c r="A1615" t="s">
        <v>3406</v>
      </c>
      <c r="B1615" t="s">
        <v>3407</v>
      </c>
      <c r="C1615" t="s">
        <v>10398</v>
      </c>
      <c r="D1615" t="s">
        <v>83</v>
      </c>
      <c r="E1615">
        <v>795.10031249999997</v>
      </c>
      <c r="F1615">
        <v>1625</v>
      </c>
      <c r="G1615">
        <v>62.033711812442903</v>
      </c>
      <c r="H1615">
        <v>29.5105875292173</v>
      </c>
      <c r="I1615">
        <v>100.025508401761</v>
      </c>
      <c r="J1615">
        <v>-6.1251320870272297</v>
      </c>
      <c r="K1615">
        <v>1389.16388514614</v>
      </c>
      <c r="L1615">
        <v>1045.6794175585001</v>
      </c>
      <c r="M1615">
        <v>53.795379361016501</v>
      </c>
      <c r="N1615">
        <v>0.57769074339082604</v>
      </c>
      <c r="O1615">
        <v>6.1538461538461497</v>
      </c>
      <c r="P1615">
        <v>132.142857142857</v>
      </c>
      <c r="Q1615">
        <v>0.18650394739449</v>
      </c>
    </row>
    <row r="1616" spans="1:17" hidden="1" x14ac:dyDescent="0.3">
      <c r="A1616" t="s">
        <v>3408</v>
      </c>
      <c r="B1616" t="s">
        <v>3409</v>
      </c>
      <c r="C1616" t="s">
        <v>10398</v>
      </c>
      <c r="D1616" t="s">
        <v>387</v>
      </c>
      <c r="E1616">
        <v>795.02047240000002</v>
      </c>
      <c r="F1616">
        <v>81.97</v>
      </c>
      <c r="G1616">
        <v>-7.1589939522082799</v>
      </c>
      <c r="H1616">
        <v>-5.2431631807602797</v>
      </c>
      <c r="I1616">
        <v>4.1567537410606601</v>
      </c>
      <c r="J1616">
        <v>0.59898128713600796</v>
      </c>
      <c r="K1616">
        <v>82.617598762301697</v>
      </c>
      <c r="L1616">
        <v>76.562667774350899</v>
      </c>
      <c r="M1616">
        <v>43.4777736351868</v>
      </c>
      <c r="N1616">
        <v>0.34170017043220902</v>
      </c>
      <c r="O1616">
        <v>21.825057948029698</v>
      </c>
      <c r="P1616">
        <v>38.22934232715</v>
      </c>
      <c r="Q1616">
        <v>3.2151434648814002E-2</v>
      </c>
    </row>
    <row r="1617" spans="1:17" hidden="1" x14ac:dyDescent="0.3">
      <c r="A1617" t="s">
        <v>3410</v>
      </c>
      <c r="B1617" t="s">
        <v>3411</v>
      </c>
      <c r="C1617" t="s">
        <v>10398</v>
      </c>
      <c r="D1617" t="s">
        <v>407</v>
      </c>
      <c r="E1617">
        <v>794.51088600000003</v>
      </c>
      <c r="F1617">
        <v>260</v>
      </c>
      <c r="G1617">
        <v>28.509120120295801</v>
      </c>
      <c r="H1617">
        <v>-22.940771637050702</v>
      </c>
      <c r="I1617">
        <v>-9.0120160779175897</v>
      </c>
      <c r="J1617">
        <v>-15.277556570333999</v>
      </c>
      <c r="K1617">
        <v>295.47742069300398</v>
      </c>
      <c r="L1617">
        <v>276.77023845984797</v>
      </c>
      <c r="M1617">
        <v>25.741056212709601</v>
      </c>
      <c r="N1617">
        <v>0.97341735271540297</v>
      </c>
      <c r="O1617">
        <v>43.461538461538403</v>
      </c>
      <c r="P1617">
        <v>62.5</v>
      </c>
      <c r="Q1617">
        <v>8.5890144353031994E-2</v>
      </c>
    </row>
    <row r="1618" spans="1:17" hidden="1" x14ac:dyDescent="0.3">
      <c r="A1618" t="s">
        <v>3412</v>
      </c>
      <c r="B1618" t="s">
        <v>3413</v>
      </c>
      <c r="C1618" t="s">
        <v>10398</v>
      </c>
      <c r="D1618" t="s">
        <v>404</v>
      </c>
      <c r="E1618">
        <v>790.72974363399999</v>
      </c>
      <c r="F1618">
        <v>200.14</v>
      </c>
      <c r="G1618">
        <v>-45.992978340612702</v>
      </c>
      <c r="H1618">
        <v>-14.228680900655601</v>
      </c>
      <c r="I1618">
        <v>-34.494628629855399</v>
      </c>
      <c r="J1618">
        <v>-11.5203849250045</v>
      </c>
      <c r="M1618">
        <v>0</v>
      </c>
      <c r="O1618">
        <v>19.616268611971599</v>
      </c>
      <c r="P1618">
        <v>2.4467649467649202</v>
      </c>
    </row>
    <row r="1619" spans="1:17" hidden="1" x14ac:dyDescent="0.3">
      <c r="A1619" t="s">
        <v>3414</v>
      </c>
      <c r="B1619" t="s">
        <v>3415</v>
      </c>
      <c r="C1619" t="s">
        <v>10398</v>
      </c>
      <c r="D1619" t="s">
        <v>281</v>
      </c>
      <c r="E1619">
        <v>787.86</v>
      </c>
      <c r="F1619">
        <v>1459</v>
      </c>
      <c r="G1619">
        <v>32.427452711104998</v>
      </c>
      <c r="H1619">
        <v>-2.3808470302653499</v>
      </c>
      <c r="I1619">
        <v>-9.0519486863494407</v>
      </c>
      <c r="J1619">
        <v>-2.3366360792058098</v>
      </c>
      <c r="K1619">
        <v>1475.2375824288799</v>
      </c>
      <c r="L1619">
        <v>1404.64089984677</v>
      </c>
      <c r="M1619">
        <v>62.151833520500901</v>
      </c>
      <c r="N1619">
        <v>0.83616490857634596</v>
      </c>
      <c r="O1619">
        <v>37.011651816312501</v>
      </c>
      <c r="P1619">
        <v>78.580171358629102</v>
      </c>
      <c r="Q1619">
        <v>0.130810055175137</v>
      </c>
    </row>
    <row r="1620" spans="1:17" hidden="1" x14ac:dyDescent="0.3">
      <c r="A1620" t="s">
        <v>3416</v>
      </c>
      <c r="B1620" t="s">
        <v>3417</v>
      </c>
      <c r="C1620" t="s">
        <v>10398</v>
      </c>
      <c r="D1620" t="s">
        <v>281</v>
      </c>
      <c r="E1620">
        <v>786.06312000000003</v>
      </c>
      <c r="F1620">
        <v>600</v>
      </c>
      <c r="G1620">
        <v>-3.95235257279385</v>
      </c>
      <c r="H1620">
        <v>-3.5314556416624399</v>
      </c>
      <c r="I1620">
        <v>22.485771448754001</v>
      </c>
      <c r="J1620">
        <v>-4.16438795660188</v>
      </c>
      <c r="K1620">
        <v>557.63038165481396</v>
      </c>
      <c r="L1620">
        <v>492.19948768199203</v>
      </c>
      <c r="M1620">
        <v>55.244796501758799</v>
      </c>
      <c r="N1620">
        <v>0.70745478682137097</v>
      </c>
      <c r="O1620">
        <v>12.3333333333333</v>
      </c>
      <c r="P1620">
        <v>53.0221882172915</v>
      </c>
      <c r="Q1620">
        <v>-1.0457290240772001E-2</v>
      </c>
    </row>
    <row r="1621" spans="1:17" hidden="1" x14ac:dyDescent="0.3">
      <c r="A1621" t="s">
        <v>3418</v>
      </c>
      <c r="B1621" t="s">
        <v>3419</v>
      </c>
      <c r="C1621" t="s">
        <v>10398</v>
      </c>
      <c r="D1621" t="s">
        <v>1556</v>
      </c>
      <c r="E1621">
        <v>785.79996240000003</v>
      </c>
      <c r="F1621">
        <v>654.65</v>
      </c>
      <c r="G1621">
        <v>-41.650336629762002</v>
      </c>
      <c r="H1621">
        <v>-7.4893325297283004</v>
      </c>
      <c r="I1621">
        <v>13.810808210953599</v>
      </c>
      <c r="J1621">
        <v>-5.2741094517612597</v>
      </c>
      <c r="K1621">
        <v>650.59554056744696</v>
      </c>
      <c r="L1621">
        <v>606.952007405627</v>
      </c>
      <c r="M1621">
        <v>46.117476675907298</v>
      </c>
      <c r="N1621">
        <v>0.41170355077837201</v>
      </c>
      <c r="O1621">
        <v>18.681738333460601</v>
      </c>
      <c r="P1621">
        <v>40.633727175080502</v>
      </c>
      <c r="Q1621">
        <v>1.7881649045486999E-2</v>
      </c>
    </row>
    <row r="1622" spans="1:17" hidden="1" x14ac:dyDescent="0.3">
      <c r="A1622" t="s">
        <v>3420</v>
      </c>
      <c r="B1622" t="s">
        <v>3421</v>
      </c>
      <c r="C1622" t="s">
        <v>10398</v>
      </c>
      <c r="D1622" t="s">
        <v>390</v>
      </c>
      <c r="E1622">
        <v>785.78125</v>
      </c>
      <c r="F1622">
        <v>251.45</v>
      </c>
      <c r="G1622">
        <v>-19.187499587014401</v>
      </c>
      <c r="H1622">
        <v>-14.5340229073577</v>
      </c>
      <c r="I1622">
        <v>8.7075270366683899</v>
      </c>
      <c r="J1622">
        <v>-3.8636928891346098</v>
      </c>
      <c r="K1622">
        <v>257.02377704698102</v>
      </c>
      <c r="L1622">
        <v>239.25648442577801</v>
      </c>
      <c r="M1622">
        <v>39.501818875940302</v>
      </c>
      <c r="N1622">
        <v>0.26353797328240303</v>
      </c>
      <c r="O1622">
        <v>28.852654603300799</v>
      </c>
      <c r="P1622">
        <v>33.536909187466698</v>
      </c>
      <c r="Q1622">
        <v>-4.2472947974749001E-2</v>
      </c>
    </row>
    <row r="1623" spans="1:17" hidden="1" x14ac:dyDescent="0.3">
      <c r="A1623" t="s">
        <v>3422</v>
      </c>
      <c r="B1623" t="s">
        <v>3423</v>
      </c>
      <c r="C1623" t="s">
        <v>10398</v>
      </c>
      <c r="D1623" t="s">
        <v>46</v>
      </c>
      <c r="E1623">
        <v>784.39278720000004</v>
      </c>
      <c r="F1623">
        <v>65.5</v>
      </c>
      <c r="G1623">
        <v>99.027644770393394</v>
      </c>
      <c r="H1623">
        <v>-1.8069772756937199</v>
      </c>
      <c r="I1623">
        <v>21.414820178534001</v>
      </c>
      <c r="J1623">
        <v>-0.88259815037563605</v>
      </c>
      <c r="K1623">
        <v>64.865848977066506</v>
      </c>
      <c r="L1623">
        <v>54.461270231225903</v>
      </c>
      <c r="M1623">
        <v>50.2565707241898</v>
      </c>
      <c r="N1623">
        <v>0.149262822495112</v>
      </c>
      <c r="O1623">
        <v>29.9083969465648</v>
      </c>
      <c r="P1623">
        <v>154.863813229572</v>
      </c>
      <c r="Q1623">
        <v>0.10962755125425699</v>
      </c>
    </row>
    <row r="1624" spans="1:17" hidden="1" x14ac:dyDescent="0.3">
      <c r="A1624" t="s">
        <v>3424</v>
      </c>
      <c r="B1624" t="s">
        <v>3425</v>
      </c>
      <c r="C1624" t="s">
        <v>10398</v>
      </c>
      <c r="D1624" t="s">
        <v>158</v>
      </c>
      <c r="E1624">
        <v>776.85614540999995</v>
      </c>
      <c r="F1624">
        <v>113.18</v>
      </c>
      <c r="G1624">
        <v>57.893929246780203</v>
      </c>
      <c r="H1624">
        <v>24.860555240267601</v>
      </c>
      <c r="I1624">
        <v>33.824166119882399</v>
      </c>
      <c r="J1624">
        <v>-8.4780732634978104</v>
      </c>
      <c r="K1624">
        <v>98.944500557446105</v>
      </c>
      <c r="L1624">
        <v>85.589799276058898</v>
      </c>
      <c r="M1624">
        <v>56.236619400017702</v>
      </c>
      <c r="N1624">
        <v>2.1645733050828002</v>
      </c>
      <c r="O1624">
        <v>14.074924898391901</v>
      </c>
      <c r="P1624">
        <v>97.292271934921501</v>
      </c>
      <c r="Q1624">
        <v>0.124965048740714</v>
      </c>
    </row>
    <row r="1625" spans="1:17" hidden="1" x14ac:dyDescent="0.3">
      <c r="A1625" t="s">
        <v>3426</v>
      </c>
      <c r="B1625" t="s">
        <v>3427</v>
      </c>
      <c r="C1625" t="s">
        <v>10398</v>
      </c>
      <c r="D1625" t="s">
        <v>685</v>
      </c>
      <c r="E1625">
        <v>770.55</v>
      </c>
      <c r="F1625">
        <v>256.85000000000002</v>
      </c>
      <c r="G1625">
        <v>-53.127436496521398</v>
      </c>
      <c r="H1625">
        <v>-7.6103426020789797</v>
      </c>
      <c r="I1625">
        <v>-5.0699944371128396</v>
      </c>
      <c r="J1625">
        <v>-6.71244162665496</v>
      </c>
      <c r="K1625">
        <v>266.926597294239</v>
      </c>
      <c r="L1625">
        <v>260.92457374718799</v>
      </c>
      <c r="M1625">
        <v>33.674029210589303</v>
      </c>
      <c r="N1625">
        <v>0.23109515130008301</v>
      </c>
      <c r="O1625">
        <v>38.076698462137401</v>
      </c>
      <c r="P1625">
        <v>22.8947368421052</v>
      </c>
      <c r="Q1625">
        <v>0.10391783056512099</v>
      </c>
    </row>
    <row r="1626" spans="1:17" hidden="1" x14ac:dyDescent="0.3">
      <c r="A1626" t="s">
        <v>3428</v>
      </c>
      <c r="B1626" t="s">
        <v>3429</v>
      </c>
      <c r="C1626" t="s">
        <v>10398</v>
      </c>
      <c r="D1626" t="s">
        <v>171</v>
      </c>
      <c r="E1626">
        <v>770.33071795199999</v>
      </c>
      <c r="F1626">
        <v>142.43</v>
      </c>
      <c r="G1626">
        <v>24.1354412873382</v>
      </c>
      <c r="H1626">
        <v>8.9061784883440591</v>
      </c>
      <c r="I1626">
        <v>-18.003940677836699</v>
      </c>
      <c r="J1626">
        <v>2.2382759887077999</v>
      </c>
      <c r="K1626">
        <v>133.70932746290299</v>
      </c>
      <c r="L1626">
        <v>134.48896158781301</v>
      </c>
      <c r="M1626">
        <v>68.266906828477502</v>
      </c>
      <c r="N1626">
        <v>1.15577743991529</v>
      </c>
      <c r="O1626">
        <v>22.867373446605299</v>
      </c>
      <c r="P1626">
        <v>69.964200477326898</v>
      </c>
      <c r="Q1626">
        <v>0.132009751558675</v>
      </c>
    </row>
    <row r="1627" spans="1:17" hidden="1" x14ac:dyDescent="0.3">
      <c r="A1627" t="s">
        <v>3430</v>
      </c>
      <c r="B1627" t="s">
        <v>3431</v>
      </c>
      <c r="C1627" t="s">
        <v>10398</v>
      </c>
      <c r="D1627" t="s">
        <v>21</v>
      </c>
      <c r="E1627">
        <v>770.145804</v>
      </c>
      <c r="F1627">
        <v>734.9</v>
      </c>
      <c r="G1627">
        <v>111.75282294420801</v>
      </c>
      <c r="H1627">
        <v>5.0663320149136002</v>
      </c>
      <c r="I1627">
        <v>123.251172654965</v>
      </c>
      <c r="J1627">
        <v>-8.2565772576880807</v>
      </c>
      <c r="K1627">
        <v>690.28470296382795</v>
      </c>
      <c r="M1627">
        <v>39.061211625814202</v>
      </c>
      <c r="N1627">
        <v>0.85498481232371404</v>
      </c>
      <c r="O1627">
        <v>22.4656415838889</v>
      </c>
      <c r="P1627">
        <v>181.46304098046701</v>
      </c>
    </row>
    <row r="1628" spans="1:17" hidden="1" x14ac:dyDescent="0.3">
      <c r="A1628" t="s">
        <v>3432</v>
      </c>
      <c r="B1628" t="s">
        <v>3433</v>
      </c>
      <c r="C1628" t="s">
        <v>10398</v>
      </c>
      <c r="D1628" t="s">
        <v>991</v>
      </c>
      <c r="E1628">
        <v>768.30399999999997</v>
      </c>
      <c r="F1628">
        <v>2400.9499999999998</v>
      </c>
      <c r="G1628">
        <v>17.703899334146701</v>
      </c>
      <c r="H1628">
        <v>-20.612550481407599</v>
      </c>
      <c r="I1628">
        <v>31.5572102785592</v>
      </c>
      <c r="J1628">
        <v>-3.2164099774937598</v>
      </c>
      <c r="K1628">
        <v>2535.7176743065602</v>
      </c>
      <c r="L1628">
        <v>2205.74741943666</v>
      </c>
      <c r="M1628">
        <v>34.898078686231202</v>
      </c>
      <c r="N1628">
        <v>0.44903426828634502</v>
      </c>
      <c r="O1628">
        <v>24.534038609716902</v>
      </c>
      <c r="P1628">
        <v>58.929635268418501</v>
      </c>
      <c r="Q1628">
        <v>-2.4321233548574999E-2</v>
      </c>
    </row>
    <row r="1629" spans="1:17" hidden="1" x14ac:dyDescent="0.3">
      <c r="A1629" t="s">
        <v>3434</v>
      </c>
      <c r="B1629" t="s">
        <v>3435</v>
      </c>
      <c r="C1629" t="s">
        <v>10398</v>
      </c>
      <c r="D1629" t="s">
        <v>685</v>
      </c>
      <c r="E1629">
        <v>763.42009836199998</v>
      </c>
      <c r="F1629">
        <v>32.770000000000003</v>
      </c>
      <c r="G1629">
        <v>-33.634642285736597</v>
      </c>
      <c r="H1629">
        <v>-15.4969321740002</v>
      </c>
      <c r="I1629">
        <v>9.9125155326341208</v>
      </c>
      <c r="J1629">
        <v>-3.9303345700304799</v>
      </c>
      <c r="K1629">
        <v>36.087524054121303</v>
      </c>
      <c r="L1629">
        <v>33.490032874116402</v>
      </c>
      <c r="M1629">
        <v>32.434215761504397</v>
      </c>
      <c r="N1629">
        <v>0.16190026053237599</v>
      </c>
      <c r="O1629">
        <v>60.817821177906602</v>
      </c>
      <c r="P1629">
        <v>40.946236559139798</v>
      </c>
      <c r="Q1629">
        <v>-2.5567831492774001E-2</v>
      </c>
    </row>
    <row r="1630" spans="1:17" hidden="1" x14ac:dyDescent="0.3">
      <c r="A1630" t="s">
        <v>3436</v>
      </c>
      <c r="B1630" t="s">
        <v>3437</v>
      </c>
      <c r="C1630" t="s">
        <v>10398</v>
      </c>
      <c r="D1630" t="s">
        <v>46</v>
      </c>
      <c r="E1630">
        <v>762.913787372</v>
      </c>
      <c r="F1630">
        <v>201.08</v>
      </c>
      <c r="G1630">
        <v>168.744632253627</v>
      </c>
      <c r="H1630">
        <v>-5.9680048202106004</v>
      </c>
      <c r="I1630">
        <v>65.539406228981093</v>
      </c>
      <c r="J1630">
        <v>-9.1307985738054196</v>
      </c>
      <c r="K1630">
        <v>198.50778964730699</v>
      </c>
      <c r="L1630">
        <v>147.976922303865</v>
      </c>
      <c r="M1630">
        <v>25.3657967025236</v>
      </c>
      <c r="N1630">
        <v>0.15294917337559399</v>
      </c>
      <c r="O1630">
        <v>17.386114979112701</v>
      </c>
      <c r="P1630">
        <v>201.46926536731601</v>
      </c>
      <c r="Q1630">
        <v>0.104649542408531</v>
      </c>
    </row>
    <row r="1631" spans="1:17" hidden="1" x14ac:dyDescent="0.3">
      <c r="A1631" t="s">
        <v>3438</v>
      </c>
      <c r="B1631" t="s">
        <v>3439</v>
      </c>
      <c r="C1631" t="s">
        <v>10398</v>
      </c>
      <c r="D1631" t="s">
        <v>3440</v>
      </c>
      <c r="E1631">
        <v>762.76250100000004</v>
      </c>
      <c r="F1631">
        <v>810</v>
      </c>
      <c r="G1631">
        <v>108.43162514086001</v>
      </c>
      <c r="H1631">
        <v>-2.3440663605506602</v>
      </c>
      <c r="I1631">
        <v>59.926681054612096</v>
      </c>
      <c r="J1631">
        <v>-3.4483071401810101</v>
      </c>
      <c r="K1631">
        <v>803.77615413609499</v>
      </c>
      <c r="L1631">
        <v>627.55626370389905</v>
      </c>
      <c r="M1631">
        <v>39.111778532364099</v>
      </c>
      <c r="N1631">
        <v>0.92621419676214201</v>
      </c>
      <c r="O1631">
        <v>20.8641975308641</v>
      </c>
      <c r="P1631">
        <v>192.31324431613101</v>
      </c>
    </row>
    <row r="1632" spans="1:17" hidden="1" x14ac:dyDescent="0.3">
      <c r="A1632" t="s">
        <v>3441</v>
      </c>
      <c r="B1632" t="s">
        <v>3442</v>
      </c>
      <c r="C1632" t="s">
        <v>10398</v>
      </c>
      <c r="D1632" t="s">
        <v>1414</v>
      </c>
      <c r="E1632">
        <v>759.24649799999997</v>
      </c>
      <c r="F1632">
        <v>749.5</v>
      </c>
      <c r="G1632">
        <v>182.698019988543</v>
      </c>
      <c r="H1632">
        <v>-8.1155947552128591</v>
      </c>
      <c r="I1632">
        <v>38.050536365967403</v>
      </c>
      <c r="J1632">
        <v>-2.1226443252103602</v>
      </c>
      <c r="K1632">
        <v>718.232915729566</v>
      </c>
      <c r="L1632">
        <v>512.34281703716294</v>
      </c>
      <c r="M1632">
        <v>51.721001837106499</v>
      </c>
      <c r="N1632">
        <v>0.89557755775577497</v>
      </c>
      <c r="O1632">
        <v>11.741160773849201</v>
      </c>
      <c r="P1632">
        <v>220.29914529914501</v>
      </c>
    </row>
    <row r="1633" spans="1:17" hidden="1" x14ac:dyDescent="0.3">
      <c r="A1633" t="s">
        <v>3443</v>
      </c>
      <c r="B1633" t="s">
        <v>3444</v>
      </c>
      <c r="C1633" t="s">
        <v>10398</v>
      </c>
      <c r="D1633" t="s">
        <v>642</v>
      </c>
      <c r="E1633">
        <v>755.81463165000002</v>
      </c>
      <c r="F1633">
        <v>124.93</v>
      </c>
      <c r="G1633">
        <v>-38.966153025602203</v>
      </c>
      <c r="H1633">
        <v>-10.5047161065153</v>
      </c>
      <c r="I1633">
        <v>-10.304097657615999</v>
      </c>
      <c r="J1633">
        <v>-1.21697026345072</v>
      </c>
      <c r="K1633">
        <v>128.59618952198801</v>
      </c>
      <c r="L1633">
        <v>126.45601306031899</v>
      </c>
      <c r="M1633">
        <v>38.574555142379303</v>
      </c>
      <c r="N1633">
        <v>0.28110945483517202</v>
      </c>
      <c r="O1633">
        <v>21.5880893300248</v>
      </c>
      <c r="P1633">
        <v>24.246643460964702</v>
      </c>
      <c r="Q1633">
        <v>-4.443938472213E-2</v>
      </c>
    </row>
    <row r="1634" spans="1:17" hidden="1" x14ac:dyDescent="0.3">
      <c r="A1634" t="s">
        <v>3445</v>
      </c>
      <c r="B1634" t="s">
        <v>3446</v>
      </c>
      <c r="C1634" t="s">
        <v>10398</v>
      </c>
      <c r="D1634" t="s">
        <v>479</v>
      </c>
      <c r="E1634">
        <v>752.68987479700002</v>
      </c>
      <c r="F1634">
        <v>35.630000000000003</v>
      </c>
      <c r="G1634">
        <v>-60.1394556449847</v>
      </c>
      <c r="H1634">
        <v>-20.279189582704699</v>
      </c>
      <c r="I1634">
        <v>-47.260306907723702</v>
      </c>
      <c r="J1634">
        <v>-4.5584378036800803</v>
      </c>
      <c r="K1634">
        <v>42.021681786728102</v>
      </c>
      <c r="L1634">
        <v>49.827337218459697</v>
      </c>
      <c r="M1634">
        <v>43.095458776270497</v>
      </c>
      <c r="N1634">
        <v>0.30009491693301099</v>
      </c>
      <c r="O1634">
        <v>109.514454111703</v>
      </c>
      <c r="P1634">
        <v>6.9969969969969998</v>
      </c>
      <c r="Q1634">
        <v>2.6184705735991E-2</v>
      </c>
    </row>
    <row r="1635" spans="1:17" hidden="1" x14ac:dyDescent="0.3">
      <c r="A1635" t="s">
        <v>3447</v>
      </c>
      <c r="B1635" t="s">
        <v>3448</v>
      </c>
      <c r="C1635" t="s">
        <v>10398</v>
      </c>
      <c r="D1635" t="s">
        <v>472</v>
      </c>
      <c r="E1635">
        <v>752.27997877500002</v>
      </c>
      <c r="F1635">
        <v>410.25</v>
      </c>
      <c r="G1635">
        <v>-38.244281280661497</v>
      </c>
      <c r="H1635">
        <v>-5.46171117508647</v>
      </c>
      <c r="I1635">
        <v>4.3125801026027899</v>
      </c>
      <c r="J1635">
        <v>-3.7256779872054802</v>
      </c>
      <c r="K1635">
        <v>407.81267329732998</v>
      </c>
      <c r="L1635">
        <v>405.56462728417398</v>
      </c>
      <c r="M1635">
        <v>41.781383464637003</v>
      </c>
      <c r="N1635">
        <v>1.4036044592375501</v>
      </c>
      <c r="O1635">
        <v>18.5740402193784</v>
      </c>
      <c r="P1635">
        <v>31.743737957610801</v>
      </c>
      <c r="Q1635">
        <v>6.2195216620255997E-2</v>
      </c>
    </row>
    <row r="1636" spans="1:17" hidden="1" x14ac:dyDescent="0.3">
      <c r="A1636" t="s">
        <v>3449</v>
      </c>
      <c r="B1636" t="s">
        <v>3450</v>
      </c>
      <c r="C1636" t="s">
        <v>10398</v>
      </c>
      <c r="D1636" t="s">
        <v>46</v>
      </c>
      <c r="E1636">
        <v>749.85500400000001</v>
      </c>
      <c r="F1636">
        <v>624.9</v>
      </c>
      <c r="G1636">
        <v>346.52063903616198</v>
      </c>
      <c r="H1636">
        <v>27.6357529111466</v>
      </c>
      <c r="I1636">
        <v>358.01898874691898</v>
      </c>
      <c r="J1636">
        <v>-5.7319145217940202</v>
      </c>
      <c r="K1636">
        <v>545.59838286895001</v>
      </c>
      <c r="M1636">
        <v>52.200616434853202</v>
      </c>
      <c r="N1636">
        <v>0.92299999999999904</v>
      </c>
      <c r="O1636">
        <v>23.859817570811298</v>
      </c>
      <c r="P1636">
        <v>408.04878048780398</v>
      </c>
    </row>
    <row r="1637" spans="1:17" hidden="1" x14ac:dyDescent="0.3">
      <c r="A1637" t="s">
        <v>3451</v>
      </c>
      <c r="B1637" t="s">
        <v>3452</v>
      </c>
      <c r="C1637" t="s">
        <v>10398</v>
      </c>
      <c r="D1637" t="s">
        <v>533</v>
      </c>
      <c r="E1637">
        <v>749.12683949999996</v>
      </c>
      <c r="F1637">
        <v>1949.1</v>
      </c>
      <c r="G1637">
        <v>12.598583852608201</v>
      </c>
      <c r="H1637">
        <v>-5.1012649338866503</v>
      </c>
      <c r="I1637">
        <v>2.6555626181744798</v>
      </c>
      <c r="J1637">
        <v>-6.88684864615887</v>
      </c>
      <c r="K1637">
        <v>2043.71223163532</v>
      </c>
      <c r="L1637">
        <v>1875.11968018428</v>
      </c>
      <c r="M1637">
        <v>43.8230674912528</v>
      </c>
      <c r="N1637">
        <v>0.79840555228383303</v>
      </c>
      <c r="O1637">
        <v>43.656046380380701</v>
      </c>
      <c r="P1637">
        <v>94.909999999999897</v>
      </c>
      <c r="Q1637">
        <v>0.22835340669946999</v>
      </c>
    </row>
    <row r="1638" spans="1:17" hidden="1" x14ac:dyDescent="0.3">
      <c r="A1638" t="s">
        <v>3453</v>
      </c>
      <c r="B1638" t="s">
        <v>3454</v>
      </c>
      <c r="C1638" t="s">
        <v>10398</v>
      </c>
      <c r="D1638" t="s">
        <v>278</v>
      </c>
      <c r="E1638">
        <v>748.78805999999997</v>
      </c>
      <c r="F1638">
        <v>233.34</v>
      </c>
      <c r="G1638">
        <v>12.125150771011301</v>
      </c>
      <c r="H1638">
        <v>10.8430425255569</v>
      </c>
      <c r="I1638">
        <v>34.215407993469597</v>
      </c>
      <c r="J1638">
        <v>3.7400365115809202</v>
      </c>
      <c r="K1638">
        <v>205.59358922747501</v>
      </c>
      <c r="L1638">
        <v>184.18474011570501</v>
      </c>
      <c r="M1638">
        <v>58.730841462791297</v>
      </c>
      <c r="N1638">
        <v>2.6302733430871901</v>
      </c>
      <c r="O1638">
        <v>12.5610696837233</v>
      </c>
      <c r="P1638">
        <v>62.267037552155699</v>
      </c>
      <c r="Q1638">
        <v>3.9020923208545999E-2</v>
      </c>
    </row>
    <row r="1639" spans="1:17" hidden="1" x14ac:dyDescent="0.3">
      <c r="A1639" t="s">
        <v>3455</v>
      </c>
      <c r="B1639" t="s">
        <v>3456</v>
      </c>
      <c r="C1639" t="s">
        <v>10398</v>
      </c>
      <c r="D1639" t="s">
        <v>605</v>
      </c>
      <c r="E1639">
        <v>747.35185000000001</v>
      </c>
      <c r="F1639">
        <v>89.5</v>
      </c>
      <c r="G1639">
        <v>45.2110408218768</v>
      </c>
      <c r="H1639">
        <v>-13.740812292966099</v>
      </c>
      <c r="I1639">
        <v>58.782173388365301</v>
      </c>
      <c r="J1639">
        <v>-9.1718409453615699</v>
      </c>
      <c r="K1639">
        <v>94.472900331110097</v>
      </c>
      <c r="L1639">
        <v>80.176364776568093</v>
      </c>
      <c r="M1639">
        <v>42.925190293005102</v>
      </c>
      <c r="N1639">
        <v>0.102987952539054</v>
      </c>
      <c r="O1639">
        <v>32.826815642458001</v>
      </c>
      <c r="P1639">
        <v>102.25988700564901</v>
      </c>
      <c r="Q1639">
        <v>6.0310616577228998E-2</v>
      </c>
    </row>
    <row r="1640" spans="1:17" hidden="1" x14ac:dyDescent="0.3">
      <c r="A1640" t="s">
        <v>3457</v>
      </c>
      <c r="B1640" t="s">
        <v>3458</v>
      </c>
      <c r="C1640" t="s">
        <v>10398</v>
      </c>
      <c r="D1640" t="s">
        <v>215</v>
      </c>
      <c r="E1640">
        <v>747.33685130000003</v>
      </c>
      <c r="F1640">
        <v>29.77</v>
      </c>
      <c r="G1640">
        <v>46.456028070546203</v>
      </c>
      <c r="H1640">
        <v>-1.9742314367684</v>
      </c>
      <c r="I1640">
        <v>-18.028070076609499</v>
      </c>
      <c r="J1640">
        <v>-6.6093673811448799</v>
      </c>
      <c r="K1640">
        <v>30.600978807289799</v>
      </c>
      <c r="L1640">
        <v>31.2016547778675</v>
      </c>
      <c r="M1640">
        <v>40.581539762764599</v>
      </c>
      <c r="N1640">
        <v>0.93653745856037995</v>
      </c>
      <c r="O1640">
        <v>143.130668458179</v>
      </c>
      <c r="P1640">
        <v>88.060644346178094</v>
      </c>
      <c r="Q1640">
        <v>0.134151993706975</v>
      </c>
    </row>
    <row r="1641" spans="1:17" hidden="1" x14ac:dyDescent="0.3">
      <c r="A1641" t="s">
        <v>3459</v>
      </c>
      <c r="B1641" t="s">
        <v>3460</v>
      </c>
      <c r="C1641" t="s">
        <v>10398</v>
      </c>
      <c r="D1641" t="s">
        <v>2409</v>
      </c>
      <c r="E1641">
        <v>745.66560000000004</v>
      </c>
      <c r="F1641">
        <v>18.88</v>
      </c>
      <c r="G1641">
        <v>38.029910587339998</v>
      </c>
      <c r="H1641">
        <v>-21.902383151140398</v>
      </c>
      <c r="I1641">
        <v>-0.438462733880225</v>
      </c>
      <c r="J1641">
        <v>-9.3835495479713291</v>
      </c>
      <c r="K1641">
        <v>23.8070223554084</v>
      </c>
      <c r="L1641">
        <v>20.834830911955599</v>
      </c>
      <c r="M1641">
        <v>8.2249863544766395</v>
      </c>
      <c r="N1641">
        <v>3.3169503196838403E-2</v>
      </c>
      <c r="O1641">
        <v>81.850282485875695</v>
      </c>
      <c r="P1641">
        <v>135.41147132169499</v>
      </c>
      <c r="Q1641">
        <v>0.229710428950438</v>
      </c>
    </row>
    <row r="1642" spans="1:17" hidden="1" x14ac:dyDescent="0.3">
      <c r="A1642" t="s">
        <v>3461</v>
      </c>
      <c r="B1642" t="s">
        <v>3462</v>
      </c>
      <c r="C1642" t="s">
        <v>10398</v>
      </c>
      <c r="D1642" t="s">
        <v>533</v>
      </c>
      <c r="E1642">
        <v>744.02369999999996</v>
      </c>
      <c r="F1642">
        <v>347.35</v>
      </c>
      <c r="G1642">
        <v>854.679518524483</v>
      </c>
      <c r="H1642">
        <v>49.882822370435498</v>
      </c>
      <c r="I1642">
        <v>357.98748812035302</v>
      </c>
      <c r="J1642">
        <v>6.4836143503880797</v>
      </c>
      <c r="K1642">
        <v>229.22190006510999</v>
      </c>
      <c r="L1642">
        <v>125.375717400261</v>
      </c>
      <c r="M1642">
        <v>99.979371464519303</v>
      </c>
      <c r="N1642">
        <v>0.44021813296218798</v>
      </c>
      <c r="O1642">
        <v>0</v>
      </c>
      <c r="P1642">
        <v>983.77535101403998</v>
      </c>
    </row>
    <row r="1643" spans="1:17" hidden="1" x14ac:dyDescent="0.3">
      <c r="A1643" t="s">
        <v>3463</v>
      </c>
      <c r="B1643" t="s">
        <v>3464</v>
      </c>
      <c r="C1643" t="s">
        <v>10398</v>
      </c>
      <c r="D1643" t="s">
        <v>122</v>
      </c>
      <c r="E1643">
        <v>743.83500000000004</v>
      </c>
      <c r="F1643">
        <v>145.85</v>
      </c>
      <c r="G1643">
        <v>-31.411216519927201</v>
      </c>
      <c r="H1643">
        <v>2.0704456819414601</v>
      </c>
      <c r="I1643">
        <v>-6.5465397971938</v>
      </c>
      <c r="J1643">
        <v>-6.4309540306955899</v>
      </c>
      <c r="K1643">
        <v>139.771928963254</v>
      </c>
      <c r="L1643">
        <v>138.47530827961501</v>
      </c>
      <c r="M1643">
        <v>52.267770953100403</v>
      </c>
      <c r="N1643">
        <v>2.89513111530621</v>
      </c>
      <c r="O1643">
        <v>12.924237230030799</v>
      </c>
      <c r="P1643">
        <v>23.6016949152542</v>
      </c>
      <c r="Q1643">
        <v>-5.9953423491204999E-2</v>
      </c>
    </row>
    <row r="1644" spans="1:17" hidden="1" x14ac:dyDescent="0.3">
      <c r="A1644" t="s">
        <v>3465</v>
      </c>
      <c r="B1644" t="s">
        <v>3466</v>
      </c>
      <c r="C1644" t="s">
        <v>10398</v>
      </c>
      <c r="D1644" t="s">
        <v>472</v>
      </c>
      <c r="E1644">
        <v>743.01001694499996</v>
      </c>
      <c r="F1644">
        <v>849.85</v>
      </c>
      <c r="G1644">
        <v>-98.046676745111697</v>
      </c>
      <c r="H1644">
        <v>30.640414279539002</v>
      </c>
      <c r="I1644">
        <v>30.7922293115409</v>
      </c>
      <c r="J1644">
        <v>29.793901172795401</v>
      </c>
      <c r="K1644">
        <v>680.61869792013704</v>
      </c>
      <c r="L1644">
        <v>662.76978471951998</v>
      </c>
      <c r="M1644">
        <v>74.335519764960296</v>
      </c>
      <c r="N1644">
        <v>3.4050237769309</v>
      </c>
      <c r="O1644">
        <v>8.0190621874448293</v>
      </c>
      <c r="P1644">
        <v>364.27205681507701</v>
      </c>
      <c r="Q1644">
        <v>-6.4786934245995006E-2</v>
      </c>
    </row>
    <row r="1645" spans="1:17" hidden="1" x14ac:dyDescent="0.3">
      <c r="A1645" t="s">
        <v>3467</v>
      </c>
      <c r="B1645" t="s">
        <v>3468</v>
      </c>
      <c r="C1645" t="s">
        <v>10398</v>
      </c>
      <c r="D1645" t="s">
        <v>197</v>
      </c>
      <c r="E1645">
        <v>742.97832000000005</v>
      </c>
      <c r="F1645">
        <v>132.58000000000001</v>
      </c>
      <c r="G1645">
        <v>-40.193781539889798</v>
      </c>
      <c r="H1645">
        <v>-1.3999447543408301</v>
      </c>
      <c r="I1645">
        <v>-1.0268642962841901</v>
      </c>
      <c r="J1645">
        <v>5.5365711786978302</v>
      </c>
      <c r="K1645">
        <v>127.791487457641</v>
      </c>
      <c r="L1645">
        <v>129.32935375037201</v>
      </c>
      <c r="M1645">
        <v>64.020781191682801</v>
      </c>
      <c r="N1645">
        <v>2.2412826447110801</v>
      </c>
      <c r="O1645">
        <v>19.5504600995625</v>
      </c>
      <c r="P1645">
        <v>22.645698427382001</v>
      </c>
      <c r="Q1645">
        <v>6.3432736747060001E-2</v>
      </c>
    </row>
    <row r="1646" spans="1:17" hidden="1" x14ac:dyDescent="0.3">
      <c r="A1646" t="s">
        <v>3469</v>
      </c>
      <c r="B1646" t="s">
        <v>3470</v>
      </c>
      <c r="C1646" t="s">
        <v>10398</v>
      </c>
      <c r="D1646" t="s">
        <v>74</v>
      </c>
      <c r="E1646">
        <v>739.98217699999998</v>
      </c>
      <c r="F1646">
        <v>659.65</v>
      </c>
      <c r="G1646">
        <v>27.316438954607499</v>
      </c>
      <c r="H1646">
        <v>2.20736890126854</v>
      </c>
      <c r="I1646">
        <v>-30.509822626265102</v>
      </c>
      <c r="J1646">
        <v>-4.8701827330821699</v>
      </c>
      <c r="K1646">
        <v>652.44888521893495</v>
      </c>
      <c r="L1646">
        <v>641.00773955641705</v>
      </c>
      <c r="M1646">
        <v>43.586573537592002</v>
      </c>
      <c r="N1646">
        <v>0.80769684624779603</v>
      </c>
      <c r="O1646">
        <v>46.4564541802471</v>
      </c>
      <c r="P1646">
        <v>63.279702970297002</v>
      </c>
      <c r="Q1646">
        <v>0.236474878729275</v>
      </c>
    </row>
    <row r="1647" spans="1:17" hidden="1" x14ac:dyDescent="0.3">
      <c r="A1647" t="s">
        <v>3471</v>
      </c>
      <c r="B1647" t="s">
        <v>3472</v>
      </c>
      <c r="C1647" t="s">
        <v>10398</v>
      </c>
      <c r="D1647" t="s">
        <v>472</v>
      </c>
      <c r="E1647">
        <v>739.63376940000001</v>
      </c>
      <c r="F1647">
        <v>814.65</v>
      </c>
      <c r="G1647">
        <v>-30.203663148567799</v>
      </c>
      <c r="H1647">
        <v>-9.4098290372693398</v>
      </c>
      <c r="I1647">
        <v>-20.730650140546199</v>
      </c>
      <c r="J1647">
        <v>-3.5594459923069302</v>
      </c>
      <c r="K1647">
        <v>821.83735817188494</v>
      </c>
      <c r="L1647">
        <v>845.06063319453494</v>
      </c>
      <c r="M1647">
        <v>49.985272217655201</v>
      </c>
      <c r="N1647">
        <v>1.1317798922410001</v>
      </c>
      <c r="O1647">
        <v>45.338488921622698</v>
      </c>
      <c r="P1647">
        <v>11.199836199836099</v>
      </c>
      <c r="Q1647">
        <v>0.11640023168139001</v>
      </c>
    </row>
    <row r="1648" spans="1:17" hidden="1" x14ac:dyDescent="0.3">
      <c r="A1648" t="s">
        <v>3473</v>
      </c>
      <c r="B1648" t="s">
        <v>3474</v>
      </c>
      <c r="C1648" t="s">
        <v>10398</v>
      </c>
      <c r="D1648" t="s">
        <v>364</v>
      </c>
      <c r="E1648">
        <v>739.271928</v>
      </c>
      <c r="F1648">
        <v>357.15</v>
      </c>
      <c r="G1648">
        <v>123.16643824756601</v>
      </c>
      <c r="H1648">
        <v>143.71897220777399</v>
      </c>
      <c r="I1648">
        <v>87.695541407742098</v>
      </c>
      <c r="J1648">
        <v>-9.5023121047629608</v>
      </c>
      <c r="K1648">
        <v>248.30554600032701</v>
      </c>
      <c r="L1648">
        <v>192.21031230400601</v>
      </c>
      <c r="M1648">
        <v>62.594574504291202</v>
      </c>
      <c r="N1648">
        <v>2.2582302717699201</v>
      </c>
      <c r="O1648">
        <v>13.0897382052358</v>
      </c>
      <c r="P1648">
        <v>187.90810157194599</v>
      </c>
    </row>
    <row r="1649" spans="1:17" hidden="1" x14ac:dyDescent="0.3">
      <c r="A1649" t="s">
        <v>3475</v>
      </c>
      <c r="B1649" t="s">
        <v>3476</v>
      </c>
      <c r="C1649" t="s">
        <v>10398</v>
      </c>
      <c r="D1649" t="s">
        <v>132</v>
      </c>
      <c r="E1649">
        <v>736.76172081000004</v>
      </c>
      <c r="F1649">
        <v>16.93</v>
      </c>
      <c r="G1649">
        <v>59.568364495061203</v>
      </c>
      <c r="H1649">
        <v>-8.0093626734246595</v>
      </c>
      <c r="I1649">
        <v>31.727711882191599</v>
      </c>
      <c r="J1649">
        <v>-6.9205342344483398</v>
      </c>
      <c r="K1649">
        <v>16.791868325322302</v>
      </c>
      <c r="L1649">
        <v>14.155232375590799</v>
      </c>
      <c r="M1649">
        <v>27.4508316232412</v>
      </c>
      <c r="N1649">
        <v>0.21473393709847099</v>
      </c>
      <c r="O1649">
        <v>17.542823390431099</v>
      </c>
      <c r="P1649">
        <v>99.176470588235205</v>
      </c>
      <c r="Q1649">
        <v>2.4739743215978001E-2</v>
      </c>
    </row>
    <row r="1650" spans="1:17" hidden="1" x14ac:dyDescent="0.3">
      <c r="A1650" t="s">
        <v>3477</v>
      </c>
      <c r="B1650" t="s">
        <v>3478</v>
      </c>
      <c r="C1650" t="s">
        <v>10398</v>
      </c>
      <c r="D1650" t="s">
        <v>642</v>
      </c>
      <c r="E1650">
        <v>733.58030682000003</v>
      </c>
      <c r="F1650">
        <v>28.53</v>
      </c>
      <c r="G1650">
        <v>17.090157949126201</v>
      </c>
      <c r="H1650">
        <v>8.9273747272244499</v>
      </c>
      <c r="I1650">
        <v>34.0647030326341</v>
      </c>
      <c r="J1650">
        <v>12.1722341967643</v>
      </c>
      <c r="K1650">
        <v>25.310038554504999</v>
      </c>
      <c r="L1650">
        <v>22.389492263092801</v>
      </c>
      <c r="M1650">
        <v>73.757021897210606</v>
      </c>
      <c r="N1650">
        <v>0.86431451654748004</v>
      </c>
      <c r="O1650">
        <v>6.2039957939011598</v>
      </c>
      <c r="P1650">
        <v>77.204968944099306</v>
      </c>
      <c r="Q1650">
        <v>0.103893994005286</v>
      </c>
    </row>
    <row r="1651" spans="1:17" hidden="1" x14ac:dyDescent="0.3">
      <c r="A1651" t="s">
        <v>3479</v>
      </c>
      <c r="B1651" t="s">
        <v>3480</v>
      </c>
      <c r="C1651" t="s">
        <v>10398</v>
      </c>
      <c r="D1651" t="s">
        <v>998</v>
      </c>
      <c r="E1651">
        <v>732.67774263000001</v>
      </c>
      <c r="F1651">
        <v>392.85</v>
      </c>
      <c r="G1651">
        <v>-20.301672829187201</v>
      </c>
      <c r="H1651">
        <v>6.3713190993443698</v>
      </c>
      <c r="I1651">
        <v>32.913736282682102</v>
      </c>
      <c r="J1651">
        <v>-4.7354804032578999</v>
      </c>
      <c r="K1651">
        <v>393.982843499056</v>
      </c>
      <c r="L1651">
        <v>355.31010791943902</v>
      </c>
      <c r="M1651">
        <v>32.8547027902598</v>
      </c>
      <c r="N1651">
        <v>9.5815939647590498E-2</v>
      </c>
      <c r="O1651">
        <v>24.729540537100601</v>
      </c>
      <c r="P1651">
        <v>65.063025210084007</v>
      </c>
      <c r="Q1651">
        <v>8.1294107117935999E-2</v>
      </c>
    </row>
    <row r="1652" spans="1:17" hidden="1" x14ac:dyDescent="0.3">
      <c r="A1652" t="s">
        <v>3481</v>
      </c>
      <c r="B1652" t="s">
        <v>3482</v>
      </c>
      <c r="C1652" t="s">
        <v>10398</v>
      </c>
      <c r="D1652" t="s">
        <v>327</v>
      </c>
      <c r="E1652">
        <v>732.23125415000004</v>
      </c>
      <c r="F1652">
        <v>109.42</v>
      </c>
      <c r="G1652">
        <v>-58.587806314722698</v>
      </c>
      <c r="H1652">
        <v>5.6034749036363998</v>
      </c>
      <c r="I1652">
        <v>-53.3880231648821</v>
      </c>
      <c r="J1652">
        <v>-3.84216881227188</v>
      </c>
      <c r="K1652">
        <v>118.284255139827</v>
      </c>
      <c r="L1652">
        <v>141.705356677672</v>
      </c>
      <c r="M1652">
        <v>44.142325166816299</v>
      </c>
      <c r="N1652">
        <v>0.237006059806847</v>
      </c>
      <c r="O1652">
        <v>99.049533906050002</v>
      </c>
      <c r="P1652">
        <v>42.103896103896098</v>
      </c>
      <c r="Q1652">
        <v>0.18270552214388999</v>
      </c>
    </row>
    <row r="1653" spans="1:17" hidden="1" x14ac:dyDescent="0.3">
      <c r="A1653" t="s">
        <v>3483</v>
      </c>
      <c r="B1653" t="s">
        <v>3484</v>
      </c>
      <c r="C1653" t="s">
        <v>10398</v>
      </c>
      <c r="D1653" t="s">
        <v>244</v>
      </c>
      <c r="E1653">
        <v>730.84431525000002</v>
      </c>
      <c r="F1653">
        <v>665.25</v>
      </c>
      <c r="G1653">
        <v>55.661156997733102</v>
      </c>
      <c r="H1653">
        <v>-15.6048514100428</v>
      </c>
      <c r="I1653">
        <v>67.159506708490397</v>
      </c>
      <c r="J1653">
        <v>-0.28578809261952698</v>
      </c>
      <c r="M1653">
        <v>54.343012557979897</v>
      </c>
      <c r="O1653">
        <v>18.752348741074702</v>
      </c>
      <c r="P1653">
        <v>94.517543859649095</v>
      </c>
    </row>
    <row r="1654" spans="1:17" hidden="1" x14ac:dyDescent="0.3">
      <c r="A1654" t="s">
        <v>3485</v>
      </c>
      <c r="B1654" t="s">
        <v>3486</v>
      </c>
      <c r="C1654" t="s">
        <v>10398</v>
      </c>
      <c r="D1654" t="s">
        <v>3487</v>
      </c>
      <c r="E1654">
        <v>727.92043133999903</v>
      </c>
      <c r="F1654">
        <v>795.45</v>
      </c>
      <c r="G1654">
        <v>22.981398876686399</v>
      </c>
      <c r="H1654">
        <v>6.6140138167405604</v>
      </c>
      <c r="I1654">
        <v>-4.0441105023863102</v>
      </c>
      <c r="J1654">
        <v>-0.62222893901305998</v>
      </c>
      <c r="K1654">
        <v>784.02743557101599</v>
      </c>
      <c r="L1654">
        <v>749.82491894105306</v>
      </c>
      <c r="M1654">
        <v>50.643142223819197</v>
      </c>
      <c r="N1654">
        <v>1.4129127710510601</v>
      </c>
      <c r="O1654">
        <v>26.846439122509199</v>
      </c>
      <c r="P1654">
        <v>61.594718131030902</v>
      </c>
      <c r="Q1654">
        <v>7.6453315327921004E-2</v>
      </c>
    </row>
    <row r="1655" spans="1:17" hidden="1" x14ac:dyDescent="0.3">
      <c r="A1655" t="s">
        <v>3488</v>
      </c>
      <c r="B1655" t="s">
        <v>3489</v>
      </c>
      <c r="C1655" t="s">
        <v>10398</v>
      </c>
      <c r="D1655" t="s">
        <v>259</v>
      </c>
      <c r="E1655">
        <v>727.35749999999996</v>
      </c>
      <c r="F1655">
        <v>1616.35</v>
      </c>
      <c r="G1655">
        <v>54.134685234351899</v>
      </c>
      <c r="H1655">
        <v>-10.89225159209</v>
      </c>
      <c r="I1655">
        <v>-16.823406988981699</v>
      </c>
      <c r="J1655">
        <v>-2.8327703662195001</v>
      </c>
      <c r="K1655">
        <v>1684.46151341479</v>
      </c>
      <c r="L1655">
        <v>1549.55735249708</v>
      </c>
      <c r="M1655">
        <v>53.943621998732098</v>
      </c>
      <c r="N1655">
        <v>0.75890317442257305</v>
      </c>
      <c r="O1655">
        <v>29.9223559253874</v>
      </c>
      <c r="P1655">
        <v>93.563259685048706</v>
      </c>
      <c r="Q1655">
        <v>0.107393578317504</v>
      </c>
    </row>
    <row r="1656" spans="1:17" hidden="1" x14ac:dyDescent="0.3">
      <c r="A1656" t="s">
        <v>3490</v>
      </c>
      <c r="B1656" t="s">
        <v>3491</v>
      </c>
      <c r="C1656" t="s">
        <v>10398</v>
      </c>
      <c r="D1656" t="s">
        <v>290</v>
      </c>
      <c r="E1656">
        <v>727.07109690000004</v>
      </c>
      <c r="F1656">
        <v>646.5</v>
      </c>
      <c r="G1656">
        <v>-32.294863077740303</v>
      </c>
      <c r="H1656">
        <v>9.5206877772060103</v>
      </c>
      <c r="I1656">
        <v>36.755002433831699</v>
      </c>
      <c r="J1656">
        <v>-4.8623689172431801</v>
      </c>
      <c r="K1656">
        <v>592.03159629654294</v>
      </c>
      <c r="L1656">
        <v>546.84501081003202</v>
      </c>
      <c r="M1656">
        <v>63.930825059258403</v>
      </c>
      <c r="N1656">
        <v>0.94600383800564503</v>
      </c>
      <c r="O1656">
        <v>12.6126733620109</v>
      </c>
      <c r="P1656">
        <v>57.875457875457798</v>
      </c>
      <c r="Q1656">
        <v>0.138215887794017</v>
      </c>
    </row>
    <row r="1657" spans="1:17" hidden="1" x14ac:dyDescent="0.3">
      <c r="A1657" t="s">
        <v>3492</v>
      </c>
      <c r="B1657" t="s">
        <v>3493</v>
      </c>
      <c r="C1657" t="s">
        <v>10398</v>
      </c>
      <c r="D1657" t="s">
        <v>259</v>
      </c>
      <c r="E1657">
        <v>726.72367799999995</v>
      </c>
      <c r="F1657">
        <v>449.85</v>
      </c>
      <c r="G1657">
        <v>-33.410195748039698</v>
      </c>
      <c r="H1657">
        <v>-26.224799245297699</v>
      </c>
      <c r="I1657">
        <v>-49.263531991465001</v>
      </c>
      <c r="J1657">
        <v>-12.8321792623329</v>
      </c>
      <c r="K1657">
        <v>545.125473952319</v>
      </c>
      <c r="L1657">
        <v>564.90905672264205</v>
      </c>
      <c r="M1657">
        <v>15.551323200397301</v>
      </c>
      <c r="N1657">
        <v>1.34296494820289</v>
      </c>
      <c r="O1657">
        <v>89.018561742803101</v>
      </c>
      <c r="P1657">
        <v>2.23863636363637</v>
      </c>
      <c r="Q1657">
        <v>2.4067576517033E-2</v>
      </c>
    </row>
    <row r="1658" spans="1:17" hidden="1" x14ac:dyDescent="0.3">
      <c r="A1658" t="s">
        <v>3494</v>
      </c>
      <c r="B1658" t="s">
        <v>3495</v>
      </c>
      <c r="C1658" t="s">
        <v>10398</v>
      </c>
      <c r="D1658" t="s">
        <v>533</v>
      </c>
      <c r="E1658">
        <v>725.57252434500003</v>
      </c>
      <c r="F1658">
        <v>414.65</v>
      </c>
      <c r="G1658">
        <v>261.58559860489498</v>
      </c>
      <c r="H1658">
        <v>18.887405493674098</v>
      </c>
      <c r="I1658">
        <v>100.948548780124</v>
      </c>
      <c r="J1658">
        <v>-5.6022562700337604</v>
      </c>
      <c r="K1658">
        <v>342.98019829894099</v>
      </c>
      <c r="L1658">
        <v>240.98744105847999</v>
      </c>
      <c r="M1658">
        <v>58.484748863317897</v>
      </c>
      <c r="N1658">
        <v>0.87038007872501</v>
      </c>
      <c r="O1658">
        <v>6.5115157361630196</v>
      </c>
      <c r="P1658">
        <v>318.83838383838298</v>
      </c>
      <c r="Q1658">
        <v>0.14474853944343199</v>
      </c>
    </row>
    <row r="1659" spans="1:17" hidden="1" x14ac:dyDescent="0.3">
      <c r="A1659" t="s">
        <v>3496</v>
      </c>
      <c r="B1659" t="s">
        <v>3497</v>
      </c>
      <c r="C1659" t="s">
        <v>10398</v>
      </c>
      <c r="D1659" t="s">
        <v>114</v>
      </c>
      <c r="E1659">
        <v>720.13305430000003</v>
      </c>
      <c r="F1659">
        <v>323</v>
      </c>
      <c r="G1659">
        <v>-9.9640170484935098</v>
      </c>
      <c r="H1659">
        <v>33.356114420981797</v>
      </c>
      <c r="I1659">
        <v>10.5899619967775</v>
      </c>
      <c r="J1659">
        <v>-7.4023118849794803E-2</v>
      </c>
      <c r="K1659">
        <v>256.810839274996</v>
      </c>
      <c r="L1659">
        <v>255.058255486843</v>
      </c>
      <c r="M1659">
        <v>76.351009586863299</v>
      </c>
      <c r="N1659">
        <v>2.0809995691512202</v>
      </c>
      <c r="O1659">
        <v>3.08049535603713</v>
      </c>
      <c r="P1659">
        <v>51.643192488262898</v>
      </c>
      <c r="Q1659">
        <v>0.187708503921964</v>
      </c>
    </row>
    <row r="1660" spans="1:17" hidden="1" x14ac:dyDescent="0.3">
      <c r="A1660" t="s">
        <v>3498</v>
      </c>
      <c r="B1660" t="s">
        <v>3499</v>
      </c>
      <c r="C1660" t="s">
        <v>10398</v>
      </c>
      <c r="D1660" t="s">
        <v>924</v>
      </c>
      <c r="E1660">
        <v>718.95505000000003</v>
      </c>
      <c r="F1660">
        <v>2395</v>
      </c>
      <c r="G1660">
        <v>209.80974027008</v>
      </c>
      <c r="H1660">
        <v>-4.8667114136284004</v>
      </c>
      <c r="I1660">
        <v>69.3802411931037</v>
      </c>
      <c r="J1660">
        <v>8.3818311030734201</v>
      </c>
      <c r="K1660">
        <v>2182.6383841059701</v>
      </c>
      <c r="L1660">
        <v>1603.2752307692101</v>
      </c>
      <c r="M1660">
        <v>64.257890887813403</v>
      </c>
      <c r="N1660">
        <v>0.27012098007907698</v>
      </c>
      <c r="O1660">
        <v>16.826722338204501</v>
      </c>
      <c r="P1660">
        <v>262.906280778846</v>
      </c>
      <c r="Q1660">
        <v>0.13355667707334301</v>
      </c>
    </row>
    <row r="1661" spans="1:17" hidden="1" x14ac:dyDescent="0.3">
      <c r="A1661" t="s">
        <v>3500</v>
      </c>
      <c r="B1661" t="s">
        <v>3501</v>
      </c>
      <c r="C1661" t="s">
        <v>10398</v>
      </c>
      <c r="D1661" t="s">
        <v>467</v>
      </c>
      <c r="E1661">
        <v>717.11975508499995</v>
      </c>
      <c r="F1661">
        <v>587.35</v>
      </c>
      <c r="G1661">
        <v>150.096829512353</v>
      </c>
      <c r="H1661">
        <v>23.160393535983001</v>
      </c>
      <c r="I1661">
        <v>113.19038919132601</v>
      </c>
      <c r="J1661">
        <v>-2.01261498716402</v>
      </c>
      <c r="K1661">
        <v>502.68884397322</v>
      </c>
      <c r="L1661">
        <v>411.23970959720498</v>
      </c>
      <c r="M1661">
        <v>69.575176524419405</v>
      </c>
      <c r="N1661">
        <v>1.7162662991708899</v>
      </c>
      <c r="O1661">
        <v>5.4652251638716196</v>
      </c>
      <c r="P1661">
        <v>190.911342248637</v>
      </c>
      <c r="Q1661">
        <v>8.6842735976557006E-2</v>
      </c>
    </row>
    <row r="1662" spans="1:17" hidden="1" x14ac:dyDescent="0.3">
      <c r="A1662" t="s">
        <v>3502</v>
      </c>
      <c r="B1662" t="s">
        <v>3503</v>
      </c>
      <c r="C1662" t="s">
        <v>10398</v>
      </c>
      <c r="D1662" t="s">
        <v>789</v>
      </c>
      <c r="E1662">
        <v>716.01820769999995</v>
      </c>
      <c r="F1662">
        <v>492.15</v>
      </c>
      <c r="G1662">
        <v>-22.492353574674802</v>
      </c>
      <c r="H1662">
        <v>-1.0023085180863001</v>
      </c>
      <c r="I1662">
        <v>-13.5493596333244</v>
      </c>
      <c r="J1662">
        <v>0.60578155502533004</v>
      </c>
      <c r="K1662">
        <v>471.26253253958498</v>
      </c>
      <c r="L1662">
        <v>449.81352727289197</v>
      </c>
      <c r="M1662">
        <v>67.942040978192793</v>
      </c>
      <c r="N1662">
        <v>0.713481564874753</v>
      </c>
      <c r="O1662">
        <v>16.224728233262201</v>
      </c>
      <c r="P1662">
        <v>29.139333508265501</v>
      </c>
    </row>
    <row r="1663" spans="1:17" hidden="1" x14ac:dyDescent="0.3">
      <c r="A1663" t="s">
        <v>3504</v>
      </c>
      <c r="B1663" t="s">
        <v>3505</v>
      </c>
      <c r="C1663" t="s">
        <v>10398</v>
      </c>
      <c r="D1663" t="s">
        <v>290</v>
      </c>
      <c r="E1663">
        <v>712.63457496000001</v>
      </c>
      <c r="F1663">
        <v>277.2</v>
      </c>
      <c r="G1663">
        <v>452.759294498347</v>
      </c>
      <c r="H1663">
        <v>-27.228680900655601</v>
      </c>
      <c r="I1663">
        <v>44.294861204866102</v>
      </c>
      <c r="J1663">
        <v>-12.221841957416</v>
      </c>
      <c r="K1663">
        <v>282.41989800537903</v>
      </c>
      <c r="L1663">
        <v>209.99690928686201</v>
      </c>
      <c r="M1663">
        <v>42.574381536661903</v>
      </c>
      <c r="N1663">
        <v>0.57422544151561095</v>
      </c>
      <c r="O1663">
        <v>32.449494949494898</v>
      </c>
      <c r="P1663">
        <v>502.60869565217303</v>
      </c>
      <c r="Q1663">
        <v>0.17559021324354701</v>
      </c>
    </row>
    <row r="1664" spans="1:17" hidden="1" x14ac:dyDescent="0.3">
      <c r="A1664" t="s">
        <v>3506</v>
      </c>
      <c r="B1664" t="s">
        <v>3507</v>
      </c>
      <c r="C1664" t="s">
        <v>10398</v>
      </c>
      <c r="D1664" t="s">
        <v>991</v>
      </c>
      <c r="E1664">
        <v>712.27164031999996</v>
      </c>
      <c r="F1664">
        <v>142.16</v>
      </c>
      <c r="G1664">
        <v>58.573130290771601</v>
      </c>
      <c r="H1664">
        <v>-7.7268581619907799</v>
      </c>
      <c r="I1664">
        <v>39.248366563348</v>
      </c>
      <c r="J1664">
        <v>3.6499666597522999</v>
      </c>
      <c r="K1664">
        <v>135.52666928936199</v>
      </c>
      <c r="L1664">
        <v>112.21325167584401</v>
      </c>
      <c r="M1664">
        <v>45.3009705557931</v>
      </c>
      <c r="N1664">
        <v>0.222795300950374</v>
      </c>
      <c r="O1664">
        <v>17.262239729881799</v>
      </c>
      <c r="P1664">
        <v>105.582067968185</v>
      </c>
    </row>
    <row r="1665" spans="1:17" hidden="1" x14ac:dyDescent="0.3">
      <c r="A1665" t="s">
        <v>3508</v>
      </c>
      <c r="B1665" t="s">
        <v>3509</v>
      </c>
      <c r="C1665" t="s">
        <v>10398</v>
      </c>
      <c r="D1665" t="s">
        <v>215</v>
      </c>
      <c r="E1665">
        <v>709.75141450000001</v>
      </c>
      <c r="F1665">
        <v>150.55000000000001</v>
      </c>
      <c r="G1665">
        <v>110.63293701423299</v>
      </c>
      <c r="H1665">
        <v>2.6717622487403498</v>
      </c>
      <c r="I1665">
        <v>64.677557227122406</v>
      </c>
      <c r="J1665">
        <v>9.61756787065368</v>
      </c>
      <c r="K1665">
        <v>142.08000420696399</v>
      </c>
      <c r="L1665">
        <v>120.725587692177</v>
      </c>
      <c r="M1665">
        <v>63.560128123399998</v>
      </c>
      <c r="N1665">
        <v>0.61575551467473899</v>
      </c>
      <c r="O1665">
        <v>16.904682829624601</v>
      </c>
      <c r="P1665">
        <v>152.85522337923999</v>
      </c>
      <c r="Q1665">
        <v>8.4071094285616002E-2</v>
      </c>
    </row>
    <row r="1666" spans="1:17" hidden="1" x14ac:dyDescent="0.3">
      <c r="A1666" t="s">
        <v>3510</v>
      </c>
      <c r="B1666" t="s">
        <v>3511</v>
      </c>
      <c r="C1666" t="s">
        <v>10398</v>
      </c>
      <c r="D1666" t="s">
        <v>54</v>
      </c>
      <c r="E1666">
        <v>707.30707319999999</v>
      </c>
      <c r="F1666">
        <v>325.2</v>
      </c>
      <c r="G1666">
        <v>-28.332553730902202</v>
      </c>
      <c r="H1666">
        <v>-0.95655074063594703</v>
      </c>
      <c r="I1666">
        <v>-26.798272823626402</v>
      </c>
      <c r="J1666">
        <v>-3.2128425648305798</v>
      </c>
      <c r="K1666">
        <v>325.14314155237997</v>
      </c>
      <c r="L1666">
        <v>336.37323506875498</v>
      </c>
      <c r="M1666">
        <v>46.241290469760798</v>
      </c>
      <c r="N1666">
        <v>1.1476367007244399</v>
      </c>
      <c r="O1666">
        <v>47.2939729397294</v>
      </c>
      <c r="P1666">
        <v>10.181263764187699</v>
      </c>
      <c r="Q1666">
        <v>6.3540577652531002E-2</v>
      </c>
    </row>
    <row r="1667" spans="1:17" hidden="1" x14ac:dyDescent="0.3">
      <c r="A1667" t="s">
        <v>3512</v>
      </c>
      <c r="B1667" t="s">
        <v>3513</v>
      </c>
      <c r="C1667" t="s">
        <v>10398</v>
      </c>
      <c r="D1667" t="s">
        <v>46</v>
      </c>
      <c r="E1667">
        <v>706.95500000000004</v>
      </c>
      <c r="F1667">
        <v>45.61</v>
      </c>
      <c r="G1667">
        <v>4.1600190110264101</v>
      </c>
      <c r="H1667">
        <v>5.2110462759136604</v>
      </c>
      <c r="I1667">
        <v>11.662882264497499</v>
      </c>
      <c r="J1667">
        <v>16.9366326188551</v>
      </c>
      <c r="K1667">
        <v>43.189511290414202</v>
      </c>
      <c r="L1667">
        <v>37.649915280212497</v>
      </c>
      <c r="M1667">
        <v>65.062425444457105</v>
      </c>
      <c r="N1667">
        <v>0.84831007932577895</v>
      </c>
      <c r="O1667">
        <v>33.742600306950202</v>
      </c>
      <c r="Q1667">
        <v>0.12578248602101999</v>
      </c>
    </row>
    <row r="1668" spans="1:17" hidden="1" x14ac:dyDescent="0.3">
      <c r="A1668" t="s">
        <v>3514</v>
      </c>
      <c r="B1668" t="s">
        <v>3515</v>
      </c>
      <c r="C1668" t="s">
        <v>10398</v>
      </c>
      <c r="D1668" t="s">
        <v>218</v>
      </c>
      <c r="E1668">
        <v>705.52293795000003</v>
      </c>
      <c r="F1668">
        <v>218.25</v>
      </c>
      <c r="G1668">
        <v>24.049436743207298</v>
      </c>
      <c r="H1668">
        <v>-3.6951478547135999</v>
      </c>
      <c r="I1668">
        <v>-25.3413658156446</v>
      </c>
      <c r="J1668">
        <v>-3.8401659422959602</v>
      </c>
      <c r="K1668">
        <v>215.23490614863599</v>
      </c>
      <c r="L1668">
        <v>215.781813398569</v>
      </c>
      <c r="M1668">
        <v>45.749486392558801</v>
      </c>
      <c r="N1668">
        <v>0.63851324000875898</v>
      </c>
      <c r="O1668">
        <v>58.9690721649484</v>
      </c>
      <c r="P1668">
        <v>55.892857142857103</v>
      </c>
      <c r="Q1668">
        <v>4.2517215548872E-2</v>
      </c>
    </row>
    <row r="1669" spans="1:17" hidden="1" x14ac:dyDescent="0.3">
      <c r="A1669" t="s">
        <v>3516</v>
      </c>
      <c r="B1669" t="s">
        <v>3517</v>
      </c>
      <c r="C1669" t="s">
        <v>10398</v>
      </c>
      <c r="D1669" t="s">
        <v>21</v>
      </c>
      <c r="E1669">
        <v>704.79662552000002</v>
      </c>
      <c r="F1669">
        <v>226.4</v>
      </c>
      <c r="G1669">
        <v>50.948618074667898</v>
      </c>
      <c r="H1669">
        <v>9.1859649226266402</v>
      </c>
      <c r="I1669">
        <v>47.0998872719628</v>
      </c>
      <c r="J1669">
        <v>-9.5355516085438801</v>
      </c>
      <c r="K1669">
        <v>209.209379593618</v>
      </c>
      <c r="L1669">
        <v>178.48548003482799</v>
      </c>
      <c r="M1669">
        <v>48.896758943969303</v>
      </c>
      <c r="N1669">
        <v>0.14776797114915</v>
      </c>
      <c r="O1669">
        <v>29.416961130741999</v>
      </c>
      <c r="P1669">
        <v>82.580645161290306</v>
      </c>
      <c r="Q1669">
        <v>3.0739108034935E-2</v>
      </c>
    </row>
    <row r="1670" spans="1:17" hidden="1" x14ac:dyDescent="0.3">
      <c r="A1670" t="s">
        <v>3518</v>
      </c>
      <c r="B1670" t="s">
        <v>3519</v>
      </c>
      <c r="C1670" t="s">
        <v>10398</v>
      </c>
      <c r="D1670" t="s">
        <v>533</v>
      </c>
      <c r="E1670">
        <v>703.38411140000005</v>
      </c>
      <c r="F1670">
        <v>25.94</v>
      </c>
      <c r="G1670">
        <v>100.98413109965399</v>
      </c>
      <c r="H1670">
        <v>-5.2204461639469804</v>
      </c>
      <c r="I1670">
        <v>50.894931045663398</v>
      </c>
      <c r="J1670">
        <v>2.27387344820121</v>
      </c>
      <c r="K1670">
        <v>25.109166596043799</v>
      </c>
      <c r="L1670">
        <v>20.758316552441499</v>
      </c>
      <c r="M1670">
        <v>55.524637328567401</v>
      </c>
      <c r="N1670">
        <v>0.84816345726999798</v>
      </c>
      <c r="O1670">
        <v>14.148033924441</v>
      </c>
      <c r="P1670">
        <v>168.80829015544001</v>
      </c>
      <c r="Q1670">
        <v>5.0255268882215001E-2</v>
      </c>
    </row>
    <row r="1671" spans="1:17" hidden="1" x14ac:dyDescent="0.3">
      <c r="A1671" t="s">
        <v>3520</v>
      </c>
      <c r="B1671" t="s">
        <v>3521</v>
      </c>
      <c r="C1671" t="s">
        <v>10398</v>
      </c>
      <c r="D1671" t="s">
        <v>533</v>
      </c>
      <c r="E1671">
        <v>700.98599999999999</v>
      </c>
      <c r="F1671">
        <v>1062.0999999999999</v>
      </c>
      <c r="G1671">
        <v>27.2549097717033</v>
      </c>
      <c r="H1671">
        <v>-1.73488174760057</v>
      </c>
      <c r="I1671">
        <v>3.7400916188113298</v>
      </c>
      <c r="J1671">
        <v>-5.7547207646035297</v>
      </c>
      <c r="K1671">
        <v>1069.40255544663</v>
      </c>
      <c r="L1671">
        <v>956.45417415941199</v>
      </c>
      <c r="M1671">
        <v>38.617749231795401</v>
      </c>
      <c r="N1671">
        <v>0.84433897808450298</v>
      </c>
      <c r="O1671">
        <v>11.100649656341201</v>
      </c>
      <c r="P1671">
        <v>60.632183908045903</v>
      </c>
      <c r="Q1671">
        <v>9.2839718374455996E-2</v>
      </c>
    </row>
    <row r="1672" spans="1:17" hidden="1" x14ac:dyDescent="0.3">
      <c r="A1672" t="s">
        <v>3522</v>
      </c>
      <c r="B1672" t="s">
        <v>3523</v>
      </c>
      <c r="C1672" t="s">
        <v>10398</v>
      </c>
      <c r="D1672" t="s">
        <v>605</v>
      </c>
      <c r="E1672">
        <v>698.84460999999999</v>
      </c>
      <c r="F1672">
        <v>797.95</v>
      </c>
      <c r="G1672">
        <v>-14.349568110820901</v>
      </c>
      <c r="H1672">
        <v>-7.2480106621851901</v>
      </c>
      <c r="I1672">
        <v>23.573588962505401</v>
      </c>
      <c r="J1672">
        <v>-5.6896987420916201</v>
      </c>
      <c r="K1672">
        <v>828.82903779778496</v>
      </c>
      <c r="L1672">
        <v>737.24704974856502</v>
      </c>
      <c r="M1672">
        <v>33.2188871579067</v>
      </c>
      <c r="N1672">
        <v>0.64847883624275304</v>
      </c>
      <c r="O1672">
        <v>27.827558117676499</v>
      </c>
      <c r="P1672">
        <v>62.680937818552501</v>
      </c>
      <c r="Q1672">
        <v>-5.0025599834986001E-2</v>
      </c>
    </row>
    <row r="1673" spans="1:17" hidden="1" x14ac:dyDescent="0.3">
      <c r="A1673" t="s">
        <v>3524</v>
      </c>
      <c r="B1673" t="s">
        <v>3525</v>
      </c>
      <c r="C1673" t="s">
        <v>10398</v>
      </c>
      <c r="D1673" t="s">
        <v>429</v>
      </c>
      <c r="E1673">
        <v>698.24954939999998</v>
      </c>
      <c r="F1673">
        <v>318</v>
      </c>
      <c r="G1673">
        <v>-45.3886950032919</v>
      </c>
      <c r="H1673">
        <v>-11.9220346623061</v>
      </c>
      <c r="I1673">
        <v>10.675709309208299</v>
      </c>
      <c r="J1673">
        <v>-2.3673791852603601</v>
      </c>
      <c r="K1673">
        <v>329.87152057819702</v>
      </c>
      <c r="L1673">
        <v>319.83042750287598</v>
      </c>
      <c r="M1673">
        <v>55.912691214194901</v>
      </c>
      <c r="N1673">
        <v>0.24796114645241699</v>
      </c>
      <c r="O1673">
        <v>59.009433962264097</v>
      </c>
      <c r="P1673">
        <v>38.140747176368301</v>
      </c>
      <c r="Q1673">
        <v>-1.9371937940518998E-2</v>
      </c>
    </row>
    <row r="1674" spans="1:17" hidden="1" x14ac:dyDescent="0.3">
      <c r="A1674" t="s">
        <v>3526</v>
      </c>
      <c r="B1674" t="s">
        <v>3527</v>
      </c>
      <c r="C1674" t="s">
        <v>10398</v>
      </c>
      <c r="D1674" t="s">
        <v>429</v>
      </c>
      <c r="E1674">
        <v>697.78499999999997</v>
      </c>
      <c r="F1674">
        <v>66</v>
      </c>
      <c r="G1674">
        <v>21.851970577498602</v>
      </c>
      <c r="H1674">
        <v>47.421759492543998</v>
      </c>
      <c r="I1674">
        <v>16.736163706791402</v>
      </c>
      <c r="J1674">
        <v>4.3091973733442304</v>
      </c>
      <c r="K1674">
        <v>52.042404431068398</v>
      </c>
      <c r="L1674">
        <v>49.779746705572499</v>
      </c>
      <c r="M1674">
        <v>66.319447101093004</v>
      </c>
      <c r="N1674">
        <v>1.7657744977702901</v>
      </c>
      <c r="O1674">
        <v>31.818181818181799</v>
      </c>
      <c r="P1674">
        <v>106.314473272897</v>
      </c>
      <c r="Q1674">
        <v>0.144234430585128</v>
      </c>
    </row>
    <row r="1675" spans="1:17" hidden="1" x14ac:dyDescent="0.3">
      <c r="A1675" t="s">
        <v>3528</v>
      </c>
      <c r="B1675" t="s">
        <v>3529</v>
      </c>
      <c r="C1675" t="s">
        <v>10398</v>
      </c>
      <c r="D1675" t="s">
        <v>197</v>
      </c>
      <c r="E1675">
        <v>694.99311499999999</v>
      </c>
      <c r="F1675">
        <v>173.77</v>
      </c>
      <c r="G1675">
        <v>-13.008608100464601</v>
      </c>
      <c r="H1675">
        <v>-3.94775850230906</v>
      </c>
      <c r="I1675">
        <v>-10.0293765693559</v>
      </c>
      <c r="J1675">
        <v>-6.0684859467897496</v>
      </c>
      <c r="K1675">
        <v>169.618631250394</v>
      </c>
      <c r="L1675">
        <v>160.99445554612299</v>
      </c>
      <c r="M1675">
        <v>52.607788220414797</v>
      </c>
      <c r="N1675">
        <v>0.741481960918142</v>
      </c>
      <c r="O1675">
        <v>21.942797951314901</v>
      </c>
      <c r="P1675">
        <v>37.476265822784796</v>
      </c>
      <c r="Q1675">
        <v>1.1482109070056E-2</v>
      </c>
    </row>
    <row r="1676" spans="1:17" hidden="1" x14ac:dyDescent="0.3">
      <c r="A1676" t="s">
        <v>3530</v>
      </c>
      <c r="B1676" t="s">
        <v>3531</v>
      </c>
      <c r="C1676" t="s">
        <v>10398</v>
      </c>
      <c r="D1676" t="s">
        <v>3532</v>
      </c>
      <c r="E1676">
        <v>693.77340000000004</v>
      </c>
      <c r="F1676">
        <v>578</v>
      </c>
      <c r="G1676">
        <v>-4.6611923389898804</v>
      </c>
      <c r="H1676">
        <v>-6.7606464076434198</v>
      </c>
      <c r="I1676">
        <v>48.235638284432603</v>
      </c>
      <c r="J1676">
        <v>-5.9990816668591496</v>
      </c>
      <c r="K1676">
        <v>580.20868161170301</v>
      </c>
      <c r="L1676">
        <v>498.62112483827502</v>
      </c>
      <c r="M1676">
        <v>39.367335490951596</v>
      </c>
      <c r="N1676">
        <v>0.43495717344753698</v>
      </c>
      <c r="O1676">
        <v>16.435986159169499</v>
      </c>
      <c r="P1676">
        <v>74.096385542168605</v>
      </c>
      <c r="Q1676">
        <v>0.101341743315991</v>
      </c>
    </row>
    <row r="1677" spans="1:17" hidden="1" x14ac:dyDescent="0.3">
      <c r="A1677" t="s">
        <v>3533</v>
      </c>
      <c r="B1677" t="s">
        <v>3534</v>
      </c>
      <c r="C1677" t="s">
        <v>10398</v>
      </c>
      <c r="D1677" t="s">
        <v>161</v>
      </c>
      <c r="E1677">
        <v>693.33013740000001</v>
      </c>
      <c r="F1677">
        <v>278</v>
      </c>
      <c r="G1677">
        <v>-42.213480090035702</v>
      </c>
      <c r="H1677">
        <v>-4.7942680409691496</v>
      </c>
      <c r="I1677">
        <v>-23.360248407134101</v>
      </c>
      <c r="J1677">
        <v>-4.0781735018195402</v>
      </c>
      <c r="K1677">
        <v>289.47621525662697</v>
      </c>
      <c r="L1677">
        <v>302.88888601711</v>
      </c>
      <c r="M1677">
        <v>37.560167112227099</v>
      </c>
      <c r="N1677">
        <v>0.60623883721316996</v>
      </c>
      <c r="O1677">
        <v>36.690647482014299</v>
      </c>
      <c r="P1677">
        <v>13.353720693170199</v>
      </c>
      <c r="Q1677">
        <v>-2.6904131739396001E-2</v>
      </c>
    </row>
    <row r="1678" spans="1:17" hidden="1" x14ac:dyDescent="0.3">
      <c r="A1678" t="s">
        <v>3535</v>
      </c>
      <c r="B1678" t="s">
        <v>3536</v>
      </c>
      <c r="C1678" t="s">
        <v>10398</v>
      </c>
      <c r="D1678" t="s">
        <v>197</v>
      </c>
      <c r="E1678">
        <v>693.11121551999997</v>
      </c>
      <c r="F1678">
        <v>198.72</v>
      </c>
      <c r="G1678">
        <v>104.745975963386</v>
      </c>
      <c r="H1678">
        <v>1.3625471695198199</v>
      </c>
      <c r="I1678">
        <v>-2.5604132464356502</v>
      </c>
      <c r="J1678">
        <v>1.9057489770548499</v>
      </c>
      <c r="K1678">
        <v>186.877844355788</v>
      </c>
      <c r="L1678">
        <v>169.330461653101</v>
      </c>
      <c r="M1678">
        <v>68.594364600719203</v>
      </c>
      <c r="N1678">
        <v>2.6328218942632202</v>
      </c>
      <c r="O1678">
        <v>10.708534621578099</v>
      </c>
      <c r="Q1678">
        <v>0.15129180333664799</v>
      </c>
    </row>
    <row r="1679" spans="1:17" hidden="1" x14ac:dyDescent="0.3">
      <c r="A1679" t="s">
        <v>3537</v>
      </c>
      <c r="B1679" t="s">
        <v>3538</v>
      </c>
      <c r="C1679" t="s">
        <v>10398</v>
      </c>
      <c r="D1679" t="s">
        <v>1657</v>
      </c>
      <c r="E1679">
        <v>691.89054006799995</v>
      </c>
      <c r="F1679">
        <v>46.28</v>
      </c>
      <c r="G1679">
        <v>1435.47870383789</v>
      </c>
      <c r="H1679">
        <v>7.4895573583705</v>
      </c>
      <c r="I1679">
        <v>321.82865740525699</v>
      </c>
      <c r="J1679">
        <v>-5.6913614564728396</v>
      </c>
      <c r="K1679">
        <v>39.753781567056201</v>
      </c>
      <c r="L1679">
        <v>24.814376972266398</v>
      </c>
      <c r="M1679">
        <v>62.705090952817898</v>
      </c>
      <c r="N1679">
        <v>0.91921482488473505</v>
      </c>
      <c r="O1679">
        <v>4.1486603284356098</v>
      </c>
      <c r="P1679">
        <v>1665.0640107812501</v>
      </c>
      <c r="Q1679">
        <v>0.25804093596965599</v>
      </c>
    </row>
    <row r="1680" spans="1:17" hidden="1" x14ac:dyDescent="0.3">
      <c r="A1680" t="s">
        <v>3539</v>
      </c>
      <c r="B1680" t="s">
        <v>3540</v>
      </c>
      <c r="C1680" t="s">
        <v>10398</v>
      </c>
      <c r="D1680" t="s">
        <v>259</v>
      </c>
      <c r="E1680">
        <v>690.82009359999995</v>
      </c>
      <c r="F1680">
        <v>3308.5</v>
      </c>
      <c r="G1680">
        <v>7.0393624692885401</v>
      </c>
      <c r="H1680">
        <v>-9.7497660672096593</v>
      </c>
      <c r="I1680">
        <v>17.382365700010499</v>
      </c>
      <c r="J1680">
        <v>-6.6018677251026796</v>
      </c>
      <c r="K1680">
        <v>3344.6117251442502</v>
      </c>
      <c r="L1680">
        <v>2994.2387521147002</v>
      </c>
      <c r="M1680">
        <v>35.892270139484701</v>
      </c>
      <c r="N1680">
        <v>0.70258878613846698</v>
      </c>
      <c r="O1680">
        <v>32.144476348798499</v>
      </c>
      <c r="P1680">
        <v>43.722849695916601</v>
      </c>
      <c r="Q1680">
        <v>2.5247174055126002E-2</v>
      </c>
    </row>
    <row r="1681" spans="1:17" hidden="1" x14ac:dyDescent="0.3">
      <c r="A1681" t="s">
        <v>3541</v>
      </c>
      <c r="B1681" t="s">
        <v>3542</v>
      </c>
      <c r="C1681" t="s">
        <v>10398</v>
      </c>
      <c r="D1681" t="s">
        <v>259</v>
      </c>
      <c r="E1681">
        <v>688.2648117</v>
      </c>
      <c r="F1681">
        <v>372.1</v>
      </c>
      <c r="G1681">
        <v>69.443529037308807</v>
      </c>
      <c r="H1681">
        <v>-1.1936413787739899</v>
      </c>
      <c r="I1681">
        <v>5.9587120341343702</v>
      </c>
      <c r="J1681">
        <v>-8.6829142986987193</v>
      </c>
      <c r="K1681">
        <v>391.88264226905699</v>
      </c>
      <c r="L1681">
        <v>367.34696792321103</v>
      </c>
      <c r="M1681">
        <v>35.174240084682701</v>
      </c>
      <c r="N1681">
        <v>2.23574064908175</v>
      </c>
      <c r="O1681">
        <v>27.855415210964701</v>
      </c>
      <c r="P1681">
        <v>99.946265448683505</v>
      </c>
      <c r="Q1681">
        <v>0.162384929111591</v>
      </c>
    </row>
    <row r="1682" spans="1:17" hidden="1" x14ac:dyDescent="0.3">
      <c r="A1682" t="s">
        <v>3543</v>
      </c>
      <c r="B1682" t="s">
        <v>3544</v>
      </c>
      <c r="C1682" t="s">
        <v>10398</v>
      </c>
      <c r="D1682" t="s">
        <v>472</v>
      </c>
      <c r="E1682">
        <v>686.73903870000004</v>
      </c>
      <c r="F1682">
        <v>933.95</v>
      </c>
      <c r="G1682">
        <v>-13.5101217262866</v>
      </c>
      <c r="H1682">
        <v>-6.7448956800282902</v>
      </c>
      <c r="I1682">
        <v>1.5958474642629901</v>
      </c>
      <c r="J1682">
        <v>-3.1880563558338499</v>
      </c>
      <c r="K1682">
        <v>957.53876801251204</v>
      </c>
      <c r="L1682">
        <v>899.27905847372404</v>
      </c>
      <c r="M1682">
        <v>44.245982609471596</v>
      </c>
      <c r="N1682">
        <v>0.66765657578238702</v>
      </c>
      <c r="O1682">
        <v>20.456127201670299</v>
      </c>
      <c r="P1682">
        <v>27.938356164383499</v>
      </c>
      <c r="Q1682">
        <v>9.5870368470777997E-2</v>
      </c>
    </row>
    <row r="1683" spans="1:17" hidden="1" x14ac:dyDescent="0.3">
      <c r="A1683" t="s">
        <v>3545</v>
      </c>
      <c r="B1683" t="s">
        <v>3546</v>
      </c>
      <c r="C1683" t="s">
        <v>10398</v>
      </c>
      <c r="D1683" t="s">
        <v>343</v>
      </c>
      <c r="E1683">
        <v>685.90681847999997</v>
      </c>
      <c r="F1683">
        <v>22.52</v>
      </c>
      <c r="G1683">
        <v>96.738011613334095</v>
      </c>
      <c r="H1683">
        <v>25.342401978957099</v>
      </c>
      <c r="I1683">
        <v>9.4967710213026795</v>
      </c>
      <c r="J1683">
        <v>2.1607246285403501</v>
      </c>
      <c r="K1683">
        <v>19.252782087057302</v>
      </c>
      <c r="L1683">
        <v>18.865624001288399</v>
      </c>
      <c r="M1683">
        <v>75.110005980142205</v>
      </c>
      <c r="N1683">
        <v>0.59413842573263198</v>
      </c>
      <c r="O1683">
        <v>27.664298401420901</v>
      </c>
      <c r="P1683">
        <v>130.97435897435801</v>
      </c>
      <c r="Q1683">
        <v>9.7659946197422007E-2</v>
      </c>
    </row>
    <row r="1684" spans="1:17" hidden="1" x14ac:dyDescent="0.3">
      <c r="A1684" t="s">
        <v>3547</v>
      </c>
      <c r="B1684" t="s">
        <v>3548</v>
      </c>
      <c r="C1684" t="s">
        <v>10398</v>
      </c>
      <c r="D1684" t="s">
        <v>533</v>
      </c>
      <c r="E1684">
        <v>685</v>
      </c>
      <c r="F1684">
        <v>685</v>
      </c>
      <c r="G1684">
        <v>174.85079776632099</v>
      </c>
      <c r="H1684">
        <v>152.19279220085599</v>
      </c>
      <c r="I1684">
        <v>120.747101916874</v>
      </c>
      <c r="J1684">
        <v>-2.4651373249445898</v>
      </c>
      <c r="K1684">
        <v>444.50433520535603</v>
      </c>
      <c r="L1684">
        <v>334.46587357508099</v>
      </c>
      <c r="M1684">
        <v>88.099762084094493</v>
      </c>
      <c r="N1684">
        <v>0.80801251867192403</v>
      </c>
      <c r="O1684">
        <v>0.14598540145984701</v>
      </c>
      <c r="P1684">
        <v>233.82066276803101</v>
      </c>
      <c r="Q1684">
        <v>0.15341681164902601</v>
      </c>
    </row>
    <row r="1685" spans="1:17" hidden="1" x14ac:dyDescent="0.3">
      <c r="A1685" t="s">
        <v>3549</v>
      </c>
      <c r="B1685" t="s">
        <v>3550</v>
      </c>
      <c r="C1685" t="s">
        <v>10398</v>
      </c>
      <c r="D1685" t="s">
        <v>125</v>
      </c>
      <c r="E1685">
        <v>683.4194847</v>
      </c>
      <c r="F1685">
        <v>276.3</v>
      </c>
      <c r="G1685">
        <v>159.574328204137</v>
      </c>
      <c r="H1685">
        <v>-1.0382047101794301</v>
      </c>
      <c r="I1685">
        <v>82.704121637285297</v>
      </c>
      <c r="J1685">
        <v>-7.2116491680864501</v>
      </c>
      <c r="K1685">
        <v>277.55630484182001</v>
      </c>
      <c r="M1685">
        <v>45.999295581341698</v>
      </c>
      <c r="N1685">
        <v>0.71712952918203499</v>
      </c>
      <c r="O1685">
        <v>42.562432138979297</v>
      </c>
      <c r="P1685">
        <v>206.82953914491901</v>
      </c>
    </row>
    <row r="1686" spans="1:17" hidden="1" x14ac:dyDescent="0.3">
      <c r="A1686" t="s">
        <v>3551</v>
      </c>
      <c r="B1686" t="s">
        <v>3552</v>
      </c>
      <c r="C1686" t="s">
        <v>10398</v>
      </c>
      <c r="D1686" t="s">
        <v>215</v>
      </c>
      <c r="E1686">
        <v>682.8125</v>
      </c>
      <c r="F1686">
        <v>575</v>
      </c>
      <c r="G1686">
        <v>52.888105146694301</v>
      </c>
      <c r="H1686">
        <v>-16.2806377157703</v>
      </c>
      <c r="I1686">
        <v>70.398392591722697</v>
      </c>
      <c r="J1686">
        <v>-6.3927434643337797</v>
      </c>
      <c r="K1686">
        <v>611.71951843213799</v>
      </c>
      <c r="L1686">
        <v>504.80898601733003</v>
      </c>
      <c r="M1686">
        <v>41.013774233011198</v>
      </c>
      <c r="N1686">
        <v>0.33669421487603302</v>
      </c>
      <c r="O1686">
        <v>51.826086956521699</v>
      </c>
      <c r="P1686">
        <v>110.62271062271</v>
      </c>
      <c r="Q1686">
        <v>0.213050214079712</v>
      </c>
    </row>
    <row r="1687" spans="1:17" hidden="1" x14ac:dyDescent="0.3">
      <c r="A1687" t="s">
        <v>3553</v>
      </c>
      <c r="B1687" t="s">
        <v>3554</v>
      </c>
      <c r="C1687" t="s">
        <v>10398</v>
      </c>
      <c r="D1687" t="s">
        <v>1414</v>
      </c>
      <c r="E1687">
        <v>681.44289760799995</v>
      </c>
      <c r="F1687">
        <v>83.54</v>
      </c>
      <c r="G1687">
        <v>-41.191530276006702</v>
      </c>
      <c r="H1687">
        <v>-28.830359008969801</v>
      </c>
      <c r="I1687">
        <v>-29.693180565249399</v>
      </c>
      <c r="J1687">
        <v>-14.099982982838</v>
      </c>
      <c r="O1687">
        <v>18.769451759635999</v>
      </c>
      <c r="P1687">
        <v>1.1625090821021999</v>
      </c>
    </row>
    <row r="1688" spans="1:17" hidden="1" x14ac:dyDescent="0.3">
      <c r="A1688" t="s">
        <v>3555</v>
      </c>
      <c r="B1688" t="s">
        <v>3556</v>
      </c>
      <c r="C1688" t="s">
        <v>10398</v>
      </c>
      <c r="D1688" t="s">
        <v>3487</v>
      </c>
      <c r="E1688">
        <v>680.48500000000001</v>
      </c>
      <c r="F1688">
        <v>275.5</v>
      </c>
      <c r="G1688">
        <v>-42.133329217805603</v>
      </c>
      <c r="H1688">
        <v>4.1057596334369304</v>
      </c>
      <c r="I1688">
        <v>-30.634979507048399</v>
      </c>
      <c r="J1688">
        <v>1.46520404742654</v>
      </c>
      <c r="K1688">
        <v>297.49089281976899</v>
      </c>
      <c r="M1688">
        <v>40.431650377727799</v>
      </c>
      <c r="O1688">
        <v>38.947368421052602</v>
      </c>
      <c r="P1688">
        <v>7.6171875</v>
      </c>
    </row>
    <row r="1689" spans="1:17" hidden="1" x14ac:dyDescent="0.3">
      <c r="A1689" t="s">
        <v>3557</v>
      </c>
      <c r="B1689" t="s">
        <v>3558</v>
      </c>
      <c r="C1689" t="s">
        <v>10398</v>
      </c>
      <c r="D1689" t="s">
        <v>991</v>
      </c>
      <c r="E1689">
        <v>678.22042829999998</v>
      </c>
      <c r="F1689">
        <v>271.3</v>
      </c>
      <c r="G1689">
        <v>69.160932076455595</v>
      </c>
      <c r="H1689">
        <v>14.988970852044501</v>
      </c>
      <c r="I1689">
        <v>80.732112340072703</v>
      </c>
      <c r="J1689">
        <v>10.575789245361101</v>
      </c>
      <c r="K1689">
        <v>235.83097094515</v>
      </c>
      <c r="L1689">
        <v>184.396567894123</v>
      </c>
      <c r="M1689">
        <v>65.876287555996299</v>
      </c>
      <c r="N1689">
        <v>0.68982508006898202</v>
      </c>
      <c r="O1689">
        <v>9.3991890895687291</v>
      </c>
      <c r="P1689">
        <v>142.23214285714201</v>
      </c>
      <c r="Q1689">
        <v>5.6101266973531003E-2</v>
      </c>
    </row>
    <row r="1690" spans="1:17" hidden="1" x14ac:dyDescent="0.3">
      <c r="A1690" t="s">
        <v>3559</v>
      </c>
      <c r="B1690" t="s">
        <v>3560</v>
      </c>
      <c r="C1690" t="s">
        <v>10398</v>
      </c>
      <c r="D1690" t="s">
        <v>281</v>
      </c>
      <c r="E1690">
        <v>677.19600000000003</v>
      </c>
      <c r="F1690">
        <v>144.69999999999999</v>
      </c>
      <c r="G1690">
        <v>-25.722678936187599</v>
      </c>
      <c r="H1690">
        <v>-5.3437945043369499</v>
      </c>
      <c r="I1690">
        <v>-15.942102473896</v>
      </c>
      <c r="J1690">
        <v>0.25499817245794298</v>
      </c>
      <c r="K1690">
        <v>146.54686050076299</v>
      </c>
      <c r="L1690">
        <v>144.86176050540899</v>
      </c>
      <c r="M1690">
        <v>44.629177048698701</v>
      </c>
      <c r="N1690">
        <v>1.2915375395266999</v>
      </c>
      <c r="O1690">
        <v>21.630960608154801</v>
      </c>
      <c r="P1690">
        <v>10.7115531752103</v>
      </c>
      <c r="Q1690">
        <v>9.6798094260872006E-2</v>
      </c>
    </row>
    <row r="1691" spans="1:17" hidden="1" x14ac:dyDescent="0.3">
      <c r="A1691" t="s">
        <v>3561</v>
      </c>
      <c r="B1691" t="s">
        <v>3562</v>
      </c>
      <c r="C1691" t="s">
        <v>10398</v>
      </c>
      <c r="D1691" t="s">
        <v>753</v>
      </c>
      <c r="E1691">
        <v>676.62342616799901</v>
      </c>
      <c r="F1691">
        <v>927.69</v>
      </c>
      <c r="G1691">
        <v>-3.1364492953532301</v>
      </c>
      <c r="H1691">
        <v>-0.42000626320377299</v>
      </c>
      <c r="I1691">
        <v>-1.1649870237077999</v>
      </c>
      <c r="J1691">
        <v>-0.458680017405451</v>
      </c>
      <c r="K1691">
        <v>898.28195069585195</v>
      </c>
      <c r="L1691">
        <v>834.04208930440598</v>
      </c>
      <c r="M1691">
        <v>64.306050640641899</v>
      </c>
      <c r="N1691">
        <v>1.5262895672102801</v>
      </c>
      <c r="O1691">
        <v>6.6088887451626999</v>
      </c>
      <c r="P1691">
        <v>37.437591668024702</v>
      </c>
      <c r="Q1691">
        <v>2.0547319375944E-2</v>
      </c>
    </row>
    <row r="1692" spans="1:17" hidden="1" x14ac:dyDescent="0.3">
      <c r="A1692" t="s">
        <v>3563</v>
      </c>
      <c r="B1692" t="s">
        <v>3564</v>
      </c>
      <c r="C1692" t="s">
        <v>10398</v>
      </c>
      <c r="D1692" t="s">
        <v>605</v>
      </c>
      <c r="E1692">
        <v>675.61056096000004</v>
      </c>
      <c r="F1692">
        <v>75.09</v>
      </c>
      <c r="G1692">
        <v>88.945352157732501</v>
      </c>
      <c r="H1692">
        <v>-2.53487090396577</v>
      </c>
      <c r="I1692">
        <v>18.5064858232471</v>
      </c>
      <c r="J1692">
        <v>0.894122216635996</v>
      </c>
      <c r="K1692">
        <v>71.853449438162897</v>
      </c>
      <c r="L1692">
        <v>61.027221294566203</v>
      </c>
      <c r="M1692">
        <v>64.686916179065804</v>
      </c>
      <c r="N1692">
        <v>0.51398124983429605</v>
      </c>
      <c r="O1692">
        <v>17.192702090824302</v>
      </c>
      <c r="P1692">
        <v>134.65625</v>
      </c>
      <c r="Q1692">
        <v>8.8667897559981002E-2</v>
      </c>
    </row>
    <row r="1693" spans="1:17" hidden="1" x14ac:dyDescent="0.3">
      <c r="A1693" t="s">
        <v>3565</v>
      </c>
      <c r="B1693" t="s">
        <v>3566</v>
      </c>
      <c r="C1693" t="s">
        <v>10398</v>
      </c>
      <c r="D1693" t="s">
        <v>390</v>
      </c>
      <c r="E1693">
        <v>675.23284999999998</v>
      </c>
      <c r="F1693">
        <v>256.45</v>
      </c>
      <c r="G1693">
        <v>-69.535098668755396</v>
      </c>
      <c r="H1693">
        <v>2.64083664320402</v>
      </c>
      <c r="I1693">
        <v>-4.8223287694860302</v>
      </c>
      <c r="J1693">
        <v>-3.45332914022709</v>
      </c>
      <c r="K1693">
        <v>261.015755672625</v>
      </c>
      <c r="L1693">
        <v>276.41833127816102</v>
      </c>
      <c r="M1693">
        <v>37.9453709790631</v>
      </c>
      <c r="N1693">
        <v>0.53620121941353605</v>
      </c>
      <c r="O1693">
        <v>82.881653343731699</v>
      </c>
      <c r="P1693">
        <v>19.279069767441801</v>
      </c>
      <c r="Q1693">
        <v>0.10138052706138</v>
      </c>
    </row>
    <row r="1694" spans="1:17" hidden="1" x14ac:dyDescent="0.3">
      <c r="A1694" t="s">
        <v>3567</v>
      </c>
      <c r="B1694" t="s">
        <v>3568</v>
      </c>
      <c r="C1694" t="s">
        <v>10398</v>
      </c>
      <c r="D1694" t="s">
        <v>3569</v>
      </c>
      <c r="E1694">
        <v>674</v>
      </c>
      <c r="F1694">
        <v>168.5</v>
      </c>
      <c r="G1694">
        <v>30.882543798067299</v>
      </c>
      <c r="H1694">
        <v>3.3232979817767201</v>
      </c>
      <c r="I1694">
        <v>-5.1596401309047399</v>
      </c>
      <c r="J1694">
        <v>2.5875099732940399</v>
      </c>
      <c r="K1694">
        <v>149.21079502840001</v>
      </c>
      <c r="M1694">
        <v>69.799898465523597</v>
      </c>
      <c r="N1694">
        <v>0.97798500224250695</v>
      </c>
      <c r="O1694">
        <v>51.543026706231402</v>
      </c>
      <c r="P1694">
        <v>75.5208333333333</v>
      </c>
    </row>
    <row r="1695" spans="1:17" hidden="1" x14ac:dyDescent="0.3">
      <c r="A1695" t="s">
        <v>3570</v>
      </c>
      <c r="B1695" t="s">
        <v>3571</v>
      </c>
      <c r="C1695" t="s">
        <v>10398</v>
      </c>
      <c r="D1695" t="s">
        <v>125</v>
      </c>
      <c r="E1695">
        <v>673.84037499999999</v>
      </c>
      <c r="F1695">
        <v>3411.85</v>
      </c>
      <c r="G1695">
        <v>43.158252056054003</v>
      </c>
      <c r="H1695">
        <v>11.582229857886899</v>
      </c>
      <c r="I1695">
        <v>-7.7740514336003397</v>
      </c>
      <c r="J1695">
        <v>-6.3647959525734503</v>
      </c>
      <c r="K1695">
        <v>3144.6107189048598</v>
      </c>
      <c r="L1695">
        <v>2786.1128233675699</v>
      </c>
      <c r="M1695">
        <v>53.153363118541002</v>
      </c>
      <c r="N1695">
        <v>0.937060074156435</v>
      </c>
      <c r="O1695">
        <v>17.206207775840099</v>
      </c>
      <c r="P1695">
        <v>89.336847946725797</v>
      </c>
      <c r="Q1695">
        <v>0.152998293342893</v>
      </c>
    </row>
    <row r="1696" spans="1:17" hidden="1" x14ac:dyDescent="0.3">
      <c r="A1696" t="s">
        <v>3572</v>
      </c>
      <c r="B1696" t="s">
        <v>3573</v>
      </c>
      <c r="C1696" t="s">
        <v>10398</v>
      </c>
      <c r="D1696" t="s">
        <v>125</v>
      </c>
      <c r="E1696">
        <v>672.63745363199996</v>
      </c>
      <c r="F1696">
        <v>208.48</v>
      </c>
      <c r="G1696">
        <v>157.37125352834599</v>
      </c>
      <c r="H1696">
        <v>-10.9869801871471</v>
      </c>
      <c r="I1696">
        <v>-21.420128870913299</v>
      </c>
      <c r="J1696">
        <v>-2.2622933954646798</v>
      </c>
      <c r="K1696">
        <v>218.33125210657499</v>
      </c>
      <c r="L1696">
        <v>205.69527634402499</v>
      </c>
      <c r="M1696">
        <v>38.644078135643497</v>
      </c>
      <c r="N1696">
        <v>0.86791787471596005</v>
      </c>
      <c r="O1696">
        <v>50.805832693783501</v>
      </c>
      <c r="P1696">
        <v>193.22081575246099</v>
      </c>
      <c r="Q1696">
        <v>0.13690184881876999</v>
      </c>
    </row>
    <row r="1697" spans="1:17" hidden="1" x14ac:dyDescent="0.3">
      <c r="A1697" t="s">
        <v>3574</v>
      </c>
      <c r="B1697" t="s">
        <v>3575</v>
      </c>
      <c r="C1697" t="s">
        <v>10398</v>
      </c>
      <c r="D1697" t="s">
        <v>590</v>
      </c>
      <c r="E1697">
        <v>672.09742973999903</v>
      </c>
      <c r="F1697">
        <v>365.7</v>
      </c>
      <c r="G1697">
        <v>8.3803204978813799</v>
      </c>
      <c r="H1697">
        <v>-7.4796032709590703</v>
      </c>
      <c r="I1697">
        <v>0.81219774894040198</v>
      </c>
      <c r="J1697">
        <v>-3.7729879773508399</v>
      </c>
      <c r="K1697">
        <v>365.65794250429298</v>
      </c>
      <c r="L1697">
        <v>349.25521813700902</v>
      </c>
      <c r="M1697">
        <v>54.711210598109197</v>
      </c>
      <c r="N1697">
        <v>0.35285935971301202</v>
      </c>
      <c r="O1697">
        <v>20.317199890620699</v>
      </c>
      <c r="P1697">
        <v>39.526898130484497</v>
      </c>
      <c r="Q1697">
        <v>4.2123122851529998E-2</v>
      </c>
    </row>
    <row r="1698" spans="1:17" hidden="1" x14ac:dyDescent="0.3">
      <c r="A1698" t="s">
        <v>3576</v>
      </c>
      <c r="B1698" t="s">
        <v>3577</v>
      </c>
      <c r="C1698" t="s">
        <v>10398</v>
      </c>
      <c r="D1698" t="s">
        <v>281</v>
      </c>
      <c r="E1698">
        <v>671.93545649999999</v>
      </c>
      <c r="F1698">
        <v>72.69</v>
      </c>
      <c r="G1698">
        <v>36.840239984727397</v>
      </c>
      <c r="H1698">
        <v>-11.2573008375947</v>
      </c>
      <c r="I1698">
        <v>-22.324545979223601</v>
      </c>
      <c r="J1698">
        <v>-7.5972416860717997</v>
      </c>
      <c r="K1698">
        <v>74.958986352088104</v>
      </c>
      <c r="L1698">
        <v>70.129202780133198</v>
      </c>
      <c r="M1698">
        <v>27.049202931059401</v>
      </c>
      <c r="N1698">
        <v>0.91545653643856695</v>
      </c>
      <c r="O1698">
        <v>26.083367725959501</v>
      </c>
      <c r="P1698">
        <v>73.691756272401406</v>
      </c>
      <c r="Q1698">
        <v>5.4483090114422997E-2</v>
      </c>
    </row>
    <row r="1699" spans="1:17" hidden="1" x14ac:dyDescent="0.3">
      <c r="A1699" t="s">
        <v>3578</v>
      </c>
      <c r="B1699" t="s">
        <v>3579</v>
      </c>
      <c r="C1699" t="s">
        <v>10398</v>
      </c>
      <c r="D1699" t="s">
        <v>259</v>
      </c>
      <c r="E1699">
        <v>670.60273500000005</v>
      </c>
      <c r="F1699">
        <v>431.45</v>
      </c>
      <c r="G1699">
        <v>72.815909929222599</v>
      </c>
      <c r="H1699">
        <v>20.2180904308584</v>
      </c>
      <c r="I1699">
        <v>23.351816407153201</v>
      </c>
      <c r="J1699">
        <v>-3.0952769288835702</v>
      </c>
      <c r="K1699">
        <v>386.14856389450898</v>
      </c>
      <c r="L1699">
        <v>335.899216953277</v>
      </c>
      <c r="M1699">
        <v>58.300348488782603</v>
      </c>
      <c r="N1699">
        <v>2.81356541495586</v>
      </c>
      <c r="O1699">
        <v>10.479450498421</v>
      </c>
      <c r="P1699">
        <v>108.567771890918</v>
      </c>
      <c r="Q1699">
        <v>0.11369808646627801</v>
      </c>
    </row>
    <row r="1700" spans="1:17" hidden="1" x14ac:dyDescent="0.3">
      <c r="A1700" t="s">
        <v>3580</v>
      </c>
      <c r="B1700" t="s">
        <v>3581</v>
      </c>
      <c r="C1700" t="s">
        <v>10398</v>
      </c>
      <c r="D1700" t="s">
        <v>387</v>
      </c>
      <c r="E1700">
        <v>669.83280335999996</v>
      </c>
      <c r="F1700">
        <v>11.2</v>
      </c>
      <c r="G1700">
        <v>0.63891146141173705</v>
      </c>
      <c r="H1700">
        <v>-1.02543694170162</v>
      </c>
      <c r="I1700">
        <v>-3.2235020955710101</v>
      </c>
      <c r="J1700">
        <v>6.1606483668866199</v>
      </c>
      <c r="K1700">
        <v>10.910141707304801</v>
      </c>
      <c r="L1700">
        <v>11.0215139481344</v>
      </c>
      <c r="M1700">
        <v>63.575169998242004</v>
      </c>
      <c r="N1700">
        <v>0.91283409297209295</v>
      </c>
      <c r="O1700">
        <v>41.517857142857103</v>
      </c>
      <c r="P1700">
        <v>39.999999999999901</v>
      </c>
      <c r="Q1700">
        <v>6.9152717591350003E-3</v>
      </c>
    </row>
    <row r="1701" spans="1:17" hidden="1" x14ac:dyDescent="0.3">
      <c r="A1701" t="s">
        <v>3582</v>
      </c>
      <c r="B1701" t="s">
        <v>3583</v>
      </c>
      <c r="C1701" t="s">
        <v>10398</v>
      </c>
      <c r="D1701" t="s">
        <v>281</v>
      </c>
      <c r="E1701">
        <v>668.66118209000001</v>
      </c>
      <c r="F1701">
        <v>381.7</v>
      </c>
      <c r="G1701">
        <v>5.4735861598103197</v>
      </c>
      <c r="H1701">
        <v>-6.7260508063468096</v>
      </c>
      <c r="I1701">
        <v>10.857405735336799</v>
      </c>
      <c r="J1701">
        <v>-3.2227518147975802</v>
      </c>
      <c r="K1701">
        <v>377.377403346096</v>
      </c>
      <c r="L1701">
        <v>344.02668127935601</v>
      </c>
      <c r="M1701">
        <v>51.934607571410197</v>
      </c>
      <c r="N1701">
        <v>0.16348572274004999</v>
      </c>
      <c r="O1701">
        <v>11.343987424679</v>
      </c>
      <c r="P1701">
        <v>54.534412955465498</v>
      </c>
      <c r="Q1701">
        <v>5.1343816155456003E-2</v>
      </c>
    </row>
    <row r="1702" spans="1:17" hidden="1" x14ac:dyDescent="0.3">
      <c r="A1702" t="s">
        <v>3584</v>
      </c>
      <c r="B1702" t="s">
        <v>3585</v>
      </c>
      <c r="C1702" t="s">
        <v>10398</v>
      </c>
      <c r="D1702" t="s">
        <v>1223</v>
      </c>
      <c r="E1702">
        <v>668.26366737599994</v>
      </c>
      <c r="F1702">
        <v>65.819999999999993</v>
      </c>
      <c r="G1702">
        <v>-28.254154761264001</v>
      </c>
      <c r="H1702">
        <v>-10.409344204811999</v>
      </c>
      <c r="I1702">
        <v>-30.4521544906681</v>
      </c>
      <c r="J1702">
        <v>-5.0422818015308</v>
      </c>
      <c r="K1702">
        <v>68.932450338082901</v>
      </c>
      <c r="L1702">
        <v>72.7521387397734</v>
      </c>
      <c r="M1702">
        <v>35.978407818641799</v>
      </c>
      <c r="N1702">
        <v>0.315983895471177</v>
      </c>
      <c r="O1702">
        <v>118.32269826800299</v>
      </c>
      <c r="P1702">
        <v>12.8020565552699</v>
      </c>
      <c r="Q1702">
        <v>2.091674745152E-3</v>
      </c>
    </row>
    <row r="1703" spans="1:17" hidden="1" x14ac:dyDescent="0.3">
      <c r="A1703" t="s">
        <v>3586</v>
      </c>
      <c r="B1703" t="s">
        <v>3587</v>
      </c>
      <c r="C1703" t="s">
        <v>10398</v>
      </c>
      <c r="D1703" t="s">
        <v>590</v>
      </c>
      <c r="E1703">
        <v>667.55899595999995</v>
      </c>
      <c r="F1703">
        <v>288.3</v>
      </c>
      <c r="G1703">
        <v>-6.7821450806790402</v>
      </c>
      <c r="H1703">
        <v>-6.9892539026215097</v>
      </c>
      <c r="I1703">
        <v>-18.095296967365801</v>
      </c>
      <c r="J1703">
        <v>-3.46233857456052</v>
      </c>
      <c r="K1703">
        <v>296.39477979873999</v>
      </c>
      <c r="L1703">
        <v>293.48885142373899</v>
      </c>
      <c r="M1703">
        <v>35.699615081631698</v>
      </c>
      <c r="N1703">
        <v>0.53377906396567198</v>
      </c>
      <c r="O1703">
        <v>50.433576135969403</v>
      </c>
      <c r="P1703">
        <v>25.347826086956498</v>
      </c>
      <c r="Q1703">
        <v>4.1945418563336001E-2</v>
      </c>
    </row>
    <row r="1704" spans="1:17" hidden="1" x14ac:dyDescent="0.3">
      <c r="A1704" t="s">
        <v>3588</v>
      </c>
      <c r="B1704" t="s">
        <v>3589</v>
      </c>
      <c r="C1704" t="s">
        <v>10398</v>
      </c>
      <c r="D1704" t="s">
        <v>1509</v>
      </c>
      <c r="E1704">
        <v>666.07500000000005</v>
      </c>
      <c r="F1704">
        <v>444.05</v>
      </c>
      <c r="G1704">
        <v>995.15306051539199</v>
      </c>
      <c r="H1704">
        <v>101.758777088385</v>
      </c>
      <c r="I1704">
        <v>643.82989177662796</v>
      </c>
      <c r="J1704">
        <v>6.5018948609629996</v>
      </c>
      <c r="K1704">
        <v>271.94486789633697</v>
      </c>
      <c r="L1704">
        <v>143.99857294665699</v>
      </c>
      <c r="M1704">
        <v>100</v>
      </c>
      <c r="N1704">
        <v>0.69590991523641099</v>
      </c>
      <c r="O1704">
        <v>0</v>
      </c>
      <c r="P1704">
        <v>1024.74670719351</v>
      </c>
    </row>
    <row r="1705" spans="1:17" hidden="1" x14ac:dyDescent="0.3">
      <c r="A1705" t="s">
        <v>3590</v>
      </c>
      <c r="B1705" t="s">
        <v>3591</v>
      </c>
      <c r="C1705" t="s">
        <v>10398</v>
      </c>
      <c r="D1705" t="s">
        <v>642</v>
      </c>
      <c r="E1705">
        <v>665.95738300000005</v>
      </c>
      <c r="F1705">
        <v>391.3</v>
      </c>
      <c r="G1705">
        <v>-21.6934674419449</v>
      </c>
      <c r="H1705">
        <v>-8.8039477390803498</v>
      </c>
      <c r="I1705">
        <v>-31.953304672374099</v>
      </c>
      <c r="J1705">
        <v>0.67025922561913398</v>
      </c>
      <c r="K1705">
        <v>426.25235084329597</v>
      </c>
      <c r="L1705">
        <v>429.51464509280299</v>
      </c>
      <c r="M1705">
        <v>32.889772364818498</v>
      </c>
      <c r="N1705">
        <v>0.710635948825176</v>
      </c>
      <c r="O1705">
        <v>40.046000511116702</v>
      </c>
      <c r="P1705">
        <v>18.5398364132081</v>
      </c>
      <c r="Q1705">
        <v>9.7555410290029992E-3</v>
      </c>
    </row>
    <row r="1706" spans="1:17" hidden="1" x14ac:dyDescent="0.3">
      <c r="A1706" t="s">
        <v>3592</v>
      </c>
      <c r="B1706" t="s">
        <v>3593</v>
      </c>
      <c r="C1706" t="s">
        <v>10398</v>
      </c>
      <c r="D1706" t="s">
        <v>259</v>
      </c>
      <c r="E1706">
        <v>665.54875192500003</v>
      </c>
      <c r="F1706">
        <v>353.25</v>
      </c>
      <c r="G1706">
        <v>40.319773235296701</v>
      </c>
      <c r="H1706">
        <v>-8.4728360646850902</v>
      </c>
      <c r="I1706">
        <v>14.208073819150901</v>
      </c>
      <c r="J1706">
        <v>-7.2251784047669201</v>
      </c>
      <c r="K1706">
        <v>366.00613887389898</v>
      </c>
      <c r="M1706">
        <v>39.990992170094202</v>
      </c>
      <c r="N1706">
        <v>0.62729865465684598</v>
      </c>
      <c r="O1706">
        <v>38.711960368011297</v>
      </c>
      <c r="P1706">
        <v>81.153846153846104</v>
      </c>
    </row>
    <row r="1707" spans="1:17" hidden="1" x14ac:dyDescent="0.3">
      <c r="A1707" t="s">
        <v>3594</v>
      </c>
      <c r="B1707" t="s">
        <v>3595</v>
      </c>
      <c r="C1707" t="s">
        <v>10398</v>
      </c>
      <c r="D1707" t="s">
        <v>158</v>
      </c>
      <c r="E1707">
        <v>664.84293724999998</v>
      </c>
      <c r="F1707">
        <v>101.45</v>
      </c>
      <c r="G1707">
        <v>-57.103471615600803</v>
      </c>
      <c r="H1707">
        <v>2.9441428857788101</v>
      </c>
      <c r="I1707">
        <v>-19.071382862924601</v>
      </c>
      <c r="J1707">
        <v>0.60240042453647302</v>
      </c>
      <c r="K1707">
        <v>98.467591889585904</v>
      </c>
      <c r="L1707">
        <v>108.404017710426</v>
      </c>
      <c r="M1707">
        <v>54.1128054033532</v>
      </c>
      <c r="N1707">
        <v>2.95169053335897</v>
      </c>
      <c r="O1707">
        <v>53.7210448496796</v>
      </c>
      <c r="P1707">
        <v>12.285556170448199</v>
      </c>
      <c r="Q1707">
        <v>4.2426284334145997E-2</v>
      </c>
    </row>
    <row r="1708" spans="1:17" hidden="1" x14ac:dyDescent="0.3">
      <c r="A1708" t="s">
        <v>3596</v>
      </c>
      <c r="B1708" t="s">
        <v>3597</v>
      </c>
      <c r="C1708" t="s">
        <v>10398</v>
      </c>
      <c r="D1708" t="s">
        <v>853</v>
      </c>
      <c r="E1708">
        <v>664.70742985499999</v>
      </c>
      <c r="F1708">
        <v>279.14999999999998</v>
      </c>
      <c r="G1708">
        <v>6.7433496588731803</v>
      </c>
      <c r="H1708">
        <v>1.6389427038100799</v>
      </c>
      <c r="I1708">
        <v>40.5126575780886</v>
      </c>
      <c r="J1708">
        <v>-6.1502274494042597</v>
      </c>
      <c r="K1708">
        <v>282.66249169700899</v>
      </c>
      <c r="M1708">
        <v>39.882227148971701</v>
      </c>
      <c r="N1708">
        <v>0.83101817522698396</v>
      </c>
      <c r="O1708">
        <v>22.855095826616498</v>
      </c>
      <c r="P1708">
        <v>79.691020276794305</v>
      </c>
    </row>
    <row r="1709" spans="1:17" hidden="1" x14ac:dyDescent="0.3">
      <c r="A1709" t="s">
        <v>3598</v>
      </c>
      <c r="B1709" t="s">
        <v>3599</v>
      </c>
      <c r="C1709" t="s">
        <v>10398</v>
      </c>
      <c r="D1709" t="s">
        <v>197</v>
      </c>
      <c r="E1709">
        <v>664.58100000000002</v>
      </c>
      <c r="F1709">
        <v>211.65</v>
      </c>
      <c r="G1709">
        <v>40.885612282811202</v>
      </c>
      <c r="H1709">
        <v>14.276561495275001</v>
      </c>
      <c r="I1709">
        <v>34.610330738261801</v>
      </c>
      <c r="J1709">
        <v>-7.9750496241355302</v>
      </c>
      <c r="K1709">
        <v>191.86729106160001</v>
      </c>
      <c r="L1709">
        <v>165.959217337447</v>
      </c>
      <c r="M1709">
        <v>57.2318818706146</v>
      </c>
      <c r="N1709">
        <v>0.80901600173616195</v>
      </c>
      <c r="O1709">
        <v>13.394755492558399</v>
      </c>
      <c r="P1709">
        <v>82.4568965517241</v>
      </c>
      <c r="Q1709">
        <v>0.106294991138383</v>
      </c>
    </row>
    <row r="1710" spans="1:17" hidden="1" x14ac:dyDescent="0.3">
      <c r="A1710" t="s">
        <v>3600</v>
      </c>
      <c r="B1710" t="s">
        <v>3601</v>
      </c>
      <c r="C1710" t="s">
        <v>10398</v>
      </c>
      <c r="D1710" t="s">
        <v>316</v>
      </c>
      <c r="E1710">
        <v>663.09550000000002</v>
      </c>
      <c r="F1710">
        <v>270.10000000000002</v>
      </c>
      <c r="G1710">
        <v>-32.887595836733901</v>
      </c>
      <c r="H1710">
        <v>-21.698150789185402</v>
      </c>
      <c r="I1710">
        <v>-21.389246125976602</v>
      </c>
      <c r="J1710">
        <v>-8.5066995195209198</v>
      </c>
      <c r="K1710">
        <v>289.00402612085202</v>
      </c>
      <c r="M1710">
        <v>46.950603353364599</v>
      </c>
      <c r="N1710">
        <v>0.32919251398641702</v>
      </c>
      <c r="O1710">
        <v>57.3491299518696</v>
      </c>
      <c r="P1710">
        <v>42.157894736842103</v>
      </c>
    </row>
    <row r="1711" spans="1:17" hidden="1" x14ac:dyDescent="0.3">
      <c r="A1711" t="s">
        <v>3602</v>
      </c>
      <c r="B1711" t="s">
        <v>3603</v>
      </c>
      <c r="C1711" t="s">
        <v>10398</v>
      </c>
      <c r="D1711" t="s">
        <v>472</v>
      </c>
      <c r="E1711">
        <v>662.41771200000005</v>
      </c>
      <c r="F1711">
        <v>178.53</v>
      </c>
      <c r="G1711">
        <v>-17.536152327131401</v>
      </c>
      <c r="H1711">
        <v>16.3635720064445</v>
      </c>
      <c r="I1711">
        <v>-6.0378026163741598</v>
      </c>
      <c r="J1711">
        <v>-9.2534488669377701</v>
      </c>
      <c r="K1711">
        <v>166.78308868495299</v>
      </c>
      <c r="M1711">
        <v>49.6459880543457</v>
      </c>
      <c r="N1711">
        <v>1.64595391665604</v>
      </c>
      <c r="O1711">
        <v>12.306055004760999</v>
      </c>
      <c r="P1711">
        <v>29.238453742579999</v>
      </c>
    </row>
    <row r="1712" spans="1:17" hidden="1" x14ac:dyDescent="0.3">
      <c r="A1712" t="s">
        <v>3604</v>
      </c>
      <c r="B1712" t="s">
        <v>3605</v>
      </c>
      <c r="C1712" t="s">
        <v>10398</v>
      </c>
      <c r="D1712" t="s">
        <v>472</v>
      </c>
      <c r="E1712">
        <v>662.21895500000005</v>
      </c>
      <c r="F1712">
        <v>721.45</v>
      </c>
      <c r="G1712">
        <v>31.9310370787334</v>
      </c>
      <c r="H1712">
        <v>-7.72166335679597</v>
      </c>
      <c r="I1712">
        <v>46.996236213412097</v>
      </c>
      <c r="J1712">
        <v>-1.6926805793244399</v>
      </c>
      <c r="K1712">
        <v>667.242369628137</v>
      </c>
      <c r="L1712">
        <v>546.69374926142405</v>
      </c>
      <c r="M1712">
        <v>47.343698078646</v>
      </c>
      <c r="N1712">
        <v>0.100183704642466</v>
      </c>
      <c r="O1712">
        <v>7.2978030355533798</v>
      </c>
      <c r="P1712">
        <v>75.749086479902502</v>
      </c>
      <c r="Q1712">
        <v>3.5058337598658999E-2</v>
      </c>
    </row>
    <row r="1713" spans="1:17" hidden="1" x14ac:dyDescent="0.3">
      <c r="A1713" t="s">
        <v>3606</v>
      </c>
      <c r="B1713" t="s">
        <v>3607</v>
      </c>
      <c r="C1713" t="s">
        <v>10398</v>
      </c>
      <c r="D1713" t="s">
        <v>364</v>
      </c>
      <c r="E1713">
        <v>661.94247600000006</v>
      </c>
      <c r="F1713">
        <v>179.95</v>
      </c>
      <c r="G1713">
        <v>-20.367546526378</v>
      </c>
      <c r="H1713">
        <v>-2.38482819700481</v>
      </c>
      <c r="I1713">
        <v>7.3928480814485997</v>
      </c>
      <c r="J1713">
        <v>-5.58363765141514</v>
      </c>
      <c r="K1713">
        <v>178.84142863256699</v>
      </c>
      <c r="L1713">
        <v>178.10416316470599</v>
      </c>
      <c r="M1713">
        <v>45.744258119517397</v>
      </c>
      <c r="N1713">
        <v>1.3054337868020101</v>
      </c>
      <c r="O1713">
        <v>33.009169213670397</v>
      </c>
      <c r="P1713">
        <v>33.891369047619001</v>
      </c>
    </row>
    <row r="1714" spans="1:17" hidden="1" x14ac:dyDescent="0.3">
      <c r="A1714" t="s">
        <v>3608</v>
      </c>
      <c r="B1714" t="s">
        <v>3609</v>
      </c>
      <c r="C1714" t="s">
        <v>10398</v>
      </c>
      <c r="D1714" t="s">
        <v>77</v>
      </c>
      <c r="E1714">
        <v>660.45700350000004</v>
      </c>
      <c r="F1714">
        <v>103.25</v>
      </c>
      <c r="G1714">
        <v>-32.279791824211699</v>
      </c>
      <c r="H1714">
        <v>-23.947355056400699</v>
      </c>
      <c r="I1714">
        <v>-19.3387211663137</v>
      </c>
      <c r="J1714">
        <v>-10.207749403616701</v>
      </c>
      <c r="K1714">
        <v>117.179022693056</v>
      </c>
      <c r="L1714">
        <v>115.44487758266401</v>
      </c>
      <c r="M1714">
        <v>18.198037063686101</v>
      </c>
      <c r="N1714">
        <v>0.57253780801460197</v>
      </c>
      <c r="O1714">
        <v>35.883777239709403</v>
      </c>
      <c r="P1714">
        <v>17.396247868106801</v>
      </c>
      <c r="Q1714">
        <v>0.16256748719191799</v>
      </c>
    </row>
    <row r="1715" spans="1:17" hidden="1" x14ac:dyDescent="0.3">
      <c r="A1715" t="s">
        <v>3610</v>
      </c>
      <c r="B1715" t="s">
        <v>3611</v>
      </c>
      <c r="C1715" t="s">
        <v>10398</v>
      </c>
      <c r="D1715" t="s">
        <v>125</v>
      </c>
      <c r="E1715">
        <v>657.68383891999997</v>
      </c>
      <c r="F1715">
        <v>424.3</v>
      </c>
      <c r="G1715">
        <v>-53.961690706153099</v>
      </c>
      <c r="H1715">
        <v>-3.4780359058155699</v>
      </c>
      <c r="I1715">
        <v>-23.921509374423898</v>
      </c>
      <c r="J1715">
        <v>0.26756613377402799</v>
      </c>
      <c r="K1715">
        <v>424.54572468903802</v>
      </c>
      <c r="L1715">
        <v>464.94990344876499</v>
      </c>
      <c r="M1715">
        <v>58.430884534012897</v>
      </c>
      <c r="N1715">
        <v>1.5252406686867901</v>
      </c>
      <c r="O1715">
        <v>60.605703511666199</v>
      </c>
      <c r="P1715">
        <v>10.1934813660563</v>
      </c>
      <c r="Q1715">
        <v>7.7562922451301003E-2</v>
      </c>
    </row>
    <row r="1716" spans="1:17" hidden="1" x14ac:dyDescent="0.3">
      <c r="A1716" t="s">
        <v>3612</v>
      </c>
      <c r="B1716" t="s">
        <v>3613</v>
      </c>
      <c r="C1716" t="s">
        <v>10398</v>
      </c>
      <c r="D1716" t="s">
        <v>605</v>
      </c>
      <c r="E1716">
        <v>656.083125</v>
      </c>
      <c r="F1716">
        <v>571.75</v>
      </c>
      <c r="G1716">
        <v>235.97540703031601</v>
      </c>
      <c r="H1716">
        <v>31.172574338282001</v>
      </c>
      <c r="I1716">
        <v>84.868849287515204</v>
      </c>
      <c r="J1716">
        <v>4.2733080434586599</v>
      </c>
      <c r="K1716">
        <v>490.17463934747502</v>
      </c>
      <c r="L1716">
        <v>349.64530925182402</v>
      </c>
      <c r="M1716">
        <v>53.205450255558901</v>
      </c>
      <c r="N1716">
        <v>0.406393197812222</v>
      </c>
      <c r="O1716">
        <v>14.910362920857001</v>
      </c>
      <c r="P1716">
        <v>291.07387140902802</v>
      </c>
      <c r="Q1716">
        <v>0.127416491585569</v>
      </c>
    </row>
    <row r="1717" spans="1:17" hidden="1" x14ac:dyDescent="0.3">
      <c r="A1717" t="s">
        <v>3614</v>
      </c>
      <c r="B1717" t="s">
        <v>3615</v>
      </c>
      <c r="C1717" t="s">
        <v>10398</v>
      </c>
      <c r="D1717" t="s">
        <v>1603</v>
      </c>
      <c r="E1717">
        <v>655.89923296200004</v>
      </c>
      <c r="F1717">
        <v>89.22</v>
      </c>
      <c r="G1717">
        <v>-2.5900879592619201</v>
      </c>
      <c r="H1717">
        <v>-9.2720468503683993</v>
      </c>
      <c r="I1717">
        <v>-16.6512946933465</v>
      </c>
      <c r="J1717">
        <v>-5.1555949628155604</v>
      </c>
      <c r="K1717">
        <v>94.380461379851099</v>
      </c>
      <c r="L1717">
        <v>94.424649200790896</v>
      </c>
      <c r="M1717">
        <v>40.968654338431399</v>
      </c>
      <c r="N1717">
        <v>0.81173692641894202</v>
      </c>
      <c r="O1717">
        <v>43.409549428379201</v>
      </c>
      <c r="P1717">
        <v>34.773413897280903</v>
      </c>
      <c r="Q1717">
        <v>4.121406034954E-3</v>
      </c>
    </row>
    <row r="1718" spans="1:17" hidden="1" x14ac:dyDescent="0.3">
      <c r="A1718" t="s">
        <v>3616</v>
      </c>
      <c r="B1718" t="s">
        <v>3617</v>
      </c>
      <c r="C1718" t="s">
        <v>10398</v>
      </c>
      <c r="D1718" t="s">
        <v>158</v>
      </c>
      <c r="E1718">
        <v>654.426424</v>
      </c>
      <c r="F1718">
        <v>54.7</v>
      </c>
      <c r="G1718">
        <v>16.4677685421705</v>
      </c>
      <c r="H1718">
        <v>-6.0472341330516803</v>
      </c>
      <c r="I1718">
        <v>-7.5902464623153696</v>
      </c>
      <c r="J1718">
        <v>-10.0991472756847</v>
      </c>
      <c r="K1718">
        <v>53.628029646713401</v>
      </c>
      <c r="L1718">
        <v>50.373046715864803</v>
      </c>
      <c r="M1718">
        <v>43.748606904369801</v>
      </c>
      <c r="N1718">
        <v>0.87855660549386505</v>
      </c>
      <c r="O1718">
        <v>32.266910420475199</v>
      </c>
      <c r="P1718">
        <v>55.840455840455803</v>
      </c>
      <c r="Q1718">
        <v>6.1149545809411003E-2</v>
      </c>
    </row>
    <row r="1719" spans="1:17" hidden="1" x14ac:dyDescent="0.3">
      <c r="A1719" t="s">
        <v>3618</v>
      </c>
      <c r="B1719" t="s">
        <v>3619</v>
      </c>
      <c r="C1719" t="s">
        <v>10398</v>
      </c>
      <c r="D1719" t="s">
        <v>111</v>
      </c>
      <c r="E1719">
        <v>653.87189760000001</v>
      </c>
      <c r="F1719">
        <v>165.12</v>
      </c>
      <c r="G1719">
        <v>-48.533263762070099</v>
      </c>
      <c r="H1719">
        <v>-16.1948592330846</v>
      </c>
      <c r="I1719">
        <v>-37.034914051312803</v>
      </c>
      <c r="J1719">
        <v>0.99906660829343896</v>
      </c>
      <c r="M1719">
        <v>47.249901254879198</v>
      </c>
      <c r="O1719">
        <v>29.530038759689901</v>
      </c>
      <c r="P1719">
        <v>9.2786234281932494</v>
      </c>
    </row>
    <row r="1720" spans="1:17" hidden="1" x14ac:dyDescent="0.3">
      <c r="A1720" t="s">
        <v>3620</v>
      </c>
      <c r="B1720" t="s">
        <v>3621</v>
      </c>
      <c r="C1720" t="s">
        <v>10398</v>
      </c>
      <c r="D1720" t="s">
        <v>1364</v>
      </c>
      <c r="E1720">
        <v>653.79173191500001</v>
      </c>
      <c r="F1720">
        <v>282.45</v>
      </c>
      <c r="G1720">
        <v>43.105833603136404</v>
      </c>
      <c r="H1720">
        <v>-18.783282359765099</v>
      </c>
      <c r="I1720">
        <v>54.6041833138936</v>
      </c>
      <c r="J1720">
        <v>-11.433301483286501</v>
      </c>
      <c r="M1720">
        <v>41.470552659124003</v>
      </c>
      <c r="O1720">
        <v>37.776597627898703</v>
      </c>
      <c r="P1720">
        <v>81.290115532734205</v>
      </c>
    </row>
    <row r="1721" spans="1:17" hidden="1" x14ac:dyDescent="0.3">
      <c r="A1721" t="s">
        <v>3622</v>
      </c>
      <c r="B1721" t="s">
        <v>3623</v>
      </c>
      <c r="C1721" t="s">
        <v>10398</v>
      </c>
      <c r="D1721" t="s">
        <v>171</v>
      </c>
      <c r="E1721">
        <v>652.618560376</v>
      </c>
      <c r="F1721">
        <v>38.68</v>
      </c>
      <c r="G1721">
        <v>-31.867522372918401</v>
      </c>
      <c r="H1721">
        <v>-4.0359600911749904</v>
      </c>
      <c r="I1721">
        <v>-46.808898146871897</v>
      </c>
      <c r="J1721">
        <v>-3.5982630835826699</v>
      </c>
      <c r="K1721">
        <v>39.846301691474899</v>
      </c>
      <c r="L1721">
        <v>43.341576231288101</v>
      </c>
      <c r="M1721">
        <v>49.702114412948397</v>
      </c>
      <c r="N1721">
        <v>0.96980453678885603</v>
      </c>
      <c r="O1721">
        <v>62.099276111685597</v>
      </c>
      <c r="P1721">
        <v>10.5142857142857</v>
      </c>
      <c r="Q1721">
        <v>0.152028149525611</v>
      </c>
    </row>
    <row r="1722" spans="1:17" hidden="1" x14ac:dyDescent="0.3">
      <c r="A1722" t="s">
        <v>3624</v>
      </c>
      <c r="B1722" t="s">
        <v>3625</v>
      </c>
      <c r="C1722" t="s">
        <v>10398</v>
      </c>
      <c r="D1722" t="s">
        <v>605</v>
      </c>
      <c r="E1722">
        <v>651.64426519999995</v>
      </c>
      <c r="F1722">
        <v>34</v>
      </c>
      <c r="G1722">
        <v>125.08800126195101</v>
      </c>
      <c r="H1722">
        <v>-14.294025951221601</v>
      </c>
      <c r="I1722">
        <v>67.190806574868404</v>
      </c>
      <c r="J1722">
        <v>1.94151578242612</v>
      </c>
      <c r="K1722">
        <v>36.089100195484001</v>
      </c>
      <c r="L1722">
        <v>29.594145613049498</v>
      </c>
      <c r="M1722">
        <v>49.097580498244596</v>
      </c>
      <c r="N1722">
        <v>6.9023822958476894E-2</v>
      </c>
      <c r="O1722">
        <v>51.764705882352899</v>
      </c>
      <c r="P1722">
        <v>161.53846153846101</v>
      </c>
      <c r="Q1722">
        <v>6.9634398714697995E-2</v>
      </c>
    </row>
    <row r="1723" spans="1:17" hidden="1" x14ac:dyDescent="0.3">
      <c r="A1723" t="s">
        <v>3626</v>
      </c>
      <c r="B1723" t="s">
        <v>3627</v>
      </c>
      <c r="C1723" t="s">
        <v>10398</v>
      </c>
      <c r="D1723" t="s">
        <v>472</v>
      </c>
      <c r="E1723">
        <v>651.64236836199996</v>
      </c>
      <c r="F1723">
        <v>149.13999999999999</v>
      </c>
      <c r="G1723">
        <v>-11.6964134765421</v>
      </c>
      <c r="H1723">
        <v>22.3311041708793</v>
      </c>
      <c r="I1723">
        <v>21.876547237232799</v>
      </c>
      <c r="J1723">
        <v>9.4271576574608797</v>
      </c>
      <c r="K1723">
        <v>132.89274991334699</v>
      </c>
      <c r="L1723">
        <v>126.273155389595</v>
      </c>
      <c r="M1723">
        <v>53.342688365244499</v>
      </c>
      <c r="N1723">
        <v>4.1853142195934501</v>
      </c>
      <c r="O1723">
        <v>18.613383398149299</v>
      </c>
      <c r="P1723">
        <v>46.863613983259398</v>
      </c>
      <c r="Q1723">
        <v>-2.8272026169211002E-2</v>
      </c>
    </row>
    <row r="1724" spans="1:17" hidden="1" x14ac:dyDescent="0.3">
      <c r="A1724" t="s">
        <v>3628</v>
      </c>
      <c r="B1724" t="s">
        <v>3629</v>
      </c>
      <c r="C1724" t="s">
        <v>10398</v>
      </c>
      <c r="D1724" t="s">
        <v>1680</v>
      </c>
      <c r="E1724">
        <v>651.53970000000004</v>
      </c>
      <c r="F1724">
        <v>62.9</v>
      </c>
      <c r="G1724">
        <v>-5.0391912325785801</v>
      </c>
      <c r="H1724">
        <v>-1.4635696838296599</v>
      </c>
      <c r="I1724">
        <v>-5.6734917841666004</v>
      </c>
      <c r="J1724">
        <v>-0.66498028437068502</v>
      </c>
      <c r="K1724">
        <v>61.127637138255501</v>
      </c>
      <c r="L1724">
        <v>58.435053900618897</v>
      </c>
      <c r="M1724">
        <v>63.305866194264297</v>
      </c>
      <c r="N1724">
        <v>0.859532686682276</v>
      </c>
      <c r="O1724">
        <v>2.6232114467408398</v>
      </c>
      <c r="P1724">
        <v>30.633437175493199</v>
      </c>
      <c r="Q1724">
        <v>-3.0371808196612001E-2</v>
      </c>
    </row>
    <row r="1725" spans="1:17" hidden="1" x14ac:dyDescent="0.3">
      <c r="A1725" t="s">
        <v>3630</v>
      </c>
      <c r="B1725" t="s">
        <v>3631</v>
      </c>
      <c r="C1725" t="s">
        <v>10398</v>
      </c>
      <c r="D1725" t="s">
        <v>46</v>
      </c>
      <c r="E1725">
        <v>646.87076116000003</v>
      </c>
      <c r="F1725">
        <v>226.46</v>
      </c>
      <c r="G1725">
        <v>-67.319481959300006</v>
      </c>
      <c r="H1725">
        <v>-1.0289692928690199</v>
      </c>
      <c r="I1725">
        <v>4.0184803310973196</v>
      </c>
      <c r="J1725">
        <v>-5.4912018193566601</v>
      </c>
      <c r="K1725">
        <v>236.53145721852201</v>
      </c>
      <c r="L1725">
        <v>244.334287969321</v>
      </c>
      <c r="M1725">
        <v>36.818219280304</v>
      </c>
      <c r="N1725">
        <v>0.50958582231411498</v>
      </c>
      <c r="O1725">
        <v>63.384262121345898</v>
      </c>
      <c r="P1725">
        <v>25.811111111111099</v>
      </c>
      <c r="Q1725">
        <v>9.7503814128441002E-2</v>
      </c>
    </row>
    <row r="1726" spans="1:17" hidden="1" x14ac:dyDescent="0.3">
      <c r="A1726" t="s">
        <v>3632</v>
      </c>
      <c r="B1726" t="s">
        <v>3633</v>
      </c>
      <c r="C1726" t="s">
        <v>10398</v>
      </c>
      <c r="D1726" t="s">
        <v>46</v>
      </c>
      <c r="E1726">
        <v>646.45283500000005</v>
      </c>
      <c r="F1726">
        <v>281.75</v>
      </c>
      <c r="G1726">
        <v>-4.9255050852027802</v>
      </c>
      <c r="H1726">
        <v>-13.678420113552701</v>
      </c>
      <c r="I1726">
        <v>6.5728446255544704</v>
      </c>
      <c r="J1726">
        <v>2.7596003356968102</v>
      </c>
      <c r="K1726">
        <v>252.249685265859</v>
      </c>
      <c r="M1726">
        <v>73.274143580439201</v>
      </c>
      <c r="N1726">
        <v>0.20543399873458501</v>
      </c>
      <c r="O1726">
        <v>6.4241348713398496</v>
      </c>
      <c r="P1726">
        <v>97.234861743087095</v>
      </c>
    </row>
    <row r="1727" spans="1:17" hidden="1" x14ac:dyDescent="0.3">
      <c r="A1727" t="s">
        <v>3634</v>
      </c>
      <c r="B1727" t="s">
        <v>3635</v>
      </c>
      <c r="C1727" t="s">
        <v>10398</v>
      </c>
      <c r="D1727" t="s">
        <v>605</v>
      </c>
      <c r="E1727">
        <v>645.23214665399996</v>
      </c>
      <c r="F1727">
        <v>149.34</v>
      </c>
      <c r="G1727">
        <v>-22.116136782477199</v>
      </c>
      <c r="H1727">
        <v>-6.0747727768956903</v>
      </c>
      <c r="I1727">
        <v>12.2188391582885</v>
      </c>
      <c r="J1727">
        <v>-2.7105277852920202</v>
      </c>
      <c r="K1727">
        <v>149.95260499782799</v>
      </c>
      <c r="L1727">
        <v>137.44956790120301</v>
      </c>
      <c r="M1727">
        <v>36.056402472405601</v>
      </c>
      <c r="N1727">
        <v>0.31235869257890603</v>
      </c>
      <c r="O1727">
        <v>16.847462166867501</v>
      </c>
      <c r="P1727">
        <v>38.022181146025801</v>
      </c>
      <c r="Q1727">
        <v>3.1111965092542999E-2</v>
      </c>
    </row>
    <row r="1728" spans="1:17" hidden="1" x14ac:dyDescent="0.3">
      <c r="A1728" t="s">
        <v>3636</v>
      </c>
      <c r="B1728" t="s">
        <v>3637</v>
      </c>
      <c r="C1728" t="s">
        <v>10398</v>
      </c>
      <c r="D1728" t="s">
        <v>132</v>
      </c>
      <c r="E1728">
        <v>644.325152</v>
      </c>
      <c r="F1728">
        <v>372.8</v>
      </c>
      <c r="G1728">
        <v>642.10906501499005</v>
      </c>
      <c r="H1728">
        <v>-12.0031169908811</v>
      </c>
      <c r="I1728">
        <v>177.24032786439099</v>
      </c>
      <c r="J1728">
        <v>-3.9276341538841999</v>
      </c>
      <c r="K1728">
        <v>326.89971429103002</v>
      </c>
      <c r="L1728">
        <v>199.114713039197</v>
      </c>
      <c r="M1728">
        <v>38.3575342748439</v>
      </c>
      <c r="N1728">
        <v>0.20534876617039299</v>
      </c>
      <c r="O1728">
        <v>19.2194206008583</v>
      </c>
      <c r="P1728">
        <v>708.39585697421205</v>
      </c>
      <c r="Q1728">
        <v>0.198879697823552</v>
      </c>
    </row>
    <row r="1729" spans="1:17" hidden="1" x14ac:dyDescent="0.3">
      <c r="A1729" t="s">
        <v>3638</v>
      </c>
      <c r="B1729" t="s">
        <v>3639</v>
      </c>
      <c r="C1729" t="s">
        <v>10398</v>
      </c>
      <c r="D1729" t="s">
        <v>226</v>
      </c>
      <c r="E1729">
        <v>644.04427537499998</v>
      </c>
      <c r="F1729">
        <v>170.85</v>
      </c>
      <c r="G1729">
        <v>-8.9552727152905103</v>
      </c>
      <c r="H1729">
        <v>-3.4463132526917</v>
      </c>
      <c r="I1729">
        <v>39.763013590894403</v>
      </c>
      <c r="J1729">
        <v>2.2932878013553202</v>
      </c>
      <c r="K1729">
        <v>164.600185426895</v>
      </c>
      <c r="L1729">
        <v>144.60736792815601</v>
      </c>
      <c r="M1729">
        <v>54.867380200188201</v>
      </c>
      <c r="N1729">
        <v>0.76996665840914602</v>
      </c>
      <c r="O1729">
        <v>12.475618510416201</v>
      </c>
      <c r="P1729">
        <v>72.9232430061504</v>
      </c>
      <c r="Q1729">
        <v>0.134342837479798</v>
      </c>
    </row>
    <row r="1730" spans="1:17" hidden="1" x14ac:dyDescent="0.3">
      <c r="A1730" t="s">
        <v>3640</v>
      </c>
      <c r="B1730" t="s">
        <v>3641</v>
      </c>
      <c r="C1730" t="s">
        <v>10398</v>
      </c>
      <c r="D1730" t="s">
        <v>290</v>
      </c>
      <c r="E1730">
        <v>640.90634790000001</v>
      </c>
      <c r="F1730">
        <v>453</v>
      </c>
      <c r="G1730">
        <v>103.43104467990101</v>
      </c>
      <c r="H1730">
        <v>-1.3189283533484799</v>
      </c>
      <c r="I1730">
        <v>53.365717415677203</v>
      </c>
      <c r="J1730">
        <v>-2.0576970490333402</v>
      </c>
      <c r="K1730">
        <v>421.94531756022798</v>
      </c>
      <c r="L1730">
        <v>344.59147917137602</v>
      </c>
      <c r="M1730">
        <v>60.678796042434598</v>
      </c>
      <c r="N1730">
        <v>0.31199503606494799</v>
      </c>
      <c r="O1730">
        <v>23.388520971302398</v>
      </c>
      <c r="P1730">
        <v>150</v>
      </c>
      <c r="Q1730">
        <v>0.13662822951932099</v>
      </c>
    </row>
    <row r="1731" spans="1:17" hidden="1" x14ac:dyDescent="0.3">
      <c r="A1731" t="s">
        <v>3642</v>
      </c>
      <c r="B1731" t="s">
        <v>3643</v>
      </c>
      <c r="C1731" t="s">
        <v>10398</v>
      </c>
      <c r="D1731" t="s">
        <v>215</v>
      </c>
      <c r="E1731">
        <v>637.44780000000003</v>
      </c>
      <c r="F1731">
        <v>196.44</v>
      </c>
      <c r="G1731">
        <v>125.523236438759</v>
      </c>
      <c r="H1731">
        <v>24.021097063105799</v>
      </c>
      <c r="I1731">
        <v>75.632513683521594</v>
      </c>
      <c r="J1731">
        <v>20.352748321334399</v>
      </c>
      <c r="K1731">
        <v>164.83804117390201</v>
      </c>
      <c r="L1731">
        <v>136.794478797198</v>
      </c>
      <c r="M1731">
        <v>59.825112999270303</v>
      </c>
      <c r="N1731">
        <v>3.7751911296509202</v>
      </c>
      <c r="O1731">
        <v>18.5094685400122</v>
      </c>
      <c r="P1731">
        <v>170.76498966230099</v>
      </c>
      <c r="Q1731">
        <v>0.10233190193768101</v>
      </c>
    </row>
    <row r="1732" spans="1:17" hidden="1" x14ac:dyDescent="0.3">
      <c r="A1732" t="s">
        <v>3644</v>
      </c>
      <c r="B1732" t="s">
        <v>3645</v>
      </c>
      <c r="C1732" t="s">
        <v>10398</v>
      </c>
      <c r="D1732" t="s">
        <v>1414</v>
      </c>
      <c r="E1732">
        <v>635.87978803999999</v>
      </c>
      <c r="F1732">
        <v>1059.8</v>
      </c>
      <c r="G1732">
        <v>-27.108393801225301</v>
      </c>
      <c r="H1732">
        <v>-5.8093919375070104</v>
      </c>
      <c r="I1732">
        <v>-4.2178994495020197</v>
      </c>
      <c r="J1732">
        <v>-11.300601423698</v>
      </c>
      <c r="K1732">
        <v>1110.2629097987699</v>
      </c>
      <c r="L1732">
        <v>1038.97622969943</v>
      </c>
      <c r="M1732">
        <v>20.333639852769402</v>
      </c>
      <c r="N1732">
        <v>1.00586227740072</v>
      </c>
      <c r="O1732">
        <v>15.8426118135497</v>
      </c>
      <c r="P1732">
        <v>32.474999999999902</v>
      </c>
      <c r="Q1732">
        <v>1.5861061664473E-2</v>
      </c>
    </row>
    <row r="1733" spans="1:17" hidden="1" x14ac:dyDescent="0.3">
      <c r="A1733" t="s">
        <v>3646</v>
      </c>
      <c r="B1733" t="s">
        <v>3647</v>
      </c>
      <c r="C1733" t="s">
        <v>10398</v>
      </c>
      <c r="D1733" t="s">
        <v>290</v>
      </c>
      <c r="E1733">
        <v>632.84552898499999</v>
      </c>
      <c r="F1733">
        <v>428.65</v>
      </c>
      <c r="G1733">
        <v>89.049556586350107</v>
      </c>
      <c r="H1733">
        <v>20.322240841732299</v>
      </c>
      <c r="I1733">
        <v>40.663962291893299</v>
      </c>
      <c r="J1733">
        <v>6.3616326188551202</v>
      </c>
      <c r="K1733">
        <v>358.66281349571</v>
      </c>
      <c r="L1733">
        <v>290.45984970945102</v>
      </c>
      <c r="M1733">
        <v>68.729433216614098</v>
      </c>
      <c r="N1733">
        <v>0.73811204997872304</v>
      </c>
      <c r="O1733">
        <v>4.9807535285197799</v>
      </c>
      <c r="P1733">
        <v>127.642060541688</v>
      </c>
      <c r="Q1733">
        <v>9.174719260783E-2</v>
      </c>
    </row>
    <row r="1734" spans="1:17" hidden="1" x14ac:dyDescent="0.3">
      <c r="A1734" t="s">
        <v>3648</v>
      </c>
      <c r="B1734" t="s">
        <v>3649</v>
      </c>
      <c r="C1734" t="s">
        <v>10398</v>
      </c>
      <c r="D1734" t="s">
        <v>132</v>
      </c>
      <c r="E1734">
        <v>631.94027507999999</v>
      </c>
      <c r="F1734">
        <v>155.69999999999999</v>
      </c>
      <c r="G1734">
        <v>390.27279739533202</v>
      </c>
      <c r="H1734">
        <v>46.154152382167503</v>
      </c>
      <c r="I1734">
        <v>183.941560452614</v>
      </c>
      <c r="J1734">
        <v>7.6932290905098197</v>
      </c>
      <c r="K1734">
        <v>119.845694930921</v>
      </c>
      <c r="L1734">
        <v>81.952313595153996</v>
      </c>
      <c r="M1734">
        <v>79.323724960284096</v>
      </c>
      <c r="N1734">
        <v>0.99007219857832596</v>
      </c>
      <c r="O1734">
        <v>1.31663455362878</v>
      </c>
      <c r="P1734">
        <v>476.666666666666</v>
      </c>
      <c r="Q1734">
        <v>0.19722258485418501</v>
      </c>
    </row>
    <row r="1735" spans="1:17" hidden="1" x14ac:dyDescent="0.3">
      <c r="A1735" t="s">
        <v>3650</v>
      </c>
      <c r="B1735" t="s">
        <v>3651</v>
      </c>
      <c r="C1735" t="s">
        <v>10398</v>
      </c>
      <c r="D1735" t="s">
        <v>218</v>
      </c>
      <c r="E1735">
        <v>630.47234062500002</v>
      </c>
      <c r="F1735">
        <v>484.35</v>
      </c>
      <c r="G1735">
        <v>109.70971300567101</v>
      </c>
      <c r="H1735">
        <v>-23.162793668174199</v>
      </c>
      <c r="I1735">
        <v>81.061775401055101</v>
      </c>
      <c r="J1735">
        <v>0.32017559579432397</v>
      </c>
      <c r="K1735">
        <v>512.45066138429195</v>
      </c>
      <c r="L1735">
        <v>380.615644913403</v>
      </c>
      <c r="M1735">
        <v>24.358569694363801</v>
      </c>
      <c r="N1735">
        <v>0.513343974765472</v>
      </c>
      <c r="O1735">
        <v>43.904201507174498</v>
      </c>
      <c r="P1735">
        <v>164.52758055707201</v>
      </c>
      <c r="Q1735">
        <v>9.6014818528093002E-2</v>
      </c>
    </row>
    <row r="1736" spans="1:17" hidden="1" x14ac:dyDescent="0.3">
      <c r="A1736" t="s">
        <v>3652</v>
      </c>
      <c r="B1736" t="s">
        <v>3653</v>
      </c>
      <c r="C1736" t="s">
        <v>10398</v>
      </c>
      <c r="D1736" t="s">
        <v>278</v>
      </c>
      <c r="E1736">
        <v>629.67005500000005</v>
      </c>
      <c r="F1736">
        <v>1095.6500000000001</v>
      </c>
      <c r="G1736">
        <v>-9.7522466234334892</v>
      </c>
      <c r="H1736">
        <v>12.417011276555399</v>
      </c>
      <c r="I1736">
        <v>1.74610308732376</v>
      </c>
      <c r="J1736">
        <v>-6.9556581300435498</v>
      </c>
      <c r="K1736">
        <v>1050.2393031722199</v>
      </c>
      <c r="M1736">
        <v>52.6058605996447</v>
      </c>
      <c r="O1736">
        <v>29.4254552092365</v>
      </c>
      <c r="P1736">
        <v>25.828308929084098</v>
      </c>
    </row>
    <row r="1737" spans="1:17" hidden="1" x14ac:dyDescent="0.3">
      <c r="A1737" t="s">
        <v>3654</v>
      </c>
      <c r="B1737" t="s">
        <v>3655</v>
      </c>
      <c r="C1737" t="s">
        <v>10398</v>
      </c>
      <c r="D1737" t="s">
        <v>197</v>
      </c>
      <c r="E1737">
        <v>628.45283700000005</v>
      </c>
      <c r="F1737">
        <v>5310</v>
      </c>
      <c r="G1737">
        <v>194.09802329048301</v>
      </c>
      <c r="H1737">
        <v>17.4050813614714</v>
      </c>
      <c r="I1737">
        <v>93.037903827862706</v>
      </c>
      <c r="J1737">
        <v>2.6869216361961499</v>
      </c>
      <c r="K1737">
        <v>4204.0293334053003</v>
      </c>
      <c r="L1737">
        <v>3101.3158869858398</v>
      </c>
      <c r="M1737">
        <v>86.676240107906594</v>
      </c>
      <c r="N1737">
        <v>1.03005424914504</v>
      </c>
      <c r="O1737">
        <v>0</v>
      </c>
      <c r="P1737">
        <v>266.20689655172401</v>
      </c>
      <c r="Q1737">
        <v>0.13688748441601201</v>
      </c>
    </row>
    <row r="1738" spans="1:17" hidden="1" x14ac:dyDescent="0.3">
      <c r="A1738" t="s">
        <v>3656</v>
      </c>
      <c r="B1738" t="s">
        <v>3657</v>
      </c>
      <c r="C1738" t="s">
        <v>10398</v>
      </c>
      <c r="D1738" t="s">
        <v>605</v>
      </c>
      <c r="E1738">
        <v>626.74789059</v>
      </c>
      <c r="F1738">
        <v>254.9</v>
      </c>
      <c r="G1738">
        <v>-28.8028202645209</v>
      </c>
      <c r="H1738">
        <v>-33.193091928224497</v>
      </c>
      <c r="I1738">
        <v>20.776944928575201</v>
      </c>
      <c r="J1738">
        <v>-5.8656165160929703</v>
      </c>
      <c r="K1738">
        <v>278.70442605906402</v>
      </c>
      <c r="L1738">
        <v>250.86891713292499</v>
      </c>
      <c r="M1738">
        <v>38.265359026081804</v>
      </c>
      <c r="N1738">
        <v>0.19397381365143199</v>
      </c>
      <c r="O1738">
        <v>45.939584150647299</v>
      </c>
      <c r="P1738">
        <v>52.361028093245601</v>
      </c>
      <c r="Q1738">
        <v>8.1724351655629995E-3</v>
      </c>
    </row>
    <row r="1739" spans="1:17" hidden="1" x14ac:dyDescent="0.3">
      <c r="A1739" t="s">
        <v>3658</v>
      </c>
      <c r="B1739" t="s">
        <v>3659</v>
      </c>
      <c r="C1739" t="s">
        <v>10398</v>
      </c>
      <c r="D1739" t="s">
        <v>3207</v>
      </c>
      <c r="E1739">
        <v>624.35972302499999</v>
      </c>
      <c r="F1739">
        <v>15.35</v>
      </c>
      <c r="G1739">
        <v>564.75851279031497</v>
      </c>
      <c r="H1739">
        <v>-4.0967770669974097</v>
      </c>
      <c r="I1739">
        <v>-21.8570524532592</v>
      </c>
      <c r="J1739">
        <v>-2.10046415533842</v>
      </c>
      <c r="K1739">
        <v>17.9892163045267</v>
      </c>
      <c r="L1739">
        <v>18.4165662460173</v>
      </c>
      <c r="M1739">
        <v>40.7133760258385</v>
      </c>
      <c r="N1739">
        <v>0.70906951205077196</v>
      </c>
      <c r="O1739">
        <v>576.87296416938102</v>
      </c>
      <c r="P1739">
        <v>14.9812734082396</v>
      </c>
      <c r="Q1739">
        <v>-6.6209714753599005E-2</v>
      </c>
    </row>
    <row r="1740" spans="1:17" hidden="1" x14ac:dyDescent="0.3">
      <c r="A1740" t="s">
        <v>3660</v>
      </c>
      <c r="B1740" t="s">
        <v>3661</v>
      </c>
      <c r="C1740" t="s">
        <v>10398</v>
      </c>
      <c r="D1740" t="s">
        <v>472</v>
      </c>
      <c r="E1740">
        <v>624.35322647199996</v>
      </c>
      <c r="F1740">
        <v>3.53</v>
      </c>
      <c r="G1740">
        <v>-43.914634332444102</v>
      </c>
      <c r="H1740">
        <v>-14.291793226925799</v>
      </c>
      <c r="I1740">
        <v>-20.039741411810301</v>
      </c>
      <c r="J1740">
        <v>-8.1823700765626608</v>
      </c>
      <c r="K1740">
        <v>3.7621559652373402</v>
      </c>
      <c r="L1740">
        <v>3.80633691434896</v>
      </c>
      <c r="M1740">
        <v>31.0564234844353</v>
      </c>
      <c r="N1740">
        <v>0.60708704957489201</v>
      </c>
      <c r="O1740">
        <v>60.056657223796002</v>
      </c>
      <c r="P1740">
        <v>17.6666666666666</v>
      </c>
      <c r="Q1740">
        <v>6.1290995287644999E-2</v>
      </c>
    </row>
    <row r="1741" spans="1:17" hidden="1" x14ac:dyDescent="0.3">
      <c r="A1741" t="s">
        <v>3662</v>
      </c>
      <c r="B1741" t="s">
        <v>3663</v>
      </c>
      <c r="C1741" t="s">
        <v>10398</v>
      </c>
      <c r="D1741" t="s">
        <v>605</v>
      </c>
      <c r="E1741">
        <v>622.44000000000005</v>
      </c>
      <c r="F1741">
        <v>119.7</v>
      </c>
      <c r="G1741">
        <v>-13.661443288292601</v>
      </c>
      <c r="H1741">
        <v>-14.6809226160552</v>
      </c>
      <c r="I1741">
        <v>2.3878434453165598</v>
      </c>
      <c r="J1741">
        <v>-2.4100886926202798</v>
      </c>
      <c r="K1741">
        <v>126.611513823156</v>
      </c>
      <c r="L1741">
        <v>116.059903312622</v>
      </c>
      <c r="M1741">
        <v>35.268219006628897</v>
      </c>
      <c r="N1741">
        <v>8.8627889510335595E-2</v>
      </c>
      <c r="O1741">
        <v>29.323308270676701</v>
      </c>
      <c r="P1741">
        <v>35.945485519591102</v>
      </c>
      <c r="Q1741">
        <v>6.9661442689294001E-2</v>
      </c>
    </row>
    <row r="1742" spans="1:17" hidden="1" x14ac:dyDescent="0.3">
      <c r="A1742" t="s">
        <v>3664</v>
      </c>
      <c r="B1742" t="s">
        <v>3665</v>
      </c>
      <c r="C1742" t="s">
        <v>10398</v>
      </c>
      <c r="D1742" t="s">
        <v>1509</v>
      </c>
      <c r="E1742">
        <v>622.18470931399997</v>
      </c>
      <c r="F1742">
        <v>115.01</v>
      </c>
      <c r="G1742">
        <v>29.259944482097801</v>
      </c>
      <c r="H1742">
        <v>36.497591301589097</v>
      </c>
      <c r="I1742">
        <v>12.449538446936</v>
      </c>
      <c r="J1742">
        <v>-7.94580249438674</v>
      </c>
      <c r="K1742">
        <v>98.848243320424004</v>
      </c>
      <c r="L1742">
        <v>88.800735576752501</v>
      </c>
      <c r="M1742">
        <v>56.729848519047998</v>
      </c>
      <c r="N1742">
        <v>2.7408363876561301</v>
      </c>
      <c r="O1742">
        <v>15.2943222328493</v>
      </c>
      <c r="P1742">
        <v>80.266457680250795</v>
      </c>
      <c r="Q1742">
        <v>0.111730527323155</v>
      </c>
    </row>
    <row r="1743" spans="1:17" hidden="1" x14ac:dyDescent="0.3">
      <c r="A1743" t="s">
        <v>3666</v>
      </c>
      <c r="B1743" t="s">
        <v>3667</v>
      </c>
      <c r="C1743" t="s">
        <v>10398</v>
      </c>
      <c r="D1743" t="s">
        <v>418</v>
      </c>
      <c r="E1743">
        <v>618.59686142999999</v>
      </c>
      <c r="F1743">
        <v>472.3</v>
      </c>
      <c r="G1743">
        <v>9.39987892517291</v>
      </c>
      <c r="H1743">
        <v>-12.664635244346099</v>
      </c>
      <c r="I1743">
        <v>33.769654801122797</v>
      </c>
      <c r="J1743">
        <v>-9.2133673811448702</v>
      </c>
      <c r="K1743">
        <v>497.549459739594</v>
      </c>
      <c r="L1743">
        <v>426.87085578934898</v>
      </c>
      <c r="M1743">
        <v>43.583624132408602</v>
      </c>
      <c r="N1743">
        <v>0.27870534753423898</v>
      </c>
      <c r="O1743">
        <v>48.094431505399101</v>
      </c>
      <c r="P1743">
        <v>76.792064383305203</v>
      </c>
      <c r="Q1743">
        <v>9.0651908063809992E-3</v>
      </c>
    </row>
    <row r="1744" spans="1:17" hidden="1" x14ac:dyDescent="0.3">
      <c r="A1744" t="s">
        <v>3668</v>
      </c>
      <c r="B1744" t="s">
        <v>3669</v>
      </c>
      <c r="C1744" t="s">
        <v>10398</v>
      </c>
      <c r="D1744" t="s">
        <v>215</v>
      </c>
      <c r="E1744">
        <v>617.33669799999996</v>
      </c>
      <c r="F1744">
        <v>273.55</v>
      </c>
      <c r="G1744">
        <v>-35.670899897007203</v>
      </c>
      <c r="H1744">
        <v>-10.2585732280406</v>
      </c>
      <c r="I1744">
        <v>-24.17255018625</v>
      </c>
      <c r="J1744">
        <v>-15.199171797548599</v>
      </c>
      <c r="O1744">
        <v>29.3913361359897</v>
      </c>
      <c r="P1744">
        <v>4.7482289871721299</v>
      </c>
    </row>
    <row r="1745" spans="1:17" hidden="1" x14ac:dyDescent="0.3">
      <c r="A1745" t="s">
        <v>3670</v>
      </c>
      <c r="B1745" t="s">
        <v>3671</v>
      </c>
      <c r="C1745" t="s">
        <v>10398</v>
      </c>
      <c r="D1745" t="s">
        <v>259</v>
      </c>
      <c r="E1745">
        <v>616.86780699999997</v>
      </c>
      <c r="F1745">
        <v>97.33</v>
      </c>
      <c r="G1745">
        <v>-14.3420184957667</v>
      </c>
      <c r="H1745">
        <v>3.87635924207409</v>
      </c>
      <c r="I1745">
        <v>5.3416085494381802</v>
      </c>
      <c r="J1745">
        <v>10.493949692025801</v>
      </c>
      <c r="K1745">
        <v>84.737574767183702</v>
      </c>
      <c r="L1745">
        <v>83.603536824277498</v>
      </c>
      <c r="M1745">
        <v>83.186449520687404</v>
      </c>
      <c r="N1745">
        <v>2.7140370502362701</v>
      </c>
      <c r="O1745">
        <v>28.1721976780026</v>
      </c>
      <c r="P1745">
        <v>39.042857142857102</v>
      </c>
      <c r="Q1745">
        <v>3.0376339560369E-2</v>
      </c>
    </row>
    <row r="1746" spans="1:17" hidden="1" x14ac:dyDescent="0.3">
      <c r="A1746" t="s">
        <v>3672</v>
      </c>
      <c r="B1746" t="s">
        <v>3673</v>
      </c>
      <c r="C1746" t="s">
        <v>10398</v>
      </c>
      <c r="D1746" t="s">
        <v>533</v>
      </c>
      <c r="E1746">
        <v>616.08165750000001</v>
      </c>
      <c r="F1746">
        <v>535</v>
      </c>
      <c r="G1746">
        <v>113.58817150369499</v>
      </c>
      <c r="H1746">
        <v>3.1492223491379598</v>
      </c>
      <c r="I1746">
        <v>27.482934325151099</v>
      </c>
      <c r="J1746">
        <v>-4.0142523368970799</v>
      </c>
      <c r="K1746">
        <v>530.34242075164798</v>
      </c>
      <c r="L1746">
        <v>449.36952506442901</v>
      </c>
      <c r="M1746">
        <v>41.376242557092802</v>
      </c>
      <c r="N1746">
        <v>0.71637608966376098</v>
      </c>
      <c r="O1746">
        <v>15.327102803738301</v>
      </c>
      <c r="P1746">
        <v>188.72099298434901</v>
      </c>
      <c r="Q1746">
        <v>0.195198427492424</v>
      </c>
    </row>
    <row r="1747" spans="1:17" hidden="1" x14ac:dyDescent="0.3">
      <c r="A1747" t="s">
        <v>3674</v>
      </c>
      <c r="B1747" t="s">
        <v>3675</v>
      </c>
      <c r="C1747" t="s">
        <v>10398</v>
      </c>
      <c r="D1747" t="s">
        <v>1001</v>
      </c>
      <c r="E1747">
        <v>612.95958029999997</v>
      </c>
      <c r="F1747">
        <v>54.06</v>
      </c>
      <c r="G1747">
        <v>19.127123610735101</v>
      </c>
      <c r="H1747">
        <v>3.21542537700262</v>
      </c>
      <c r="I1747">
        <v>39.744119091028203</v>
      </c>
      <c r="J1747">
        <v>-4.0296902186403498</v>
      </c>
      <c r="K1747">
        <v>51.693271448815103</v>
      </c>
      <c r="L1747">
        <v>43.299887788089102</v>
      </c>
      <c r="M1747">
        <v>42.003334014790198</v>
      </c>
      <c r="N1747">
        <v>0.36292703061703502</v>
      </c>
      <c r="O1747">
        <v>13.5775064742878</v>
      </c>
      <c r="P1747">
        <v>74.106280193236699</v>
      </c>
      <c r="Q1747">
        <v>8.7682280010967006E-2</v>
      </c>
    </row>
    <row r="1748" spans="1:17" hidden="1" x14ac:dyDescent="0.3">
      <c r="A1748" t="s">
        <v>3676</v>
      </c>
      <c r="B1748" t="s">
        <v>3677</v>
      </c>
      <c r="C1748" t="s">
        <v>10398</v>
      </c>
      <c r="D1748" t="s">
        <v>278</v>
      </c>
      <c r="E1748">
        <v>612.87962000000005</v>
      </c>
      <c r="F1748">
        <v>133.4</v>
      </c>
      <c r="G1748">
        <v>-15.6739199488319</v>
      </c>
      <c r="H1748">
        <v>-0.174559109691725</v>
      </c>
      <c r="I1748">
        <v>-12.599053392830401</v>
      </c>
      <c r="J1748">
        <v>1.10460672395793</v>
      </c>
      <c r="K1748">
        <v>131.36150012647099</v>
      </c>
      <c r="L1748">
        <v>127.267335155628</v>
      </c>
      <c r="M1748">
        <v>46.438389398708999</v>
      </c>
      <c r="N1748">
        <v>0.76069112534710304</v>
      </c>
      <c r="O1748">
        <v>14.617691154422699</v>
      </c>
      <c r="P1748">
        <v>33.4</v>
      </c>
      <c r="Q1748">
        <v>5.5973131273220997E-2</v>
      </c>
    </row>
    <row r="1749" spans="1:17" hidden="1" x14ac:dyDescent="0.3">
      <c r="A1749" t="s">
        <v>3678</v>
      </c>
      <c r="B1749" t="s">
        <v>3679</v>
      </c>
      <c r="C1749" t="s">
        <v>10398</v>
      </c>
      <c r="D1749" t="s">
        <v>218</v>
      </c>
      <c r="E1749">
        <v>612.16598250000004</v>
      </c>
      <c r="F1749">
        <v>271.5</v>
      </c>
      <c r="G1749">
        <v>130.214965762068</v>
      </c>
      <c r="H1749">
        <v>10.5997958706718</v>
      </c>
      <c r="I1749">
        <v>24.051299891272802</v>
      </c>
      <c r="J1749">
        <v>1.3635556957782</v>
      </c>
      <c r="K1749">
        <v>234.748670906466</v>
      </c>
      <c r="L1749">
        <v>197.25463440886301</v>
      </c>
      <c r="M1749">
        <v>73.696277412952099</v>
      </c>
      <c r="N1749">
        <v>0.48735460303369699</v>
      </c>
      <c r="O1749">
        <v>3.1307550644567201</v>
      </c>
      <c r="P1749">
        <v>165.915768854064</v>
      </c>
      <c r="Q1749">
        <v>0.12350148028809201</v>
      </c>
    </row>
    <row r="1750" spans="1:17" hidden="1" x14ac:dyDescent="0.3">
      <c r="A1750" t="s">
        <v>3680</v>
      </c>
      <c r="B1750" t="s">
        <v>3681</v>
      </c>
      <c r="C1750" t="s">
        <v>10398</v>
      </c>
      <c r="D1750" t="s">
        <v>738</v>
      </c>
      <c r="E1750">
        <v>611.86472249999997</v>
      </c>
      <c r="F1750">
        <v>110.83</v>
      </c>
      <c r="G1750">
        <v>-8.0162004297686096</v>
      </c>
      <c r="H1750">
        <v>-6.0315203583248804</v>
      </c>
      <c r="I1750">
        <v>-3.6606041434113199</v>
      </c>
      <c r="J1750">
        <v>-3.9475050040224402</v>
      </c>
      <c r="K1750">
        <v>111.39920248966899</v>
      </c>
      <c r="L1750">
        <v>109.650146414106</v>
      </c>
      <c r="M1750">
        <v>52.259684402316999</v>
      </c>
      <c r="N1750">
        <v>3.240196889326</v>
      </c>
      <c r="O1750">
        <v>36.650726337634197</v>
      </c>
      <c r="P1750">
        <v>38.554819352419003</v>
      </c>
      <c r="Q1750">
        <v>-1.2988517537419E-2</v>
      </c>
    </row>
    <row r="1751" spans="1:17" hidden="1" x14ac:dyDescent="0.3">
      <c r="A1751" t="s">
        <v>3682</v>
      </c>
      <c r="B1751" t="s">
        <v>3683</v>
      </c>
      <c r="C1751" t="s">
        <v>10398</v>
      </c>
      <c r="D1751" t="s">
        <v>590</v>
      </c>
      <c r="E1751">
        <v>611.81981129999997</v>
      </c>
      <c r="F1751">
        <v>44.27</v>
      </c>
      <c r="G1751">
        <v>-29.321845998621399</v>
      </c>
      <c r="H1751">
        <v>-3.3052359245790601</v>
      </c>
      <c r="I1751">
        <v>-20.369027651692502</v>
      </c>
      <c r="J1751">
        <v>0.970575238012929</v>
      </c>
      <c r="K1751">
        <v>44.4634583892419</v>
      </c>
      <c r="L1751">
        <v>45.7950239244025</v>
      </c>
      <c r="M1751">
        <v>52.758575109422502</v>
      </c>
      <c r="N1751">
        <v>1.01108867060018</v>
      </c>
      <c r="O1751">
        <v>43.663880731872503</v>
      </c>
      <c r="P1751">
        <v>11.9342604298356</v>
      </c>
      <c r="Q1751">
        <v>0.13413482411918201</v>
      </c>
    </row>
    <row r="1752" spans="1:17" hidden="1" x14ac:dyDescent="0.3">
      <c r="A1752" t="s">
        <v>3684</v>
      </c>
      <c r="B1752" t="s">
        <v>3685</v>
      </c>
      <c r="C1752" t="s">
        <v>10398</v>
      </c>
      <c r="D1752" t="s">
        <v>290</v>
      </c>
      <c r="E1752">
        <v>610.31045670000003</v>
      </c>
      <c r="F1752">
        <v>3.57</v>
      </c>
      <c r="G1752">
        <v>-2.0936466781231302</v>
      </c>
      <c r="H1752">
        <v>-7.68253292201336</v>
      </c>
      <c r="I1752">
        <v>-22.895296967365802</v>
      </c>
      <c r="J1752">
        <v>-5.2364026114971702</v>
      </c>
      <c r="K1752">
        <v>3.7380123329605501</v>
      </c>
      <c r="L1752">
        <v>3.8114050666441499</v>
      </c>
      <c r="M1752">
        <v>35.461266200378603</v>
      </c>
      <c r="N1752">
        <v>0.65859427506025803</v>
      </c>
      <c r="O1752">
        <v>86.274509803921504</v>
      </c>
      <c r="P1752">
        <v>48.75</v>
      </c>
      <c r="Q1752">
        <v>8.9412663253681995E-2</v>
      </c>
    </row>
    <row r="1753" spans="1:17" hidden="1" x14ac:dyDescent="0.3">
      <c r="A1753" t="s">
        <v>3686</v>
      </c>
      <c r="B1753" t="s">
        <v>3687</v>
      </c>
      <c r="C1753" t="s">
        <v>10398</v>
      </c>
      <c r="D1753" t="s">
        <v>111</v>
      </c>
      <c r="E1753">
        <v>606.23292216000004</v>
      </c>
      <c r="F1753">
        <v>74.319999999999993</v>
      </c>
      <c r="G1753">
        <v>-28.7523983741882</v>
      </c>
      <c r="H1753">
        <v>8.6103750273550901</v>
      </c>
      <c r="I1753">
        <v>-16.495843788965299</v>
      </c>
      <c r="J1753">
        <v>-5.1511566182201003</v>
      </c>
      <c r="K1753">
        <v>70.018605351720097</v>
      </c>
      <c r="L1753">
        <v>73.407905487700305</v>
      </c>
      <c r="M1753">
        <v>59.8756887602337</v>
      </c>
      <c r="N1753">
        <v>1.2588102499642599</v>
      </c>
      <c r="O1753">
        <v>39.464477933261598</v>
      </c>
      <c r="P1753">
        <v>23.127899271040398</v>
      </c>
      <c r="Q1753">
        <v>7.2021794812674997E-2</v>
      </c>
    </row>
    <row r="1754" spans="1:17" hidden="1" x14ac:dyDescent="0.3">
      <c r="A1754" t="s">
        <v>3688</v>
      </c>
      <c r="B1754" t="s">
        <v>3689</v>
      </c>
      <c r="C1754" t="s">
        <v>10398</v>
      </c>
      <c r="D1754" t="s">
        <v>278</v>
      </c>
      <c r="E1754">
        <v>606.13244999999995</v>
      </c>
      <c r="F1754">
        <v>242.55</v>
      </c>
      <c r="G1754">
        <v>170.406353321876</v>
      </c>
      <c r="H1754">
        <v>18.860979537802798</v>
      </c>
      <c r="I1754">
        <v>20.0704677720246</v>
      </c>
      <c r="J1754">
        <v>-11.6367390286544</v>
      </c>
      <c r="K1754">
        <v>210.74694973238499</v>
      </c>
      <c r="L1754">
        <v>186.58739975692799</v>
      </c>
      <c r="M1754">
        <v>53.948190967321104</v>
      </c>
      <c r="N1754">
        <v>1.4543404055146101</v>
      </c>
      <c r="O1754">
        <v>21.541950113378601</v>
      </c>
      <c r="P1754">
        <v>221.47117296222601</v>
      </c>
    </row>
    <row r="1755" spans="1:17" hidden="1" x14ac:dyDescent="0.3">
      <c r="A1755" t="s">
        <v>3690</v>
      </c>
      <c r="B1755" t="s">
        <v>3691</v>
      </c>
      <c r="C1755" t="s">
        <v>10398</v>
      </c>
      <c r="D1755" t="s">
        <v>21</v>
      </c>
      <c r="E1755">
        <v>605.39279999999997</v>
      </c>
      <c r="F1755">
        <v>489.8</v>
      </c>
      <c r="G1755">
        <v>48.192197242021997</v>
      </c>
      <c r="H1755">
        <v>40.928079593819298</v>
      </c>
      <c r="I1755">
        <v>137.674938019579</v>
      </c>
      <c r="J1755">
        <v>20.7275775007448</v>
      </c>
      <c r="K1755">
        <v>335.258358970654</v>
      </c>
      <c r="M1755">
        <v>92.8005819756264</v>
      </c>
      <c r="N1755">
        <v>1.2320370847283</v>
      </c>
      <c r="O1755">
        <v>0</v>
      </c>
      <c r="P1755">
        <v>244.929577464788</v>
      </c>
    </row>
    <row r="1756" spans="1:17" hidden="1" x14ac:dyDescent="0.3">
      <c r="A1756" t="s">
        <v>3692</v>
      </c>
      <c r="B1756" t="s">
        <v>3693</v>
      </c>
      <c r="C1756" t="s">
        <v>10398</v>
      </c>
      <c r="D1756" t="s">
        <v>281</v>
      </c>
      <c r="E1756">
        <v>604.96055751200004</v>
      </c>
      <c r="F1756">
        <v>205.21</v>
      </c>
      <c r="G1756">
        <v>-27.625944814769099</v>
      </c>
      <c r="H1756">
        <v>-4.21044418005956</v>
      </c>
      <c r="I1756">
        <v>-37.966441051707903</v>
      </c>
      <c r="J1756">
        <v>-4.7458309012741502</v>
      </c>
      <c r="K1756">
        <v>214.47510056759899</v>
      </c>
      <c r="L1756">
        <v>232.962807131088</v>
      </c>
      <c r="M1756">
        <v>43.011432722100501</v>
      </c>
      <c r="N1756">
        <v>0.35256059551507701</v>
      </c>
      <c r="O1756">
        <v>81.277715510939998</v>
      </c>
      <c r="P1756">
        <v>9.9143010176754292</v>
      </c>
      <c r="Q1756">
        <v>0.13025450976780101</v>
      </c>
    </row>
    <row r="1757" spans="1:17" hidden="1" x14ac:dyDescent="0.3">
      <c r="A1757" t="s">
        <v>3694</v>
      </c>
      <c r="B1757" t="s">
        <v>3695</v>
      </c>
      <c r="C1757" t="s">
        <v>10398</v>
      </c>
      <c r="D1757" t="s">
        <v>387</v>
      </c>
      <c r="E1757">
        <v>603.76288579100003</v>
      </c>
      <c r="F1757">
        <v>67.069999999999993</v>
      </c>
      <c r="G1757">
        <v>-13.455118539595</v>
      </c>
      <c r="H1757">
        <v>-14.707377642510201</v>
      </c>
      <c r="I1757">
        <v>10.268339396270401</v>
      </c>
      <c r="J1757">
        <v>-6.43060876045522</v>
      </c>
      <c r="K1757">
        <v>72.531733930201696</v>
      </c>
      <c r="M1757">
        <v>18.043196516907599</v>
      </c>
      <c r="N1757">
        <v>9.0891254170101798E-2</v>
      </c>
      <c r="O1757">
        <v>40.152079916505102</v>
      </c>
      <c r="P1757">
        <v>49.044444444444402</v>
      </c>
    </row>
    <row r="1758" spans="1:17" hidden="1" x14ac:dyDescent="0.3">
      <c r="A1758" t="s">
        <v>3696</v>
      </c>
      <c r="B1758" t="s">
        <v>3697</v>
      </c>
      <c r="C1758" t="s">
        <v>10398</v>
      </c>
      <c r="D1758" t="s">
        <v>605</v>
      </c>
      <c r="E1758">
        <v>602.45427980800002</v>
      </c>
      <c r="F1758">
        <v>17.32</v>
      </c>
      <c r="G1758">
        <v>-17.217328754359901</v>
      </c>
      <c r="H1758">
        <v>-13.554659989792601</v>
      </c>
      <c r="I1758">
        <v>-10.6844442541875</v>
      </c>
      <c r="J1758">
        <v>-5.02729483300336</v>
      </c>
      <c r="K1758">
        <v>17.262969705461298</v>
      </c>
      <c r="L1758">
        <v>17.481513186162001</v>
      </c>
      <c r="M1758">
        <v>59.671664839518499</v>
      </c>
      <c r="N1758">
        <v>2.0050420697017599</v>
      </c>
      <c r="O1758">
        <v>53.290993071593498</v>
      </c>
      <c r="P1758">
        <v>19.3453919035314</v>
      </c>
      <c r="Q1758">
        <v>4.7708940610063998E-2</v>
      </c>
    </row>
    <row r="1759" spans="1:17" hidden="1" x14ac:dyDescent="0.3">
      <c r="A1759" t="s">
        <v>3698</v>
      </c>
      <c r="B1759" t="s">
        <v>3699</v>
      </c>
      <c r="C1759" t="s">
        <v>10398</v>
      </c>
      <c r="D1759" t="s">
        <v>21</v>
      </c>
      <c r="E1759">
        <v>601.99593216000005</v>
      </c>
      <c r="F1759">
        <v>302.44</v>
      </c>
      <c r="G1759">
        <v>175.74709032339101</v>
      </c>
      <c r="H1759">
        <v>12.803142844754399</v>
      </c>
      <c r="I1759">
        <v>116.718367628907</v>
      </c>
      <c r="J1759">
        <v>0.11828245050495401</v>
      </c>
      <c r="K1759">
        <v>262.36475452663598</v>
      </c>
      <c r="L1759">
        <v>199.77827250837001</v>
      </c>
      <c r="M1759">
        <v>76.6450568478013</v>
      </c>
      <c r="N1759">
        <v>1.13802413328262</v>
      </c>
      <c r="O1759">
        <v>0</v>
      </c>
      <c r="P1759">
        <v>221.74468085106301</v>
      </c>
      <c r="Q1759">
        <v>7.1005327379312005E-2</v>
      </c>
    </row>
    <row r="1760" spans="1:17" hidden="1" x14ac:dyDescent="0.3">
      <c r="A1760" t="s">
        <v>3700</v>
      </c>
      <c r="B1760" t="s">
        <v>3701</v>
      </c>
      <c r="C1760" t="s">
        <v>10398</v>
      </c>
      <c r="D1760" t="s">
        <v>733</v>
      </c>
      <c r="E1760">
        <v>601.17201752999995</v>
      </c>
      <c r="F1760">
        <v>83.66</v>
      </c>
      <c r="G1760">
        <v>309.566458308753</v>
      </c>
      <c r="H1760">
        <v>-6.1750170870854602</v>
      </c>
      <c r="I1760">
        <v>31.431065856583999</v>
      </c>
      <c r="J1760">
        <v>-5.8690326319771602</v>
      </c>
      <c r="K1760">
        <v>81.059747689429699</v>
      </c>
      <c r="L1760">
        <v>65.087286727686205</v>
      </c>
      <c r="M1760">
        <v>46.115851620265303</v>
      </c>
      <c r="N1760">
        <v>0.79142191657915495</v>
      </c>
      <c r="O1760">
        <v>13.1962706191728</v>
      </c>
      <c r="P1760">
        <v>364.77777777777698</v>
      </c>
      <c r="Q1760">
        <v>0.11648533327919799</v>
      </c>
    </row>
    <row r="1761" spans="1:17" hidden="1" x14ac:dyDescent="0.3">
      <c r="A1761" t="s">
        <v>3702</v>
      </c>
      <c r="B1761" t="s">
        <v>3703</v>
      </c>
      <c r="C1761" t="s">
        <v>10398</v>
      </c>
      <c r="D1761" t="s">
        <v>429</v>
      </c>
      <c r="E1761">
        <v>599.64219660000003</v>
      </c>
      <c r="F1761">
        <v>439.05</v>
      </c>
      <c r="G1761">
        <v>31.584767418793099</v>
      </c>
      <c r="H1761">
        <v>-12.899565050311001</v>
      </c>
      <c r="I1761">
        <v>-39.770437454387498</v>
      </c>
      <c r="J1761">
        <v>-9.9923697613580593</v>
      </c>
      <c r="K1761">
        <v>472.41675565076201</v>
      </c>
      <c r="L1761">
        <v>454.74321599073301</v>
      </c>
      <c r="M1761">
        <v>25.6999302691701</v>
      </c>
      <c r="N1761">
        <v>0.82249605890769695</v>
      </c>
      <c r="O1761">
        <v>52.2377861291424</v>
      </c>
      <c r="P1761">
        <v>74.955170352659906</v>
      </c>
      <c r="Q1761">
        <v>0.23985750252392299</v>
      </c>
    </row>
    <row r="1762" spans="1:17" hidden="1" x14ac:dyDescent="0.3">
      <c r="A1762" t="s">
        <v>3704</v>
      </c>
      <c r="B1762" t="s">
        <v>3705</v>
      </c>
      <c r="C1762" t="s">
        <v>10398</v>
      </c>
      <c r="D1762" t="s">
        <v>753</v>
      </c>
      <c r="E1762">
        <v>599.22049201000004</v>
      </c>
      <c r="F1762">
        <v>80.180000000000007</v>
      </c>
      <c r="G1762">
        <v>36.548085605341399</v>
      </c>
      <c r="H1762">
        <v>-2.3930846377349799</v>
      </c>
      <c r="I1762">
        <v>13.5199361252145</v>
      </c>
      <c r="J1762">
        <v>-2.9849723194164799</v>
      </c>
      <c r="K1762">
        <v>78.199455951806002</v>
      </c>
      <c r="L1762">
        <v>68.890796233471207</v>
      </c>
      <c r="M1762">
        <v>47.3837917882664</v>
      </c>
      <c r="N1762">
        <v>0.67777357804065597</v>
      </c>
      <c r="O1762">
        <v>3.1928161636318002</v>
      </c>
      <c r="P1762">
        <v>78.177777777777706</v>
      </c>
      <c r="Q1762">
        <v>1.14306047313E-3</v>
      </c>
    </row>
    <row r="1763" spans="1:17" hidden="1" x14ac:dyDescent="0.3">
      <c r="A1763" t="s">
        <v>3706</v>
      </c>
      <c r="B1763" t="s">
        <v>3707</v>
      </c>
      <c r="C1763" t="s">
        <v>10398</v>
      </c>
      <c r="D1763" t="s">
        <v>106</v>
      </c>
      <c r="E1763">
        <v>598.65005440000004</v>
      </c>
      <c r="F1763">
        <v>667.85</v>
      </c>
      <c r="G1763">
        <v>1.64715763771796</v>
      </c>
      <c r="H1763">
        <v>-12.429112146367601</v>
      </c>
      <c r="I1763">
        <v>-0.70208199109587999</v>
      </c>
      <c r="J1763">
        <v>-3.6398379693801699</v>
      </c>
      <c r="K1763">
        <v>723.93591569578803</v>
      </c>
      <c r="L1763">
        <v>696.70961605716104</v>
      </c>
      <c r="M1763">
        <v>22.826098156943299</v>
      </c>
      <c r="N1763">
        <v>0.662876552539167</v>
      </c>
      <c r="O1763">
        <v>58.538593995657699</v>
      </c>
      <c r="P1763">
        <v>37.672644815501897</v>
      </c>
      <c r="Q1763">
        <v>5.1279801424239997E-2</v>
      </c>
    </row>
    <row r="1764" spans="1:17" hidden="1" x14ac:dyDescent="0.3">
      <c r="A1764" t="s">
        <v>3708</v>
      </c>
      <c r="B1764" t="s">
        <v>3709</v>
      </c>
      <c r="C1764" t="s">
        <v>10398</v>
      </c>
      <c r="D1764" t="s">
        <v>407</v>
      </c>
      <c r="E1764">
        <v>598.23226099999999</v>
      </c>
      <c r="F1764">
        <v>2435</v>
      </c>
      <c r="G1764">
        <v>4.4516589837083496</v>
      </c>
      <c r="H1764">
        <v>-0.48549314403001498</v>
      </c>
      <c r="I1764">
        <v>16.979868062866501</v>
      </c>
      <c r="J1764">
        <v>4.9460212651433304</v>
      </c>
      <c r="K1764">
        <v>2317.361304734</v>
      </c>
      <c r="L1764">
        <v>2048.3780462919699</v>
      </c>
      <c r="M1764">
        <v>59.947825609281203</v>
      </c>
      <c r="N1764">
        <v>0.23530155943012401</v>
      </c>
      <c r="O1764">
        <v>14.1273100616016</v>
      </c>
      <c r="P1764">
        <v>46.241854598960998</v>
      </c>
      <c r="Q1764">
        <v>-4.9906701881422003E-2</v>
      </c>
    </row>
    <row r="1765" spans="1:17" hidden="1" x14ac:dyDescent="0.3">
      <c r="A1765" t="s">
        <v>3710</v>
      </c>
      <c r="B1765" t="s">
        <v>3711</v>
      </c>
      <c r="C1765" t="s">
        <v>10398</v>
      </c>
      <c r="D1765" t="s">
        <v>407</v>
      </c>
      <c r="E1765">
        <v>596.97075240000004</v>
      </c>
      <c r="F1765">
        <v>563.4</v>
      </c>
      <c r="G1765">
        <v>37.043442940332902</v>
      </c>
      <c r="H1765">
        <v>-4.9029038879429097</v>
      </c>
      <c r="I1765">
        <v>1.2185530961665101</v>
      </c>
      <c r="J1765">
        <v>-5.0712211241132801</v>
      </c>
      <c r="K1765">
        <v>568.19258192279995</v>
      </c>
      <c r="L1765">
        <v>503.687600508971</v>
      </c>
      <c r="M1765">
        <v>39.458488964069097</v>
      </c>
      <c r="N1765">
        <v>0.272062631523457</v>
      </c>
      <c r="O1765">
        <v>12.717429889953801</v>
      </c>
      <c r="P1765">
        <v>81.741935483870904</v>
      </c>
      <c r="Q1765">
        <v>6.6723553280250994E-2</v>
      </c>
    </row>
    <row r="1766" spans="1:17" hidden="1" x14ac:dyDescent="0.3">
      <c r="A1766" t="s">
        <v>3712</v>
      </c>
      <c r="B1766" t="s">
        <v>3713</v>
      </c>
      <c r="C1766" t="s">
        <v>10398</v>
      </c>
      <c r="D1766" t="s">
        <v>533</v>
      </c>
      <c r="E1766">
        <v>596.96865000000003</v>
      </c>
      <c r="F1766">
        <v>549.6</v>
      </c>
      <c r="G1766">
        <v>167.48743440295701</v>
      </c>
      <c r="H1766">
        <v>5.32833664320402</v>
      </c>
      <c r="I1766">
        <v>106.414506954202</v>
      </c>
      <c r="J1766">
        <v>-2.0312602058496898</v>
      </c>
      <c r="K1766">
        <v>500.20350571336297</v>
      </c>
      <c r="L1766">
        <v>360.83954934179502</v>
      </c>
      <c r="M1766">
        <v>64.767249609911701</v>
      </c>
      <c r="N1766">
        <v>0.76313381129347602</v>
      </c>
      <c r="O1766">
        <v>4.8034934497816497</v>
      </c>
      <c r="P1766">
        <v>200.08190008189999</v>
      </c>
      <c r="Q1766">
        <v>0.38043087736182302</v>
      </c>
    </row>
    <row r="1767" spans="1:17" hidden="1" x14ac:dyDescent="0.3">
      <c r="A1767" t="s">
        <v>3714</v>
      </c>
      <c r="B1767" t="s">
        <v>3715</v>
      </c>
      <c r="C1767" t="s">
        <v>10398</v>
      </c>
      <c r="D1767" t="s">
        <v>197</v>
      </c>
      <c r="E1767">
        <v>595.53576120000002</v>
      </c>
      <c r="F1767">
        <v>766.55</v>
      </c>
      <c r="G1767">
        <v>-5.5931859894901201</v>
      </c>
      <c r="H1767">
        <v>-1.87035303188851</v>
      </c>
      <c r="I1767">
        <v>-12.2495918825592</v>
      </c>
      <c r="J1767">
        <v>1.0670674632677399</v>
      </c>
      <c r="K1767">
        <v>693.254666678474</v>
      </c>
      <c r="L1767">
        <v>542.79544946107296</v>
      </c>
      <c r="M1767">
        <v>72.794479082948499</v>
      </c>
      <c r="N1767">
        <v>1</v>
      </c>
      <c r="Q1767">
        <v>-5.0546889445763001E-2</v>
      </c>
    </row>
    <row r="1768" spans="1:17" hidden="1" x14ac:dyDescent="0.3">
      <c r="A1768" t="s">
        <v>3716</v>
      </c>
      <c r="B1768" t="s">
        <v>3717</v>
      </c>
      <c r="C1768" t="s">
        <v>10398</v>
      </c>
      <c r="D1768" t="s">
        <v>74</v>
      </c>
      <c r="E1768">
        <v>594.42031980000002</v>
      </c>
      <c r="F1768">
        <v>44.82</v>
      </c>
      <c r="G1768">
        <v>-34.0286146951807</v>
      </c>
      <c r="H1768">
        <v>49.334768890202298</v>
      </c>
      <c r="I1768">
        <v>35.397853717565603</v>
      </c>
      <c r="J1768">
        <v>7.3377275093660597</v>
      </c>
      <c r="K1768">
        <v>33.468099739796898</v>
      </c>
      <c r="L1768">
        <v>34.534529210438897</v>
      </c>
      <c r="M1768">
        <v>99.277000808381203</v>
      </c>
      <c r="N1768">
        <v>0.86703610160174704</v>
      </c>
      <c r="O1768">
        <v>74.364123159303901</v>
      </c>
      <c r="P1768">
        <v>112.719506407214</v>
      </c>
      <c r="Q1768">
        <v>0.10816475261833</v>
      </c>
    </row>
    <row r="1769" spans="1:17" hidden="1" x14ac:dyDescent="0.3">
      <c r="A1769" t="s">
        <v>3718</v>
      </c>
      <c r="B1769" t="s">
        <v>3719</v>
      </c>
      <c r="C1769" t="s">
        <v>10398</v>
      </c>
      <c r="D1769" t="s">
        <v>54</v>
      </c>
      <c r="E1769">
        <v>590.94481165499997</v>
      </c>
      <c r="F1769">
        <v>367.45</v>
      </c>
      <c r="G1769">
        <v>32.922938903477899</v>
      </c>
      <c r="H1769">
        <v>2.6693803145585702</v>
      </c>
      <c r="I1769">
        <v>-13.6615894215367</v>
      </c>
      <c r="J1769">
        <v>-11.322264044895901</v>
      </c>
      <c r="K1769">
        <v>352.52657413099098</v>
      </c>
      <c r="L1769">
        <v>337.66099469211701</v>
      </c>
      <c r="M1769">
        <v>51.093234088028197</v>
      </c>
      <c r="N1769">
        <v>1.8678833620644</v>
      </c>
      <c r="O1769">
        <v>27.908558987617301</v>
      </c>
      <c r="Q1769">
        <v>7.5802831496945E-2</v>
      </c>
    </row>
    <row r="1770" spans="1:17" hidden="1" x14ac:dyDescent="0.3">
      <c r="A1770" t="s">
        <v>3720</v>
      </c>
      <c r="B1770" t="s">
        <v>3721</v>
      </c>
      <c r="C1770" t="s">
        <v>10398</v>
      </c>
      <c r="D1770" t="s">
        <v>125</v>
      </c>
      <c r="E1770">
        <v>590.74703999999997</v>
      </c>
      <c r="F1770">
        <v>113.04</v>
      </c>
      <c r="G1770">
        <v>65.977287577932202</v>
      </c>
      <c r="H1770">
        <v>4.4474497318951398</v>
      </c>
      <c r="I1770">
        <v>-0.89467488338454204</v>
      </c>
      <c r="J1770">
        <v>-11.4688584710744</v>
      </c>
      <c r="K1770">
        <v>108.008700438574</v>
      </c>
      <c r="L1770">
        <v>94.874743734046206</v>
      </c>
      <c r="M1770">
        <v>44.555632047327499</v>
      </c>
      <c r="N1770">
        <v>0.36231234832197001</v>
      </c>
      <c r="O1770">
        <v>30.750176928520801</v>
      </c>
      <c r="P1770">
        <v>677.76248795926699</v>
      </c>
      <c r="Q1770">
        <v>0.15560861791254699</v>
      </c>
    </row>
    <row r="1771" spans="1:17" hidden="1" x14ac:dyDescent="0.3">
      <c r="A1771" t="s">
        <v>3722</v>
      </c>
      <c r="B1771" t="s">
        <v>3723</v>
      </c>
      <c r="C1771" t="s">
        <v>10398</v>
      </c>
      <c r="D1771" t="s">
        <v>197</v>
      </c>
      <c r="E1771">
        <v>590.49374999999998</v>
      </c>
      <c r="F1771">
        <v>224.95</v>
      </c>
      <c r="G1771">
        <v>33.946884037979999</v>
      </c>
      <c r="H1771">
        <v>-10.2256991379484</v>
      </c>
      <c r="I1771">
        <v>49.340505042310298</v>
      </c>
      <c r="J1771">
        <v>-6.5473312315021701</v>
      </c>
      <c r="K1771">
        <v>233.323533607569</v>
      </c>
      <c r="L1771">
        <v>190.48930071656801</v>
      </c>
      <c r="M1771">
        <v>34.263129387137198</v>
      </c>
      <c r="N1771">
        <v>0.19776072689627799</v>
      </c>
      <c r="O1771">
        <v>36.9193154034229</v>
      </c>
      <c r="P1771">
        <v>82.886178861788594</v>
      </c>
      <c r="Q1771">
        <v>9.1011946211112998E-2</v>
      </c>
    </row>
    <row r="1772" spans="1:17" hidden="1" x14ac:dyDescent="0.3">
      <c r="A1772" t="s">
        <v>3724</v>
      </c>
      <c r="B1772" t="s">
        <v>3725</v>
      </c>
      <c r="C1772" t="s">
        <v>10398</v>
      </c>
      <c r="E1772">
        <v>590.32975080000006</v>
      </c>
      <c r="F1772">
        <v>39.81</v>
      </c>
      <c r="G1772">
        <v>392.64169373903502</v>
      </c>
      <c r="H1772">
        <v>-6.90798856813361</v>
      </c>
      <c r="I1772">
        <v>73.390994518925595</v>
      </c>
      <c r="J1772">
        <v>-10.440386231505499</v>
      </c>
      <c r="K1772">
        <v>40.001384588683102</v>
      </c>
      <c r="L1772">
        <v>30.349092178339902</v>
      </c>
      <c r="M1772">
        <v>40.882110620434098</v>
      </c>
      <c r="N1772">
        <v>0.59166220422943105</v>
      </c>
      <c r="O1772">
        <v>21.954282843506601</v>
      </c>
      <c r="P1772">
        <v>486.908447589562</v>
      </c>
      <c r="Q1772">
        <v>0.191586982661899</v>
      </c>
    </row>
    <row r="1773" spans="1:17" hidden="1" x14ac:dyDescent="0.3">
      <c r="A1773" t="s">
        <v>3726</v>
      </c>
      <c r="B1773" t="s">
        <v>3727</v>
      </c>
      <c r="C1773" t="s">
        <v>10398</v>
      </c>
      <c r="D1773" t="s">
        <v>77</v>
      </c>
      <c r="E1773">
        <v>586.43132500000002</v>
      </c>
      <c r="F1773">
        <v>163.75</v>
      </c>
      <c r="G1773">
        <v>337.862819208259</v>
      </c>
      <c r="H1773">
        <v>14.828336643204</v>
      </c>
      <c r="I1773">
        <v>155.50537137014399</v>
      </c>
      <c r="J1773">
        <v>20.1479464874682</v>
      </c>
      <c r="K1773">
        <v>138.12108453243201</v>
      </c>
      <c r="L1773">
        <v>97.310076119228</v>
      </c>
      <c r="M1773">
        <v>73.476609035473999</v>
      </c>
      <c r="N1773">
        <v>1.27387905063045</v>
      </c>
      <c r="O1773">
        <v>3.93893129770992</v>
      </c>
      <c r="P1773">
        <v>367.456465886383</v>
      </c>
      <c r="Q1773">
        <v>0.139773274598223</v>
      </c>
    </row>
    <row r="1774" spans="1:17" hidden="1" x14ac:dyDescent="0.3">
      <c r="A1774" t="s">
        <v>3728</v>
      </c>
      <c r="B1774" t="s">
        <v>3729</v>
      </c>
      <c r="C1774" t="s">
        <v>10398</v>
      </c>
      <c r="D1774" t="s">
        <v>327</v>
      </c>
      <c r="E1774">
        <v>586.38869964100002</v>
      </c>
      <c r="F1774">
        <v>25.39</v>
      </c>
      <c r="G1774">
        <v>-14.184555769032199</v>
      </c>
      <c r="H1774">
        <v>-3.2082742354570399</v>
      </c>
      <c r="I1774">
        <v>17.318036365967401</v>
      </c>
      <c r="J1774">
        <v>-12.087580052504601</v>
      </c>
      <c r="K1774">
        <v>25.153234964459902</v>
      </c>
      <c r="L1774">
        <v>22.352048826694901</v>
      </c>
      <c r="M1774">
        <v>42.680509325438301</v>
      </c>
      <c r="N1774">
        <v>0.333380056639353</v>
      </c>
      <c r="O1774">
        <v>29.9330445057109</v>
      </c>
      <c r="P1774">
        <v>63.806451612903203</v>
      </c>
      <c r="Q1774">
        <v>4.6339976549657998E-2</v>
      </c>
    </row>
    <row r="1775" spans="1:17" hidden="1" x14ac:dyDescent="0.3">
      <c r="A1775" t="s">
        <v>3730</v>
      </c>
      <c r="B1775" t="s">
        <v>3731</v>
      </c>
      <c r="C1775" t="s">
        <v>10398</v>
      </c>
      <c r="D1775" t="s">
        <v>54</v>
      </c>
      <c r="E1775">
        <v>585.68267449999996</v>
      </c>
      <c r="F1775">
        <v>462.95</v>
      </c>
      <c r="G1775">
        <v>-60.599607929986</v>
      </c>
      <c r="H1775">
        <v>9.9755723739437201</v>
      </c>
      <c r="I1775">
        <v>-2.6608124891212799</v>
      </c>
      <c r="J1775">
        <v>-8.8599343282727503</v>
      </c>
      <c r="K1775">
        <v>440.51948408041198</v>
      </c>
      <c r="L1775">
        <v>496.44924167099401</v>
      </c>
      <c r="M1775">
        <v>59.204549188157003</v>
      </c>
      <c r="N1775">
        <v>1.99855100869834</v>
      </c>
      <c r="O1775">
        <v>57.598012744356801</v>
      </c>
      <c r="P1775">
        <v>30.243353495568901</v>
      </c>
      <c r="Q1775">
        <v>-1.9327441517496002E-2</v>
      </c>
    </row>
    <row r="1776" spans="1:17" hidden="1" x14ac:dyDescent="0.3">
      <c r="A1776" t="s">
        <v>3732</v>
      </c>
      <c r="B1776" t="s">
        <v>3733</v>
      </c>
      <c r="C1776" t="s">
        <v>10398</v>
      </c>
      <c r="D1776" t="s">
        <v>21</v>
      </c>
      <c r="E1776">
        <v>585.63227310399998</v>
      </c>
      <c r="F1776">
        <v>13.84</v>
      </c>
      <c r="G1776">
        <v>-73.034594777837</v>
      </c>
      <c r="H1776">
        <v>14.935902154615601</v>
      </c>
      <c r="I1776">
        <v>-28.225167097236</v>
      </c>
      <c r="J1776">
        <v>-5.8545757993390399</v>
      </c>
      <c r="K1776">
        <v>12.5462101441919</v>
      </c>
      <c r="L1776">
        <v>15.744987721587201</v>
      </c>
      <c r="M1776">
        <v>56.711176420231197</v>
      </c>
      <c r="N1776">
        <v>1.7200632400211999</v>
      </c>
      <c r="O1776">
        <v>103.034682080924</v>
      </c>
      <c r="P1776">
        <v>44.921465968586297</v>
      </c>
      <c r="Q1776">
        <v>0.148606710055223</v>
      </c>
    </row>
    <row r="1777" spans="1:17" hidden="1" x14ac:dyDescent="0.3">
      <c r="A1777" t="s">
        <v>3734</v>
      </c>
      <c r="B1777" t="s">
        <v>3735</v>
      </c>
      <c r="C1777" t="s">
        <v>10398</v>
      </c>
      <c r="D1777" t="s">
        <v>991</v>
      </c>
      <c r="E1777">
        <v>585.31787999999995</v>
      </c>
      <c r="F1777">
        <v>291.89999999999998</v>
      </c>
      <c r="G1777">
        <v>2.3385567117073598</v>
      </c>
      <c r="H1777">
        <v>16.328336643204</v>
      </c>
      <c r="I1777">
        <v>27.128583629649</v>
      </c>
      <c r="J1777">
        <v>-8.6911451589226498</v>
      </c>
      <c r="K1777">
        <v>273.131274431549</v>
      </c>
      <c r="L1777">
        <v>232.46411771792</v>
      </c>
      <c r="M1777">
        <v>35.382835688069903</v>
      </c>
      <c r="N1777">
        <v>1.21224705527031</v>
      </c>
      <c r="O1777">
        <v>19.835560123329898</v>
      </c>
      <c r="P1777">
        <v>62.1666666666666</v>
      </c>
      <c r="Q1777">
        <v>0.144685435027815</v>
      </c>
    </row>
    <row r="1778" spans="1:17" hidden="1" x14ac:dyDescent="0.3">
      <c r="A1778" t="s">
        <v>3736</v>
      </c>
      <c r="B1778" t="s">
        <v>3737</v>
      </c>
      <c r="C1778" t="s">
        <v>10398</v>
      </c>
      <c r="D1778" t="s">
        <v>429</v>
      </c>
      <c r="E1778">
        <v>584.68864294499997</v>
      </c>
      <c r="F1778">
        <v>37.229999999999997</v>
      </c>
      <c r="G1778">
        <v>20.527321063812298</v>
      </c>
      <c r="H1778">
        <v>-12.306703887378101</v>
      </c>
      <c r="I1778">
        <v>-3.7174167830340799</v>
      </c>
      <c r="J1778">
        <v>0.94198438452717004</v>
      </c>
      <c r="K1778">
        <v>38.389231426729999</v>
      </c>
      <c r="L1778">
        <v>36.8707245805982</v>
      </c>
      <c r="M1778">
        <v>43.441950184243098</v>
      </c>
      <c r="N1778">
        <v>0.82393664441679004</v>
      </c>
      <c r="O1778">
        <v>32.420091324200897</v>
      </c>
      <c r="P1778">
        <v>60.129032258064498</v>
      </c>
      <c r="Q1778">
        <v>1.5579272097058E-2</v>
      </c>
    </row>
    <row r="1779" spans="1:17" hidden="1" x14ac:dyDescent="0.3">
      <c r="A1779" t="s">
        <v>3738</v>
      </c>
      <c r="B1779" t="s">
        <v>3739</v>
      </c>
      <c r="C1779" t="s">
        <v>10398</v>
      </c>
      <c r="D1779" t="s">
        <v>1509</v>
      </c>
      <c r="E1779">
        <v>584.65795188000004</v>
      </c>
      <c r="F1779">
        <v>240.6</v>
      </c>
      <c r="G1779">
        <v>66.016109419437797</v>
      </c>
      <c r="H1779">
        <v>-18.359392294524898</v>
      </c>
      <c r="I1779">
        <v>60.9891838662775</v>
      </c>
      <c r="J1779">
        <v>-11.3479827657602</v>
      </c>
      <c r="K1779">
        <v>283.94530612532401</v>
      </c>
      <c r="L1779">
        <v>247.26300782693801</v>
      </c>
      <c r="M1779">
        <v>34.916536221468398</v>
      </c>
      <c r="N1779">
        <v>0.65607043431752998</v>
      </c>
      <c r="O1779">
        <v>92.019950124688293</v>
      </c>
      <c r="P1779">
        <v>114.43850267379599</v>
      </c>
    </row>
    <row r="1780" spans="1:17" hidden="1" x14ac:dyDescent="0.3">
      <c r="A1780" t="s">
        <v>3740</v>
      </c>
      <c r="B1780" t="s">
        <v>3741</v>
      </c>
      <c r="C1780" t="s">
        <v>10398</v>
      </c>
      <c r="D1780" t="s">
        <v>60</v>
      </c>
      <c r="E1780">
        <v>584.24602040000002</v>
      </c>
      <c r="F1780">
        <v>28</v>
      </c>
      <c r="G1780">
        <v>46.506982252694399</v>
      </c>
      <c r="H1780">
        <v>-17.629210526607199</v>
      </c>
      <c r="I1780">
        <v>51.088993062845503</v>
      </c>
      <c r="J1780">
        <v>-4.0142523368970799</v>
      </c>
      <c r="K1780">
        <v>30.790637009940301</v>
      </c>
      <c r="L1780">
        <v>27.501091766276598</v>
      </c>
      <c r="M1780">
        <v>35.450621267908097</v>
      </c>
      <c r="N1780">
        <v>0.29693791655981799</v>
      </c>
      <c r="O1780">
        <v>73.571428571428498</v>
      </c>
      <c r="P1780">
        <v>93.103448275861993</v>
      </c>
      <c r="Q1780">
        <v>0.107443072147168</v>
      </c>
    </row>
    <row r="1781" spans="1:17" hidden="1" x14ac:dyDescent="0.3">
      <c r="A1781" t="s">
        <v>3742</v>
      </c>
      <c r="B1781" t="s">
        <v>3743</v>
      </c>
      <c r="C1781" t="s">
        <v>10398</v>
      </c>
      <c r="D1781" t="s">
        <v>125</v>
      </c>
      <c r="E1781">
        <v>582.23379050000005</v>
      </c>
      <c r="F1781">
        <v>403.35</v>
      </c>
      <c r="G1781">
        <v>128.467773667366</v>
      </c>
      <c r="H1781">
        <v>23.013820514171702</v>
      </c>
      <c r="I1781">
        <v>71.850547157899001</v>
      </c>
      <c r="J1781">
        <v>-15.457908865861</v>
      </c>
      <c r="K1781">
        <v>317.91437584139697</v>
      </c>
      <c r="L1781">
        <v>250.876954565896</v>
      </c>
      <c r="N1781">
        <v>3.8384324273104902</v>
      </c>
      <c r="O1781">
        <v>18.718234783686601</v>
      </c>
      <c r="P1781">
        <v>174.38775510203999</v>
      </c>
    </row>
    <row r="1782" spans="1:17" hidden="1" x14ac:dyDescent="0.3">
      <c r="A1782" t="s">
        <v>3744</v>
      </c>
      <c r="B1782" t="s">
        <v>3745</v>
      </c>
      <c r="C1782" t="s">
        <v>10398</v>
      </c>
      <c r="D1782" t="s">
        <v>404</v>
      </c>
      <c r="E1782">
        <v>579.28175199999998</v>
      </c>
      <c r="F1782">
        <v>43.76</v>
      </c>
      <c r="G1782">
        <v>-25.4031704876469</v>
      </c>
      <c r="H1782">
        <v>-7.4790166261554996</v>
      </c>
      <c r="I1782">
        <v>-6.8881813383951096</v>
      </c>
      <c r="J1782">
        <v>-3.83143858438959</v>
      </c>
      <c r="K1782">
        <v>44.538585242826002</v>
      </c>
      <c r="L1782">
        <v>43.047172424926302</v>
      </c>
      <c r="M1782">
        <v>40.030446014439001</v>
      </c>
      <c r="N1782">
        <v>0.61504873233857804</v>
      </c>
      <c r="O1782">
        <v>23.6288848263254</v>
      </c>
      <c r="P1782">
        <v>16.3829787234042</v>
      </c>
      <c r="Q1782">
        <v>5.6756451446607001E-2</v>
      </c>
    </row>
    <row r="1783" spans="1:17" hidden="1" x14ac:dyDescent="0.3">
      <c r="A1783" t="s">
        <v>3746</v>
      </c>
      <c r="B1783" t="s">
        <v>3747</v>
      </c>
      <c r="C1783" t="s">
        <v>10398</v>
      </c>
      <c r="D1783" t="s">
        <v>407</v>
      </c>
      <c r="E1783">
        <v>578.51475848899997</v>
      </c>
      <c r="F1783">
        <v>30.41</v>
      </c>
      <c r="G1783">
        <v>-15.399129216613501</v>
      </c>
      <c r="H1783">
        <v>13.461975846640099</v>
      </c>
      <c r="I1783">
        <v>2.38806277906835</v>
      </c>
      <c r="J1783">
        <v>17.614695859961799</v>
      </c>
      <c r="K1783">
        <v>25.9196832797791</v>
      </c>
      <c r="L1783">
        <v>25.666972516500099</v>
      </c>
      <c r="M1783">
        <v>85.562593578131995</v>
      </c>
      <c r="N1783">
        <v>2.50045999053191</v>
      </c>
      <c r="O1783">
        <v>19.894771456757599</v>
      </c>
      <c r="P1783">
        <v>36.184505150022403</v>
      </c>
      <c r="Q1783">
        <v>6.2426205142296E-2</v>
      </c>
    </row>
    <row r="1784" spans="1:17" hidden="1" x14ac:dyDescent="0.3">
      <c r="A1784" t="s">
        <v>3748</v>
      </c>
      <c r="B1784" t="s">
        <v>3749</v>
      </c>
      <c r="C1784" t="s">
        <v>10398</v>
      </c>
      <c r="D1784" t="s">
        <v>290</v>
      </c>
      <c r="E1784">
        <v>577.88022599999999</v>
      </c>
      <c r="F1784">
        <v>242.55</v>
      </c>
      <c r="G1784">
        <v>31.676300130387499</v>
      </c>
      <c r="H1784">
        <v>-9.5356498016511697</v>
      </c>
      <c r="I1784">
        <v>43.174649841144699</v>
      </c>
      <c r="J1784">
        <v>-12.178483660214599</v>
      </c>
      <c r="K1784">
        <v>236.185358250798</v>
      </c>
      <c r="M1784">
        <v>44.191856819338497</v>
      </c>
      <c r="N1784">
        <v>0.72678690714762795</v>
      </c>
      <c r="O1784">
        <v>30.282415996701602</v>
      </c>
      <c r="P1784">
        <v>78.083700440528602</v>
      </c>
    </row>
    <row r="1785" spans="1:17" hidden="1" x14ac:dyDescent="0.3">
      <c r="A1785" t="s">
        <v>3750</v>
      </c>
      <c r="B1785" t="s">
        <v>3751</v>
      </c>
      <c r="C1785" t="s">
        <v>10398</v>
      </c>
      <c r="D1785" t="s">
        <v>83</v>
      </c>
      <c r="E1785">
        <v>577.83855149999999</v>
      </c>
      <c r="F1785">
        <v>276.85000000000002</v>
      </c>
      <c r="G1785">
        <v>245.54185467689001</v>
      </c>
      <c r="H1785">
        <v>3.1480577587418699</v>
      </c>
      <c r="I1785">
        <v>-36.812267020213703</v>
      </c>
      <c r="J1785">
        <v>-1.49065023192437</v>
      </c>
      <c r="K1785">
        <v>288.253956786424</v>
      </c>
      <c r="L1785">
        <v>247.913726594656</v>
      </c>
      <c r="M1785">
        <v>47.089121543373103</v>
      </c>
      <c r="N1785">
        <v>0.457820905862586</v>
      </c>
      <c r="O1785">
        <v>43.272530251038397</v>
      </c>
      <c r="P1785">
        <v>275.13550135501299</v>
      </c>
    </row>
    <row r="1786" spans="1:17" hidden="1" x14ac:dyDescent="0.3">
      <c r="A1786" t="s">
        <v>3752</v>
      </c>
      <c r="B1786" t="s">
        <v>3753</v>
      </c>
      <c r="C1786" t="s">
        <v>10398</v>
      </c>
      <c r="D1786" t="s">
        <v>259</v>
      </c>
      <c r="E1786">
        <v>576.62726127500002</v>
      </c>
      <c r="F1786">
        <v>1179.3499999999999</v>
      </c>
      <c r="G1786">
        <v>181.580495802087</v>
      </c>
      <c r="H1786">
        <v>5.7963329326288902</v>
      </c>
      <c r="I1786">
        <v>64.424241839412701</v>
      </c>
      <c r="J1786">
        <v>-2.4485693528228798</v>
      </c>
      <c r="K1786">
        <v>1111.69597706373</v>
      </c>
      <c r="L1786">
        <v>889.10873643904301</v>
      </c>
      <c r="M1786">
        <v>44.477173771723699</v>
      </c>
      <c r="N1786">
        <v>0.85947501899918299</v>
      </c>
      <c r="O1786">
        <v>15.3177597829312</v>
      </c>
      <c r="P1786">
        <v>218.65711969737899</v>
      </c>
      <c r="Q1786">
        <v>0.174240324069078</v>
      </c>
    </row>
    <row r="1787" spans="1:17" hidden="1" x14ac:dyDescent="0.3">
      <c r="A1787" t="s">
        <v>3754</v>
      </c>
      <c r="B1787" t="s">
        <v>3755</v>
      </c>
      <c r="C1787" t="s">
        <v>10398</v>
      </c>
      <c r="D1787" t="s">
        <v>2420</v>
      </c>
      <c r="E1787">
        <v>576.04566175000002</v>
      </c>
      <c r="F1787">
        <v>230.5</v>
      </c>
      <c r="G1787">
        <v>94.410240591070206</v>
      </c>
      <c r="H1787">
        <v>-23.985686071578801</v>
      </c>
      <c r="I1787">
        <v>66.748327731912298</v>
      </c>
      <c r="J1787">
        <v>-11.770720924774499</v>
      </c>
      <c r="K1787">
        <v>260.08230007048502</v>
      </c>
      <c r="M1787">
        <v>41.526720912771403</v>
      </c>
      <c r="N1787">
        <v>0.46931650328991498</v>
      </c>
      <c r="O1787">
        <v>82.212581344902304</v>
      </c>
      <c r="P1787">
        <v>142.63157894736801</v>
      </c>
    </row>
    <row r="1788" spans="1:17" hidden="1" x14ac:dyDescent="0.3">
      <c r="A1788" t="s">
        <v>3756</v>
      </c>
      <c r="B1788" t="s">
        <v>3757</v>
      </c>
      <c r="C1788" t="s">
        <v>10398</v>
      </c>
      <c r="D1788" t="s">
        <v>472</v>
      </c>
      <c r="E1788">
        <v>575.86668500999997</v>
      </c>
      <c r="F1788">
        <v>488.55</v>
      </c>
      <c r="G1788">
        <v>55.814322961345503</v>
      </c>
      <c r="H1788">
        <v>-11.0895946856397</v>
      </c>
      <c r="I1788">
        <v>38.315780349746298</v>
      </c>
      <c r="J1788">
        <v>-5.6196173811448702</v>
      </c>
      <c r="K1788">
        <v>494.137962459839</v>
      </c>
      <c r="L1788">
        <v>401.49741728121899</v>
      </c>
      <c r="M1788">
        <v>32.485142123949302</v>
      </c>
      <c r="N1788">
        <v>7.6325280077547394E-2</v>
      </c>
      <c r="O1788">
        <v>20.5506089448367</v>
      </c>
      <c r="P1788">
        <v>106.269791006966</v>
      </c>
      <c r="Q1788">
        <v>2.5715449390819E-2</v>
      </c>
    </row>
    <row r="1789" spans="1:17" hidden="1" x14ac:dyDescent="0.3">
      <c r="A1789" t="s">
        <v>3758</v>
      </c>
      <c r="B1789" t="s">
        <v>3759</v>
      </c>
      <c r="C1789" t="s">
        <v>10398</v>
      </c>
      <c r="D1789" t="s">
        <v>125</v>
      </c>
      <c r="E1789">
        <v>575.69736</v>
      </c>
      <c r="F1789">
        <v>21.62</v>
      </c>
      <c r="G1789">
        <v>218.18115224949</v>
      </c>
      <c r="H1789">
        <v>2.4872414538488599</v>
      </c>
      <c r="I1789">
        <v>-1.2304321025010101</v>
      </c>
      <c r="J1789">
        <v>-3.8220834073866699</v>
      </c>
      <c r="K1789">
        <v>19.959499093012798</v>
      </c>
      <c r="L1789">
        <v>17.249530071660001</v>
      </c>
      <c r="M1789">
        <v>61.494875193727097</v>
      </c>
      <c r="N1789">
        <v>2.6388437798196098</v>
      </c>
      <c r="O1789">
        <v>13.320999074930601</v>
      </c>
      <c r="P1789">
        <v>260.33333333333297</v>
      </c>
      <c r="Q1789">
        <v>0.15394406121719501</v>
      </c>
    </row>
    <row r="1790" spans="1:17" hidden="1" x14ac:dyDescent="0.3">
      <c r="A1790" t="s">
        <v>3760</v>
      </c>
      <c r="B1790" t="s">
        <v>3761</v>
      </c>
      <c r="C1790" t="s">
        <v>10398</v>
      </c>
      <c r="D1790" t="s">
        <v>1796</v>
      </c>
      <c r="E1790">
        <v>575.2894</v>
      </c>
      <c r="F1790">
        <v>230.3</v>
      </c>
      <c r="G1790">
        <v>367.27798223233998</v>
      </c>
      <c r="H1790">
        <v>19.061186247425599</v>
      </c>
      <c r="I1790">
        <v>54.608115106124899</v>
      </c>
      <c r="J1790">
        <v>2.5763053637731698E-2</v>
      </c>
      <c r="K1790">
        <v>195.71533189753299</v>
      </c>
      <c r="L1790">
        <v>139.760811965323</v>
      </c>
      <c r="M1790">
        <v>66.743907897816698</v>
      </c>
      <c r="N1790">
        <v>0.73239436619718301</v>
      </c>
      <c r="O1790">
        <v>2.0408163265306101</v>
      </c>
      <c r="P1790">
        <v>405.043859649122</v>
      </c>
      <c r="Q1790">
        <v>0.225345020986294</v>
      </c>
    </row>
    <row r="1791" spans="1:17" hidden="1" x14ac:dyDescent="0.3">
      <c r="A1791" t="s">
        <v>3762</v>
      </c>
      <c r="B1791" t="s">
        <v>3763</v>
      </c>
      <c r="C1791" t="s">
        <v>10398</v>
      </c>
      <c r="D1791" t="s">
        <v>197</v>
      </c>
      <c r="E1791">
        <v>574.93333228799997</v>
      </c>
      <c r="F1791">
        <v>47.04</v>
      </c>
      <c r="G1791">
        <v>7.7494190153075202</v>
      </c>
      <c r="H1791">
        <v>-17.000513078502799</v>
      </c>
      <c r="I1791">
        <v>16.883182229190702</v>
      </c>
      <c r="J1791">
        <v>-1.8828589065686101</v>
      </c>
      <c r="K1791">
        <v>48.321642682765003</v>
      </c>
      <c r="L1791">
        <v>42.154959211697999</v>
      </c>
      <c r="M1791">
        <v>32.738286447626102</v>
      </c>
      <c r="N1791">
        <v>0.15274573717850101</v>
      </c>
      <c r="O1791">
        <v>37.691326530612201</v>
      </c>
      <c r="P1791">
        <v>71.054545454545405</v>
      </c>
      <c r="Q1791">
        <v>8.0437932718808003E-2</v>
      </c>
    </row>
    <row r="1792" spans="1:17" hidden="1" x14ac:dyDescent="0.3">
      <c r="A1792" t="s">
        <v>3764</v>
      </c>
      <c r="B1792" t="s">
        <v>3765</v>
      </c>
      <c r="C1792" t="s">
        <v>10398</v>
      </c>
      <c r="D1792" t="s">
        <v>407</v>
      </c>
      <c r="E1792">
        <v>574.84127835000004</v>
      </c>
      <c r="F1792">
        <v>349.5</v>
      </c>
      <c r="G1792">
        <v>-47.522494864104097</v>
      </c>
      <c r="H1792">
        <v>10.468073005333</v>
      </c>
      <c r="I1792">
        <v>5.95084322784263</v>
      </c>
      <c r="J1792">
        <v>-3.1921104495367398</v>
      </c>
      <c r="K1792">
        <v>333.85774130644398</v>
      </c>
      <c r="L1792">
        <v>328.28710089473799</v>
      </c>
      <c r="M1792">
        <v>49.609999920117602</v>
      </c>
      <c r="N1792">
        <v>0.82358691664486705</v>
      </c>
      <c r="O1792">
        <v>31.616595135908401</v>
      </c>
      <c r="P1792">
        <v>33.396946564885397</v>
      </c>
      <c r="Q1792">
        <v>-2.2131297776866999E-2</v>
      </c>
    </row>
    <row r="1793" spans="1:17" hidden="1" x14ac:dyDescent="0.3">
      <c r="A1793" t="s">
        <v>3766</v>
      </c>
      <c r="B1793" t="s">
        <v>3767</v>
      </c>
      <c r="C1793" t="s">
        <v>10398</v>
      </c>
      <c r="D1793" t="s">
        <v>54</v>
      </c>
      <c r="E1793">
        <v>574.15825500000005</v>
      </c>
      <c r="F1793">
        <v>272.85000000000002</v>
      </c>
      <c r="G1793">
        <v>-42.974599059075501</v>
      </c>
      <c r="H1793">
        <v>-4.3665162979724501</v>
      </c>
      <c r="I1793">
        <v>-11.5548830665458</v>
      </c>
      <c r="J1793">
        <v>-4.7074860765646003</v>
      </c>
      <c r="K1793">
        <v>279.203212343644</v>
      </c>
      <c r="M1793">
        <v>36.9618977983382</v>
      </c>
      <c r="N1793">
        <v>0.78556306908104301</v>
      </c>
      <c r="O1793">
        <v>33.406633681509902</v>
      </c>
      <c r="P1793">
        <v>21.808035714285701</v>
      </c>
    </row>
    <row r="1794" spans="1:17" hidden="1" x14ac:dyDescent="0.3">
      <c r="A1794" t="s">
        <v>3768</v>
      </c>
      <c r="B1794" t="s">
        <v>3769</v>
      </c>
      <c r="C1794" t="s">
        <v>10398</v>
      </c>
      <c r="D1794" t="s">
        <v>54</v>
      </c>
      <c r="E1794">
        <v>572.25834778399997</v>
      </c>
      <c r="F1794">
        <v>25.16</v>
      </c>
      <c r="G1794">
        <v>195.470952805081</v>
      </c>
      <c r="H1794">
        <v>53.762327085259003</v>
      </c>
      <c r="I1794">
        <v>29.4706854373261</v>
      </c>
      <c r="J1794">
        <v>7.7533544047170402</v>
      </c>
      <c r="K1794">
        <v>19.037372180166798</v>
      </c>
      <c r="L1794">
        <v>16.253945158515101</v>
      </c>
      <c r="M1794">
        <v>63.776179603777997</v>
      </c>
      <c r="N1794">
        <v>2.4986150369151701</v>
      </c>
      <c r="O1794">
        <v>15.262321144674001</v>
      </c>
      <c r="P1794">
        <v>235.01997336884099</v>
      </c>
      <c r="Q1794">
        <v>0.11713852888671999</v>
      </c>
    </row>
    <row r="1795" spans="1:17" hidden="1" x14ac:dyDescent="0.3">
      <c r="A1795" t="s">
        <v>3770</v>
      </c>
      <c r="B1795" t="s">
        <v>3771</v>
      </c>
      <c r="C1795" t="s">
        <v>10398</v>
      </c>
      <c r="D1795" t="s">
        <v>2547</v>
      </c>
      <c r="E1795">
        <v>570.71519999999998</v>
      </c>
      <c r="F1795">
        <v>660.55</v>
      </c>
      <c r="G1795">
        <v>477.52951508658202</v>
      </c>
      <c r="H1795">
        <v>-7.4392597626364703</v>
      </c>
      <c r="I1795">
        <v>56.1923019772251</v>
      </c>
      <c r="J1795">
        <v>6.5176011155543696</v>
      </c>
      <c r="K1795">
        <v>591.02144772650502</v>
      </c>
      <c r="L1795">
        <v>445.45586918573599</v>
      </c>
      <c r="M1795">
        <v>70.801545738971598</v>
      </c>
      <c r="N1795">
        <v>0.98779563197978604</v>
      </c>
      <c r="O1795">
        <v>11.596396941942301</v>
      </c>
      <c r="P1795">
        <v>572.315521628498</v>
      </c>
      <c r="Q1795">
        <v>0.21830104516618101</v>
      </c>
    </row>
    <row r="1796" spans="1:17" hidden="1" x14ac:dyDescent="0.3">
      <c r="A1796" t="s">
        <v>3772</v>
      </c>
      <c r="B1796" t="s">
        <v>3773</v>
      </c>
      <c r="C1796" t="s">
        <v>10398</v>
      </c>
      <c r="D1796" t="s">
        <v>1509</v>
      </c>
      <c r="E1796">
        <v>570.53476462000003</v>
      </c>
      <c r="F1796">
        <v>320.35000000000002</v>
      </c>
      <c r="G1796">
        <v>-20.816057543997399</v>
      </c>
      <c r="H1796">
        <v>1.68766140204647</v>
      </c>
      <c r="I1796">
        <v>30.939362255709199</v>
      </c>
      <c r="J1796">
        <v>-7.15749345564344</v>
      </c>
      <c r="K1796">
        <v>317.03942660910701</v>
      </c>
      <c r="M1796">
        <v>39.9868658578715</v>
      </c>
      <c r="N1796">
        <v>1.1781157439052099</v>
      </c>
      <c r="O1796">
        <v>23.599188387700899</v>
      </c>
      <c r="P1796">
        <v>70.853333333333296</v>
      </c>
    </row>
    <row r="1797" spans="1:17" hidden="1" x14ac:dyDescent="0.3">
      <c r="A1797" t="s">
        <v>3774</v>
      </c>
      <c r="B1797" t="s">
        <v>3775</v>
      </c>
      <c r="C1797" t="s">
        <v>10398</v>
      </c>
      <c r="D1797" t="s">
        <v>125</v>
      </c>
      <c r="E1797">
        <v>570.45600000000002</v>
      </c>
      <c r="F1797">
        <v>500.4</v>
      </c>
      <c r="G1797">
        <v>56.463241219255501</v>
      </c>
      <c r="H1797">
        <v>-21.168952764635801</v>
      </c>
      <c r="I1797">
        <v>11.4078086226962</v>
      </c>
      <c r="J1797">
        <v>-5.1756497795974798</v>
      </c>
      <c r="K1797">
        <v>573.65017199946897</v>
      </c>
      <c r="L1797">
        <v>541.88126725735901</v>
      </c>
      <c r="M1797">
        <v>36.334487868136598</v>
      </c>
      <c r="N1797">
        <v>0.62527959931691002</v>
      </c>
      <c r="O1797">
        <v>90.047961630695397</v>
      </c>
      <c r="P1797">
        <v>114.258188824662</v>
      </c>
      <c r="Q1797">
        <v>0.16567215313504799</v>
      </c>
    </row>
    <row r="1798" spans="1:17" hidden="1" x14ac:dyDescent="0.3">
      <c r="A1798" t="s">
        <v>3776</v>
      </c>
      <c r="B1798" t="s">
        <v>3777</v>
      </c>
      <c r="C1798" t="s">
        <v>10398</v>
      </c>
      <c r="D1798" t="s">
        <v>21</v>
      </c>
      <c r="E1798">
        <v>569.86238536799999</v>
      </c>
      <c r="F1798">
        <v>17.309999999999999</v>
      </c>
      <c r="G1798">
        <v>-28.6607020717091</v>
      </c>
      <c r="H1798">
        <v>-0.84810766888649403</v>
      </c>
      <c r="I1798">
        <v>-12.86733344153</v>
      </c>
      <c r="J1798">
        <v>6.8384428560586201</v>
      </c>
      <c r="K1798">
        <v>16.788711063606499</v>
      </c>
      <c r="L1798">
        <v>17.307058973763599</v>
      </c>
      <c r="M1798">
        <v>54.930190133376499</v>
      </c>
      <c r="N1798">
        <v>2.4339595043156401</v>
      </c>
      <c r="O1798">
        <v>52.512998266897696</v>
      </c>
      <c r="P1798">
        <v>24.086021505376301</v>
      </c>
      <c r="Q1798">
        <v>2.2857214601825E-2</v>
      </c>
    </row>
    <row r="1799" spans="1:17" hidden="1" x14ac:dyDescent="0.3">
      <c r="A1799" t="s">
        <v>3778</v>
      </c>
      <c r="B1799" t="s">
        <v>3779</v>
      </c>
      <c r="C1799" t="s">
        <v>10398</v>
      </c>
      <c r="D1799" t="s">
        <v>507</v>
      </c>
      <c r="E1799">
        <v>569.41519943999901</v>
      </c>
      <c r="F1799">
        <v>93.3</v>
      </c>
      <c r="G1799">
        <v>36.463373225050603</v>
      </c>
      <c r="H1799">
        <v>34.854703078923698</v>
      </c>
      <c r="I1799">
        <v>36.785181120283497</v>
      </c>
      <c r="J1799">
        <v>-15.560986428763901</v>
      </c>
      <c r="K1799">
        <v>76.360087017722606</v>
      </c>
      <c r="L1799">
        <v>67.727649931232193</v>
      </c>
      <c r="M1799">
        <v>57.993036731783697</v>
      </c>
      <c r="N1799">
        <v>3.1617822071542401</v>
      </c>
      <c r="O1799">
        <v>15.5305466237942</v>
      </c>
      <c r="P1799">
        <v>78.632969557725403</v>
      </c>
      <c r="Q1799">
        <v>6.0109895717360001E-2</v>
      </c>
    </row>
    <row r="1800" spans="1:17" hidden="1" x14ac:dyDescent="0.3">
      <c r="A1800" t="s">
        <v>3780</v>
      </c>
      <c r="B1800" t="s">
        <v>3781</v>
      </c>
      <c r="C1800" t="s">
        <v>10398</v>
      </c>
      <c r="E1800">
        <v>568.06067499999995</v>
      </c>
      <c r="F1800">
        <v>227.5</v>
      </c>
      <c r="G1800">
        <v>-6.9719682433686501</v>
      </c>
      <c r="H1800">
        <v>-25.189520499653099</v>
      </c>
      <c r="I1800">
        <v>4.5263814673885996</v>
      </c>
      <c r="J1800">
        <v>-13.851981242531</v>
      </c>
      <c r="M1800">
        <v>35.926813269628397</v>
      </c>
      <c r="O1800">
        <v>38.197802197802098</v>
      </c>
      <c r="P1800">
        <v>28.749292586304399</v>
      </c>
    </row>
    <row r="1801" spans="1:17" hidden="1" x14ac:dyDescent="0.3">
      <c r="A1801" t="s">
        <v>3782</v>
      </c>
      <c r="B1801" t="s">
        <v>3783</v>
      </c>
      <c r="C1801" t="s">
        <v>10398</v>
      </c>
      <c r="D1801" t="s">
        <v>605</v>
      </c>
      <c r="E1801">
        <v>565.68928000000005</v>
      </c>
      <c r="F1801">
        <v>799.9</v>
      </c>
      <c r="G1801">
        <v>163.410016325539</v>
      </c>
      <c r="H1801">
        <v>4.7675258323932104</v>
      </c>
      <c r="I1801">
        <v>123.05634608358299</v>
      </c>
      <c r="J1801">
        <v>-1.83697677545884</v>
      </c>
      <c r="K1801">
        <v>751.252812500912</v>
      </c>
      <c r="M1801">
        <v>51.084040678276601</v>
      </c>
      <c r="N1801">
        <v>0.40815749278723701</v>
      </c>
      <c r="O1801">
        <v>6.1382672834104204</v>
      </c>
      <c r="P1801">
        <v>207.65384615384599</v>
      </c>
    </row>
    <row r="1802" spans="1:17" hidden="1" x14ac:dyDescent="0.3">
      <c r="A1802" t="s">
        <v>3784</v>
      </c>
      <c r="B1802" t="s">
        <v>3785</v>
      </c>
      <c r="C1802" t="s">
        <v>10398</v>
      </c>
      <c r="D1802" t="s">
        <v>514</v>
      </c>
      <c r="E1802">
        <v>563.83089629999995</v>
      </c>
      <c r="F1802">
        <v>364.35</v>
      </c>
      <c r="G1802">
        <v>218.73331316891301</v>
      </c>
      <c r="H1802">
        <v>-21.4233290980508</v>
      </c>
      <c r="I1802">
        <v>86.825962875153706</v>
      </c>
      <c r="J1802">
        <v>-10.788793171899099</v>
      </c>
      <c r="K1802">
        <v>416.61363915848199</v>
      </c>
      <c r="L1802">
        <v>330.495042701616</v>
      </c>
      <c r="M1802">
        <v>19.5860027902654</v>
      </c>
      <c r="N1802">
        <v>0.84256818012840196</v>
      </c>
      <c r="O1802">
        <v>43.790311513654402</v>
      </c>
      <c r="P1802">
        <v>268.030303030303</v>
      </c>
      <c r="Q1802">
        <v>0.18695343511637399</v>
      </c>
    </row>
    <row r="1803" spans="1:17" hidden="1" x14ac:dyDescent="0.3">
      <c r="A1803" t="s">
        <v>3786</v>
      </c>
      <c r="B1803" t="s">
        <v>3787</v>
      </c>
      <c r="C1803" t="s">
        <v>10398</v>
      </c>
      <c r="D1803" t="s">
        <v>259</v>
      </c>
      <c r="E1803">
        <v>560.96660340000005</v>
      </c>
      <c r="F1803">
        <v>163.5</v>
      </c>
      <c r="G1803">
        <v>72.009312631371301</v>
      </c>
      <c r="H1803">
        <v>32.1656382305056</v>
      </c>
      <c r="I1803">
        <v>2.4354807694568201</v>
      </c>
      <c r="J1803">
        <v>-12.077950714478201</v>
      </c>
      <c r="K1803">
        <v>153.276094586326</v>
      </c>
      <c r="L1803">
        <v>126.94873540765801</v>
      </c>
      <c r="M1803">
        <v>35.133540082459803</v>
      </c>
      <c r="N1803">
        <v>1.3334809100104099</v>
      </c>
      <c r="O1803">
        <v>22.201834862385301</v>
      </c>
      <c r="P1803">
        <v>133.57142857142799</v>
      </c>
      <c r="Q1803">
        <v>0.116021284250007</v>
      </c>
    </row>
    <row r="1804" spans="1:17" hidden="1" x14ac:dyDescent="0.3">
      <c r="A1804" t="s">
        <v>3788</v>
      </c>
      <c r="B1804" t="s">
        <v>3789</v>
      </c>
      <c r="C1804" t="s">
        <v>10398</v>
      </c>
      <c r="D1804" t="s">
        <v>407</v>
      </c>
      <c r="E1804">
        <v>560.00748730500004</v>
      </c>
      <c r="F1804">
        <v>207.55</v>
      </c>
      <c r="G1804">
        <v>12.8565935415062</v>
      </c>
      <c r="H1804">
        <v>-5.2300075549706797</v>
      </c>
      <c r="I1804">
        <v>-3.2364148422966901</v>
      </c>
      <c r="J1804">
        <v>-4.6725510546142699</v>
      </c>
      <c r="K1804">
        <v>191.47382927158699</v>
      </c>
      <c r="L1804">
        <v>177.08597133272701</v>
      </c>
      <c r="M1804">
        <v>71.0170498642929</v>
      </c>
      <c r="N1804">
        <v>1.0802389267347099</v>
      </c>
      <c r="O1804">
        <v>1.13225728740062</v>
      </c>
      <c r="P1804">
        <v>50.398550724637602</v>
      </c>
      <c r="Q1804">
        <v>4.3980726720324E-2</v>
      </c>
    </row>
    <row r="1805" spans="1:17" hidden="1" x14ac:dyDescent="0.3">
      <c r="A1805" t="s">
        <v>3790</v>
      </c>
      <c r="B1805" t="s">
        <v>3791</v>
      </c>
      <c r="C1805" t="s">
        <v>10398</v>
      </c>
      <c r="D1805" t="s">
        <v>1603</v>
      </c>
      <c r="E1805">
        <v>554.64590638599998</v>
      </c>
      <c r="F1805">
        <v>23.98</v>
      </c>
      <c r="G1805">
        <v>-38.066929120871201</v>
      </c>
      <c r="H1805">
        <v>-10.1893642318954</v>
      </c>
      <c r="I1805">
        <v>-20.217745946957699</v>
      </c>
      <c r="J1805">
        <v>-5.8800340478115301</v>
      </c>
      <c r="K1805">
        <v>25.440974165924299</v>
      </c>
      <c r="L1805">
        <v>26.230934506696801</v>
      </c>
      <c r="M1805">
        <v>37.480754208834803</v>
      </c>
      <c r="N1805">
        <v>0.40276352015550798</v>
      </c>
      <c r="O1805">
        <v>53.878231859883201</v>
      </c>
      <c r="P1805">
        <v>7.2930648769574802</v>
      </c>
      <c r="Q1805">
        <v>-1.6875216269119999E-2</v>
      </c>
    </row>
    <row r="1806" spans="1:17" hidden="1" x14ac:dyDescent="0.3">
      <c r="A1806" t="s">
        <v>3792</v>
      </c>
      <c r="B1806" t="s">
        <v>3793</v>
      </c>
      <c r="C1806" t="s">
        <v>10398</v>
      </c>
      <c r="D1806" t="s">
        <v>2435</v>
      </c>
      <c r="E1806">
        <v>554.43096000000003</v>
      </c>
      <c r="F1806">
        <v>283</v>
      </c>
      <c r="G1806">
        <v>34.941237042807103</v>
      </c>
      <c r="H1806">
        <v>0.56716761863216403</v>
      </c>
      <c r="I1806">
        <v>1.44007790063833</v>
      </c>
      <c r="J1806">
        <v>-0.27451846028156701</v>
      </c>
      <c r="K1806">
        <v>266.07905442484002</v>
      </c>
      <c r="L1806">
        <v>240.295427178502</v>
      </c>
      <c r="M1806">
        <v>57.540724353609598</v>
      </c>
      <c r="N1806">
        <v>3.64503879268013</v>
      </c>
      <c r="O1806">
        <v>9.8939929328621901</v>
      </c>
      <c r="P1806">
        <v>77.151799687010893</v>
      </c>
      <c r="Q1806">
        <v>0.176486316434949</v>
      </c>
    </row>
    <row r="1807" spans="1:17" hidden="1" x14ac:dyDescent="0.3">
      <c r="A1807" t="s">
        <v>3794</v>
      </c>
      <c r="B1807" t="s">
        <v>3795</v>
      </c>
      <c r="C1807" t="s">
        <v>10398</v>
      </c>
      <c r="D1807" t="s">
        <v>2266</v>
      </c>
      <c r="E1807">
        <v>554.26724999999999</v>
      </c>
      <c r="F1807">
        <v>612.45000000000005</v>
      </c>
      <c r="G1807">
        <v>-4.34824790511699</v>
      </c>
      <c r="H1807">
        <v>-10.5666540226329</v>
      </c>
      <c r="I1807">
        <v>-23.060771402931</v>
      </c>
      <c r="J1807">
        <v>-10.3042764720539</v>
      </c>
      <c r="K1807">
        <v>638.95175557541495</v>
      </c>
      <c r="L1807">
        <v>615.79359641737597</v>
      </c>
      <c r="M1807">
        <v>41.327121474673604</v>
      </c>
      <c r="N1807">
        <v>0.89835398732381</v>
      </c>
      <c r="O1807">
        <v>41.889133806841301</v>
      </c>
      <c r="P1807">
        <v>36.707589285714199</v>
      </c>
    </row>
    <row r="1808" spans="1:17" hidden="1" x14ac:dyDescent="0.3">
      <c r="A1808" t="s">
        <v>3796</v>
      </c>
      <c r="B1808" t="s">
        <v>3797</v>
      </c>
      <c r="C1808" t="s">
        <v>10398</v>
      </c>
      <c r="D1808" t="s">
        <v>54</v>
      </c>
      <c r="E1808">
        <v>554.24999875000003</v>
      </c>
      <c r="F1808">
        <v>176.75</v>
      </c>
      <c r="G1808">
        <v>46.440545314845998</v>
      </c>
      <c r="H1808">
        <v>-7.6340698923816799</v>
      </c>
      <c r="I1808">
        <v>18.911848134588102</v>
      </c>
      <c r="J1808">
        <v>-6.1954663152798801</v>
      </c>
      <c r="K1808">
        <v>179.847065522359</v>
      </c>
      <c r="L1808">
        <v>159.026863911313</v>
      </c>
      <c r="M1808">
        <v>40.952821224949901</v>
      </c>
      <c r="N1808">
        <v>0.97944572016064801</v>
      </c>
      <c r="O1808">
        <v>23.718017265254101</v>
      </c>
      <c r="P1808">
        <v>92.142477509009296</v>
      </c>
      <c r="Q1808">
        <v>0.141171980562243</v>
      </c>
    </row>
    <row r="1809" spans="1:17" hidden="1" x14ac:dyDescent="0.3">
      <c r="A1809" t="s">
        <v>3798</v>
      </c>
      <c r="B1809" t="s">
        <v>3799</v>
      </c>
      <c r="C1809" t="s">
        <v>10398</v>
      </c>
      <c r="D1809" t="s">
        <v>407</v>
      </c>
      <c r="E1809">
        <v>553.43029123999997</v>
      </c>
      <c r="F1809">
        <v>58.16</v>
      </c>
      <c r="G1809">
        <v>-48.590861162802803</v>
      </c>
      <c r="H1809">
        <v>-12.050266637573101</v>
      </c>
      <c r="I1809">
        <v>-29.409722096978498</v>
      </c>
      <c r="J1809">
        <v>-6.3970156966748704</v>
      </c>
      <c r="K1809">
        <v>62.782476110395301</v>
      </c>
      <c r="L1809">
        <v>67.749810431801095</v>
      </c>
      <c r="M1809">
        <v>35.614207683229999</v>
      </c>
      <c r="N1809">
        <v>1.2116255111759</v>
      </c>
      <c r="O1809">
        <v>68.4834938101788</v>
      </c>
      <c r="P1809">
        <v>4.7739146099801699</v>
      </c>
      <c r="Q1809">
        <v>-1.0683085471047E-2</v>
      </c>
    </row>
    <row r="1810" spans="1:17" hidden="1" x14ac:dyDescent="0.3">
      <c r="A1810" t="s">
        <v>3800</v>
      </c>
      <c r="B1810" t="s">
        <v>3801</v>
      </c>
      <c r="C1810" t="s">
        <v>10398</v>
      </c>
      <c r="D1810" t="s">
        <v>259</v>
      </c>
      <c r="E1810">
        <v>550.16557793999903</v>
      </c>
      <c r="F1810">
        <v>499.95</v>
      </c>
      <c r="G1810">
        <v>86.041462228497494</v>
      </c>
      <c r="H1810">
        <v>-4.9268159128678999</v>
      </c>
      <c r="I1810">
        <v>4.5165975758591204</v>
      </c>
      <c r="J1810">
        <v>-6.6829707778446696</v>
      </c>
      <c r="K1810">
        <v>521.77181646163206</v>
      </c>
      <c r="L1810">
        <v>460.13949186084</v>
      </c>
      <c r="M1810">
        <v>39.927683802378397</v>
      </c>
      <c r="N1810">
        <v>0.74162551995727699</v>
      </c>
      <c r="O1810">
        <v>33.813381338133802</v>
      </c>
      <c r="P1810">
        <v>126.47791619479</v>
      </c>
      <c r="Q1810">
        <v>0.112654959583635</v>
      </c>
    </row>
    <row r="1811" spans="1:17" hidden="1" x14ac:dyDescent="0.3">
      <c r="A1811" t="s">
        <v>3802</v>
      </c>
      <c r="B1811" t="s">
        <v>3803</v>
      </c>
      <c r="C1811" t="s">
        <v>10398</v>
      </c>
      <c r="D1811" t="s">
        <v>21</v>
      </c>
      <c r="E1811">
        <v>550.04640099899996</v>
      </c>
      <c r="F1811">
        <v>32.47</v>
      </c>
      <c r="G1811">
        <v>-44.815578793005599</v>
      </c>
      <c r="H1811">
        <v>-10.1442067093971</v>
      </c>
      <c r="I1811">
        <v>-36.9202969673658</v>
      </c>
      <c r="J1811">
        <v>-4.1946827772584898</v>
      </c>
      <c r="K1811">
        <v>34.815503670063002</v>
      </c>
      <c r="L1811">
        <v>38.593354013526401</v>
      </c>
      <c r="M1811">
        <v>27.984275064251499</v>
      </c>
      <c r="N1811">
        <v>0.52000694277760096</v>
      </c>
      <c r="O1811">
        <v>96.797043424699694</v>
      </c>
      <c r="P1811">
        <v>7.3388429752066102</v>
      </c>
      <c r="Q1811">
        <v>1.8313738385563001E-2</v>
      </c>
    </row>
    <row r="1812" spans="1:17" hidden="1" x14ac:dyDescent="0.3">
      <c r="A1812" t="s">
        <v>3804</v>
      </c>
      <c r="B1812" t="s">
        <v>3805</v>
      </c>
      <c r="C1812" t="s">
        <v>10398</v>
      </c>
      <c r="D1812" t="s">
        <v>327</v>
      </c>
      <c r="E1812">
        <v>549.50792621999994</v>
      </c>
      <c r="F1812">
        <v>112.2</v>
      </c>
      <c r="G1812">
        <v>9.6987183125658802</v>
      </c>
      <c r="H1812">
        <v>-20.1696948528589</v>
      </c>
      <c r="I1812">
        <v>1.52090772346567</v>
      </c>
      <c r="J1812">
        <v>-9.5276174026835907</v>
      </c>
      <c r="K1812">
        <v>118.891927022112</v>
      </c>
      <c r="L1812">
        <v>107.07531320328501</v>
      </c>
      <c r="M1812">
        <v>41.435979316700802</v>
      </c>
      <c r="N1812">
        <v>0.12554468277438899</v>
      </c>
      <c r="O1812">
        <v>31.773618538324399</v>
      </c>
      <c r="P1812">
        <v>50.907868190988502</v>
      </c>
      <c r="Q1812">
        <v>2.3606996464970002E-2</v>
      </c>
    </row>
    <row r="1813" spans="1:17" hidden="1" x14ac:dyDescent="0.3">
      <c r="A1813" t="s">
        <v>3806</v>
      </c>
      <c r="B1813" t="s">
        <v>3807</v>
      </c>
      <c r="C1813" t="s">
        <v>10398</v>
      </c>
      <c r="D1813" t="s">
        <v>390</v>
      </c>
      <c r="E1813">
        <v>546.62583506999999</v>
      </c>
      <c r="F1813">
        <v>1591.45</v>
      </c>
      <c r="G1813">
        <v>36.545825083021001</v>
      </c>
      <c r="H1813">
        <v>-15.9586283373407</v>
      </c>
      <c r="I1813">
        <v>49.240805235462503</v>
      </c>
      <c r="J1813">
        <v>4.3832992855217903</v>
      </c>
      <c r="K1813">
        <v>1426.0335178862099</v>
      </c>
      <c r="L1813">
        <v>1176.63371809207</v>
      </c>
      <c r="M1813">
        <v>55.026142082055799</v>
      </c>
      <c r="N1813">
        <v>0.336481700118063</v>
      </c>
      <c r="O1813">
        <v>15.554997015300399</v>
      </c>
      <c r="P1813">
        <v>88.337278106508805</v>
      </c>
    </row>
    <row r="1814" spans="1:17" hidden="1" x14ac:dyDescent="0.3">
      <c r="A1814" t="s">
        <v>3808</v>
      </c>
      <c r="B1814" t="s">
        <v>3809</v>
      </c>
      <c r="C1814" t="s">
        <v>10398</v>
      </c>
      <c r="D1814" t="s">
        <v>278</v>
      </c>
      <c r="E1814">
        <v>544.23444374999997</v>
      </c>
      <c r="F1814">
        <v>549.29999999999995</v>
      </c>
      <c r="G1814">
        <v>-25.549703122862201</v>
      </c>
      <c r="H1814">
        <v>-6.7071195446911798</v>
      </c>
      <c r="I1814">
        <v>-13.3869477489137</v>
      </c>
      <c r="J1814">
        <v>-4.58667258003147</v>
      </c>
      <c r="K1814">
        <v>561.60706398948196</v>
      </c>
      <c r="L1814">
        <v>547.11405576065999</v>
      </c>
      <c r="M1814">
        <v>45.705816126209903</v>
      </c>
      <c r="N1814">
        <v>0.19248762575745201</v>
      </c>
      <c r="O1814">
        <v>26.2333879482978</v>
      </c>
      <c r="P1814">
        <v>23.1338264963012</v>
      </c>
    </row>
    <row r="1815" spans="1:17" hidden="1" x14ac:dyDescent="0.3">
      <c r="A1815" t="s">
        <v>3810</v>
      </c>
      <c r="B1815" t="s">
        <v>3811</v>
      </c>
      <c r="C1815" t="s">
        <v>10398</v>
      </c>
      <c r="D1815" t="s">
        <v>215</v>
      </c>
      <c r="E1815">
        <v>543.81025269999998</v>
      </c>
      <c r="F1815">
        <v>225.5</v>
      </c>
      <c r="G1815">
        <v>-60.538371835066897</v>
      </c>
      <c r="H1815">
        <v>-30.222675161180401</v>
      </c>
      <c r="I1815">
        <v>-49.040022124309601</v>
      </c>
      <c r="J1815">
        <v>-9.1791928280428792</v>
      </c>
      <c r="K1815">
        <v>278.15854018047497</v>
      </c>
      <c r="M1815">
        <v>30.4061135687238</v>
      </c>
      <c r="O1815">
        <v>75.942350332594202</v>
      </c>
      <c r="P1815">
        <v>4.8837209302325402</v>
      </c>
    </row>
    <row r="1816" spans="1:17" hidden="1" x14ac:dyDescent="0.3">
      <c r="A1816" t="s">
        <v>3812</v>
      </c>
      <c r="B1816" t="s">
        <v>3813</v>
      </c>
      <c r="C1816" t="s">
        <v>10398</v>
      </c>
      <c r="D1816" t="s">
        <v>27</v>
      </c>
      <c r="E1816">
        <v>543.36230190000003</v>
      </c>
      <c r="F1816">
        <v>1.98</v>
      </c>
      <c r="G1816">
        <v>-9.5936466781231307</v>
      </c>
      <c r="H1816">
        <v>-15.2324741676067</v>
      </c>
      <c r="I1816">
        <v>-1.6247087320717599</v>
      </c>
      <c r="J1816">
        <v>-1.71336738114487</v>
      </c>
      <c r="K1816">
        <v>1.9209145068585101</v>
      </c>
      <c r="L1816">
        <v>1.7904050502715301</v>
      </c>
      <c r="M1816">
        <v>17.316106224071898</v>
      </c>
      <c r="N1816">
        <v>0.118941804836025</v>
      </c>
      <c r="O1816">
        <v>23.737373737373701</v>
      </c>
      <c r="P1816">
        <v>36.551724137930997</v>
      </c>
      <c r="Q1816">
        <v>-1.6040148488159E-2</v>
      </c>
    </row>
    <row r="1817" spans="1:17" hidden="1" x14ac:dyDescent="0.3">
      <c r="A1817" t="s">
        <v>3814</v>
      </c>
      <c r="B1817" t="s">
        <v>3815</v>
      </c>
      <c r="C1817" t="s">
        <v>10398</v>
      </c>
      <c r="D1817" t="s">
        <v>54</v>
      </c>
      <c r="E1817">
        <v>542.80556795999996</v>
      </c>
      <c r="F1817">
        <v>111.4</v>
      </c>
      <c r="G1817">
        <v>-35.901468377029701</v>
      </c>
      <c r="H1817">
        <v>-4.2293908792277497</v>
      </c>
      <c r="I1817">
        <v>-4.47979467261829</v>
      </c>
      <c r="J1817">
        <v>-8.2074287329350106</v>
      </c>
      <c r="K1817">
        <v>113.103220464204</v>
      </c>
      <c r="L1817">
        <v>109.908471873019</v>
      </c>
      <c r="M1817">
        <v>37.666887670359003</v>
      </c>
      <c r="N1817">
        <v>0.99007385864485198</v>
      </c>
      <c r="O1817">
        <v>17.9533213644524</v>
      </c>
      <c r="P1817">
        <v>24.4692737430167</v>
      </c>
    </row>
    <row r="1818" spans="1:17" hidden="1" x14ac:dyDescent="0.3">
      <c r="A1818" t="s">
        <v>3816</v>
      </c>
      <c r="B1818" t="s">
        <v>3817</v>
      </c>
      <c r="C1818" t="s">
        <v>10398</v>
      </c>
      <c r="D1818" t="s">
        <v>2645</v>
      </c>
      <c r="E1818">
        <v>542.78702214299994</v>
      </c>
      <c r="F1818">
        <v>63.81</v>
      </c>
      <c r="G1818">
        <v>212.66599482106199</v>
      </c>
      <c r="H1818">
        <v>-20.002744437876999</v>
      </c>
      <c r="I1818">
        <v>7.0468877747404104</v>
      </c>
      <c r="J1818">
        <v>-5.6647818952900204</v>
      </c>
      <c r="K1818">
        <v>67.410763644035896</v>
      </c>
      <c r="L1818">
        <v>53.1689442352111</v>
      </c>
      <c r="M1818">
        <v>36.755762264813001</v>
      </c>
      <c r="N1818">
        <v>0.423875213524331</v>
      </c>
      <c r="O1818">
        <v>53.283184453847298</v>
      </c>
      <c r="P1818">
        <v>246.605105920695</v>
      </c>
    </row>
    <row r="1819" spans="1:17" hidden="1" x14ac:dyDescent="0.3">
      <c r="A1819" t="s">
        <v>3818</v>
      </c>
      <c r="B1819" t="s">
        <v>3819</v>
      </c>
      <c r="C1819" t="s">
        <v>10398</v>
      </c>
      <c r="D1819" t="s">
        <v>387</v>
      </c>
      <c r="E1819">
        <v>542.30531250000001</v>
      </c>
      <c r="F1819">
        <v>656.25</v>
      </c>
      <c r="G1819">
        <v>61.956265756202598</v>
      </c>
      <c r="H1819">
        <v>17.9601079243734</v>
      </c>
      <c r="I1819">
        <v>22.4293283003</v>
      </c>
      <c r="J1819">
        <v>-8.1982556860069007</v>
      </c>
      <c r="K1819">
        <v>614.83596927835799</v>
      </c>
      <c r="L1819">
        <v>532.51295962671099</v>
      </c>
      <c r="M1819">
        <v>47.268898544135901</v>
      </c>
      <c r="N1819">
        <v>2.1566131377046101</v>
      </c>
      <c r="O1819">
        <v>25.714285714285701</v>
      </c>
      <c r="P1819">
        <v>101.39634801288901</v>
      </c>
      <c r="Q1819">
        <v>6.7202071329000995E-2</v>
      </c>
    </row>
    <row r="1820" spans="1:17" hidden="1" x14ac:dyDescent="0.3">
      <c r="A1820" t="s">
        <v>3820</v>
      </c>
      <c r="B1820" t="s">
        <v>3821</v>
      </c>
      <c r="C1820" t="s">
        <v>10398</v>
      </c>
      <c r="D1820" t="s">
        <v>125</v>
      </c>
      <c r="E1820">
        <v>541.41944999999998</v>
      </c>
      <c r="F1820">
        <v>381.55</v>
      </c>
      <c r="G1820">
        <v>28.136820457056601</v>
      </c>
      <c r="H1820">
        <v>7.1688737656560297</v>
      </c>
      <c r="I1820">
        <v>48.2661593221479</v>
      </c>
      <c r="J1820">
        <v>-8.8915852029270503</v>
      </c>
      <c r="K1820">
        <v>359.29956468743399</v>
      </c>
      <c r="L1820">
        <v>286.20963523907102</v>
      </c>
      <c r="M1820">
        <v>45.219817274167497</v>
      </c>
      <c r="N1820">
        <v>0.33909553943509801</v>
      </c>
      <c r="O1820">
        <v>12.6982046913903</v>
      </c>
      <c r="P1820">
        <v>99.764397905759097</v>
      </c>
    </row>
    <row r="1821" spans="1:17" hidden="1" x14ac:dyDescent="0.3">
      <c r="A1821" t="s">
        <v>3822</v>
      </c>
      <c r="B1821" t="s">
        <v>3823</v>
      </c>
      <c r="C1821" t="s">
        <v>10398</v>
      </c>
      <c r="D1821" t="s">
        <v>239</v>
      </c>
      <c r="E1821">
        <v>541.41901580000001</v>
      </c>
      <c r="F1821">
        <v>578</v>
      </c>
      <c r="G1821">
        <v>-19.686820285272699</v>
      </c>
      <c r="H1821">
        <v>-7.6414248559441802</v>
      </c>
      <c r="I1821">
        <v>17.984750119155599</v>
      </c>
      <c r="J1821">
        <v>-2.9133673811448699</v>
      </c>
      <c r="K1821">
        <v>562.88358769750096</v>
      </c>
      <c r="L1821">
        <v>514.46521639801097</v>
      </c>
      <c r="M1821">
        <v>47.6747910283107</v>
      </c>
      <c r="N1821">
        <v>0.106103632424791</v>
      </c>
      <c r="O1821">
        <v>13.0968858131488</v>
      </c>
      <c r="P1821">
        <v>48.9690721649484</v>
      </c>
      <c r="Q1821">
        <v>-2.0695645936971999E-2</v>
      </c>
    </row>
    <row r="1822" spans="1:17" hidden="1" x14ac:dyDescent="0.3">
      <c r="A1822" t="s">
        <v>3824</v>
      </c>
      <c r="B1822" t="s">
        <v>3825</v>
      </c>
      <c r="C1822" t="s">
        <v>10398</v>
      </c>
      <c r="D1822" t="s">
        <v>197</v>
      </c>
      <c r="E1822">
        <v>537.45788421600002</v>
      </c>
      <c r="F1822">
        <v>137.94</v>
      </c>
      <c r="G1822">
        <v>17.151034172940602</v>
      </c>
      <c r="H1822">
        <v>-0.62166335679597595</v>
      </c>
      <c r="I1822">
        <v>-0.19786106992998401</v>
      </c>
      <c r="J1822">
        <v>-4.0141412778192196</v>
      </c>
      <c r="K1822">
        <v>137.51636153784901</v>
      </c>
      <c r="L1822">
        <v>125.901646041329</v>
      </c>
      <c r="M1822">
        <v>39.683597294097503</v>
      </c>
      <c r="N1822">
        <v>0.43270381720421103</v>
      </c>
      <c r="O1822">
        <v>19.834710743801601</v>
      </c>
      <c r="P1822">
        <v>49.043760129659603</v>
      </c>
      <c r="Q1822">
        <v>8.3400304739414996E-2</v>
      </c>
    </row>
    <row r="1823" spans="1:17" hidden="1" x14ac:dyDescent="0.3">
      <c r="A1823" t="s">
        <v>3826</v>
      </c>
      <c r="B1823" t="s">
        <v>3827</v>
      </c>
      <c r="C1823" t="s">
        <v>10398</v>
      </c>
      <c r="D1823" t="s">
        <v>327</v>
      </c>
      <c r="E1823">
        <v>537.39726849799899</v>
      </c>
      <c r="F1823">
        <v>87.82</v>
      </c>
      <c r="G1823">
        <v>-37.635531494877</v>
      </c>
      <c r="H1823">
        <v>5.0696517796804601</v>
      </c>
      <c r="I1823">
        <v>-11.672611557768199</v>
      </c>
      <c r="J1823">
        <v>-8.8088511162748802</v>
      </c>
      <c r="K1823">
        <v>90.353198532625697</v>
      </c>
      <c r="L1823">
        <v>90.711427304690204</v>
      </c>
      <c r="M1823">
        <v>32.921656513639299</v>
      </c>
      <c r="N1823">
        <v>0.55107200660756905</v>
      </c>
      <c r="O1823">
        <v>53.040309724436298</v>
      </c>
      <c r="P1823">
        <v>15.2493438320209</v>
      </c>
      <c r="Q1823">
        <v>4.2700110903772001E-2</v>
      </c>
    </row>
    <row r="1824" spans="1:17" hidden="1" x14ac:dyDescent="0.3">
      <c r="A1824" t="s">
        <v>3828</v>
      </c>
      <c r="B1824" t="s">
        <v>3829</v>
      </c>
      <c r="C1824" t="s">
        <v>10398</v>
      </c>
      <c r="E1824">
        <v>533.81641249999996</v>
      </c>
      <c r="F1824">
        <v>253.75</v>
      </c>
      <c r="G1824">
        <v>-43.7367696691568</v>
      </c>
      <c r="H1824">
        <v>3.1338921987595798</v>
      </c>
      <c r="I1824">
        <v>-32.238419958399497</v>
      </c>
      <c r="J1824">
        <v>-20.8445286175692</v>
      </c>
      <c r="O1824">
        <v>23.743842364532</v>
      </c>
      <c r="P1824">
        <v>8.6723768736616602</v>
      </c>
    </row>
    <row r="1825" spans="1:17" hidden="1" x14ac:dyDescent="0.3">
      <c r="A1825" t="s">
        <v>3830</v>
      </c>
      <c r="B1825" t="s">
        <v>3831</v>
      </c>
      <c r="C1825" t="s">
        <v>10398</v>
      </c>
      <c r="D1825" t="s">
        <v>733</v>
      </c>
      <c r="E1825">
        <v>532.70202400000005</v>
      </c>
      <c r="F1825">
        <v>365</v>
      </c>
      <c r="G1825">
        <v>-50.614960104499801</v>
      </c>
      <c r="H1825">
        <v>-9.2886328571204295</v>
      </c>
      <c r="I1825">
        <v>-2.3508859954299401</v>
      </c>
      <c r="J1825">
        <v>-2.3100584579010399</v>
      </c>
      <c r="K1825">
        <v>378.03689659992398</v>
      </c>
      <c r="L1825">
        <v>392.45546552417397</v>
      </c>
      <c r="M1825">
        <v>39.039441398453697</v>
      </c>
      <c r="N1825">
        <v>0.30517347668727002</v>
      </c>
      <c r="O1825">
        <v>31.2191780821917</v>
      </c>
      <c r="P1825">
        <v>20.860927152317799</v>
      </c>
      <c r="Q1825">
        <v>-7.3932026376529996E-3</v>
      </c>
    </row>
    <row r="1826" spans="1:17" hidden="1" x14ac:dyDescent="0.3">
      <c r="A1826" t="s">
        <v>3832</v>
      </c>
      <c r="B1826" t="s">
        <v>3833</v>
      </c>
      <c r="C1826" t="s">
        <v>10398</v>
      </c>
      <c r="D1826" t="s">
        <v>215</v>
      </c>
      <c r="E1826">
        <v>532.24720000000002</v>
      </c>
      <c r="F1826">
        <v>848</v>
      </c>
      <c r="G1826">
        <v>435.73968665520999</v>
      </c>
      <c r="H1826">
        <v>-0.87308860403273802</v>
      </c>
      <c r="I1826">
        <v>193.669408914987</v>
      </c>
      <c r="J1826">
        <v>-1.71336738114487</v>
      </c>
      <c r="K1826">
        <v>846.28362205221197</v>
      </c>
      <c r="L1826">
        <v>597.37137649389797</v>
      </c>
      <c r="M1826">
        <v>42.815912080925003</v>
      </c>
      <c r="N1826">
        <v>0.40408796618331599</v>
      </c>
      <c r="O1826">
        <v>29.3808962264151</v>
      </c>
      <c r="P1826">
        <v>548.56596558317403</v>
      </c>
      <c r="Q1826">
        <v>0.21413015624434101</v>
      </c>
    </row>
    <row r="1827" spans="1:17" hidden="1" x14ac:dyDescent="0.3">
      <c r="A1827" t="s">
        <v>3834</v>
      </c>
      <c r="B1827" t="s">
        <v>3835</v>
      </c>
      <c r="C1827" t="s">
        <v>10398</v>
      </c>
      <c r="D1827" t="s">
        <v>21</v>
      </c>
      <c r="E1827">
        <v>532.00678845499999</v>
      </c>
      <c r="F1827">
        <v>41.63</v>
      </c>
      <c r="G1827">
        <v>-19.109573440099499</v>
      </c>
      <c r="H1827">
        <v>8.4586611868145898</v>
      </c>
      <c r="I1827">
        <v>-18.715970159058401</v>
      </c>
      <c r="J1827">
        <v>4.4129735008575004</v>
      </c>
      <c r="K1827">
        <v>40.825144575095699</v>
      </c>
      <c r="L1827">
        <v>41.150737550851296</v>
      </c>
      <c r="N1827">
        <v>3.2148093531562201</v>
      </c>
      <c r="O1827">
        <v>36.199855873168303</v>
      </c>
      <c r="P1827">
        <v>26.151515151515099</v>
      </c>
    </row>
    <row r="1828" spans="1:17" hidden="1" x14ac:dyDescent="0.3">
      <c r="A1828" t="s">
        <v>3836</v>
      </c>
      <c r="B1828" t="s">
        <v>3837</v>
      </c>
      <c r="C1828" t="s">
        <v>10398</v>
      </c>
      <c r="D1828" t="s">
        <v>54</v>
      </c>
      <c r="E1828">
        <v>531.85238000000004</v>
      </c>
      <c r="F1828">
        <v>149.02000000000001</v>
      </c>
      <c r="G1828">
        <v>4.2366182522765099</v>
      </c>
      <c r="H1828">
        <v>14.9305633638518</v>
      </c>
      <c r="I1828">
        <v>19.758542070561901</v>
      </c>
      <c r="J1828">
        <v>-8.7575749866187902</v>
      </c>
      <c r="K1828">
        <v>138.79957310157999</v>
      </c>
      <c r="L1828">
        <v>124.33200114783899</v>
      </c>
      <c r="M1828">
        <v>43.942479750888999</v>
      </c>
      <c r="N1828">
        <v>0.85924237190354802</v>
      </c>
      <c r="O1828">
        <v>15.7562743255938</v>
      </c>
      <c r="P1828">
        <v>52.2165474974463</v>
      </c>
      <c r="Q1828">
        <v>5.4830421497086002E-2</v>
      </c>
    </row>
    <row r="1829" spans="1:17" hidden="1" x14ac:dyDescent="0.3">
      <c r="A1829" t="s">
        <v>3838</v>
      </c>
      <c r="B1829" t="s">
        <v>3839</v>
      </c>
      <c r="C1829" t="s">
        <v>10398</v>
      </c>
      <c r="D1829" t="s">
        <v>390</v>
      </c>
      <c r="E1829">
        <v>530.01922999999999</v>
      </c>
      <c r="F1829">
        <v>53.54</v>
      </c>
      <c r="G1829">
        <v>28.108857003761901</v>
      </c>
      <c r="H1829">
        <v>11.0978171626845</v>
      </c>
      <c r="I1829">
        <v>30.2149523401133</v>
      </c>
      <c r="J1829">
        <v>-6.2222240639145996</v>
      </c>
      <c r="K1829">
        <v>48.454717381569097</v>
      </c>
      <c r="L1829">
        <v>43.948344570897902</v>
      </c>
      <c r="M1829">
        <v>50.304572328149597</v>
      </c>
      <c r="N1829">
        <v>1.60069411663493</v>
      </c>
      <c r="O1829">
        <v>21.217781098244298</v>
      </c>
      <c r="P1829">
        <v>60.780780780780702</v>
      </c>
      <c r="Q1829">
        <v>6.0955636639798E-2</v>
      </c>
    </row>
    <row r="1830" spans="1:17" hidden="1" x14ac:dyDescent="0.3">
      <c r="A1830" t="s">
        <v>3840</v>
      </c>
      <c r="B1830" t="s">
        <v>3841</v>
      </c>
      <c r="C1830" t="s">
        <v>10398</v>
      </c>
      <c r="D1830" t="s">
        <v>259</v>
      </c>
      <c r="E1830">
        <v>528.38122499999997</v>
      </c>
      <c r="F1830">
        <v>466.5</v>
      </c>
      <c r="G1830">
        <v>-8.18831160980824</v>
      </c>
      <c r="H1830">
        <v>36.839464239643199</v>
      </c>
      <c r="I1830">
        <v>3.3100381009490101</v>
      </c>
      <c r="J1830">
        <v>4.3229395572669702</v>
      </c>
      <c r="K1830">
        <v>407.98634185895702</v>
      </c>
      <c r="M1830">
        <v>51.808861703309098</v>
      </c>
      <c r="N1830">
        <v>0.82764827448278899</v>
      </c>
      <c r="O1830">
        <v>24.6516613076098</v>
      </c>
      <c r="P1830">
        <v>60.862068965517203</v>
      </c>
    </row>
    <row r="1831" spans="1:17" hidden="1" x14ac:dyDescent="0.3">
      <c r="A1831" t="s">
        <v>3842</v>
      </c>
      <c r="B1831" t="s">
        <v>3843</v>
      </c>
      <c r="C1831" t="s">
        <v>10398</v>
      </c>
      <c r="D1831" t="s">
        <v>218</v>
      </c>
      <c r="E1831">
        <v>526.49949047999996</v>
      </c>
      <c r="F1831">
        <v>314.39999999999998</v>
      </c>
      <c r="G1831">
        <v>-29.2745656315373</v>
      </c>
      <c r="H1831">
        <v>-4.1027349562218998</v>
      </c>
      <c r="I1831">
        <v>-4.3471059398694996</v>
      </c>
      <c r="J1831">
        <v>-3.9663195253338102</v>
      </c>
      <c r="K1831">
        <v>323.23921366800403</v>
      </c>
      <c r="L1831">
        <v>309.66634809804901</v>
      </c>
      <c r="M1831">
        <v>31.1957640481562</v>
      </c>
      <c r="N1831">
        <v>0.56119162340340301</v>
      </c>
      <c r="O1831">
        <v>19.1952926208651</v>
      </c>
      <c r="P1831">
        <v>19.316888045540701</v>
      </c>
      <c r="Q1831">
        <v>1.5233577925538E-2</v>
      </c>
    </row>
    <row r="1832" spans="1:17" hidden="1" x14ac:dyDescent="0.3">
      <c r="A1832" t="s">
        <v>3844</v>
      </c>
      <c r="B1832" t="s">
        <v>3845</v>
      </c>
      <c r="C1832" t="s">
        <v>10398</v>
      </c>
      <c r="D1832" t="s">
        <v>605</v>
      </c>
      <c r="E1832">
        <v>526.49236010000004</v>
      </c>
      <c r="F1832">
        <v>283.85000000000002</v>
      </c>
      <c r="G1832">
        <v>137.18266911135001</v>
      </c>
      <c r="H1832">
        <v>-15.135949071081599</v>
      </c>
      <c r="I1832">
        <v>42.2719346710522</v>
      </c>
      <c r="J1832">
        <v>-5.8444463422743897</v>
      </c>
      <c r="K1832">
        <v>293.61520340012697</v>
      </c>
      <c r="L1832">
        <v>223.43090379538199</v>
      </c>
      <c r="M1832">
        <v>45.760380436804901</v>
      </c>
      <c r="N1832">
        <v>0.69505133397278696</v>
      </c>
      <c r="O1832">
        <v>28.483353884093599</v>
      </c>
      <c r="P1832">
        <v>220.01127395715801</v>
      </c>
      <c r="Q1832">
        <v>0.20409679790750601</v>
      </c>
    </row>
    <row r="1833" spans="1:17" hidden="1" x14ac:dyDescent="0.3">
      <c r="A1833" t="s">
        <v>3846</v>
      </c>
      <c r="B1833" t="s">
        <v>3847</v>
      </c>
      <c r="C1833" t="s">
        <v>10398</v>
      </c>
      <c r="D1833" t="s">
        <v>132</v>
      </c>
      <c r="E1833">
        <v>526.41251399999999</v>
      </c>
      <c r="F1833">
        <v>10.029999999999999</v>
      </c>
      <c r="G1833">
        <v>143.95180786733101</v>
      </c>
      <c r="H1833">
        <v>-36.135949071081598</v>
      </c>
      <c r="I1833">
        <v>-41.119088218325203</v>
      </c>
      <c r="J1833">
        <v>-11.609691603576501</v>
      </c>
      <c r="K1833">
        <v>13.5061221300962</v>
      </c>
      <c r="L1833">
        <v>13.552555739553</v>
      </c>
      <c r="M1833">
        <v>32.9890513156287</v>
      </c>
      <c r="N1833">
        <v>0.72279206934673501</v>
      </c>
      <c r="O1833">
        <v>118.24526420737701</v>
      </c>
      <c r="P1833">
        <v>225.29729729729701</v>
      </c>
    </row>
    <row r="1834" spans="1:17" hidden="1" x14ac:dyDescent="0.3">
      <c r="A1834" t="s">
        <v>3848</v>
      </c>
      <c r="B1834" t="s">
        <v>3849</v>
      </c>
      <c r="C1834" t="s">
        <v>10398</v>
      </c>
      <c r="D1834" t="s">
        <v>51</v>
      </c>
      <c r="E1834">
        <v>526.29443549500002</v>
      </c>
      <c r="F1834">
        <v>368.65</v>
      </c>
      <c r="G1834">
        <v>16.899498563283501</v>
      </c>
      <c r="H1834">
        <v>-1.90715658697004</v>
      </c>
      <c r="I1834">
        <v>20.651409844828301</v>
      </c>
      <c r="J1834">
        <v>2.8525852682350501</v>
      </c>
      <c r="K1834">
        <v>362.11574749474897</v>
      </c>
      <c r="L1834">
        <v>316.05932220170598</v>
      </c>
      <c r="M1834">
        <v>53.222663112951203</v>
      </c>
      <c r="N1834">
        <v>0.48903790597258001</v>
      </c>
      <c r="O1834">
        <v>12.4779601247795</v>
      </c>
      <c r="P1834">
        <v>58.661502044329602</v>
      </c>
    </row>
    <row r="1835" spans="1:17" hidden="1" x14ac:dyDescent="0.3">
      <c r="A1835" t="s">
        <v>3850</v>
      </c>
      <c r="B1835" t="s">
        <v>3851</v>
      </c>
      <c r="C1835" t="s">
        <v>10398</v>
      </c>
      <c r="D1835" t="s">
        <v>281</v>
      </c>
      <c r="E1835">
        <v>525.82507999999996</v>
      </c>
      <c r="F1835">
        <v>100.34</v>
      </c>
      <c r="G1835">
        <v>-8.8112211590139005</v>
      </c>
      <c r="H1835">
        <v>-8.9637194315623194</v>
      </c>
      <c r="I1835">
        <v>-36.4184552905242</v>
      </c>
      <c r="J1835">
        <v>-3.9717405868864999</v>
      </c>
      <c r="K1835">
        <v>106.876033390465</v>
      </c>
      <c r="L1835">
        <v>107.873557217526</v>
      </c>
      <c r="M1835">
        <v>33.1101898505203</v>
      </c>
      <c r="N1835">
        <v>0.55895330951250899</v>
      </c>
      <c r="O1835">
        <v>74.207693840940806</v>
      </c>
      <c r="P1835">
        <v>51.800302571860797</v>
      </c>
    </row>
    <row r="1836" spans="1:17" hidden="1" x14ac:dyDescent="0.3">
      <c r="A1836" t="s">
        <v>3852</v>
      </c>
      <c r="B1836" t="s">
        <v>3853</v>
      </c>
      <c r="C1836" t="s">
        <v>10398</v>
      </c>
      <c r="D1836" t="s">
        <v>46</v>
      </c>
      <c r="E1836">
        <v>525.34978960000001</v>
      </c>
      <c r="F1836">
        <v>30.62</v>
      </c>
      <c r="G1836">
        <v>124.514237139304</v>
      </c>
      <c r="H1836">
        <v>-2.656173683245</v>
      </c>
      <c r="I1836">
        <v>-7.7529546250235297</v>
      </c>
      <c r="J1836">
        <v>-3.7967007144782001</v>
      </c>
      <c r="K1836">
        <v>31.272783327207598</v>
      </c>
      <c r="L1836">
        <v>27.494764946992301</v>
      </c>
      <c r="M1836">
        <v>40.525499860442601</v>
      </c>
      <c r="N1836">
        <v>1.5604458376072201</v>
      </c>
      <c r="O1836">
        <v>31.613324624428401</v>
      </c>
      <c r="P1836">
        <v>170.973451327433</v>
      </c>
      <c r="Q1836">
        <v>-1.3876549194076E-2</v>
      </c>
    </row>
    <row r="1837" spans="1:17" hidden="1" x14ac:dyDescent="0.3">
      <c r="A1837" t="s">
        <v>3854</v>
      </c>
      <c r="B1837" t="s">
        <v>3855</v>
      </c>
      <c r="C1837" t="s">
        <v>10398</v>
      </c>
      <c r="D1837" t="s">
        <v>46</v>
      </c>
      <c r="E1837">
        <v>523.04198014200006</v>
      </c>
      <c r="F1837">
        <v>39.89</v>
      </c>
      <c r="G1837">
        <v>114.381888490072</v>
      </c>
      <c r="H1837">
        <v>8.0713023156857293</v>
      </c>
      <c r="I1837">
        <v>23.358603741853901</v>
      </c>
      <c r="J1837">
        <v>2.4283361874927798</v>
      </c>
      <c r="K1837">
        <v>33.825105144053403</v>
      </c>
      <c r="L1837">
        <v>29.756714201920001</v>
      </c>
      <c r="M1837">
        <v>71.727992279596606</v>
      </c>
      <c r="N1837">
        <v>2.0408801465027202</v>
      </c>
      <c r="O1837">
        <v>29.481072950614099</v>
      </c>
      <c r="Q1837">
        <v>0.167170579238827</v>
      </c>
    </row>
    <row r="1838" spans="1:17" hidden="1" x14ac:dyDescent="0.3">
      <c r="A1838" t="s">
        <v>3856</v>
      </c>
      <c r="B1838" t="s">
        <v>3857</v>
      </c>
      <c r="C1838" t="s">
        <v>10398</v>
      </c>
      <c r="D1838" t="s">
        <v>132</v>
      </c>
      <c r="E1838">
        <v>522.69096839999997</v>
      </c>
      <c r="F1838">
        <v>13.27</v>
      </c>
      <c r="G1838">
        <v>58.633303676486697</v>
      </c>
      <c r="H1838">
        <v>-6.7044321344101103</v>
      </c>
      <c r="I1838">
        <v>11.3681176667804</v>
      </c>
      <c r="J1838">
        <v>-5.9010930129138304</v>
      </c>
      <c r="K1838">
        <v>13.7209622522853</v>
      </c>
      <c r="L1838">
        <v>11.6567701646385</v>
      </c>
      <c r="M1838">
        <v>28.359657008124099</v>
      </c>
      <c r="N1838">
        <v>0.49823520588854098</v>
      </c>
      <c r="O1838">
        <v>30.519969856819898</v>
      </c>
      <c r="P1838">
        <v>136.96428571428501</v>
      </c>
      <c r="Q1838">
        <v>8.5721928200248002E-2</v>
      </c>
    </row>
    <row r="1839" spans="1:17" hidden="1" x14ac:dyDescent="0.3">
      <c r="A1839" t="s">
        <v>3858</v>
      </c>
      <c r="B1839" t="s">
        <v>3859</v>
      </c>
      <c r="C1839" t="s">
        <v>10398</v>
      </c>
      <c r="D1839" t="s">
        <v>197</v>
      </c>
      <c r="E1839">
        <v>521.82547199999999</v>
      </c>
      <c r="F1839">
        <v>428.4</v>
      </c>
      <c r="G1839">
        <v>-27.751259895762502</v>
      </c>
      <c r="H1839">
        <v>-7.5760889688487101</v>
      </c>
      <c r="I1839">
        <v>-35.583740726996098</v>
      </c>
      <c r="J1839">
        <v>-6.9753132648524199</v>
      </c>
      <c r="K1839">
        <v>454.247696909654</v>
      </c>
      <c r="L1839">
        <v>463.857260066771</v>
      </c>
      <c r="M1839">
        <v>46.650727196777702</v>
      </c>
      <c r="N1839">
        <v>0.51488691664122199</v>
      </c>
      <c r="O1839">
        <v>49.591503267973799</v>
      </c>
      <c r="P1839">
        <v>15.4716981132075</v>
      </c>
      <c r="Q1839">
        <v>0.13301030538594599</v>
      </c>
    </row>
    <row r="1840" spans="1:17" hidden="1" x14ac:dyDescent="0.3">
      <c r="A1840" t="s">
        <v>3860</v>
      </c>
      <c r="B1840" t="s">
        <v>3861</v>
      </c>
      <c r="C1840" t="s">
        <v>10398</v>
      </c>
      <c r="D1840" t="s">
        <v>125</v>
      </c>
      <c r="E1840">
        <v>520.69050000000004</v>
      </c>
      <c r="F1840">
        <v>301.5</v>
      </c>
      <c r="G1840">
        <v>62.2002464516478</v>
      </c>
      <c r="H1840">
        <v>-0.91814223003541295</v>
      </c>
      <c r="I1840">
        <v>15.518707021111799</v>
      </c>
      <c r="J1840">
        <v>-7.4381909860197997</v>
      </c>
      <c r="K1840">
        <v>282.54929220443898</v>
      </c>
      <c r="L1840">
        <v>242.59694637090701</v>
      </c>
      <c r="M1840">
        <v>48.943896629458003</v>
      </c>
      <c r="N1840">
        <v>0.67151927911701403</v>
      </c>
      <c r="O1840">
        <v>6.4676616915422898</v>
      </c>
      <c r="P1840">
        <v>119.75218658892101</v>
      </c>
      <c r="Q1840">
        <v>0.13566310888785399</v>
      </c>
    </row>
    <row r="1841" spans="1:17" hidden="1" x14ac:dyDescent="0.3">
      <c r="A1841" t="s">
        <v>3862</v>
      </c>
      <c r="B1841" t="s">
        <v>3863</v>
      </c>
      <c r="C1841" t="s">
        <v>10398</v>
      </c>
      <c r="D1841" t="s">
        <v>54</v>
      </c>
      <c r="E1841">
        <v>520.40065000000004</v>
      </c>
      <c r="F1841">
        <v>119.77</v>
      </c>
      <c r="G1841">
        <v>-58.110507316738399</v>
      </c>
      <c r="H1841">
        <v>5.3230525366983903</v>
      </c>
      <c r="I1841">
        <v>-33.422267628376801</v>
      </c>
      <c r="J1841">
        <v>-8.0102423811448702</v>
      </c>
      <c r="K1841">
        <v>125.981497530581</v>
      </c>
      <c r="L1841">
        <v>151.736275006825</v>
      </c>
      <c r="M1841">
        <v>38.758238035059698</v>
      </c>
      <c r="N1841">
        <v>1.03609749379456</v>
      </c>
      <c r="O1841">
        <v>79.468982215913798</v>
      </c>
      <c r="P1841">
        <v>19.530938123752399</v>
      </c>
    </row>
    <row r="1842" spans="1:17" hidden="1" x14ac:dyDescent="0.3">
      <c r="A1842" t="s">
        <v>3864</v>
      </c>
      <c r="B1842" t="s">
        <v>3865</v>
      </c>
      <c r="C1842" t="s">
        <v>10398</v>
      </c>
      <c r="D1842" t="s">
        <v>533</v>
      </c>
      <c r="E1842">
        <v>518.32065813600002</v>
      </c>
      <c r="F1842">
        <v>30.79</v>
      </c>
      <c r="G1842">
        <v>80.816376100920095</v>
      </c>
      <c r="H1842">
        <v>-5.3159463334807304</v>
      </c>
      <c r="I1842">
        <v>54.801287028890499</v>
      </c>
      <c r="J1842">
        <v>-6.2364443042217896</v>
      </c>
      <c r="K1842">
        <v>30.385889517964401</v>
      </c>
      <c r="L1842">
        <v>23.506150640105499</v>
      </c>
      <c r="M1842">
        <v>41.2126698098566</v>
      </c>
      <c r="N1842">
        <v>0.31200437281918803</v>
      </c>
      <c r="O1842">
        <v>27.086716466385202</v>
      </c>
      <c r="P1842">
        <v>134.14448669201499</v>
      </c>
      <c r="Q1842">
        <v>6.1140415244479003E-2</v>
      </c>
    </row>
    <row r="1843" spans="1:17" hidden="1" x14ac:dyDescent="0.3">
      <c r="A1843" t="s">
        <v>3866</v>
      </c>
      <c r="B1843" t="s">
        <v>3867</v>
      </c>
      <c r="C1843" t="s">
        <v>10398</v>
      </c>
      <c r="D1843" t="s">
        <v>46</v>
      </c>
      <c r="E1843">
        <v>517.32701364000002</v>
      </c>
      <c r="F1843">
        <v>19.190000000000001</v>
      </c>
      <c r="G1843">
        <v>167.00604420286601</v>
      </c>
      <c r="H1843">
        <v>5.88819579813359</v>
      </c>
      <c r="I1843">
        <v>71.716770292772594</v>
      </c>
      <c r="J1843">
        <v>-9.35487681510714</v>
      </c>
      <c r="K1843">
        <v>17.612379247235701</v>
      </c>
      <c r="L1843">
        <v>12.807246981709801</v>
      </c>
      <c r="M1843">
        <v>31.4091831684397</v>
      </c>
      <c r="N1843">
        <v>9.3594587208647606E-2</v>
      </c>
      <c r="O1843">
        <v>24.544033350703401</v>
      </c>
      <c r="P1843">
        <v>233.739130434782</v>
      </c>
      <c r="Q1843">
        <v>0.127714014799928</v>
      </c>
    </row>
    <row r="1844" spans="1:17" hidden="1" x14ac:dyDescent="0.3">
      <c r="A1844" t="s">
        <v>3868</v>
      </c>
      <c r="B1844" t="s">
        <v>3869</v>
      </c>
      <c r="C1844" t="s">
        <v>10398</v>
      </c>
      <c r="D1844" t="s">
        <v>685</v>
      </c>
      <c r="E1844">
        <v>515.42801420000001</v>
      </c>
      <c r="F1844">
        <v>675.7</v>
      </c>
      <c r="G1844">
        <v>97.914770830294401</v>
      </c>
      <c r="H1844">
        <v>-11.3560208986954</v>
      </c>
      <c r="I1844">
        <v>74.961845889776896</v>
      </c>
      <c r="J1844">
        <v>-9.1454712916817904</v>
      </c>
      <c r="K1844">
        <v>664.35735435896504</v>
      </c>
      <c r="L1844">
        <v>531.83967477672797</v>
      </c>
      <c r="M1844">
        <v>50.208931445121998</v>
      </c>
      <c r="N1844">
        <v>1.1129496218386801</v>
      </c>
      <c r="O1844">
        <v>8.3616989788367597</v>
      </c>
      <c r="P1844">
        <v>187.59310491593899</v>
      </c>
      <c r="Q1844">
        <v>0.15239491111318301</v>
      </c>
    </row>
    <row r="1845" spans="1:17" hidden="1" x14ac:dyDescent="0.3">
      <c r="A1845" t="s">
        <v>3870</v>
      </c>
      <c r="B1845" t="s">
        <v>3871</v>
      </c>
      <c r="C1845" t="s">
        <v>10398</v>
      </c>
      <c r="D1845" t="s">
        <v>46</v>
      </c>
      <c r="E1845">
        <v>514.83550000000002</v>
      </c>
      <c r="F1845">
        <v>63.17</v>
      </c>
      <c r="G1845">
        <v>318.42053771904</v>
      </c>
      <c r="H1845">
        <v>41.7666774503789</v>
      </c>
      <c r="I1845">
        <v>160.800950273252</v>
      </c>
      <c r="J1845">
        <v>6.4976738487642596</v>
      </c>
      <c r="K1845">
        <v>49.997912802579997</v>
      </c>
      <c r="L1845">
        <v>36.428184744101799</v>
      </c>
      <c r="M1845">
        <v>90.811440761154799</v>
      </c>
      <c r="N1845">
        <v>1.00124141574559</v>
      </c>
      <c r="O1845">
        <v>0</v>
      </c>
      <c r="P1845">
        <v>374.962406015037</v>
      </c>
      <c r="Q1845">
        <v>0.12522021004667699</v>
      </c>
    </row>
    <row r="1846" spans="1:17" hidden="1" x14ac:dyDescent="0.3">
      <c r="A1846" t="s">
        <v>3872</v>
      </c>
      <c r="B1846" t="s">
        <v>3873</v>
      </c>
      <c r="C1846" t="s">
        <v>10398</v>
      </c>
      <c r="D1846" t="s">
        <v>407</v>
      </c>
      <c r="E1846">
        <v>513.69500000000005</v>
      </c>
      <c r="F1846">
        <v>733.85</v>
      </c>
      <c r="G1846">
        <v>92.785141200664697</v>
      </c>
      <c r="H1846">
        <v>-3.9015246531416499</v>
      </c>
      <c r="I1846">
        <v>38.092848185342397</v>
      </c>
      <c r="J1846">
        <v>-1.2200340478115299</v>
      </c>
      <c r="K1846">
        <v>720.747941865455</v>
      </c>
      <c r="L1846">
        <v>585.84052094474805</v>
      </c>
      <c r="M1846">
        <v>34.666869374443003</v>
      </c>
      <c r="N1846">
        <v>0.493520971468772</v>
      </c>
      <c r="O1846">
        <v>9.5182939292770996</v>
      </c>
      <c r="P1846">
        <v>124.41896024464801</v>
      </c>
      <c r="Q1846">
        <v>0.152648545211793</v>
      </c>
    </row>
    <row r="1847" spans="1:17" hidden="1" x14ac:dyDescent="0.3">
      <c r="A1847" t="s">
        <v>3874</v>
      </c>
      <c r="B1847" t="s">
        <v>3875</v>
      </c>
      <c r="C1847" t="s">
        <v>10398</v>
      </c>
      <c r="D1847" t="s">
        <v>122</v>
      </c>
      <c r="E1847">
        <v>511.48500000000001</v>
      </c>
      <c r="F1847">
        <v>34099</v>
      </c>
      <c r="G1847">
        <v>149.65457214097401</v>
      </c>
      <c r="H1847">
        <v>4.5388051644338896</v>
      </c>
      <c r="I1847">
        <v>80.674740922462107</v>
      </c>
      <c r="J1847">
        <v>-1.2947691454944601</v>
      </c>
      <c r="K1847">
        <v>31740.153092515</v>
      </c>
      <c r="L1847">
        <v>23560.350705109198</v>
      </c>
      <c r="M1847">
        <v>45.239244972773001</v>
      </c>
      <c r="N1847">
        <v>0.29015707194191298</v>
      </c>
      <c r="O1847">
        <v>13.7863280448107</v>
      </c>
      <c r="P1847">
        <v>247.54823519818899</v>
      </c>
      <c r="Q1847">
        <v>8.7806198873165001E-2</v>
      </c>
    </row>
    <row r="1848" spans="1:17" hidden="1" x14ac:dyDescent="0.3">
      <c r="A1848" t="s">
        <v>3876</v>
      </c>
      <c r="B1848" t="s">
        <v>3877</v>
      </c>
      <c r="C1848" t="s">
        <v>10398</v>
      </c>
      <c r="D1848" t="s">
        <v>21</v>
      </c>
      <c r="E1848">
        <v>510.79185960000001</v>
      </c>
      <c r="F1848">
        <v>348</v>
      </c>
      <c r="G1848">
        <v>-0.68088505560044499</v>
      </c>
      <c r="H1848">
        <v>-5.9729098941921004</v>
      </c>
      <c r="I1848">
        <v>6.1682274032822102</v>
      </c>
      <c r="J1848">
        <v>-3.5365718010343801</v>
      </c>
      <c r="K1848">
        <v>363.24198086059198</v>
      </c>
      <c r="L1848">
        <v>329.716906724186</v>
      </c>
      <c r="M1848">
        <v>38.163957389408097</v>
      </c>
      <c r="N1848">
        <v>0.71969696969696895</v>
      </c>
      <c r="O1848">
        <v>29.224137931034399</v>
      </c>
      <c r="P1848">
        <v>46.218487394957897</v>
      </c>
    </row>
    <row r="1849" spans="1:17" hidden="1" x14ac:dyDescent="0.3">
      <c r="A1849" t="s">
        <v>3878</v>
      </c>
      <c r="B1849" t="s">
        <v>3879</v>
      </c>
      <c r="C1849" t="s">
        <v>10398</v>
      </c>
      <c r="D1849" t="s">
        <v>259</v>
      </c>
      <c r="E1849">
        <v>509.87655000000001</v>
      </c>
      <c r="F1849">
        <v>1273.0999999999999</v>
      </c>
      <c r="G1849">
        <v>-3.0618174280113299</v>
      </c>
      <c r="H1849">
        <v>-5.0685846350500601</v>
      </c>
      <c r="I1849">
        <v>-16.043192758949001</v>
      </c>
      <c r="J1849">
        <v>-3.2771343219534002</v>
      </c>
      <c r="K1849">
        <v>1328.8510508941199</v>
      </c>
      <c r="L1849">
        <v>1318.7214167203099</v>
      </c>
      <c r="M1849">
        <v>34.999574380857801</v>
      </c>
      <c r="N1849">
        <v>0.392908985745129</v>
      </c>
      <c r="O1849">
        <v>30.465006676616099</v>
      </c>
      <c r="P1849">
        <v>31.247422680412299</v>
      </c>
      <c r="Q1849">
        <v>6.2898733296351997E-2</v>
      </c>
    </row>
    <row r="1850" spans="1:17" hidden="1" x14ac:dyDescent="0.3">
      <c r="A1850" t="s">
        <v>3880</v>
      </c>
      <c r="B1850" t="s">
        <v>3881</v>
      </c>
      <c r="C1850" t="s">
        <v>10398</v>
      </c>
      <c r="D1850" t="s">
        <v>281</v>
      </c>
      <c r="E1850">
        <v>509.489485</v>
      </c>
      <c r="F1850">
        <v>637.29999999999995</v>
      </c>
      <c r="G1850">
        <v>40.784644994113101</v>
      </c>
      <c r="H1850">
        <v>-7.3334013003810297</v>
      </c>
      <c r="I1850">
        <v>-10.5885493290392</v>
      </c>
      <c r="J1850">
        <v>-4.3149191839746202</v>
      </c>
      <c r="K1850">
        <v>636.17619137043096</v>
      </c>
      <c r="L1850">
        <v>581.65418548232105</v>
      </c>
      <c r="M1850">
        <v>43.406989394735596</v>
      </c>
      <c r="N1850">
        <v>0.64743151305692803</v>
      </c>
      <c r="O1850">
        <v>22.548250431507899</v>
      </c>
      <c r="P1850">
        <v>81.437722419928804</v>
      </c>
      <c r="Q1850">
        <v>0.17990795992400599</v>
      </c>
    </row>
    <row r="1851" spans="1:17" hidden="1" x14ac:dyDescent="0.3">
      <c r="A1851" t="s">
        <v>3882</v>
      </c>
      <c r="B1851" t="s">
        <v>3883</v>
      </c>
      <c r="C1851" t="s">
        <v>10398</v>
      </c>
      <c r="D1851" t="s">
        <v>1223</v>
      </c>
      <c r="E1851">
        <v>508.672484711999</v>
      </c>
      <c r="F1851">
        <v>131.76</v>
      </c>
      <c r="G1851">
        <v>-10.1917436423279</v>
      </c>
      <c r="H1851">
        <v>-1.7285379138476999</v>
      </c>
      <c r="I1851">
        <v>-11.622569694638599</v>
      </c>
      <c r="J1851">
        <v>-8.4701241379016405</v>
      </c>
      <c r="K1851">
        <v>131.50051789272899</v>
      </c>
      <c r="L1851">
        <v>127.542164605202</v>
      </c>
      <c r="M1851">
        <v>46.558338825430297</v>
      </c>
      <c r="N1851">
        <v>0.92260107380604695</v>
      </c>
      <c r="O1851">
        <v>31.9444444444444</v>
      </c>
      <c r="P1851">
        <v>28.1088964511424</v>
      </c>
      <c r="Q1851">
        <v>1.2860166327389001E-2</v>
      </c>
    </row>
    <row r="1852" spans="1:17" hidden="1" x14ac:dyDescent="0.3">
      <c r="A1852" t="s">
        <v>3884</v>
      </c>
      <c r="B1852" t="s">
        <v>3885</v>
      </c>
      <c r="C1852" t="s">
        <v>10398</v>
      </c>
      <c r="D1852" t="s">
        <v>1208</v>
      </c>
      <c r="E1852">
        <v>508.56661311499897</v>
      </c>
      <c r="F1852">
        <v>242.77</v>
      </c>
      <c r="G1852">
        <v>102.722142795561</v>
      </c>
      <c r="H1852">
        <v>6.2125959024632804</v>
      </c>
      <c r="I1852">
        <v>19.140429431729601</v>
      </c>
      <c r="J1852">
        <v>-13.2059599737374</v>
      </c>
      <c r="K1852">
        <v>224.90443571325901</v>
      </c>
      <c r="L1852">
        <v>194.833111521153</v>
      </c>
      <c r="M1852">
        <v>57.284123588683002</v>
      </c>
      <c r="N1852">
        <v>2.2041373054204598</v>
      </c>
      <c r="O1852">
        <v>12.905218931498901</v>
      </c>
      <c r="P1852">
        <v>142.77000000000001</v>
      </c>
      <c r="Q1852">
        <v>0.115786452693796</v>
      </c>
    </row>
    <row r="1853" spans="1:17" hidden="1" x14ac:dyDescent="0.3">
      <c r="A1853" t="s">
        <v>3886</v>
      </c>
      <c r="B1853" t="s">
        <v>3887</v>
      </c>
      <c r="C1853" t="s">
        <v>10398</v>
      </c>
      <c r="D1853" t="s">
        <v>1978</v>
      </c>
      <c r="E1853">
        <v>507.78118125999998</v>
      </c>
      <c r="F1853">
        <v>250.1</v>
      </c>
      <c r="G1853">
        <v>-31.129079748989199</v>
      </c>
      <c r="H1853">
        <v>-4.9043664943663599</v>
      </c>
      <c r="I1853">
        <v>-6.8408485687893696</v>
      </c>
      <c r="J1853">
        <v>-5.1481839307155104</v>
      </c>
      <c r="K1853">
        <v>253.199912677854</v>
      </c>
      <c r="L1853">
        <v>250.233796122792</v>
      </c>
      <c r="M1853">
        <v>38.031552433344899</v>
      </c>
      <c r="N1853">
        <v>0.918100976408042</v>
      </c>
      <c r="O1853">
        <v>27.548980407836801</v>
      </c>
      <c r="P1853">
        <v>28.256410256410199</v>
      </c>
      <c r="Q1853">
        <v>-3.2087807650425001E-2</v>
      </c>
    </row>
    <row r="1854" spans="1:17" hidden="1" x14ac:dyDescent="0.3">
      <c r="A1854" t="s">
        <v>3888</v>
      </c>
      <c r="B1854" t="s">
        <v>3889</v>
      </c>
      <c r="C1854" t="s">
        <v>10398</v>
      </c>
      <c r="D1854" t="s">
        <v>605</v>
      </c>
      <c r="E1854">
        <v>507.54</v>
      </c>
      <c r="F1854">
        <v>422.95</v>
      </c>
      <c r="G1854">
        <v>58.133827800349898</v>
      </c>
      <c r="H1854">
        <v>-16.992513559225099</v>
      </c>
      <c r="I1854">
        <v>29.325407110710099</v>
      </c>
      <c r="J1854">
        <v>-3.5542764720539699</v>
      </c>
      <c r="K1854">
        <v>465.563709008719</v>
      </c>
      <c r="L1854">
        <v>394.95025189757899</v>
      </c>
      <c r="M1854">
        <v>31.3308720257522</v>
      </c>
      <c r="N1854">
        <v>0.232721075206961</v>
      </c>
      <c r="O1854">
        <v>32.048705520747099</v>
      </c>
      <c r="P1854">
        <v>115.79081632653001</v>
      </c>
      <c r="Q1854">
        <v>5.8357977539156003E-2</v>
      </c>
    </row>
    <row r="1855" spans="1:17" hidden="1" x14ac:dyDescent="0.3">
      <c r="A1855" t="s">
        <v>3890</v>
      </c>
      <c r="B1855" t="s">
        <v>3891</v>
      </c>
      <c r="C1855" t="s">
        <v>10398</v>
      </c>
      <c r="D1855" t="s">
        <v>226</v>
      </c>
      <c r="E1855">
        <v>506.08800000000002</v>
      </c>
      <c r="F1855">
        <v>234.3</v>
      </c>
      <c r="G1855">
        <v>-18.048776409139499</v>
      </c>
      <c r="H1855">
        <v>-3.9535782504129902</v>
      </c>
      <c r="I1855">
        <v>22.372328931914598</v>
      </c>
      <c r="J1855">
        <v>-4.2721787719826798</v>
      </c>
      <c r="K1855">
        <v>226.774022456084</v>
      </c>
      <c r="L1855">
        <v>201.80401118491801</v>
      </c>
      <c r="M1855">
        <v>35.317038019320798</v>
      </c>
      <c r="N1855">
        <v>0.485031674440557</v>
      </c>
      <c r="O1855">
        <v>13.102859581732799</v>
      </c>
      <c r="P1855">
        <v>47.358490566037702</v>
      </c>
      <c r="Q1855">
        <v>-3.4100497485323997E-2</v>
      </c>
    </row>
    <row r="1856" spans="1:17" hidden="1" x14ac:dyDescent="0.3">
      <c r="A1856" t="s">
        <v>3892</v>
      </c>
      <c r="B1856" t="s">
        <v>3893</v>
      </c>
      <c r="C1856" t="s">
        <v>10398</v>
      </c>
      <c r="D1856" t="s">
        <v>80</v>
      </c>
      <c r="E1856">
        <v>505.18719127200001</v>
      </c>
      <c r="F1856">
        <v>171.98</v>
      </c>
      <c r="G1856">
        <v>-33.676189901770599</v>
      </c>
      <c r="H1856">
        <v>-9.6734229669746306</v>
      </c>
      <c r="I1856">
        <v>-18.6848923430884</v>
      </c>
      <c r="J1856">
        <v>-3.00503639800989</v>
      </c>
      <c r="K1856">
        <v>185.51558485722899</v>
      </c>
      <c r="L1856">
        <v>191.67789734419</v>
      </c>
      <c r="M1856">
        <v>31.4144392385037</v>
      </c>
      <c r="N1856">
        <v>0.83236536879843603</v>
      </c>
      <c r="O1856">
        <v>34.870333759739502</v>
      </c>
      <c r="P1856">
        <v>11.458198314970801</v>
      </c>
      <c r="Q1856">
        <v>-0.112473182301944</v>
      </c>
    </row>
    <row r="1857" spans="1:17" hidden="1" x14ac:dyDescent="0.3">
      <c r="A1857" t="s">
        <v>3894</v>
      </c>
      <c r="B1857" t="s">
        <v>3895</v>
      </c>
      <c r="C1857" t="s">
        <v>10398</v>
      </c>
      <c r="D1857" t="s">
        <v>114</v>
      </c>
      <c r="E1857">
        <v>504.80399999999997</v>
      </c>
      <c r="F1857">
        <v>203.55</v>
      </c>
      <c r="G1857">
        <v>9.5858405013640393</v>
      </c>
      <c r="H1857">
        <v>10.4420078050908</v>
      </c>
      <c r="I1857">
        <v>36.990417318348399</v>
      </c>
      <c r="J1857">
        <v>10.236354251180201</v>
      </c>
      <c r="K1857">
        <v>168.90842287240201</v>
      </c>
      <c r="L1857">
        <v>150.41498349552</v>
      </c>
      <c r="M1857">
        <v>68.598307319485102</v>
      </c>
      <c r="N1857">
        <v>2.0167918021913498</v>
      </c>
      <c r="O1857">
        <v>23.3112257430606</v>
      </c>
      <c r="P1857">
        <v>64.153225806451601</v>
      </c>
      <c r="Q1857">
        <v>7.0005406768057998E-2</v>
      </c>
    </row>
    <row r="1858" spans="1:17" hidden="1" x14ac:dyDescent="0.3">
      <c r="A1858" t="s">
        <v>3896</v>
      </c>
      <c r="B1858" t="s">
        <v>3897</v>
      </c>
      <c r="C1858" t="s">
        <v>10398</v>
      </c>
      <c r="D1858" t="s">
        <v>122</v>
      </c>
      <c r="E1858">
        <v>503.74135749999999</v>
      </c>
      <c r="F1858">
        <v>1640.05</v>
      </c>
      <c r="G1858">
        <v>7.0771866552101796</v>
      </c>
      <c r="H1858">
        <v>-8.8360247458483503</v>
      </c>
      <c r="I1858">
        <v>6.77526797857593</v>
      </c>
      <c r="J1858">
        <v>-1.77490584268333</v>
      </c>
      <c r="K1858">
        <v>1656.04837970278</v>
      </c>
      <c r="L1858">
        <v>1542.20688221098</v>
      </c>
      <c r="M1858">
        <v>53.705286734715102</v>
      </c>
      <c r="N1858">
        <v>0.53823052390895698</v>
      </c>
      <c r="O1858">
        <v>31.032590469802699</v>
      </c>
      <c r="P1858">
        <v>67.352040816326493</v>
      </c>
      <c r="Q1858">
        <v>9.830976342186E-2</v>
      </c>
    </row>
    <row r="1859" spans="1:17" hidden="1" x14ac:dyDescent="0.3">
      <c r="A1859" t="s">
        <v>3898</v>
      </c>
      <c r="B1859" t="s">
        <v>3899</v>
      </c>
      <c r="C1859" t="s">
        <v>10398</v>
      </c>
      <c r="D1859" t="s">
        <v>278</v>
      </c>
      <c r="E1859">
        <v>503.28931660000001</v>
      </c>
      <c r="F1859">
        <v>587.65</v>
      </c>
      <c r="G1859">
        <v>23.7396866552101</v>
      </c>
      <c r="H1859">
        <v>13.936846210172799</v>
      </c>
      <c r="I1859">
        <v>77.462107358757194</v>
      </c>
      <c r="J1859">
        <v>-10.604840249361899</v>
      </c>
      <c r="K1859">
        <v>528.87199749640104</v>
      </c>
      <c r="L1859">
        <v>433.92704709391899</v>
      </c>
      <c r="M1859">
        <v>39.388219104583101</v>
      </c>
      <c r="N1859">
        <v>0.93430476718821498</v>
      </c>
      <c r="O1859">
        <v>22.521909299753201</v>
      </c>
      <c r="P1859">
        <v>117.648148148148</v>
      </c>
      <c r="Q1859">
        <v>-5.2324791366377001E-2</v>
      </c>
    </row>
    <row r="1860" spans="1:17" hidden="1" x14ac:dyDescent="0.3">
      <c r="A1860" t="s">
        <v>3900</v>
      </c>
      <c r="B1860" t="s">
        <v>3901</v>
      </c>
      <c r="C1860" t="s">
        <v>10398</v>
      </c>
      <c r="D1860" t="s">
        <v>605</v>
      </c>
      <c r="E1860">
        <v>503.16874999999999</v>
      </c>
      <c r="F1860">
        <v>129.85</v>
      </c>
      <c r="G1860">
        <v>-20.1541186545243</v>
      </c>
      <c r="H1860">
        <v>-10.7489360840686</v>
      </c>
      <c r="I1860">
        <v>-1.84641603630053</v>
      </c>
      <c r="J1860">
        <v>-3.6174039386467798</v>
      </c>
      <c r="K1860">
        <v>128.09841375257099</v>
      </c>
      <c r="L1860">
        <v>124.36824036578901</v>
      </c>
      <c r="M1860">
        <v>47.141374484635399</v>
      </c>
      <c r="N1860">
        <v>0.44911518045225501</v>
      </c>
      <c r="O1860">
        <v>19.060454370427401</v>
      </c>
      <c r="P1860">
        <v>28.2469135802469</v>
      </c>
      <c r="Q1860">
        <v>6.6950836918930001E-2</v>
      </c>
    </row>
    <row r="1861" spans="1:17" hidden="1" x14ac:dyDescent="0.3">
      <c r="A1861" t="s">
        <v>3902</v>
      </c>
      <c r="B1861" t="s">
        <v>3903</v>
      </c>
      <c r="C1861" t="s">
        <v>10398</v>
      </c>
      <c r="D1861" t="s">
        <v>605</v>
      </c>
      <c r="E1861">
        <v>498.96721135799999</v>
      </c>
      <c r="F1861">
        <v>55.98</v>
      </c>
      <c r="G1861">
        <v>27.653544333112801</v>
      </c>
      <c r="H1861">
        <v>10.240068084701001</v>
      </c>
      <c r="I1861">
        <v>26.183053548097998</v>
      </c>
      <c r="J1861">
        <v>-13.6805287325815</v>
      </c>
      <c r="K1861">
        <v>49.914748054914298</v>
      </c>
      <c r="L1861">
        <v>42.243858124434297</v>
      </c>
      <c r="M1861">
        <v>45.943203322233401</v>
      </c>
      <c r="N1861">
        <v>2.5446324440364299</v>
      </c>
      <c r="O1861">
        <v>26.795284030010698</v>
      </c>
      <c r="P1861">
        <v>67.104477611940297</v>
      </c>
      <c r="Q1861">
        <v>4.9490034723481999E-2</v>
      </c>
    </row>
    <row r="1862" spans="1:17" hidden="1" x14ac:dyDescent="0.3">
      <c r="A1862" t="s">
        <v>3904</v>
      </c>
      <c r="B1862" t="s">
        <v>3905</v>
      </c>
      <c r="C1862" t="s">
        <v>10398</v>
      </c>
      <c r="D1862" t="s">
        <v>215</v>
      </c>
      <c r="E1862">
        <v>497.36500000000001</v>
      </c>
      <c r="F1862">
        <v>452.15</v>
      </c>
      <c r="G1862">
        <v>57.477102184102698</v>
      </c>
      <c r="H1862">
        <v>-15.6011806049148</v>
      </c>
      <c r="I1862">
        <v>42.812176342242601</v>
      </c>
      <c r="J1862">
        <v>-12.078258899882499</v>
      </c>
      <c r="K1862">
        <v>512.95550414558102</v>
      </c>
      <c r="L1862">
        <v>441.86911830154901</v>
      </c>
      <c r="M1862">
        <v>16.152810678240701</v>
      </c>
      <c r="N1862">
        <v>0.57062396092836598</v>
      </c>
      <c r="O1862">
        <v>47.296251244056101</v>
      </c>
      <c r="P1862">
        <v>98.965896589658897</v>
      </c>
      <c r="Q1862">
        <v>0.202066805449822</v>
      </c>
    </row>
    <row r="1863" spans="1:17" hidden="1" x14ac:dyDescent="0.3">
      <c r="A1863" t="s">
        <v>3906</v>
      </c>
      <c r="B1863" t="s">
        <v>3907</v>
      </c>
      <c r="C1863" t="s">
        <v>10398</v>
      </c>
      <c r="D1863" t="s">
        <v>467</v>
      </c>
      <c r="E1863">
        <v>497.20361984799899</v>
      </c>
      <c r="F1863">
        <v>32.729999999999997</v>
      </c>
      <c r="G1863">
        <v>87.686109648024797</v>
      </c>
      <c r="H1863">
        <v>36.479768825175398</v>
      </c>
      <c r="I1863">
        <v>-1.8253147293552301</v>
      </c>
      <c r="J1863">
        <v>22.175521507744001</v>
      </c>
      <c r="K1863">
        <v>26.459355247339801</v>
      </c>
      <c r="L1863">
        <v>23.202881327681901</v>
      </c>
      <c r="M1863">
        <v>65.927819869228202</v>
      </c>
      <c r="N1863">
        <v>1.9563284498520399</v>
      </c>
      <c r="O1863">
        <v>8.4631836235869304</v>
      </c>
      <c r="P1863">
        <v>131.658929575119</v>
      </c>
    </row>
    <row r="1864" spans="1:17" hidden="1" x14ac:dyDescent="0.3">
      <c r="A1864" t="s">
        <v>3908</v>
      </c>
      <c r="B1864" t="s">
        <v>3909</v>
      </c>
      <c r="C1864" t="s">
        <v>10398</v>
      </c>
      <c r="D1864" t="s">
        <v>533</v>
      </c>
      <c r="E1864">
        <v>497.00862011999999</v>
      </c>
      <c r="F1864">
        <v>200.1</v>
      </c>
      <c r="G1864">
        <v>101.602193876469</v>
      </c>
      <c r="H1864">
        <v>3.6864447513121301</v>
      </c>
      <c r="I1864">
        <v>86.505930026499101</v>
      </c>
      <c r="J1864">
        <v>3.3341666279942599</v>
      </c>
      <c r="K1864">
        <v>183.38253873872401</v>
      </c>
      <c r="L1864">
        <v>154.78730279753401</v>
      </c>
      <c r="M1864">
        <v>71.033722676110301</v>
      </c>
      <c r="N1864">
        <v>0.33724574117587203</v>
      </c>
      <c r="O1864">
        <v>3.4482758620689702</v>
      </c>
      <c r="P1864">
        <v>141.084337349397</v>
      </c>
      <c r="Q1864">
        <v>5.4007204393699E-2</v>
      </c>
    </row>
    <row r="1865" spans="1:17" hidden="1" x14ac:dyDescent="0.3">
      <c r="A1865" t="s">
        <v>3910</v>
      </c>
      <c r="B1865" t="s">
        <v>3911</v>
      </c>
      <c r="C1865" t="s">
        <v>10398</v>
      </c>
      <c r="D1865" t="s">
        <v>125</v>
      </c>
      <c r="E1865">
        <v>496.40091711599899</v>
      </c>
      <c r="F1865">
        <v>49.47</v>
      </c>
      <c r="G1865">
        <v>48.4360429305138</v>
      </c>
      <c r="H1865">
        <v>-9.9355418264133704</v>
      </c>
      <c r="I1865">
        <v>-4.9434213955452</v>
      </c>
      <c r="J1865">
        <v>-3.73592669658633</v>
      </c>
      <c r="K1865">
        <v>52.544137691499202</v>
      </c>
      <c r="L1865">
        <v>44.746067298001698</v>
      </c>
      <c r="M1865">
        <v>29.191876631518699</v>
      </c>
      <c r="N1865">
        <v>0.353332218342916</v>
      </c>
      <c r="O1865">
        <v>51.607034566403797</v>
      </c>
      <c r="P1865">
        <v>89.087434304825507</v>
      </c>
      <c r="Q1865">
        <v>0.149611232666853</v>
      </c>
    </row>
    <row r="1866" spans="1:17" hidden="1" x14ac:dyDescent="0.3">
      <c r="A1866" t="s">
        <v>3912</v>
      </c>
      <c r="B1866" t="s">
        <v>3913</v>
      </c>
      <c r="C1866" t="s">
        <v>10398</v>
      </c>
      <c r="D1866" t="s">
        <v>1847</v>
      </c>
      <c r="E1866">
        <v>495.84448800000001</v>
      </c>
      <c r="F1866">
        <v>365.15</v>
      </c>
      <c r="G1866">
        <v>-51.495047597810803</v>
      </c>
      <c r="H1866">
        <v>-9.8643716901292997</v>
      </c>
      <c r="I1866">
        <v>-38.228717789763003</v>
      </c>
      <c r="J1866">
        <v>-5.4003700336647604</v>
      </c>
      <c r="K1866">
        <v>389.752684170728</v>
      </c>
      <c r="L1866">
        <v>412.73306965925701</v>
      </c>
      <c r="M1866">
        <v>35.863667745904898</v>
      </c>
      <c r="N1866">
        <v>0.58463009214536998</v>
      </c>
      <c r="O1866">
        <v>58.291113241133701</v>
      </c>
      <c r="P1866">
        <v>16.234282985834799</v>
      </c>
    </row>
    <row r="1867" spans="1:17" hidden="1" x14ac:dyDescent="0.3">
      <c r="A1867" t="s">
        <v>3914</v>
      </c>
      <c r="B1867" t="s">
        <v>3915</v>
      </c>
      <c r="C1867" t="s">
        <v>10398</v>
      </c>
      <c r="D1867" t="s">
        <v>77</v>
      </c>
      <c r="E1867">
        <v>495.16940807999998</v>
      </c>
      <c r="F1867">
        <v>165.92</v>
      </c>
      <c r="G1867">
        <v>3.67542962709773</v>
      </c>
      <c r="H1867">
        <v>-17.206315535229901</v>
      </c>
      <c r="I1867">
        <v>25.372061441626698</v>
      </c>
      <c r="J1867">
        <v>-5.8562245240020196</v>
      </c>
      <c r="K1867">
        <v>172.93828144850801</v>
      </c>
      <c r="L1867">
        <v>151.26577125708999</v>
      </c>
      <c r="M1867">
        <v>26.366883665964899</v>
      </c>
      <c r="N1867">
        <v>7.4650271843482205E-2</v>
      </c>
      <c r="O1867">
        <v>37.234811957569903</v>
      </c>
      <c r="P1867">
        <v>49.4774774774774</v>
      </c>
      <c r="Q1867">
        <v>5.2695199885830997E-2</v>
      </c>
    </row>
    <row r="1868" spans="1:17" hidden="1" x14ac:dyDescent="0.3">
      <c r="A1868" t="s">
        <v>3916</v>
      </c>
      <c r="B1868" t="s">
        <v>3917</v>
      </c>
      <c r="C1868" t="s">
        <v>10398</v>
      </c>
      <c r="D1868" t="s">
        <v>244</v>
      </c>
      <c r="E1868">
        <v>494.24197630499998</v>
      </c>
      <c r="F1868">
        <v>445.55</v>
      </c>
      <c r="G1868">
        <v>-49.285427500040903</v>
      </c>
      <c r="H1868">
        <v>-13.108532043664599</v>
      </c>
      <c r="I1868">
        <v>-23.7690558326141</v>
      </c>
      <c r="J1868">
        <v>3.5988413793397398</v>
      </c>
      <c r="K1868">
        <v>474.00871844212298</v>
      </c>
      <c r="L1868">
        <v>510.59268621121601</v>
      </c>
      <c r="M1868">
        <v>44.883225835577697</v>
      </c>
      <c r="N1868">
        <v>1.02567296811901</v>
      </c>
      <c r="O1868">
        <v>92.065985860172802</v>
      </c>
      <c r="P1868">
        <v>16.6513941615394</v>
      </c>
      <c r="Q1868">
        <v>0.24294305943177499</v>
      </c>
    </row>
    <row r="1869" spans="1:17" hidden="1" x14ac:dyDescent="0.3">
      <c r="A1869" t="s">
        <v>3918</v>
      </c>
      <c r="B1869" t="s">
        <v>3919</v>
      </c>
      <c r="C1869" t="s">
        <v>10398</v>
      </c>
      <c r="D1869" t="s">
        <v>54</v>
      </c>
      <c r="E1869">
        <v>494.0910015</v>
      </c>
      <c r="F1869">
        <v>1119.55</v>
      </c>
      <c r="G1869">
        <v>30.1781079581108</v>
      </c>
      <c r="H1869">
        <v>11.9319514556404</v>
      </c>
      <c r="I1869">
        <v>41.407481206163098</v>
      </c>
      <c r="J1869">
        <v>-5.3519066472324397</v>
      </c>
      <c r="K1869">
        <v>1028.27625963793</v>
      </c>
      <c r="L1869">
        <v>866.69333776486701</v>
      </c>
      <c r="M1869">
        <v>50.656896523293199</v>
      </c>
      <c r="N1869">
        <v>0.68270308002196201</v>
      </c>
      <c r="O1869">
        <v>8.0791389397525801</v>
      </c>
      <c r="P1869">
        <v>90.756517294257904</v>
      </c>
      <c r="Q1869">
        <v>9.3250130514867996E-2</v>
      </c>
    </row>
    <row r="1870" spans="1:17" hidden="1" x14ac:dyDescent="0.3">
      <c r="A1870" t="s">
        <v>3920</v>
      </c>
      <c r="B1870" t="s">
        <v>3921</v>
      </c>
      <c r="C1870" t="s">
        <v>10398</v>
      </c>
      <c r="D1870" t="s">
        <v>51</v>
      </c>
      <c r="E1870">
        <v>493.23760376799999</v>
      </c>
      <c r="F1870">
        <v>115.58</v>
      </c>
      <c r="G1870">
        <v>-42.919480948839201</v>
      </c>
      <c r="H1870">
        <v>-5.7721957782313398</v>
      </c>
      <c r="I1870">
        <v>-31.421131238082001</v>
      </c>
      <c r="J1870">
        <v>-5.7958589636364497</v>
      </c>
      <c r="K1870">
        <v>113.348307401037</v>
      </c>
      <c r="M1870">
        <v>50.462863046580701</v>
      </c>
      <c r="O1870">
        <v>15.9370133241045</v>
      </c>
      <c r="P1870">
        <v>24.6683205695178</v>
      </c>
    </row>
    <row r="1871" spans="1:17" hidden="1" x14ac:dyDescent="0.3">
      <c r="A1871" t="s">
        <v>3922</v>
      </c>
      <c r="B1871" t="s">
        <v>3923</v>
      </c>
      <c r="C1871" t="s">
        <v>10398</v>
      </c>
      <c r="D1871" t="s">
        <v>605</v>
      </c>
      <c r="E1871">
        <v>492.0862075</v>
      </c>
      <c r="F1871">
        <v>143.75</v>
      </c>
      <c r="G1871">
        <v>-37.001054085530498</v>
      </c>
      <c r="H1871">
        <v>-5.7805816851215699</v>
      </c>
      <c r="I1871">
        <v>-21.844878487285499</v>
      </c>
      <c r="J1871">
        <v>-3.5081868794112498</v>
      </c>
      <c r="K1871">
        <v>150.622937347131</v>
      </c>
      <c r="L1871">
        <v>151.43742656931801</v>
      </c>
      <c r="M1871">
        <v>33.587926208678901</v>
      </c>
      <c r="N1871">
        <v>0.36715263505439799</v>
      </c>
      <c r="O1871">
        <v>27.0191304347826</v>
      </c>
      <c r="P1871">
        <v>8.0420894400601295</v>
      </c>
      <c r="Q1871">
        <v>6.0432822840423998E-2</v>
      </c>
    </row>
    <row r="1872" spans="1:17" hidden="1" x14ac:dyDescent="0.3">
      <c r="A1872" t="s">
        <v>3924</v>
      </c>
      <c r="B1872" t="s">
        <v>3925</v>
      </c>
      <c r="C1872" t="s">
        <v>10398</v>
      </c>
      <c r="D1872" t="s">
        <v>21</v>
      </c>
      <c r="E1872">
        <v>491.13037458100001</v>
      </c>
      <c r="F1872">
        <v>123.97</v>
      </c>
      <c r="G1872">
        <v>52.180546870263903</v>
      </c>
      <c r="H1872">
        <v>-24.4216633567959</v>
      </c>
      <c r="I1872">
        <v>-0.36500257040481499</v>
      </c>
      <c r="J1872">
        <v>-6.1016446334320502</v>
      </c>
      <c r="K1872">
        <v>142.289127681737</v>
      </c>
      <c r="L1872">
        <v>112.455854091631</v>
      </c>
      <c r="M1872">
        <v>25.866871727581898</v>
      </c>
      <c r="N1872">
        <v>0.80461662992737504</v>
      </c>
      <c r="O1872">
        <v>55.602161813341901</v>
      </c>
      <c r="P1872">
        <v>117.11033274956201</v>
      </c>
      <c r="Q1872">
        <v>8.6714949746537998E-2</v>
      </c>
    </row>
    <row r="1873" spans="1:17" hidden="1" x14ac:dyDescent="0.3">
      <c r="A1873" t="s">
        <v>3926</v>
      </c>
      <c r="B1873" t="s">
        <v>3927</v>
      </c>
      <c r="C1873" t="s">
        <v>10398</v>
      </c>
      <c r="E1873">
        <v>490.292284</v>
      </c>
      <c r="F1873">
        <v>409.3</v>
      </c>
      <c r="G1873">
        <v>138.623915576136</v>
      </c>
      <c r="H1873">
        <v>31.175487545970199</v>
      </c>
      <c r="I1873">
        <v>162.24716878605801</v>
      </c>
      <c r="J1873">
        <v>4.3778716027846096</v>
      </c>
      <c r="K1873">
        <v>299.16059262337598</v>
      </c>
      <c r="L1873">
        <v>202.117772265095</v>
      </c>
      <c r="M1873">
        <v>99.9724436382118</v>
      </c>
      <c r="N1873">
        <v>0.627604793300928</v>
      </c>
      <c r="O1873">
        <v>0</v>
      </c>
      <c r="P1873">
        <v>195.09733237202599</v>
      </c>
    </row>
    <row r="1874" spans="1:17" hidden="1" x14ac:dyDescent="0.3">
      <c r="A1874" t="s">
        <v>3928</v>
      </c>
      <c r="B1874" t="s">
        <v>3929</v>
      </c>
      <c r="C1874" t="s">
        <v>10398</v>
      </c>
      <c r="D1874" t="s">
        <v>1223</v>
      </c>
      <c r="E1874">
        <v>490.23846461800002</v>
      </c>
      <c r="F1874">
        <v>179.62</v>
      </c>
      <c r="G1874">
        <v>11.284784694425801</v>
      </c>
      <c r="H1874">
        <v>8.8151124618438104</v>
      </c>
      <c r="I1874">
        <v>-3.3221340280687501</v>
      </c>
      <c r="J1874">
        <v>-11.1650014009847</v>
      </c>
      <c r="K1874">
        <v>169.28983988260401</v>
      </c>
      <c r="L1874">
        <v>159.424605002101</v>
      </c>
      <c r="M1874">
        <v>46.500169561670397</v>
      </c>
      <c r="N1874">
        <v>1.63379370003834</v>
      </c>
      <c r="O1874">
        <v>33.615410310655797</v>
      </c>
      <c r="P1874">
        <v>43.695999999999998</v>
      </c>
      <c r="Q1874">
        <v>5.8688092246349998E-3</v>
      </c>
    </row>
    <row r="1875" spans="1:17" hidden="1" x14ac:dyDescent="0.3">
      <c r="A1875" t="s">
        <v>3930</v>
      </c>
      <c r="B1875" t="s">
        <v>3931</v>
      </c>
      <c r="C1875" t="s">
        <v>10398</v>
      </c>
      <c r="D1875" t="s">
        <v>171</v>
      </c>
      <c r="E1875">
        <v>490</v>
      </c>
      <c r="F1875">
        <v>200</v>
      </c>
      <c r="G1875">
        <v>7.9579351650680401</v>
      </c>
      <c r="H1875">
        <v>-0.747122674381274</v>
      </c>
      <c r="I1875">
        <v>10.936961097150199</v>
      </c>
      <c r="J1875">
        <v>0.91069081578939803</v>
      </c>
      <c r="K1875">
        <v>194.14863065903299</v>
      </c>
      <c r="L1875">
        <v>182.51065479432901</v>
      </c>
      <c r="M1875">
        <v>71.687229629952199</v>
      </c>
      <c r="N1875">
        <v>0.81731693253891902</v>
      </c>
      <c r="O1875">
        <v>14.999999999999901</v>
      </c>
      <c r="P1875">
        <v>53.727901614142901</v>
      </c>
      <c r="Q1875">
        <v>9.4812523334408996E-2</v>
      </c>
    </row>
    <row r="1876" spans="1:17" hidden="1" x14ac:dyDescent="0.3">
      <c r="A1876" t="s">
        <v>3932</v>
      </c>
      <c r="B1876" t="s">
        <v>3933</v>
      </c>
      <c r="C1876" t="s">
        <v>10398</v>
      </c>
      <c r="D1876" t="s">
        <v>259</v>
      </c>
      <c r="E1876">
        <v>489.29832835500002</v>
      </c>
      <c r="F1876">
        <v>74.150000000000006</v>
      </c>
      <c r="G1876">
        <v>51.702196842659198</v>
      </c>
      <c r="H1876">
        <v>-12.7676806069228</v>
      </c>
      <c r="I1876">
        <v>8.5269707921969609</v>
      </c>
      <c r="J1876">
        <v>-7.8326346281242101</v>
      </c>
      <c r="K1876">
        <v>76.417202007563802</v>
      </c>
      <c r="L1876">
        <v>65.221028451281896</v>
      </c>
      <c r="M1876">
        <v>35.513724685785199</v>
      </c>
      <c r="N1876">
        <v>0.42472835505330903</v>
      </c>
      <c r="O1876">
        <v>26.095751854349199</v>
      </c>
      <c r="P1876">
        <v>85.097353969046395</v>
      </c>
      <c r="Q1876">
        <v>0.140385212624767</v>
      </c>
    </row>
    <row r="1877" spans="1:17" hidden="1" x14ac:dyDescent="0.3">
      <c r="A1877" t="s">
        <v>3934</v>
      </c>
      <c r="B1877" t="s">
        <v>3935</v>
      </c>
      <c r="C1877" t="s">
        <v>10398</v>
      </c>
      <c r="D1877" t="s">
        <v>21</v>
      </c>
      <c r="E1877">
        <v>487.70301999999998</v>
      </c>
      <c r="F1877">
        <v>39.01</v>
      </c>
      <c r="G1877">
        <v>43.784131099654601</v>
      </c>
      <c r="H1877">
        <v>-15.876208811341399</v>
      </c>
      <c r="I1877">
        <v>59.626798704615801</v>
      </c>
      <c r="J1877">
        <v>-6.17633942626503</v>
      </c>
      <c r="K1877">
        <v>36.567687928866299</v>
      </c>
      <c r="L1877">
        <v>30.059648168411901</v>
      </c>
      <c r="M1877">
        <v>45.523763565836198</v>
      </c>
      <c r="N1877">
        <v>0.25800842185088302</v>
      </c>
      <c r="O1877">
        <v>25.044860292232698</v>
      </c>
      <c r="P1877">
        <v>89.829683698296805</v>
      </c>
      <c r="Q1877">
        <v>5.3592420256902001E-2</v>
      </c>
    </row>
    <row r="1878" spans="1:17" hidden="1" x14ac:dyDescent="0.3">
      <c r="A1878" t="s">
        <v>3936</v>
      </c>
      <c r="B1878" t="s">
        <v>3937</v>
      </c>
      <c r="C1878" t="s">
        <v>10398</v>
      </c>
      <c r="D1878" t="s">
        <v>605</v>
      </c>
      <c r="E1878">
        <v>487.582965</v>
      </c>
      <c r="F1878">
        <v>207.65</v>
      </c>
      <c r="G1878">
        <v>267.44268219376897</v>
      </c>
      <c r="H1878">
        <v>-0.19280763540293799</v>
      </c>
      <c r="I1878">
        <v>213.87912349626299</v>
      </c>
      <c r="J1878">
        <v>-0.87100877705341995</v>
      </c>
      <c r="K1878">
        <v>187.11280073897399</v>
      </c>
      <c r="L1878">
        <v>122.31942268544999</v>
      </c>
      <c r="M1878">
        <v>63.228599180286501</v>
      </c>
      <c r="N1878">
        <v>0.75083547246573301</v>
      </c>
      <c r="O1878">
        <v>2.93763544425715</v>
      </c>
      <c r="P1878">
        <v>412.08384710234202</v>
      </c>
      <c r="Q1878">
        <v>9.2022488939374994E-2</v>
      </c>
    </row>
    <row r="1879" spans="1:17" hidden="1" x14ac:dyDescent="0.3">
      <c r="A1879" t="s">
        <v>3938</v>
      </c>
      <c r="B1879" t="s">
        <v>3939</v>
      </c>
      <c r="C1879" t="s">
        <v>10398</v>
      </c>
      <c r="D1879" t="s">
        <v>132</v>
      </c>
      <c r="E1879">
        <v>487.15596288</v>
      </c>
      <c r="F1879">
        <v>34.56</v>
      </c>
      <c r="G1879">
        <v>122.66912704450399</v>
      </c>
      <c r="H1879">
        <v>1.3662154310828001</v>
      </c>
      <c r="I1879">
        <v>13.813099979199</v>
      </c>
      <c r="J1879">
        <v>-0.37809887606506898</v>
      </c>
      <c r="K1879">
        <v>36.841020641429701</v>
      </c>
      <c r="L1879">
        <v>32.479780872189103</v>
      </c>
      <c r="M1879">
        <v>43.429495861049197</v>
      </c>
      <c r="N1879">
        <v>1.23883119930201</v>
      </c>
      <c r="O1879">
        <v>53.3854166666666</v>
      </c>
      <c r="P1879">
        <v>161.81818181818099</v>
      </c>
      <c r="Q1879">
        <v>2.4949066623532998E-2</v>
      </c>
    </row>
    <row r="1880" spans="1:17" hidden="1" x14ac:dyDescent="0.3">
      <c r="A1880" t="s">
        <v>3940</v>
      </c>
      <c r="B1880" t="s">
        <v>3941</v>
      </c>
      <c r="C1880" t="s">
        <v>10398</v>
      </c>
      <c r="D1880" t="s">
        <v>83</v>
      </c>
      <c r="E1880">
        <v>485.88720000000001</v>
      </c>
      <c r="F1880">
        <v>204</v>
      </c>
      <c r="G1880">
        <v>46.953302694442797</v>
      </c>
      <c r="H1880">
        <v>21.984586643204</v>
      </c>
      <c r="I1880">
        <v>58.4516524052001</v>
      </c>
      <c r="J1880">
        <v>-12.616451081585399</v>
      </c>
      <c r="M1880">
        <v>46.926036737531803</v>
      </c>
      <c r="O1880">
        <v>21.470588235294102</v>
      </c>
      <c r="P1880">
        <v>85.370286233530194</v>
      </c>
    </row>
    <row r="1881" spans="1:17" hidden="1" x14ac:dyDescent="0.3">
      <c r="A1881" t="s">
        <v>3942</v>
      </c>
      <c r="B1881" t="s">
        <v>3943</v>
      </c>
      <c r="C1881" t="s">
        <v>10398</v>
      </c>
      <c r="D1881" t="s">
        <v>404</v>
      </c>
      <c r="E1881">
        <v>485.13465000000002</v>
      </c>
      <c r="F1881">
        <v>96.93</v>
      </c>
      <c r="G1881">
        <v>54.508917424440902</v>
      </c>
      <c r="H1881">
        <v>-5.4814130540103401</v>
      </c>
      <c r="I1881">
        <v>81.349147477078503</v>
      </c>
      <c r="J1881">
        <v>-4.6347379495742702</v>
      </c>
      <c r="K1881">
        <v>95.488158394047105</v>
      </c>
      <c r="L1881">
        <v>74.013600364478606</v>
      </c>
      <c r="M1881">
        <v>26.347423491234</v>
      </c>
      <c r="N1881">
        <v>0.486272016649195</v>
      </c>
      <c r="O1881">
        <v>16.867842773135202</v>
      </c>
      <c r="P1881">
        <v>116.845637583892</v>
      </c>
      <c r="Q1881">
        <v>9.1704816202328995E-2</v>
      </c>
    </row>
    <row r="1882" spans="1:17" hidden="1" x14ac:dyDescent="0.3">
      <c r="A1882" t="s">
        <v>3944</v>
      </c>
      <c r="B1882" t="s">
        <v>3945</v>
      </c>
      <c r="C1882" t="s">
        <v>10398</v>
      </c>
      <c r="D1882" t="s">
        <v>77</v>
      </c>
      <c r="E1882">
        <v>483.57773544999998</v>
      </c>
      <c r="F1882">
        <v>678.25</v>
      </c>
      <c r="G1882">
        <v>16.612432218190701</v>
      </c>
      <c r="H1882">
        <v>4.5129593392945999</v>
      </c>
      <c r="I1882">
        <v>12.1370379020657</v>
      </c>
      <c r="J1882">
        <v>-4.8016026752625196</v>
      </c>
      <c r="K1882">
        <v>653.43645230366894</v>
      </c>
      <c r="L1882">
        <v>580.85245164449998</v>
      </c>
      <c r="M1882">
        <v>53.807723924020003</v>
      </c>
      <c r="N1882">
        <v>0.66653163485678402</v>
      </c>
      <c r="O1882">
        <v>12.2005160339107</v>
      </c>
      <c r="P1882">
        <v>83.286042426698998</v>
      </c>
      <c r="Q1882">
        <v>6.4889464650928E-2</v>
      </c>
    </row>
    <row r="1883" spans="1:17" hidden="1" x14ac:dyDescent="0.3">
      <c r="A1883" t="s">
        <v>3946</v>
      </c>
      <c r="B1883" t="s">
        <v>3947</v>
      </c>
      <c r="C1883" t="s">
        <v>10398</v>
      </c>
      <c r="D1883" t="s">
        <v>533</v>
      </c>
      <c r="E1883">
        <v>483.1</v>
      </c>
      <c r="F1883">
        <v>483.1</v>
      </c>
      <c r="G1883">
        <v>44.245863937206103</v>
      </c>
      <c r="H1883">
        <v>10.9112627275045</v>
      </c>
      <c r="I1883">
        <v>31.912465802390301</v>
      </c>
      <c r="J1883">
        <v>-7.8763892499321502</v>
      </c>
      <c r="K1883">
        <v>444.86011070802198</v>
      </c>
      <c r="L1883">
        <v>379.65843937152601</v>
      </c>
      <c r="M1883">
        <v>54.317376586399497</v>
      </c>
      <c r="N1883">
        <v>0.57339071250229001</v>
      </c>
      <c r="O1883">
        <v>18.815980128337799</v>
      </c>
      <c r="P1883">
        <v>92.393468737554699</v>
      </c>
      <c r="Q1883">
        <v>7.5286803373111E-2</v>
      </c>
    </row>
    <row r="1884" spans="1:17" hidden="1" x14ac:dyDescent="0.3">
      <c r="A1884" t="s">
        <v>3948</v>
      </c>
      <c r="B1884" t="s">
        <v>3949</v>
      </c>
      <c r="C1884" t="s">
        <v>10398</v>
      </c>
      <c r="D1884" t="s">
        <v>278</v>
      </c>
      <c r="E1884">
        <v>482.93973805000002</v>
      </c>
      <c r="F1884">
        <v>401.5</v>
      </c>
      <c r="G1884">
        <v>-18.559354642724902</v>
      </c>
      <c r="H1884">
        <v>1.9382825160051</v>
      </c>
      <c r="I1884">
        <v>27.244069548471199</v>
      </c>
      <c r="J1884">
        <v>-4.6043977740284898</v>
      </c>
      <c r="K1884">
        <v>379.183587157283</v>
      </c>
      <c r="L1884">
        <v>330.74534665127902</v>
      </c>
      <c r="M1884">
        <v>50.550982601257303</v>
      </c>
      <c r="N1884">
        <v>0.32072596410853299</v>
      </c>
      <c r="O1884">
        <v>11.830635118306301</v>
      </c>
      <c r="P1884">
        <v>70.851063829787194</v>
      </c>
      <c r="Q1884">
        <v>-2.6921348749917001E-2</v>
      </c>
    </row>
    <row r="1885" spans="1:17" hidden="1" x14ac:dyDescent="0.3">
      <c r="A1885" t="s">
        <v>3950</v>
      </c>
      <c r="B1885" t="s">
        <v>3951</v>
      </c>
      <c r="C1885" t="s">
        <v>10398</v>
      </c>
      <c r="D1885" t="s">
        <v>753</v>
      </c>
      <c r="E1885">
        <v>481.92970355999898</v>
      </c>
      <c r="F1885">
        <v>29.49</v>
      </c>
      <c r="G1885">
        <v>0.89307898559365695</v>
      </c>
      <c r="H1885">
        <v>-0.34220255509324599</v>
      </c>
      <c r="I1885">
        <v>0.52899909055848904</v>
      </c>
      <c r="J1885">
        <v>-1.0960834305275899</v>
      </c>
      <c r="K1885">
        <v>28.379347867454499</v>
      </c>
      <c r="L1885">
        <v>26.267489729036701</v>
      </c>
      <c r="M1885">
        <v>56.344784633490001</v>
      </c>
      <c r="N1885">
        <v>0.64328709056282596</v>
      </c>
      <c r="O1885">
        <v>1.76330959647339</v>
      </c>
      <c r="P1885">
        <v>47.449999999999903</v>
      </c>
      <c r="Q1885">
        <v>3.3094991646369998E-3</v>
      </c>
    </row>
    <row r="1886" spans="1:17" hidden="1" x14ac:dyDescent="0.3">
      <c r="A1886" t="s">
        <v>3952</v>
      </c>
      <c r="B1886" t="s">
        <v>3953</v>
      </c>
      <c r="C1886" t="s">
        <v>10398</v>
      </c>
      <c r="D1886" t="s">
        <v>605</v>
      </c>
      <c r="E1886">
        <v>481.619929777999</v>
      </c>
      <c r="F1886">
        <v>59.93</v>
      </c>
      <c r="G1886">
        <v>-17.679547705200601</v>
      </c>
      <c r="H1886">
        <v>-8.3295602272354099</v>
      </c>
      <c r="I1886">
        <v>-6.8046748689443399</v>
      </c>
      <c r="J1886">
        <v>-6.5929821484000897</v>
      </c>
      <c r="K1886">
        <v>60.724042807469203</v>
      </c>
      <c r="L1886">
        <v>59.012791745105602</v>
      </c>
      <c r="M1886">
        <v>41.634761018691002</v>
      </c>
      <c r="N1886">
        <v>0.72620682762071098</v>
      </c>
      <c r="O1886">
        <v>24.979142332721501</v>
      </c>
      <c r="P1886">
        <v>20.100200400801601</v>
      </c>
      <c r="Q1886">
        <v>-2.2679983707401999E-2</v>
      </c>
    </row>
    <row r="1887" spans="1:17" hidden="1" x14ac:dyDescent="0.3">
      <c r="A1887" t="s">
        <v>3954</v>
      </c>
      <c r="B1887" t="s">
        <v>3955</v>
      </c>
      <c r="C1887" t="s">
        <v>10398</v>
      </c>
      <c r="D1887" t="s">
        <v>605</v>
      </c>
      <c r="E1887">
        <v>480.48921590800001</v>
      </c>
      <c r="F1887">
        <v>181.54</v>
      </c>
      <c r="G1887">
        <v>-17.945430195958298</v>
      </c>
      <c r="H1887">
        <v>-5.9533920220038503</v>
      </c>
      <c r="I1887">
        <v>2.8507390086501001</v>
      </c>
      <c r="J1887">
        <v>-7.6104815593130004</v>
      </c>
      <c r="K1887">
        <v>184.888705629562</v>
      </c>
      <c r="L1887">
        <v>177.83696652588199</v>
      </c>
      <c r="M1887">
        <v>39.926637407401699</v>
      </c>
      <c r="N1887">
        <v>0.60695263357971496</v>
      </c>
      <c r="O1887">
        <v>26.363335903932999</v>
      </c>
      <c r="P1887">
        <v>33.879056047197601</v>
      </c>
      <c r="Q1887">
        <v>8.8448874542014999E-2</v>
      </c>
    </row>
    <row r="1888" spans="1:17" hidden="1" x14ac:dyDescent="0.3">
      <c r="A1888" t="s">
        <v>3956</v>
      </c>
      <c r="B1888" t="s">
        <v>3957</v>
      </c>
      <c r="C1888" t="s">
        <v>10398</v>
      </c>
      <c r="D1888" t="s">
        <v>1526</v>
      </c>
      <c r="E1888">
        <v>479.83878084999998</v>
      </c>
      <c r="F1888">
        <v>443.3</v>
      </c>
      <c r="G1888">
        <v>10.815158353323399</v>
      </c>
      <c r="H1888">
        <v>-12.929421349089999</v>
      </c>
      <c r="I1888">
        <v>51.4591111412591</v>
      </c>
      <c r="J1888">
        <v>-1.87245829023578</v>
      </c>
      <c r="K1888">
        <v>433.63434092723003</v>
      </c>
      <c r="L1888">
        <v>360.35836323335201</v>
      </c>
      <c r="M1888">
        <v>44.425044545950399</v>
      </c>
      <c r="N1888">
        <v>0.31085521617804102</v>
      </c>
      <c r="O1888">
        <v>17.302052785923699</v>
      </c>
      <c r="P1888">
        <v>101.5</v>
      </c>
      <c r="Q1888">
        <v>0.15424895241318001</v>
      </c>
    </row>
    <row r="1889" spans="1:17" hidden="1" x14ac:dyDescent="0.3">
      <c r="A1889" t="s">
        <v>3958</v>
      </c>
      <c r="B1889" t="s">
        <v>3959</v>
      </c>
      <c r="C1889" t="s">
        <v>10398</v>
      </c>
      <c r="D1889" t="s">
        <v>259</v>
      </c>
      <c r="E1889">
        <v>479.67500000000001</v>
      </c>
      <c r="F1889">
        <v>137.05000000000001</v>
      </c>
      <c r="G1889">
        <v>-2.3420217941862602</v>
      </c>
      <c r="H1889">
        <v>-1.7753718920177499</v>
      </c>
      <c r="I1889">
        <v>-20.307212771861</v>
      </c>
      <c r="J1889">
        <v>-0.23952802963419101</v>
      </c>
      <c r="K1889">
        <v>138.47507664411901</v>
      </c>
      <c r="L1889">
        <v>137.05573439430799</v>
      </c>
      <c r="M1889">
        <v>48.587166150118598</v>
      </c>
      <c r="N1889">
        <v>0.72470879096850005</v>
      </c>
      <c r="O1889">
        <v>23.823422108719399</v>
      </c>
      <c r="P1889">
        <v>33.058252427184399</v>
      </c>
      <c r="Q1889">
        <v>7.5254433486160996E-2</v>
      </c>
    </row>
    <row r="1890" spans="1:17" hidden="1" x14ac:dyDescent="0.3">
      <c r="A1890" t="s">
        <v>3960</v>
      </c>
      <c r="B1890" t="s">
        <v>3961</v>
      </c>
      <c r="C1890" t="s">
        <v>10398</v>
      </c>
      <c r="D1890" t="s">
        <v>158</v>
      </c>
      <c r="E1890">
        <v>479.62952489999998</v>
      </c>
      <c r="F1890">
        <v>64.58</v>
      </c>
      <c r="G1890">
        <v>165.292198070735</v>
      </c>
      <c r="H1890">
        <v>-3.2264442332899899</v>
      </c>
      <c r="I1890">
        <v>93.990088911123394</v>
      </c>
      <c r="J1890">
        <v>-8.1934852014688904</v>
      </c>
      <c r="K1890">
        <v>63.8811455952521</v>
      </c>
      <c r="L1890">
        <v>50.8934660434035</v>
      </c>
      <c r="M1890">
        <v>48.067071994459702</v>
      </c>
      <c r="N1890">
        <v>1.1521577259423601</v>
      </c>
      <c r="O1890">
        <v>14.276865902756199</v>
      </c>
      <c r="P1890">
        <v>201.77570093457899</v>
      </c>
      <c r="Q1890">
        <v>0.122000447896546</v>
      </c>
    </row>
    <row r="1891" spans="1:17" hidden="1" x14ac:dyDescent="0.3">
      <c r="A1891" t="s">
        <v>3962</v>
      </c>
      <c r="B1891" t="s">
        <v>3963</v>
      </c>
      <c r="C1891" t="s">
        <v>10398</v>
      </c>
      <c r="D1891" t="s">
        <v>1414</v>
      </c>
      <c r="E1891">
        <v>478.46569548000002</v>
      </c>
      <c r="F1891">
        <v>233.27</v>
      </c>
      <c r="G1891">
        <v>-32.255862409397899</v>
      </c>
      <c r="H1891">
        <v>-8.90916335679597</v>
      </c>
      <c r="I1891">
        <v>-28.685561436511101</v>
      </c>
      <c r="J1891">
        <v>-4.5490744004734598</v>
      </c>
      <c r="K1891">
        <v>237.55300376847001</v>
      </c>
      <c r="L1891">
        <v>248.7228875285</v>
      </c>
      <c r="M1891">
        <v>54.0449455790638</v>
      </c>
      <c r="N1891">
        <v>0.72704474183328704</v>
      </c>
      <c r="O1891">
        <v>34.736571355082098</v>
      </c>
      <c r="P1891">
        <v>6.0077255169279598</v>
      </c>
      <c r="Q1891">
        <v>8.1862059879930005E-2</v>
      </c>
    </row>
    <row r="1892" spans="1:17" hidden="1" x14ac:dyDescent="0.3">
      <c r="A1892" t="s">
        <v>3964</v>
      </c>
      <c r="B1892" t="s">
        <v>3965</v>
      </c>
      <c r="C1892" t="s">
        <v>10398</v>
      </c>
      <c r="D1892" t="s">
        <v>125</v>
      </c>
      <c r="E1892">
        <v>477.85356359999997</v>
      </c>
      <c r="F1892">
        <v>252</v>
      </c>
      <c r="G1892">
        <v>-73.123058442829006</v>
      </c>
      <c r="H1892">
        <v>-10.443940117226401</v>
      </c>
      <c r="I1892">
        <v>-22.514033929247098</v>
      </c>
      <c r="J1892">
        <v>-7.0745841111828902</v>
      </c>
      <c r="K1892">
        <v>256.19757044925802</v>
      </c>
      <c r="M1892">
        <v>46.730682855752598</v>
      </c>
      <c r="N1892">
        <v>0.97809869030707597</v>
      </c>
      <c r="O1892">
        <v>77.0833333333333</v>
      </c>
      <c r="P1892">
        <v>13.667117726657599</v>
      </c>
    </row>
    <row r="1893" spans="1:17" hidden="1" x14ac:dyDescent="0.3">
      <c r="A1893" t="s">
        <v>3966</v>
      </c>
      <c r="B1893" t="s">
        <v>3967</v>
      </c>
      <c r="C1893" t="s">
        <v>10398</v>
      </c>
      <c r="D1893" t="s">
        <v>1067</v>
      </c>
      <c r="E1893">
        <v>477.42282719999997</v>
      </c>
      <c r="F1893">
        <v>272.25</v>
      </c>
      <c r="G1893">
        <v>42.880220917695603</v>
      </c>
      <c r="H1893">
        <v>-2.5698115049441199</v>
      </c>
      <c r="I1893">
        <v>133.28974458388001</v>
      </c>
      <c r="J1893">
        <v>-1.71336738114487</v>
      </c>
      <c r="K1893">
        <v>267.67022830865801</v>
      </c>
      <c r="L1893">
        <v>207.57141754784399</v>
      </c>
      <c r="M1893">
        <v>47.6162583214808</v>
      </c>
      <c r="N1893">
        <v>0.50149300101834704</v>
      </c>
      <c r="O1893">
        <v>24.866850321395699</v>
      </c>
      <c r="P1893">
        <v>192.584631918323</v>
      </c>
      <c r="Q1893">
        <v>0.13088363472570699</v>
      </c>
    </row>
    <row r="1894" spans="1:17" hidden="1" x14ac:dyDescent="0.3">
      <c r="A1894" t="s">
        <v>3968</v>
      </c>
      <c r="B1894" t="s">
        <v>3969</v>
      </c>
      <c r="C1894" t="s">
        <v>10398</v>
      </c>
      <c r="D1894" t="s">
        <v>1001</v>
      </c>
      <c r="E1894">
        <v>477.303974527999</v>
      </c>
      <c r="F1894">
        <v>122.02</v>
      </c>
      <c r="G1894">
        <v>-21.227749697661299</v>
      </c>
      <c r="H1894">
        <v>-3.2263757138344098</v>
      </c>
      <c r="I1894">
        <v>23.788423962866599</v>
      </c>
      <c r="J1894">
        <v>1.4242312165764299</v>
      </c>
      <c r="K1894">
        <v>116.32508117698001</v>
      </c>
      <c r="L1894">
        <v>107.47937265671101</v>
      </c>
      <c r="M1894">
        <v>62.076240970387403</v>
      </c>
      <c r="N1894">
        <v>0.65672301002845801</v>
      </c>
      <c r="O1894">
        <v>12.276675954761499</v>
      </c>
      <c r="P1894">
        <v>46.306954436450802</v>
      </c>
      <c r="Q1894">
        <v>3.8417660966434002E-2</v>
      </c>
    </row>
    <row r="1895" spans="1:17" hidden="1" x14ac:dyDescent="0.3">
      <c r="A1895" t="s">
        <v>3970</v>
      </c>
      <c r="B1895" t="s">
        <v>3971</v>
      </c>
      <c r="C1895" t="s">
        <v>10398</v>
      </c>
      <c r="D1895" t="s">
        <v>259</v>
      </c>
      <c r="E1895">
        <v>476.75840876999899</v>
      </c>
      <c r="F1895">
        <v>183.45</v>
      </c>
      <c r="G1895">
        <v>74.398347094811299</v>
      </c>
      <c r="H1895">
        <v>57.567679449598302</v>
      </c>
      <c r="I1895">
        <v>43.748549525796797</v>
      </c>
      <c r="J1895">
        <v>-5.7133673811448702</v>
      </c>
      <c r="K1895">
        <v>150.13852467590399</v>
      </c>
      <c r="L1895">
        <v>127.023623409468</v>
      </c>
      <c r="M1895">
        <v>63.389980693894501</v>
      </c>
      <c r="N1895">
        <v>2.5979477462907998</v>
      </c>
      <c r="O1895">
        <v>10.602343962932601</v>
      </c>
      <c r="P1895">
        <v>173.805970149253</v>
      </c>
      <c r="Q1895">
        <v>8.0589860299878996E-2</v>
      </c>
    </row>
    <row r="1896" spans="1:17" hidden="1" x14ac:dyDescent="0.3">
      <c r="A1896" t="s">
        <v>3972</v>
      </c>
      <c r="B1896" t="s">
        <v>3973</v>
      </c>
      <c r="C1896" t="s">
        <v>10398</v>
      </c>
      <c r="D1896" t="s">
        <v>278</v>
      </c>
      <c r="E1896">
        <v>476.19450000000001</v>
      </c>
      <c r="F1896">
        <v>43.5</v>
      </c>
      <c r="G1896">
        <v>1278.1733436131301</v>
      </c>
      <c r="H1896">
        <v>-13.179887041006401</v>
      </c>
      <c r="I1896">
        <v>310.05430933184601</v>
      </c>
      <c r="J1896">
        <v>-1.8259039555315399</v>
      </c>
      <c r="K1896">
        <v>42.326251566970498</v>
      </c>
      <c r="L1896">
        <v>27.214849819426501</v>
      </c>
      <c r="M1896">
        <v>53.705548035521602</v>
      </c>
      <c r="N1896">
        <v>1.42937382638032</v>
      </c>
      <c r="O1896">
        <v>28.8735632183908</v>
      </c>
      <c r="P1896">
        <v>1410.4166666666599</v>
      </c>
      <c r="Q1896">
        <v>0.20194924960021299</v>
      </c>
    </row>
    <row r="1897" spans="1:17" hidden="1" x14ac:dyDescent="0.3">
      <c r="A1897" t="s">
        <v>3974</v>
      </c>
      <c r="B1897" t="s">
        <v>3975</v>
      </c>
      <c r="C1897" t="s">
        <v>10398</v>
      </c>
      <c r="D1897" t="s">
        <v>290</v>
      </c>
      <c r="E1897">
        <v>476.10285959999999</v>
      </c>
      <c r="F1897">
        <v>371.4</v>
      </c>
      <c r="G1897">
        <v>81.849564252705093</v>
      </c>
      <c r="H1897">
        <v>-1.15011042222703</v>
      </c>
      <c r="I1897">
        <v>15.309875446427201</v>
      </c>
      <c r="J1897">
        <v>4.2511910398319204</v>
      </c>
      <c r="K1897">
        <v>356.685950810007</v>
      </c>
      <c r="L1897">
        <v>313.51157046858702</v>
      </c>
      <c r="M1897">
        <v>58.533606637116797</v>
      </c>
      <c r="N1897">
        <v>0.73508018152838905</v>
      </c>
      <c r="O1897">
        <v>10.7162089391491</v>
      </c>
      <c r="P1897">
        <v>118.149779735682</v>
      </c>
      <c r="Q1897">
        <v>0.103924427500792</v>
      </c>
    </row>
    <row r="1898" spans="1:17" hidden="1" x14ac:dyDescent="0.3">
      <c r="A1898" t="s">
        <v>3976</v>
      </c>
      <c r="B1898" t="s">
        <v>3977</v>
      </c>
      <c r="C1898" t="s">
        <v>10398</v>
      </c>
      <c r="D1898" t="s">
        <v>605</v>
      </c>
      <c r="E1898">
        <v>475.7</v>
      </c>
      <c r="F1898">
        <v>1420</v>
      </c>
      <c r="G1898">
        <v>4766.9580774597998</v>
      </c>
      <c r="H1898">
        <v>7.93344207501951</v>
      </c>
      <c r="I1898">
        <v>302.52081677670998</v>
      </c>
      <c r="J1898">
        <v>1.5593598915823901</v>
      </c>
      <c r="K1898">
        <v>1211.9929643983401</v>
      </c>
      <c r="L1898">
        <v>718.16948988372201</v>
      </c>
      <c r="M1898">
        <v>59.7589173252615</v>
      </c>
      <c r="N1898">
        <v>0.84564005209627902</v>
      </c>
      <c r="O1898">
        <v>0.87676056338028496</v>
      </c>
      <c r="P1898">
        <v>4796.5517241379303</v>
      </c>
      <c r="Q1898">
        <v>0.45043942871923798</v>
      </c>
    </row>
    <row r="1899" spans="1:17" hidden="1" x14ac:dyDescent="0.3">
      <c r="A1899" t="s">
        <v>3978</v>
      </c>
      <c r="B1899" t="s">
        <v>3979</v>
      </c>
      <c r="C1899" t="s">
        <v>10398</v>
      </c>
      <c r="D1899" t="s">
        <v>144</v>
      </c>
      <c r="E1899">
        <v>474.44129325</v>
      </c>
      <c r="F1899">
        <v>306.45</v>
      </c>
      <c r="G1899">
        <v>-0.75193971995622899</v>
      </c>
      <c r="H1899">
        <v>-14.6207044725884</v>
      </c>
      <c r="I1899">
        <v>99.245128564549006</v>
      </c>
      <c r="J1899">
        <v>-5.0446154261870904</v>
      </c>
      <c r="K1899">
        <v>322.855168294664</v>
      </c>
      <c r="L1899">
        <v>272.66915517749499</v>
      </c>
      <c r="M1899">
        <v>32.5730586939424</v>
      </c>
      <c r="N1899">
        <v>0.59495196922344395</v>
      </c>
      <c r="O1899">
        <v>30.7554250285527</v>
      </c>
      <c r="P1899">
        <v>133.04182509505699</v>
      </c>
    </row>
    <row r="1900" spans="1:17" hidden="1" x14ac:dyDescent="0.3">
      <c r="A1900" t="s">
        <v>3980</v>
      </c>
      <c r="B1900" t="s">
        <v>3981</v>
      </c>
      <c r="C1900" t="s">
        <v>10398</v>
      </c>
      <c r="D1900" t="s">
        <v>1414</v>
      </c>
      <c r="E1900">
        <v>472.81266959999999</v>
      </c>
      <c r="F1900">
        <v>275.27999999999997</v>
      </c>
      <c r="G1900">
        <v>-11.7007130592794</v>
      </c>
      <c r="H1900">
        <v>8.4708281107808094</v>
      </c>
      <c r="I1900">
        <v>18.249428144075399</v>
      </c>
      <c r="J1900">
        <v>14.358217845629399</v>
      </c>
      <c r="K1900">
        <v>232.49321453672201</v>
      </c>
      <c r="L1900">
        <v>231.31867633090999</v>
      </c>
      <c r="M1900">
        <v>83.268418326074297</v>
      </c>
      <c r="N1900">
        <v>3.0751735249945198</v>
      </c>
      <c r="O1900">
        <v>12.249346120313801</v>
      </c>
      <c r="P1900">
        <v>53.018343524179997</v>
      </c>
      <c r="Q1900">
        <v>1.4754791235935E-2</v>
      </c>
    </row>
    <row r="1901" spans="1:17" hidden="1" x14ac:dyDescent="0.3">
      <c r="A1901" t="s">
        <v>3982</v>
      </c>
      <c r="B1901" t="s">
        <v>3983</v>
      </c>
      <c r="C1901" t="s">
        <v>10398</v>
      </c>
      <c r="D1901" t="s">
        <v>991</v>
      </c>
      <c r="E1901">
        <v>472.3770935</v>
      </c>
      <c r="F1901">
        <v>355</v>
      </c>
      <c r="G1901">
        <v>-19.8224654783705</v>
      </c>
      <c r="H1901">
        <v>-1.92166335679597</v>
      </c>
      <c r="I1901">
        <v>57.430042958468398</v>
      </c>
      <c r="J1901">
        <v>-4.9078118255893202</v>
      </c>
      <c r="K1901">
        <v>315.60465951598701</v>
      </c>
      <c r="L1901">
        <v>269.61833484048998</v>
      </c>
      <c r="M1901">
        <v>64.641536231319094</v>
      </c>
      <c r="N1901">
        <v>0.677135103393111</v>
      </c>
      <c r="O1901">
        <v>10.9859154929577</v>
      </c>
      <c r="P1901">
        <v>88.829787234042499</v>
      </c>
      <c r="Q1901">
        <v>0.101049509691023</v>
      </c>
    </row>
    <row r="1902" spans="1:17" hidden="1" x14ac:dyDescent="0.3">
      <c r="A1902" t="s">
        <v>3984</v>
      </c>
      <c r="B1902" t="s">
        <v>3985</v>
      </c>
      <c r="C1902" t="s">
        <v>10398</v>
      </c>
      <c r="D1902" t="s">
        <v>21</v>
      </c>
      <c r="E1902">
        <v>471.44807839999999</v>
      </c>
      <c r="F1902">
        <v>67.599999999999994</v>
      </c>
      <c r="G1902">
        <v>8.1368314722544604</v>
      </c>
      <c r="H1902">
        <v>-11.439207216445</v>
      </c>
      <c r="I1902">
        <v>-21.5927987518055</v>
      </c>
      <c r="J1902">
        <v>2.2082012463060998</v>
      </c>
      <c r="K1902">
        <v>71.047314180064205</v>
      </c>
      <c r="L1902">
        <v>67.849826243737596</v>
      </c>
      <c r="M1902">
        <v>40.770148323565699</v>
      </c>
      <c r="N1902">
        <v>0.17779390420899799</v>
      </c>
      <c r="O1902">
        <v>33.801775147929</v>
      </c>
      <c r="P1902">
        <v>82.456140350877106</v>
      </c>
      <c r="Q1902">
        <v>0.188467353464497</v>
      </c>
    </row>
    <row r="1903" spans="1:17" hidden="1" x14ac:dyDescent="0.3">
      <c r="A1903" t="s">
        <v>3986</v>
      </c>
      <c r="B1903" t="s">
        <v>3987</v>
      </c>
      <c r="C1903" t="s">
        <v>10398</v>
      </c>
      <c r="D1903" t="s">
        <v>197</v>
      </c>
      <c r="E1903">
        <v>470.47500000000002</v>
      </c>
      <c r="F1903">
        <v>940.95</v>
      </c>
      <c r="G1903">
        <v>58.671659444325797</v>
      </c>
      <c r="H1903">
        <v>15.898029737833101</v>
      </c>
      <c r="I1903">
        <v>59.358734150031502</v>
      </c>
      <c r="J1903">
        <v>-7.5244690378844599</v>
      </c>
      <c r="K1903">
        <v>819.27326668827902</v>
      </c>
      <c r="L1903">
        <v>660.07965883715497</v>
      </c>
      <c r="M1903">
        <v>47.602894926123398</v>
      </c>
      <c r="N1903">
        <v>0.35057804028149703</v>
      </c>
      <c r="O1903">
        <v>11.483075615069801</v>
      </c>
      <c r="P1903">
        <v>100.202127659574</v>
      </c>
      <c r="Q1903">
        <v>0.106180036510116</v>
      </c>
    </row>
    <row r="1904" spans="1:17" hidden="1" x14ac:dyDescent="0.3">
      <c r="A1904" t="s">
        <v>3988</v>
      </c>
      <c r="B1904" t="s">
        <v>3989</v>
      </c>
      <c r="C1904" t="s">
        <v>10398</v>
      </c>
      <c r="D1904" t="s">
        <v>605</v>
      </c>
      <c r="E1904">
        <v>470.05616774999999</v>
      </c>
      <c r="F1904">
        <v>6758.05</v>
      </c>
      <c r="G1904">
        <v>47.745757121603901</v>
      </c>
      <c r="H1904">
        <v>8.0979232409703208</v>
      </c>
      <c r="I1904">
        <v>55.622330434471998</v>
      </c>
      <c r="J1904">
        <v>-9.49956956693722</v>
      </c>
      <c r="K1904">
        <v>6413.9574360861698</v>
      </c>
      <c r="L1904">
        <v>5244.2476366930196</v>
      </c>
      <c r="M1904">
        <v>37.650735506582301</v>
      </c>
      <c r="N1904">
        <v>0.70694641092084498</v>
      </c>
      <c r="O1904">
        <v>15.047979816663</v>
      </c>
      <c r="P1904">
        <v>101.732835820895</v>
      </c>
      <c r="Q1904">
        <v>7.3269216116408006E-2</v>
      </c>
    </row>
    <row r="1905" spans="1:17" hidden="1" x14ac:dyDescent="0.3">
      <c r="A1905" t="s">
        <v>3990</v>
      </c>
      <c r="B1905" t="s">
        <v>3991</v>
      </c>
      <c r="C1905" t="s">
        <v>10398</v>
      </c>
      <c r="D1905" t="s">
        <v>125</v>
      </c>
      <c r="E1905">
        <v>470.02156817999997</v>
      </c>
      <c r="F1905">
        <v>423.3</v>
      </c>
      <c r="G1905">
        <v>54.650096521006297</v>
      </c>
      <c r="H1905">
        <v>57.013314221679302</v>
      </c>
      <c r="I1905">
        <v>37.272660456014499</v>
      </c>
      <c r="J1905">
        <v>-4.7578638682643097</v>
      </c>
      <c r="K1905">
        <v>318.363865180598</v>
      </c>
      <c r="L1905">
        <v>265.74213333212901</v>
      </c>
      <c r="M1905">
        <v>65.514795341793302</v>
      </c>
      <c r="N1905">
        <v>0.60609017999870696</v>
      </c>
      <c r="O1905">
        <v>5.9177888022678902</v>
      </c>
      <c r="P1905">
        <v>121.217663966553</v>
      </c>
      <c r="Q1905">
        <v>4.2211017472886997E-2</v>
      </c>
    </row>
    <row r="1906" spans="1:17" hidden="1" x14ac:dyDescent="0.3">
      <c r="A1906" t="s">
        <v>3992</v>
      </c>
      <c r="B1906" t="s">
        <v>3993</v>
      </c>
      <c r="C1906" t="s">
        <v>10398</v>
      </c>
      <c r="D1906" t="s">
        <v>54</v>
      </c>
      <c r="E1906">
        <v>469.22567140799998</v>
      </c>
      <c r="F1906">
        <v>61.23</v>
      </c>
      <c r="G1906">
        <v>47.269438243887201</v>
      </c>
      <c r="H1906">
        <v>-7.4539214213121001</v>
      </c>
      <c r="I1906">
        <v>19.654984247482201</v>
      </c>
      <c r="J1906">
        <v>-9.3631369663983293</v>
      </c>
      <c r="K1906">
        <v>62.355186413493499</v>
      </c>
      <c r="L1906">
        <v>53.146176317795003</v>
      </c>
      <c r="M1906">
        <v>37.467904216853498</v>
      </c>
      <c r="N1906">
        <v>0.494474005668042</v>
      </c>
      <c r="O1906">
        <v>26.898579127878499</v>
      </c>
      <c r="P1906">
        <v>79.929473993535098</v>
      </c>
      <c r="Q1906">
        <v>6.2429993736539999E-2</v>
      </c>
    </row>
    <row r="1907" spans="1:17" hidden="1" x14ac:dyDescent="0.3">
      <c r="A1907" t="s">
        <v>3994</v>
      </c>
      <c r="B1907" t="s">
        <v>3995</v>
      </c>
      <c r="C1907" t="s">
        <v>10398</v>
      </c>
      <c r="D1907" t="s">
        <v>364</v>
      </c>
      <c r="E1907">
        <v>468.00659999999999</v>
      </c>
      <c r="F1907">
        <v>404.85</v>
      </c>
      <c r="G1907">
        <v>-55.850477279216001</v>
      </c>
      <c r="H1907">
        <v>20.726265637286801</v>
      </c>
      <c r="I1907">
        <v>-26.974432686474501</v>
      </c>
      <c r="J1907">
        <v>6.1947958841612403</v>
      </c>
      <c r="K1907">
        <v>376.10270523508802</v>
      </c>
      <c r="L1907">
        <v>407.87960236774302</v>
      </c>
      <c r="M1907">
        <v>53.192670478809603</v>
      </c>
      <c r="N1907">
        <v>5.1601502856456598</v>
      </c>
      <c r="O1907">
        <v>37.334815363714903</v>
      </c>
      <c r="P1907">
        <v>30.596774193548399</v>
      </c>
      <c r="Q1907">
        <v>0.234758343818986</v>
      </c>
    </row>
    <row r="1908" spans="1:17" hidden="1" x14ac:dyDescent="0.3">
      <c r="A1908" t="s">
        <v>3996</v>
      </c>
      <c r="B1908" t="s">
        <v>3997</v>
      </c>
      <c r="C1908" t="s">
        <v>10398</v>
      </c>
      <c r="D1908" t="s">
        <v>533</v>
      </c>
      <c r="E1908">
        <v>467.33841000000001</v>
      </c>
      <c r="F1908">
        <v>400.05</v>
      </c>
      <c r="G1908">
        <v>142.54921046473399</v>
      </c>
      <c r="H1908">
        <v>3.7269852918526598</v>
      </c>
      <c r="I1908">
        <v>44.163879670232902</v>
      </c>
      <c r="J1908">
        <v>-6.2007763798320701</v>
      </c>
      <c r="K1908">
        <v>375.30769827872803</v>
      </c>
      <c r="L1908">
        <v>289.698137057145</v>
      </c>
      <c r="M1908">
        <v>46.163679235709303</v>
      </c>
      <c r="N1908">
        <v>0.16039626563175999</v>
      </c>
      <c r="O1908">
        <v>8.7364079490063595</v>
      </c>
      <c r="P1908">
        <v>183.22123893805301</v>
      </c>
      <c r="Q1908">
        <v>0.17179575007424799</v>
      </c>
    </row>
    <row r="1909" spans="1:17" hidden="1" x14ac:dyDescent="0.3">
      <c r="A1909" t="s">
        <v>3998</v>
      </c>
      <c r="B1909" t="s">
        <v>3999</v>
      </c>
      <c r="C1909" t="s">
        <v>10398</v>
      </c>
      <c r="D1909" t="s">
        <v>278</v>
      </c>
      <c r="E1909">
        <v>467.08060706999999</v>
      </c>
      <c r="F1909">
        <v>88.37</v>
      </c>
      <c r="G1909">
        <v>-49.366683446166697</v>
      </c>
      <c r="H1909">
        <v>-6.5784171088804602</v>
      </c>
      <c r="I1909">
        <v>-32.1740524364956</v>
      </c>
      <c r="J1909">
        <v>-2.4353075954708698</v>
      </c>
      <c r="K1909">
        <v>92.358692913824498</v>
      </c>
      <c r="L1909">
        <v>97.966692316110993</v>
      </c>
      <c r="M1909">
        <v>42.831298828512701</v>
      </c>
      <c r="N1909">
        <v>0.67785657520406495</v>
      </c>
      <c r="O1909">
        <v>49.881181396401402</v>
      </c>
      <c r="P1909">
        <v>14.781140407845101</v>
      </c>
      <c r="Q1909">
        <v>0.157703839187328</v>
      </c>
    </row>
    <row r="1910" spans="1:17" hidden="1" x14ac:dyDescent="0.3">
      <c r="A1910" t="s">
        <v>4000</v>
      </c>
      <c r="B1910" t="s">
        <v>4001</v>
      </c>
      <c r="C1910" t="s">
        <v>10398</v>
      </c>
      <c r="D1910" t="s">
        <v>46</v>
      </c>
      <c r="E1910">
        <v>465.9984</v>
      </c>
      <c r="F1910">
        <v>189</v>
      </c>
      <c r="G1910">
        <v>89.029835103253305</v>
      </c>
      <c r="H1910">
        <v>19.7457962055256</v>
      </c>
      <c r="I1910">
        <v>66.655436170464</v>
      </c>
      <c r="J1910">
        <v>-1.2772462934075699</v>
      </c>
      <c r="K1910">
        <v>172.60680173542599</v>
      </c>
      <c r="L1910">
        <v>135.75321200506301</v>
      </c>
      <c r="M1910">
        <v>51.031399652383101</v>
      </c>
      <c r="N1910">
        <v>1.51424019657479</v>
      </c>
      <c r="O1910">
        <v>10.5026455026455</v>
      </c>
      <c r="P1910">
        <v>145.45454545454501</v>
      </c>
    </row>
    <row r="1911" spans="1:17" hidden="1" x14ac:dyDescent="0.3">
      <c r="A1911" t="s">
        <v>4002</v>
      </c>
      <c r="B1911" t="s">
        <v>4003</v>
      </c>
      <c r="C1911" t="s">
        <v>10398</v>
      </c>
      <c r="D1911" t="s">
        <v>514</v>
      </c>
      <c r="E1911">
        <v>465.37172399999997</v>
      </c>
      <c r="F1911">
        <v>188.85</v>
      </c>
      <c r="G1911">
        <v>-41.858455040492402</v>
      </c>
      <c r="H1911">
        <v>-11.7631267714301</v>
      </c>
      <c r="I1911">
        <v>-30.360105329735202</v>
      </c>
      <c r="J1911">
        <v>-9.0548307957790293</v>
      </c>
      <c r="O1911">
        <v>13.979348689436</v>
      </c>
      <c r="P1911">
        <v>2.9997272975184002</v>
      </c>
    </row>
    <row r="1912" spans="1:17" hidden="1" x14ac:dyDescent="0.3">
      <c r="A1912" t="s">
        <v>4004</v>
      </c>
      <c r="B1912" t="s">
        <v>4005</v>
      </c>
      <c r="C1912" t="s">
        <v>10398</v>
      </c>
      <c r="D1912" t="s">
        <v>51</v>
      </c>
      <c r="E1912">
        <v>462.68771041799999</v>
      </c>
      <c r="F1912">
        <v>39.58</v>
      </c>
      <c r="G1912">
        <v>-61.469722409620502</v>
      </c>
      <c r="H1912">
        <v>-23.3647527876902</v>
      </c>
      <c r="I1912">
        <v>-50.953651505109697</v>
      </c>
      <c r="J1912">
        <v>-9.6117507529693391</v>
      </c>
      <c r="K1912">
        <v>46.669536342878303</v>
      </c>
      <c r="L1912">
        <v>56.5286317165057</v>
      </c>
      <c r="M1912">
        <v>20.697993023574899</v>
      </c>
      <c r="N1912">
        <v>0.20379065577871899</v>
      </c>
      <c r="O1912">
        <v>120.060636685194</v>
      </c>
      <c r="P1912">
        <v>1.1241696474195</v>
      </c>
      <c r="Q1912">
        <v>-8.2337099098775998E-2</v>
      </c>
    </row>
    <row r="1913" spans="1:17" hidden="1" x14ac:dyDescent="0.3">
      <c r="A1913" t="s">
        <v>4006</v>
      </c>
      <c r="B1913" t="s">
        <v>4007</v>
      </c>
      <c r="C1913" t="s">
        <v>10398</v>
      </c>
      <c r="D1913" t="s">
        <v>51</v>
      </c>
      <c r="E1913">
        <v>462.63046367999999</v>
      </c>
      <c r="F1913">
        <v>14.46</v>
      </c>
      <c r="G1913">
        <v>87.849962344433195</v>
      </c>
      <c r="H1913">
        <v>-10.683767940398299</v>
      </c>
      <c r="I1913">
        <v>22.020982102401501</v>
      </c>
      <c r="J1913">
        <v>-0.174905842683346</v>
      </c>
      <c r="K1913">
        <v>14.0578859874574</v>
      </c>
      <c r="L1913">
        <v>11.005894671311101</v>
      </c>
      <c r="M1913">
        <v>42.800048749837202</v>
      </c>
      <c r="N1913">
        <v>0.23098140074545301</v>
      </c>
      <c r="O1913">
        <v>46.680497925311101</v>
      </c>
      <c r="P1913">
        <v>141</v>
      </c>
      <c r="Q1913">
        <v>0.15421795204751601</v>
      </c>
    </row>
    <row r="1914" spans="1:17" hidden="1" x14ac:dyDescent="0.3">
      <c r="A1914" t="s">
        <v>4008</v>
      </c>
      <c r="B1914" t="s">
        <v>4009</v>
      </c>
      <c r="C1914" t="s">
        <v>10398</v>
      </c>
      <c r="D1914" t="s">
        <v>132</v>
      </c>
      <c r="E1914">
        <v>462.03203159999998</v>
      </c>
      <c r="F1914">
        <v>11.73</v>
      </c>
      <c r="G1914">
        <v>215.406353321876</v>
      </c>
      <c r="H1914">
        <v>16.196893344234901</v>
      </c>
      <c r="I1914">
        <v>116.504703032634</v>
      </c>
      <c r="J1914">
        <v>4.1689855600315804</v>
      </c>
      <c r="K1914">
        <v>10.267026020667499</v>
      </c>
      <c r="L1914">
        <v>7.86622672794004</v>
      </c>
      <c r="M1914">
        <v>67.013940386951603</v>
      </c>
      <c r="N1914">
        <v>0.62481916612341604</v>
      </c>
      <c r="O1914">
        <v>3.5805626598465401</v>
      </c>
      <c r="P1914">
        <v>318.92857142857099</v>
      </c>
      <c r="Q1914">
        <v>0.150740509550085</v>
      </c>
    </row>
    <row r="1915" spans="1:17" hidden="1" x14ac:dyDescent="0.3">
      <c r="A1915" t="s">
        <v>4010</v>
      </c>
      <c r="B1915" t="s">
        <v>4011</v>
      </c>
      <c r="C1915" t="s">
        <v>10398</v>
      </c>
      <c r="D1915" t="s">
        <v>1001</v>
      </c>
      <c r="E1915">
        <v>458.51958088800001</v>
      </c>
      <c r="F1915">
        <v>38.58</v>
      </c>
      <c r="G1915">
        <v>-14.772218106694501</v>
      </c>
      <c r="H1915">
        <v>-7.0626889978216099</v>
      </c>
      <c r="I1915">
        <v>8.8125977694762199</v>
      </c>
      <c r="J1915">
        <v>-1.60790995957883</v>
      </c>
      <c r="K1915">
        <v>38.371303920259599</v>
      </c>
      <c r="L1915">
        <v>35.332717414312803</v>
      </c>
      <c r="M1915">
        <v>50.5470587823663</v>
      </c>
      <c r="N1915">
        <v>0.48628396653380201</v>
      </c>
      <c r="O1915">
        <v>21.176775531363401</v>
      </c>
      <c r="P1915">
        <v>44.224299065420503</v>
      </c>
      <c r="Q1915">
        <v>8.6911516748689993E-2</v>
      </c>
    </row>
    <row r="1916" spans="1:17" hidden="1" x14ac:dyDescent="0.3">
      <c r="A1916" t="s">
        <v>4012</v>
      </c>
      <c r="B1916" t="s">
        <v>4013</v>
      </c>
      <c r="C1916" t="s">
        <v>10398</v>
      </c>
      <c r="D1916" t="s">
        <v>197</v>
      </c>
      <c r="E1916">
        <v>458.22284827799899</v>
      </c>
      <c r="F1916">
        <v>28.34</v>
      </c>
      <c r="G1916">
        <v>3.4579965143651101</v>
      </c>
      <c r="H1916">
        <v>-13.072069860860999</v>
      </c>
      <c r="I1916">
        <v>-22.352053724122602</v>
      </c>
      <c r="J1916">
        <v>-7.4516224147019203</v>
      </c>
      <c r="K1916">
        <v>29.339702310984201</v>
      </c>
      <c r="L1916">
        <v>28.907626955914601</v>
      </c>
      <c r="M1916">
        <v>37.862887076036998</v>
      </c>
      <c r="N1916">
        <v>1.8380842870760301</v>
      </c>
      <c r="O1916">
        <v>88.779110797459396</v>
      </c>
      <c r="P1916">
        <v>56.574585635359099</v>
      </c>
      <c r="Q1916">
        <v>4.8974292371483999E-2</v>
      </c>
    </row>
    <row r="1917" spans="1:17" hidden="1" x14ac:dyDescent="0.3">
      <c r="A1917" t="s">
        <v>4014</v>
      </c>
      <c r="B1917" t="s">
        <v>4015</v>
      </c>
      <c r="C1917" t="s">
        <v>10398</v>
      </c>
      <c r="D1917" t="s">
        <v>54</v>
      </c>
      <c r="E1917">
        <v>457.28465948000002</v>
      </c>
      <c r="F1917">
        <v>342.1</v>
      </c>
      <c r="G1917">
        <v>17.546138268113399</v>
      </c>
      <c r="H1917">
        <v>-2.5632562771499501</v>
      </c>
      <c r="I1917">
        <v>-11.6547244720329</v>
      </c>
      <c r="J1917">
        <v>-5.7967007144781997</v>
      </c>
      <c r="K1917">
        <v>358.80580536463998</v>
      </c>
      <c r="L1917">
        <v>341.33924355704602</v>
      </c>
      <c r="M1917">
        <v>30.301490113831001</v>
      </c>
      <c r="N1917">
        <v>0.45120417573798799</v>
      </c>
      <c r="O1917">
        <v>25.6942414498684</v>
      </c>
      <c r="P1917">
        <v>52.044444444444402</v>
      </c>
      <c r="Q1917">
        <v>-3.0973155717888001E-2</v>
      </c>
    </row>
    <row r="1918" spans="1:17" hidden="1" x14ac:dyDescent="0.3">
      <c r="A1918" t="s">
        <v>4016</v>
      </c>
      <c r="B1918" t="s">
        <v>4017</v>
      </c>
      <c r="C1918" t="s">
        <v>10398</v>
      </c>
      <c r="D1918" t="s">
        <v>21</v>
      </c>
      <c r="E1918">
        <v>455.677543256999</v>
      </c>
      <c r="F1918">
        <v>61.77</v>
      </c>
      <c r="G1918">
        <v>4.8350801989171197</v>
      </c>
      <c r="H1918">
        <v>-10.597258594891199</v>
      </c>
      <c r="I1918">
        <v>-31.582691925349</v>
      </c>
      <c r="J1918">
        <v>12.013183845406299</v>
      </c>
      <c r="K1918">
        <v>61.825859194313502</v>
      </c>
      <c r="L1918">
        <v>63.724304095978702</v>
      </c>
      <c r="M1918">
        <v>61.827773616368802</v>
      </c>
      <c r="N1918">
        <v>2.39402905511256</v>
      </c>
      <c r="O1918">
        <v>73.627974745021803</v>
      </c>
      <c r="P1918">
        <v>50.658536585365802</v>
      </c>
      <c r="Q1918">
        <v>0.103818701612818</v>
      </c>
    </row>
    <row r="1919" spans="1:17" hidden="1" x14ac:dyDescent="0.3">
      <c r="A1919" t="s">
        <v>4018</v>
      </c>
      <c r="B1919" t="s">
        <v>4019</v>
      </c>
      <c r="C1919" t="s">
        <v>10398</v>
      </c>
      <c r="D1919" t="s">
        <v>278</v>
      </c>
      <c r="E1919">
        <v>454.59909043300001</v>
      </c>
      <c r="F1919">
        <v>82.91</v>
      </c>
      <c r="G1919">
        <v>-32.543430126560402</v>
      </c>
      <c r="H1919">
        <v>-15.640914693694301</v>
      </c>
      <c r="I1919">
        <v>-0.94113559955466197</v>
      </c>
      <c r="J1919">
        <v>-3.4999267753710801</v>
      </c>
      <c r="K1919">
        <v>85.558624707500201</v>
      </c>
      <c r="L1919">
        <v>81.716557257044499</v>
      </c>
      <c r="M1919">
        <v>30.104779892449798</v>
      </c>
      <c r="N1919">
        <v>0.56109218991807996</v>
      </c>
      <c r="O1919">
        <v>22.180677843444698</v>
      </c>
      <c r="P1919">
        <v>25.6212121212121</v>
      </c>
    </row>
    <row r="1920" spans="1:17" hidden="1" x14ac:dyDescent="0.3">
      <c r="A1920" t="s">
        <v>4020</v>
      </c>
      <c r="B1920" t="s">
        <v>4021</v>
      </c>
      <c r="C1920" t="s">
        <v>10398</v>
      </c>
      <c r="D1920" t="s">
        <v>259</v>
      </c>
      <c r="E1920">
        <v>454.29800899999998</v>
      </c>
      <c r="F1920">
        <v>1390</v>
      </c>
      <c r="G1920">
        <v>-29.905619999025301</v>
      </c>
      <c r="H1920">
        <v>-5.7320081843821704</v>
      </c>
      <c r="I1920">
        <v>-29.277405593563898</v>
      </c>
      <c r="J1920">
        <v>-0.938719493820933</v>
      </c>
      <c r="K1920">
        <v>1445.90322812459</v>
      </c>
      <c r="L1920">
        <v>1465.3929191392999</v>
      </c>
      <c r="M1920">
        <v>45.047260423476303</v>
      </c>
      <c r="N1920">
        <v>1.0289461781999001</v>
      </c>
      <c r="O1920">
        <v>39.208633093525101</v>
      </c>
      <c r="P1920">
        <v>8.9341692789968601</v>
      </c>
      <c r="Q1920">
        <v>0.157885531093193</v>
      </c>
    </row>
    <row r="1921" spans="1:17" hidden="1" x14ac:dyDescent="0.3">
      <c r="A1921" t="s">
        <v>4022</v>
      </c>
      <c r="B1921" t="s">
        <v>4023</v>
      </c>
      <c r="C1921" t="s">
        <v>10398</v>
      </c>
      <c r="D1921" t="s">
        <v>1001</v>
      </c>
      <c r="E1921">
        <v>453.56630976000002</v>
      </c>
      <c r="F1921">
        <v>54.72</v>
      </c>
      <c r="G1921">
        <v>-32.658305668380002</v>
      </c>
      <c r="H1921">
        <v>-5.8155808079183497</v>
      </c>
      <c r="I1921">
        <v>-16.479698081572</v>
      </c>
      <c r="J1921">
        <v>-3.1786351090754099</v>
      </c>
      <c r="K1921">
        <v>56.363123634603298</v>
      </c>
      <c r="L1921">
        <v>55.928651691806301</v>
      </c>
      <c r="M1921">
        <v>42.682053529874104</v>
      </c>
      <c r="N1921">
        <v>0.50042848510347404</v>
      </c>
      <c r="O1921">
        <v>31.030701754385898</v>
      </c>
      <c r="P1921">
        <v>15.1999999999999</v>
      </c>
      <c r="Q1921">
        <v>5.5007905942635001E-2</v>
      </c>
    </row>
    <row r="1922" spans="1:17" hidden="1" x14ac:dyDescent="0.3">
      <c r="A1922" t="s">
        <v>4024</v>
      </c>
      <c r="B1922" t="s">
        <v>4025</v>
      </c>
      <c r="C1922" t="s">
        <v>10398</v>
      </c>
      <c r="D1922" t="s">
        <v>141</v>
      </c>
      <c r="E1922">
        <v>451.56474350000002</v>
      </c>
      <c r="F1922">
        <v>442.55</v>
      </c>
      <c r="G1922">
        <v>202.15298000853301</v>
      </c>
      <c r="H1922">
        <v>50.004859940694999</v>
      </c>
      <c r="I1922">
        <v>101.914645861368</v>
      </c>
      <c r="J1922">
        <v>24.635606225893198</v>
      </c>
      <c r="K1922">
        <v>285.233444902607</v>
      </c>
      <c r="L1922">
        <v>242.240024140137</v>
      </c>
      <c r="M1922">
        <v>90.570224012293295</v>
      </c>
      <c r="N1922">
        <v>2.2334577930252202</v>
      </c>
      <c r="O1922">
        <v>3.9317591232629101</v>
      </c>
      <c r="P1922">
        <v>344.55047714716198</v>
      </c>
      <c r="Q1922">
        <v>0.14651218008719</v>
      </c>
    </row>
    <row r="1923" spans="1:17" hidden="1" x14ac:dyDescent="0.3">
      <c r="A1923" t="s">
        <v>4026</v>
      </c>
      <c r="B1923" t="s">
        <v>4027</v>
      </c>
      <c r="C1923" t="s">
        <v>10398</v>
      </c>
      <c r="D1923" t="s">
        <v>149</v>
      </c>
      <c r="E1923">
        <v>450.86801312699998</v>
      </c>
      <c r="F1923">
        <v>39.69</v>
      </c>
      <c r="G1923">
        <v>-57.034231687263897</v>
      </c>
      <c r="H1923">
        <v>0.30483690873775299</v>
      </c>
      <c r="I1923">
        <v>-49.129180546861903</v>
      </c>
      <c r="J1923">
        <v>-5.4478072151697701</v>
      </c>
      <c r="K1923">
        <v>40.965415130223001</v>
      </c>
      <c r="L1923">
        <v>46.882703487557201</v>
      </c>
      <c r="M1923">
        <v>40.757063126393398</v>
      </c>
      <c r="N1923">
        <v>0.68343678862639901</v>
      </c>
      <c r="O1923">
        <v>75.9889140841521</v>
      </c>
      <c r="P1923">
        <v>5.7835820895522296</v>
      </c>
      <c r="Q1923">
        <v>-0.105211909346306</v>
      </c>
    </row>
    <row r="1924" spans="1:17" hidden="1" x14ac:dyDescent="0.3">
      <c r="A1924" t="s">
        <v>4028</v>
      </c>
      <c r="B1924" t="s">
        <v>4029</v>
      </c>
      <c r="C1924" t="s">
        <v>10398</v>
      </c>
      <c r="D1924" t="s">
        <v>991</v>
      </c>
      <c r="E1924">
        <v>450.44836508999998</v>
      </c>
      <c r="F1924">
        <v>133.22999999999999</v>
      </c>
      <c r="G1924">
        <v>152.37460729013</v>
      </c>
      <c r="H1924">
        <v>45.366046140410702</v>
      </c>
      <c r="I1924">
        <v>31.601332246117199</v>
      </c>
      <c r="J1924">
        <v>4.26291720383536</v>
      </c>
      <c r="K1924">
        <v>113.95963384025001</v>
      </c>
      <c r="L1924">
        <v>89.895512941259199</v>
      </c>
      <c r="M1924">
        <v>52.981091360276999</v>
      </c>
      <c r="N1924">
        <v>0.28008815646427099</v>
      </c>
      <c r="O1924">
        <v>13.7731742100127</v>
      </c>
      <c r="P1924">
        <v>192.81318681318601</v>
      </c>
      <c r="Q1924">
        <v>4.7374639253709001E-2</v>
      </c>
    </row>
    <row r="1925" spans="1:17" hidden="1" x14ac:dyDescent="0.3">
      <c r="A1925" t="s">
        <v>4030</v>
      </c>
      <c r="B1925" t="s">
        <v>4031</v>
      </c>
      <c r="C1925" t="s">
        <v>10398</v>
      </c>
      <c r="D1925" t="s">
        <v>54</v>
      </c>
      <c r="E1925">
        <v>448.95811950000001</v>
      </c>
      <c r="F1925">
        <v>1485</v>
      </c>
      <c r="G1925">
        <v>155.325770052498</v>
      </c>
      <c r="H1925">
        <v>6.7017182121301397</v>
      </c>
      <c r="I1925">
        <v>106.76842199084101</v>
      </c>
      <c r="J1925">
        <v>-11.305336895040201</v>
      </c>
      <c r="K1925">
        <v>1296.9780489341399</v>
      </c>
      <c r="L1925">
        <v>896.97676187839795</v>
      </c>
      <c r="M1925">
        <v>38.901523652282499</v>
      </c>
      <c r="N1925">
        <v>0.20877115103503199</v>
      </c>
      <c r="O1925">
        <v>17.821548821548799</v>
      </c>
      <c r="P1925">
        <v>214.58531935176299</v>
      </c>
      <c r="Q1925">
        <v>6.9140662099616002E-2</v>
      </c>
    </row>
    <row r="1926" spans="1:17" hidden="1" x14ac:dyDescent="0.3">
      <c r="A1926" t="s">
        <v>4032</v>
      </c>
      <c r="B1926" t="s">
        <v>4033</v>
      </c>
      <c r="C1926" t="s">
        <v>10398</v>
      </c>
      <c r="D1926" t="s">
        <v>125</v>
      </c>
      <c r="E1926">
        <v>448.68025312499998</v>
      </c>
      <c r="F1926">
        <v>154.05000000000001</v>
      </c>
      <c r="G1926">
        <v>570.63362604914903</v>
      </c>
      <c r="H1926">
        <v>-4.5484060690900199</v>
      </c>
      <c r="I1926">
        <v>0.26812984784733301</v>
      </c>
      <c r="J1926">
        <v>-0.84936738114487997</v>
      </c>
      <c r="K1926">
        <v>162.66994732737601</v>
      </c>
      <c r="L1926">
        <v>132.539383562278</v>
      </c>
      <c r="M1926">
        <v>31.659536770222498</v>
      </c>
      <c r="N1926">
        <v>1.04624290750992</v>
      </c>
      <c r="O1926">
        <v>38.104511522232997</v>
      </c>
      <c r="P1926">
        <v>710.78947368420995</v>
      </c>
      <c r="Q1926">
        <v>0.17538432820453201</v>
      </c>
    </row>
    <row r="1927" spans="1:17" hidden="1" x14ac:dyDescent="0.3">
      <c r="A1927" t="s">
        <v>4034</v>
      </c>
      <c r="B1927" t="s">
        <v>4035</v>
      </c>
      <c r="C1927" t="s">
        <v>10398</v>
      </c>
      <c r="D1927" t="s">
        <v>259</v>
      </c>
      <c r="E1927">
        <v>448.53232880000002</v>
      </c>
      <c r="F1927">
        <v>819.95</v>
      </c>
      <c r="G1927">
        <v>97.6652225014777</v>
      </c>
      <c r="H1927">
        <v>19.987258576289499</v>
      </c>
      <c r="I1927">
        <v>103.752646755577</v>
      </c>
      <c r="J1927">
        <v>-4.4171701489085704</v>
      </c>
      <c r="K1927">
        <v>720.943696492105</v>
      </c>
      <c r="L1927">
        <v>570.55195536892904</v>
      </c>
      <c r="M1927">
        <v>58.708887196129801</v>
      </c>
      <c r="N1927">
        <v>1.46465842782787</v>
      </c>
      <c r="O1927">
        <v>9.7627904140496309</v>
      </c>
      <c r="P1927">
        <v>154.32692307692301</v>
      </c>
      <c r="Q1927">
        <v>0.13899288887842701</v>
      </c>
    </row>
    <row r="1928" spans="1:17" hidden="1" x14ac:dyDescent="0.3">
      <c r="A1928" t="s">
        <v>4036</v>
      </c>
      <c r="B1928" t="s">
        <v>4037</v>
      </c>
      <c r="C1928" t="s">
        <v>10398</v>
      </c>
      <c r="D1928" t="s">
        <v>259</v>
      </c>
      <c r="E1928">
        <v>447.69200000000001</v>
      </c>
      <c r="F1928">
        <v>379.4</v>
      </c>
      <c r="G1928">
        <v>41.654378598338099</v>
      </c>
      <c r="H1928">
        <v>29.9957311795355</v>
      </c>
      <c r="I1928">
        <v>48.162371744290503</v>
      </c>
      <c r="J1928">
        <v>-5.5809909856105904</v>
      </c>
      <c r="K1928">
        <v>332.38427749212599</v>
      </c>
      <c r="L1928">
        <v>278.92260234827398</v>
      </c>
      <c r="M1928">
        <v>55.574754476299198</v>
      </c>
      <c r="N1928">
        <v>0.209759688983055</v>
      </c>
      <c r="O1928">
        <v>9.3041644702161292</v>
      </c>
      <c r="P1928">
        <v>84.174757281553397</v>
      </c>
      <c r="Q1928">
        <v>5.0445664320131998E-2</v>
      </c>
    </row>
    <row r="1929" spans="1:17" hidden="1" x14ac:dyDescent="0.3">
      <c r="A1929" t="s">
        <v>4038</v>
      </c>
      <c r="B1929" t="s">
        <v>4039</v>
      </c>
      <c r="C1929" t="s">
        <v>10398</v>
      </c>
      <c r="D1929" t="s">
        <v>46</v>
      </c>
      <c r="E1929">
        <v>446.12716848000002</v>
      </c>
      <c r="F1929">
        <v>207.2</v>
      </c>
      <c r="G1929">
        <v>-21.3952132577576</v>
      </c>
      <c r="H1929">
        <v>-2.89105111189801</v>
      </c>
      <c r="I1929">
        <v>-9.8968635470003505</v>
      </c>
      <c r="J1929">
        <v>-3.3932092783780798</v>
      </c>
      <c r="M1929">
        <v>61.728774499728303</v>
      </c>
      <c r="O1929">
        <v>19.208494208494201</v>
      </c>
      <c r="P1929">
        <v>23.5908141962421</v>
      </c>
    </row>
    <row r="1930" spans="1:17" hidden="1" x14ac:dyDescent="0.3">
      <c r="A1930" t="s">
        <v>4040</v>
      </c>
      <c r="B1930" t="s">
        <v>4041</v>
      </c>
      <c r="C1930" t="s">
        <v>10398</v>
      </c>
      <c r="D1930" t="s">
        <v>46</v>
      </c>
      <c r="E1930">
        <v>444.6216</v>
      </c>
      <c r="F1930">
        <v>250.35</v>
      </c>
      <c r="G1930">
        <v>80.872935919606903</v>
      </c>
      <c r="H1930">
        <v>-2.1729071378904998</v>
      </c>
      <c r="I1930">
        <v>107.14087037406399</v>
      </c>
      <c r="J1930">
        <v>7.0043643158504496</v>
      </c>
      <c r="K1930">
        <v>270.21696276977599</v>
      </c>
      <c r="M1930">
        <v>46.671340909178397</v>
      </c>
      <c r="N1930">
        <v>0.59708116588225502</v>
      </c>
      <c r="O1930">
        <v>98.442180946674597</v>
      </c>
      <c r="P1930">
        <v>160.78125</v>
      </c>
    </row>
    <row r="1931" spans="1:17" hidden="1" x14ac:dyDescent="0.3">
      <c r="A1931" t="s">
        <v>4042</v>
      </c>
      <c r="B1931" t="s">
        <v>4043</v>
      </c>
      <c r="C1931" t="s">
        <v>10398</v>
      </c>
      <c r="D1931" t="s">
        <v>259</v>
      </c>
      <c r="E1931">
        <v>444.304032169999</v>
      </c>
      <c r="F1931">
        <v>80.23</v>
      </c>
      <c r="G1931">
        <v>192.13844559221201</v>
      </c>
      <c r="H1931">
        <v>21.254437272134801</v>
      </c>
      <c r="I1931">
        <v>43.952774129382199</v>
      </c>
      <c r="J1931">
        <v>3.0716352407743699</v>
      </c>
      <c r="K1931">
        <v>70.597105435536093</v>
      </c>
      <c r="L1931">
        <v>55.322268353428001</v>
      </c>
      <c r="M1931">
        <v>56.469611051998797</v>
      </c>
      <c r="N1931">
        <v>0.81220737599459303</v>
      </c>
      <c r="O1931">
        <v>7.1918235074161796</v>
      </c>
      <c r="P1931">
        <v>238.523206751054</v>
      </c>
      <c r="Q1931">
        <v>0.10788982086155199</v>
      </c>
    </row>
    <row r="1932" spans="1:17" hidden="1" x14ac:dyDescent="0.3">
      <c r="A1932" t="s">
        <v>4044</v>
      </c>
      <c r="B1932" t="s">
        <v>4045</v>
      </c>
      <c r="C1932" t="s">
        <v>10398</v>
      </c>
      <c r="D1932" t="s">
        <v>125</v>
      </c>
      <c r="E1932">
        <v>444.0587228</v>
      </c>
      <c r="F1932">
        <v>67.760000000000005</v>
      </c>
      <c r="G1932">
        <v>12.0155487241757</v>
      </c>
      <c r="H1932">
        <v>14.245003309870601</v>
      </c>
      <c r="I1932">
        <v>9.1535293237139292</v>
      </c>
      <c r="J1932">
        <v>19.956686193582598</v>
      </c>
      <c r="K1932">
        <v>57.581552029518903</v>
      </c>
      <c r="L1932">
        <v>56.7370483308381</v>
      </c>
      <c r="M1932">
        <v>75.903250284075597</v>
      </c>
      <c r="N1932">
        <v>2.3314665892925199</v>
      </c>
      <c r="O1932">
        <v>57.910271546635101</v>
      </c>
      <c r="P1932">
        <v>71.327433628318602</v>
      </c>
      <c r="Q1932">
        <v>7.0536841091690006E-2</v>
      </c>
    </row>
    <row r="1933" spans="1:17" hidden="1" x14ac:dyDescent="0.3">
      <c r="A1933" t="s">
        <v>4046</v>
      </c>
      <c r="B1933" t="s">
        <v>4047</v>
      </c>
      <c r="C1933" t="s">
        <v>10398</v>
      </c>
      <c r="D1933" t="s">
        <v>21</v>
      </c>
      <c r="E1933">
        <v>442.58499999999998</v>
      </c>
      <c r="F1933">
        <v>340.45</v>
      </c>
      <c r="G1933">
        <v>97.221809684301903</v>
      </c>
      <c r="H1933">
        <v>-21.100566929972601</v>
      </c>
      <c r="I1933">
        <v>64.893146999309707</v>
      </c>
      <c r="J1933">
        <v>8.6431966383040599</v>
      </c>
      <c r="K1933">
        <v>348.14582851617502</v>
      </c>
      <c r="L1933">
        <v>273.25350780370297</v>
      </c>
      <c r="M1933">
        <v>52.998758757678701</v>
      </c>
      <c r="N1933">
        <v>0.43093926849165798</v>
      </c>
      <c r="O1933">
        <v>34.439712145689498</v>
      </c>
      <c r="Q1933">
        <v>0.16607668815926399</v>
      </c>
    </row>
    <row r="1934" spans="1:17" hidden="1" x14ac:dyDescent="0.3">
      <c r="A1934" t="s">
        <v>4048</v>
      </c>
      <c r="B1934" t="s">
        <v>4049</v>
      </c>
      <c r="C1934" t="s">
        <v>10398</v>
      </c>
      <c r="D1934" t="s">
        <v>472</v>
      </c>
      <c r="E1934">
        <v>442.11869999999999</v>
      </c>
      <c r="F1934">
        <v>416.7</v>
      </c>
      <c r="G1934">
        <v>-12.378456804705401</v>
      </c>
      <c r="H1934">
        <v>-1.02205609120932</v>
      </c>
      <c r="I1934">
        <v>11.1540826852395</v>
      </c>
      <c r="J1934">
        <v>-3.5839020053882703E-2</v>
      </c>
      <c r="K1934">
        <v>417.37210759434299</v>
      </c>
      <c r="L1934">
        <v>389.35078649384201</v>
      </c>
      <c r="M1934">
        <v>49.8360357837742</v>
      </c>
      <c r="N1934">
        <v>0.65790505641802699</v>
      </c>
      <c r="O1934">
        <v>14.266858651307899</v>
      </c>
      <c r="P1934">
        <v>30.056179775280899</v>
      </c>
      <c r="Q1934">
        <v>-3.6398199911250001E-3</v>
      </c>
    </row>
    <row r="1935" spans="1:17" hidden="1" x14ac:dyDescent="0.3">
      <c r="A1935" t="s">
        <v>4050</v>
      </c>
      <c r="B1935" t="s">
        <v>4051</v>
      </c>
      <c r="C1935" t="s">
        <v>10398</v>
      </c>
      <c r="D1935" t="s">
        <v>4052</v>
      </c>
      <c r="E1935">
        <v>441.42875161000001</v>
      </c>
      <c r="F1935">
        <v>177.55</v>
      </c>
      <c r="G1935">
        <v>112.96099813062</v>
      </c>
      <c r="H1935">
        <v>7.10250021197725</v>
      </c>
      <c r="I1935">
        <v>37.650317067721801</v>
      </c>
      <c r="J1935">
        <v>-1.8452126907588701E-2</v>
      </c>
      <c r="K1935">
        <v>164.086252937746</v>
      </c>
      <c r="L1935">
        <v>137.078405631268</v>
      </c>
      <c r="M1935">
        <v>50.435116034879201</v>
      </c>
      <c r="N1935">
        <v>1.4438250428816399</v>
      </c>
      <c r="O1935">
        <v>11.5178822866798</v>
      </c>
      <c r="P1935">
        <v>161.10294117647001</v>
      </c>
    </row>
    <row r="1936" spans="1:17" hidden="1" x14ac:dyDescent="0.3">
      <c r="A1936" t="s">
        <v>4053</v>
      </c>
      <c r="B1936" t="s">
        <v>4054</v>
      </c>
      <c r="C1936" t="s">
        <v>10398</v>
      </c>
      <c r="D1936" t="s">
        <v>935</v>
      </c>
      <c r="E1936">
        <v>440.7321</v>
      </c>
      <c r="F1936">
        <v>1385.95</v>
      </c>
      <c r="G1936">
        <v>-33.169672002504797</v>
      </c>
      <c r="H1936">
        <v>-4.8890546611437999</v>
      </c>
      <c r="I1936">
        <v>-24.8155823355177</v>
      </c>
      <c r="J1936">
        <v>-2.3535583533671001</v>
      </c>
      <c r="K1936">
        <v>1428.21442627994</v>
      </c>
      <c r="L1936">
        <v>1448.22662446972</v>
      </c>
      <c r="M1936">
        <v>46.186062543047498</v>
      </c>
      <c r="N1936">
        <v>0.51869012815562499</v>
      </c>
      <c r="O1936">
        <v>29.8748151087701</v>
      </c>
      <c r="P1936">
        <v>7.3963580007748897</v>
      </c>
      <c r="Q1936">
        <v>0.12402925206644599</v>
      </c>
    </row>
    <row r="1937" spans="1:17" hidden="1" x14ac:dyDescent="0.3">
      <c r="A1937" t="s">
        <v>4055</v>
      </c>
      <c r="B1937" t="s">
        <v>4056</v>
      </c>
      <c r="C1937" t="s">
        <v>10398</v>
      </c>
      <c r="D1937" t="s">
        <v>197</v>
      </c>
      <c r="E1937">
        <v>440.23200000000003</v>
      </c>
      <c r="F1937">
        <v>86.32</v>
      </c>
      <c r="G1937">
        <v>-39.936703374918501</v>
      </c>
      <c r="H1937">
        <v>-4.1074906781829901</v>
      </c>
      <c r="I1937">
        <v>-19.3309949078693</v>
      </c>
      <c r="J1937">
        <v>0.78336309085606703</v>
      </c>
      <c r="K1937">
        <v>86.988056267519994</v>
      </c>
      <c r="L1937">
        <v>86.4615478727994</v>
      </c>
      <c r="M1937">
        <v>53.6686510621035</v>
      </c>
      <c r="N1937">
        <v>1.21318724087105</v>
      </c>
      <c r="O1937">
        <v>45.852641334569</v>
      </c>
      <c r="P1937">
        <v>25.101449275362299</v>
      </c>
      <c r="Q1937">
        <v>9.2260058101461997E-2</v>
      </c>
    </row>
    <row r="1938" spans="1:17" hidden="1" x14ac:dyDescent="0.3">
      <c r="A1938" t="s">
        <v>4057</v>
      </c>
      <c r="B1938" t="s">
        <v>4058</v>
      </c>
      <c r="C1938" t="s">
        <v>10398</v>
      </c>
      <c r="D1938" t="s">
        <v>278</v>
      </c>
      <c r="E1938">
        <v>439.63833460900003</v>
      </c>
      <c r="F1938">
        <v>86.23</v>
      </c>
      <c r="G1938">
        <v>65.496851059433396</v>
      </c>
      <c r="H1938">
        <v>21.4583135618422</v>
      </c>
      <c r="I1938">
        <v>25.382240470238099</v>
      </c>
      <c r="J1938">
        <v>-2.1923819796850199</v>
      </c>
      <c r="K1938">
        <v>77.7880735914474</v>
      </c>
      <c r="L1938">
        <v>67.512911224812299</v>
      </c>
      <c r="M1938">
        <v>53.573342442495402</v>
      </c>
      <c r="N1938">
        <v>2.1478322943377899</v>
      </c>
      <c r="O1938">
        <v>8.4077467238780006</v>
      </c>
      <c r="P1938">
        <v>98.002296211251405</v>
      </c>
      <c r="Q1938">
        <v>4.7148044021743003E-2</v>
      </c>
    </row>
    <row r="1939" spans="1:17" hidden="1" x14ac:dyDescent="0.3">
      <c r="A1939" t="s">
        <v>4059</v>
      </c>
      <c r="B1939" t="s">
        <v>4060</v>
      </c>
      <c r="C1939" t="s">
        <v>10398</v>
      </c>
      <c r="D1939" t="s">
        <v>215</v>
      </c>
      <c r="E1939">
        <v>439.19299999999998</v>
      </c>
      <c r="F1939">
        <v>248.75</v>
      </c>
      <c r="G1939">
        <v>32.6698888730836</v>
      </c>
      <c r="H1939">
        <v>-5.6461531527143398</v>
      </c>
      <c r="I1939">
        <v>-4.2509033746885301</v>
      </c>
      <c r="J1939">
        <v>-7.3663888236400004</v>
      </c>
      <c r="K1939">
        <v>256.63087718279297</v>
      </c>
      <c r="L1939">
        <v>245.51768127734601</v>
      </c>
      <c r="M1939">
        <v>47.168276746522103</v>
      </c>
      <c r="N1939">
        <v>0.35944839075406598</v>
      </c>
      <c r="O1939">
        <v>48.341708542713498</v>
      </c>
      <c r="P1939">
        <v>70.376712328767098</v>
      </c>
    </row>
    <row r="1940" spans="1:17" hidden="1" x14ac:dyDescent="0.3">
      <c r="A1940" t="s">
        <v>4061</v>
      </c>
      <c r="B1940" t="s">
        <v>4062</v>
      </c>
      <c r="C1940" t="s">
        <v>10398</v>
      </c>
      <c r="D1940" t="s">
        <v>4063</v>
      </c>
      <c r="E1940">
        <v>432.58339658099999</v>
      </c>
      <c r="F1940">
        <v>66.569999999999993</v>
      </c>
      <c r="G1940">
        <v>-84.163716419423395</v>
      </c>
      <c r="H1940">
        <v>-18.5221083663318</v>
      </c>
      <c r="I1940">
        <v>-2.5023120741552698</v>
      </c>
      <c r="J1940">
        <v>-12.771819197890499</v>
      </c>
      <c r="K1940">
        <v>69.370999576452405</v>
      </c>
      <c r="L1940">
        <v>76.199202036843204</v>
      </c>
      <c r="M1940">
        <v>32.294260874296597</v>
      </c>
      <c r="N1940">
        <v>0.31235661016376298</v>
      </c>
      <c r="O1940">
        <v>127.078642322766</v>
      </c>
      <c r="P1940">
        <v>31.978588421887299</v>
      </c>
      <c r="Q1940">
        <v>-0.14416177950794701</v>
      </c>
    </row>
    <row r="1941" spans="1:17" hidden="1" x14ac:dyDescent="0.3">
      <c r="A1941" t="s">
        <v>4064</v>
      </c>
      <c r="B1941" t="s">
        <v>4065</v>
      </c>
      <c r="C1941" t="s">
        <v>10398</v>
      </c>
      <c r="D1941" t="s">
        <v>197</v>
      </c>
      <c r="E1941">
        <v>432.16657337499998</v>
      </c>
      <c r="F1941">
        <v>195.43</v>
      </c>
      <c r="G1941">
        <v>12.227833728262899</v>
      </c>
      <c r="H1941">
        <v>18.581218134222301</v>
      </c>
      <c r="I1941">
        <v>23.983946943938999</v>
      </c>
      <c r="J1941">
        <v>-2.8321451041611398</v>
      </c>
      <c r="K1941">
        <v>182.22062390661</v>
      </c>
      <c r="L1941">
        <v>165.13975821157101</v>
      </c>
      <c r="M1941">
        <v>51.393819653039998</v>
      </c>
      <c r="N1941">
        <v>0.654798605069569</v>
      </c>
      <c r="O1941">
        <v>17.177506012382899</v>
      </c>
      <c r="P1941">
        <v>52.382066276803101</v>
      </c>
      <c r="Q1941">
        <v>2.0479269633638001E-2</v>
      </c>
    </row>
    <row r="1942" spans="1:17" hidden="1" x14ac:dyDescent="0.3">
      <c r="A1942" t="s">
        <v>4066</v>
      </c>
      <c r="B1942" t="s">
        <v>4067</v>
      </c>
      <c r="C1942" t="s">
        <v>10398</v>
      </c>
      <c r="D1942" t="s">
        <v>407</v>
      </c>
      <c r="E1942">
        <v>432.043415957999</v>
      </c>
      <c r="F1942">
        <v>3.98</v>
      </c>
      <c r="G1942">
        <v>-16.407981138245901</v>
      </c>
      <c r="H1942">
        <v>-5.1754322010170704</v>
      </c>
      <c r="I1942">
        <v>-23.558479865228101</v>
      </c>
      <c r="J1942">
        <v>0.88403521625772197</v>
      </c>
      <c r="K1942">
        <v>3.9866600549798998</v>
      </c>
      <c r="L1942">
        <v>4.1707732893330096</v>
      </c>
      <c r="M1942">
        <v>55.586431363659997</v>
      </c>
      <c r="N1942">
        <v>1.11455963870117</v>
      </c>
      <c r="O1942">
        <v>75.125628140703498</v>
      </c>
      <c r="P1942">
        <v>43.913045531802503</v>
      </c>
      <c r="Q1942">
        <v>1.1943566053908001E-2</v>
      </c>
    </row>
    <row r="1943" spans="1:17" hidden="1" x14ac:dyDescent="0.3">
      <c r="A1943" t="s">
        <v>4068</v>
      </c>
      <c r="B1943" t="s">
        <v>4069</v>
      </c>
      <c r="C1943" t="s">
        <v>10398</v>
      </c>
      <c r="D1943" t="s">
        <v>1543</v>
      </c>
      <c r="E1943">
        <v>431.39894399999997</v>
      </c>
      <c r="F1943">
        <v>34.47</v>
      </c>
      <c r="G1943">
        <v>39.958738958866498</v>
      </c>
      <c r="H1943">
        <v>43.114954486080102</v>
      </c>
      <c r="I1943">
        <v>32.626172206223899</v>
      </c>
      <c r="J1943">
        <v>5.5816616698557704</v>
      </c>
      <c r="K1943">
        <v>24.8936195093771</v>
      </c>
      <c r="L1943">
        <v>22.904566627103499</v>
      </c>
      <c r="M1943">
        <v>88.081948008398001</v>
      </c>
      <c r="N1943">
        <v>3.3086661879586998</v>
      </c>
      <c r="O1943">
        <v>12.8517551494052</v>
      </c>
      <c r="P1943">
        <v>88.360655737704903</v>
      </c>
      <c r="Q1943">
        <v>7.3917651014561006E-2</v>
      </c>
    </row>
    <row r="1944" spans="1:17" hidden="1" x14ac:dyDescent="0.3">
      <c r="A1944" t="s">
        <v>4070</v>
      </c>
      <c r="B1944" t="s">
        <v>4071</v>
      </c>
      <c r="C1944" t="s">
        <v>10398</v>
      </c>
      <c r="D1944" t="s">
        <v>266</v>
      </c>
      <c r="E1944">
        <v>430.62476800000002</v>
      </c>
      <c r="F1944">
        <v>261.2</v>
      </c>
      <c r="G1944">
        <v>15.881151428253901</v>
      </c>
      <c r="H1944">
        <v>-8.8334280626783208</v>
      </c>
      <c r="I1944">
        <v>27.379501139011101</v>
      </c>
      <c r="J1944">
        <v>-0.85999267206807695</v>
      </c>
      <c r="K1944">
        <v>268.65384384957599</v>
      </c>
      <c r="M1944">
        <v>45.389527822189798</v>
      </c>
      <c r="O1944">
        <v>45.0229709035222</v>
      </c>
      <c r="P1944">
        <v>52.748538011695899</v>
      </c>
    </row>
    <row r="1945" spans="1:17" hidden="1" x14ac:dyDescent="0.3">
      <c r="A1945" t="s">
        <v>4072</v>
      </c>
      <c r="B1945" t="s">
        <v>4073</v>
      </c>
      <c r="C1945" t="s">
        <v>10398</v>
      </c>
      <c r="D1945" t="s">
        <v>278</v>
      </c>
      <c r="E1945">
        <v>430.29930263999898</v>
      </c>
      <c r="F1945">
        <v>771.7</v>
      </c>
      <c r="G1945">
        <v>283.52198501352501</v>
      </c>
      <c r="H1945">
        <v>4.9373017367936702</v>
      </c>
      <c r="I1945">
        <v>160.89964157204099</v>
      </c>
      <c r="J1945">
        <v>-6.3996863531781196</v>
      </c>
      <c r="K1945">
        <v>686.81397073745404</v>
      </c>
      <c r="L1945">
        <v>458.97848871529698</v>
      </c>
      <c r="M1945">
        <v>47.463951367386599</v>
      </c>
      <c r="N1945">
        <v>0.31785243588822498</v>
      </c>
      <c r="O1945">
        <v>8.7793183879746106</v>
      </c>
      <c r="P1945">
        <v>353.941176470588</v>
      </c>
      <c r="Q1945">
        <v>0.22828189972745699</v>
      </c>
    </row>
    <row r="1946" spans="1:17" hidden="1" x14ac:dyDescent="0.3">
      <c r="A1946" t="s">
        <v>4074</v>
      </c>
      <c r="B1946" t="s">
        <v>4075</v>
      </c>
      <c r="C1946" t="s">
        <v>10398</v>
      </c>
      <c r="D1946" t="s">
        <v>472</v>
      </c>
      <c r="E1946">
        <v>429.93591329999998</v>
      </c>
      <c r="F1946">
        <v>577</v>
      </c>
      <c r="G1946">
        <v>-13.695283717392</v>
      </c>
      <c r="H1946">
        <v>-12.7211953380752</v>
      </c>
      <c r="I1946">
        <v>-5.4109887943358901</v>
      </c>
      <c r="J1946">
        <v>-6.7307383110955996</v>
      </c>
      <c r="K1946">
        <v>636.99403298544405</v>
      </c>
      <c r="L1946">
        <v>575.34225998139004</v>
      </c>
      <c r="M1946">
        <v>19.9177046356725</v>
      </c>
      <c r="N1946">
        <v>0.44429886875531399</v>
      </c>
      <c r="O1946">
        <v>38.5095320623916</v>
      </c>
      <c r="P1946">
        <v>55.0658425154528</v>
      </c>
      <c r="Q1946">
        <v>3.5258091583679999E-2</v>
      </c>
    </row>
    <row r="1947" spans="1:17" hidden="1" x14ac:dyDescent="0.3">
      <c r="A1947" t="s">
        <v>4076</v>
      </c>
      <c r="B1947" t="s">
        <v>4077</v>
      </c>
      <c r="C1947" t="s">
        <v>10398</v>
      </c>
      <c r="D1947" t="s">
        <v>197</v>
      </c>
      <c r="E1947">
        <v>428.89596749999998</v>
      </c>
      <c r="F1947">
        <v>412.5</v>
      </c>
      <c r="G1947">
        <v>98.407447114603102</v>
      </c>
      <c r="H1947">
        <v>-6.2834957918768</v>
      </c>
      <c r="I1947">
        <v>32.810135628207497</v>
      </c>
      <c r="J1947">
        <v>-8.0057650419635795</v>
      </c>
      <c r="K1947">
        <v>398.50442632155898</v>
      </c>
      <c r="L1947">
        <v>332.07052346202101</v>
      </c>
      <c r="M1947">
        <v>44.455474037353397</v>
      </c>
      <c r="N1947">
        <v>0.63625653060597598</v>
      </c>
      <c r="O1947">
        <v>15.3939393939394</v>
      </c>
      <c r="P1947">
        <v>147.45050989801999</v>
      </c>
      <c r="Q1947">
        <v>0.12144064171713401</v>
      </c>
    </row>
    <row r="1948" spans="1:17" hidden="1" x14ac:dyDescent="0.3">
      <c r="A1948" t="s">
        <v>4078</v>
      </c>
      <c r="B1948" t="s">
        <v>4079</v>
      </c>
      <c r="C1948" t="s">
        <v>10398</v>
      </c>
      <c r="D1948" t="s">
        <v>1978</v>
      </c>
      <c r="E1948">
        <v>428.576566788999</v>
      </c>
      <c r="F1948">
        <v>73.430000000000007</v>
      </c>
      <c r="G1948">
        <v>31.968509537498399</v>
      </c>
      <c r="H1948">
        <v>-22.4011154115904</v>
      </c>
      <c r="I1948">
        <v>21.3728891674869</v>
      </c>
      <c r="J1948">
        <v>-9.4560484289106697</v>
      </c>
      <c r="K1948">
        <v>74.220742760217206</v>
      </c>
      <c r="L1948">
        <v>65.837252382195103</v>
      </c>
      <c r="M1948">
        <v>36.247639161259997</v>
      </c>
      <c r="N1948">
        <v>0.59743535720741503</v>
      </c>
      <c r="O1948">
        <v>27.127876889554599</v>
      </c>
      <c r="P1948">
        <v>66.507936507936506</v>
      </c>
      <c r="Q1948">
        <v>5.5686214785887998E-2</v>
      </c>
    </row>
    <row r="1949" spans="1:17" hidden="1" x14ac:dyDescent="0.3">
      <c r="A1949" t="s">
        <v>4080</v>
      </c>
      <c r="B1949" t="s">
        <v>4081</v>
      </c>
      <c r="C1949" t="s">
        <v>10398</v>
      </c>
      <c r="D1949" t="s">
        <v>538</v>
      </c>
      <c r="E1949">
        <v>428.0625</v>
      </c>
      <c r="F1949">
        <v>570.75</v>
      </c>
      <c r="G1949">
        <v>-4.1816493149062701</v>
      </c>
      <c r="H1949">
        <v>-5.2961714459957898</v>
      </c>
      <c r="I1949">
        <v>-12.0769074438217</v>
      </c>
      <c r="J1949">
        <v>-5.1631118445179602</v>
      </c>
      <c r="K1949">
        <v>583.16383138972003</v>
      </c>
      <c r="L1949">
        <v>587.84323230450002</v>
      </c>
      <c r="M1949">
        <v>40.492526911189003</v>
      </c>
      <c r="N1949">
        <v>0.63588985181545998</v>
      </c>
      <c r="O1949">
        <v>50.293473499780902</v>
      </c>
      <c r="Q1949">
        <v>9.2672070264640007E-3</v>
      </c>
    </row>
    <row r="1950" spans="1:17" hidden="1" x14ac:dyDescent="0.3">
      <c r="A1950" t="s">
        <v>4082</v>
      </c>
      <c r="B1950" t="s">
        <v>4083</v>
      </c>
      <c r="C1950" t="s">
        <v>10398</v>
      </c>
      <c r="D1950" t="s">
        <v>125</v>
      </c>
      <c r="E1950">
        <v>426.49291239000001</v>
      </c>
      <c r="F1950">
        <v>370.05</v>
      </c>
      <c r="G1950">
        <v>-65.237124938992693</v>
      </c>
      <c r="H1950">
        <v>-22.372655706280302</v>
      </c>
      <c r="I1950">
        <v>-44.0852969673658</v>
      </c>
      <c r="J1950">
        <v>-1.44236467111777</v>
      </c>
      <c r="K1950">
        <v>430.93710949585699</v>
      </c>
      <c r="L1950">
        <v>490.61503631334801</v>
      </c>
      <c r="M1950">
        <v>46.640900914625703</v>
      </c>
      <c r="N1950">
        <v>2.7756690074017799E-2</v>
      </c>
      <c r="O1950">
        <v>126.72611809214899</v>
      </c>
      <c r="P1950">
        <v>6.6272871344186601</v>
      </c>
    </row>
    <row r="1951" spans="1:17" hidden="1" x14ac:dyDescent="0.3">
      <c r="A1951" t="s">
        <v>4084</v>
      </c>
      <c r="B1951" t="s">
        <v>4085</v>
      </c>
      <c r="C1951" t="s">
        <v>10398</v>
      </c>
      <c r="D1951" t="s">
        <v>4052</v>
      </c>
      <c r="E1951">
        <v>424.47355679999998</v>
      </c>
      <c r="F1951">
        <v>222.15</v>
      </c>
      <c r="G1951">
        <v>32.784026391829698</v>
      </c>
      <c r="H1951">
        <v>-21.803067531368999</v>
      </c>
      <c r="I1951">
        <v>54.716838388526703</v>
      </c>
      <c r="J1951">
        <v>-11.005034047811501</v>
      </c>
      <c r="K1951">
        <v>229.15618922194801</v>
      </c>
      <c r="L1951">
        <v>185.89886469144</v>
      </c>
      <c r="M1951">
        <v>39.262380518723603</v>
      </c>
      <c r="N1951">
        <v>0.38588098947785399</v>
      </c>
      <c r="O1951">
        <v>25.095656088228601</v>
      </c>
      <c r="P1951">
        <v>79.153225806451601</v>
      </c>
      <c r="Q1951">
        <v>0.10326966309836499</v>
      </c>
    </row>
    <row r="1952" spans="1:17" hidden="1" x14ac:dyDescent="0.3">
      <c r="A1952" t="s">
        <v>4086</v>
      </c>
      <c r="B1952" t="s">
        <v>4087</v>
      </c>
      <c r="C1952" t="s">
        <v>10398</v>
      </c>
      <c r="D1952" t="s">
        <v>605</v>
      </c>
      <c r="E1952">
        <v>424.41600352500001</v>
      </c>
      <c r="F1952">
        <v>235.15</v>
      </c>
      <c r="G1952">
        <v>39.579015192380403</v>
      </c>
      <c r="H1952">
        <v>-28.344639858101399</v>
      </c>
      <c r="I1952">
        <v>12.543591921522999</v>
      </c>
      <c r="J1952">
        <v>6.8061856914808097</v>
      </c>
      <c r="K1952">
        <v>246.094257649008</v>
      </c>
      <c r="L1952">
        <v>204.44238669663599</v>
      </c>
      <c r="M1952">
        <v>44.576023046617301</v>
      </c>
      <c r="N1952">
        <v>0.31762995820541501</v>
      </c>
      <c r="O1952">
        <v>33.935785668721998</v>
      </c>
      <c r="P1952">
        <v>102.715517241379</v>
      </c>
    </row>
    <row r="1953" spans="1:17" hidden="1" x14ac:dyDescent="0.3">
      <c r="A1953" t="s">
        <v>4088</v>
      </c>
      <c r="B1953" t="s">
        <v>4089</v>
      </c>
      <c r="C1953" t="s">
        <v>10398</v>
      </c>
      <c r="D1953" t="s">
        <v>991</v>
      </c>
      <c r="E1953">
        <v>424.30821635500001</v>
      </c>
      <c r="F1953">
        <v>229.91</v>
      </c>
      <c r="G1953">
        <v>12.8095741332735</v>
      </c>
      <c r="H1953">
        <v>-3.5558624909951</v>
      </c>
      <c r="I1953">
        <v>9.7390093990505697</v>
      </c>
      <c r="J1953">
        <v>-2.01289669222745</v>
      </c>
      <c r="K1953">
        <v>228.065562652941</v>
      </c>
      <c r="L1953">
        <v>196.842368817893</v>
      </c>
      <c r="M1953">
        <v>42.725346842353098</v>
      </c>
      <c r="N1953">
        <v>0.17671683096253099</v>
      </c>
      <c r="O1953">
        <v>15.305989300160901</v>
      </c>
      <c r="P1953">
        <v>67.695113056163294</v>
      </c>
      <c r="Q1953">
        <v>8.1886981619300001E-3</v>
      </c>
    </row>
    <row r="1954" spans="1:17" hidden="1" x14ac:dyDescent="0.3">
      <c r="A1954" t="s">
        <v>4090</v>
      </c>
      <c r="B1954" t="s">
        <v>4091</v>
      </c>
      <c r="C1954" t="s">
        <v>10398</v>
      </c>
      <c r="D1954" t="s">
        <v>605</v>
      </c>
      <c r="E1954">
        <v>423.63102791</v>
      </c>
      <c r="F1954">
        <v>184.9</v>
      </c>
      <c r="G1954">
        <v>-26.8714244559009</v>
      </c>
      <c r="H1954">
        <v>-3.2435024372557302</v>
      </c>
      <c r="I1954">
        <v>-10.1560091681831</v>
      </c>
      <c r="J1954">
        <v>-1.1421020283885199</v>
      </c>
      <c r="K1954">
        <v>177.139857673215</v>
      </c>
      <c r="L1954">
        <v>179.597895702024</v>
      </c>
      <c r="M1954">
        <v>71.4498521794699</v>
      </c>
      <c r="N1954">
        <v>0.90831529323671201</v>
      </c>
      <c r="O1954">
        <v>34.829637641968603</v>
      </c>
      <c r="P1954">
        <v>23.266666666666602</v>
      </c>
      <c r="Q1954">
        <v>0.27146071776348002</v>
      </c>
    </row>
    <row r="1955" spans="1:17" hidden="1" x14ac:dyDescent="0.3">
      <c r="A1955" t="s">
        <v>4092</v>
      </c>
      <c r="B1955" t="s">
        <v>4093</v>
      </c>
      <c r="C1955" t="s">
        <v>10398</v>
      </c>
      <c r="D1955" t="s">
        <v>46</v>
      </c>
      <c r="E1955">
        <v>423.32678428000003</v>
      </c>
      <c r="F1955">
        <v>85.1</v>
      </c>
      <c r="G1955">
        <v>167.763962653688</v>
      </c>
      <c r="H1955">
        <v>0.54565690464193195</v>
      </c>
      <c r="I1955">
        <v>39.584895732282</v>
      </c>
      <c r="J1955">
        <v>-7.7952387261741096</v>
      </c>
      <c r="K1955">
        <v>73.182278124497103</v>
      </c>
      <c r="L1955">
        <v>54.795857032165998</v>
      </c>
      <c r="M1955">
        <v>62.587968091655497</v>
      </c>
      <c r="N1955">
        <v>0.60346943785287599</v>
      </c>
      <c r="O1955">
        <v>1.8801410105758001</v>
      </c>
      <c r="P1955">
        <v>236.213776068454</v>
      </c>
      <c r="Q1955">
        <v>0.239714348478131</v>
      </c>
    </row>
    <row r="1956" spans="1:17" hidden="1" x14ac:dyDescent="0.3">
      <c r="A1956" t="s">
        <v>4094</v>
      </c>
      <c r="B1956" t="s">
        <v>4095</v>
      </c>
      <c r="C1956" t="s">
        <v>10398</v>
      </c>
      <c r="D1956" t="s">
        <v>46</v>
      </c>
      <c r="E1956">
        <v>423.01303264000001</v>
      </c>
      <c r="F1956">
        <v>330.55</v>
      </c>
      <c r="G1956">
        <v>185.21587713139999</v>
      </c>
      <c r="H1956">
        <v>-7.1769307798105597</v>
      </c>
      <c r="I1956">
        <v>196.71422684215699</v>
      </c>
      <c r="J1956">
        <v>-10.300624998873401</v>
      </c>
      <c r="K1956">
        <v>306.88308233565402</v>
      </c>
      <c r="M1956">
        <v>39.021603608822701</v>
      </c>
      <c r="N1956">
        <v>0.49464758602247899</v>
      </c>
      <c r="O1956">
        <v>12.7666011193465</v>
      </c>
      <c r="P1956">
        <v>233.21572580645099</v>
      </c>
    </row>
    <row r="1957" spans="1:17" hidden="1" x14ac:dyDescent="0.3">
      <c r="A1957" t="s">
        <v>4096</v>
      </c>
      <c r="B1957" t="s">
        <v>4097</v>
      </c>
      <c r="C1957" t="s">
        <v>10398</v>
      </c>
      <c r="D1957" t="s">
        <v>259</v>
      </c>
      <c r="E1957">
        <v>422.64935439999999</v>
      </c>
      <c r="F1957">
        <v>14.56</v>
      </c>
      <c r="G1957">
        <v>-8.2603133447898003</v>
      </c>
      <c r="H1957">
        <v>6.3746612986404703</v>
      </c>
      <c r="I1957">
        <v>-14.465403728931699</v>
      </c>
      <c r="J1957">
        <v>3.98422210022839</v>
      </c>
      <c r="K1957">
        <v>14.4606772056037</v>
      </c>
      <c r="L1957">
        <v>14.104258438774099</v>
      </c>
      <c r="M1957">
        <v>50.125121397830199</v>
      </c>
      <c r="N1957">
        <v>1.0546867592638001</v>
      </c>
      <c r="O1957">
        <v>47.664835164835097</v>
      </c>
      <c r="P1957">
        <v>45.599999999999902</v>
      </c>
      <c r="Q1957">
        <v>0.119922700775987</v>
      </c>
    </row>
    <row r="1958" spans="1:17" hidden="1" x14ac:dyDescent="0.3">
      <c r="A1958" t="s">
        <v>4098</v>
      </c>
      <c r="B1958" t="s">
        <v>4099</v>
      </c>
      <c r="C1958" t="s">
        <v>10398</v>
      </c>
      <c r="D1958" t="s">
        <v>545</v>
      </c>
      <c r="E1958">
        <v>421.3621</v>
      </c>
      <c r="F1958">
        <v>173.5</v>
      </c>
      <c r="G1958">
        <v>-31.153930366066401</v>
      </c>
      <c r="H1958">
        <v>-14.8616529428412</v>
      </c>
      <c r="I1958">
        <v>-19.655580655309102</v>
      </c>
      <c r="J1958">
        <v>-12.130034047811501</v>
      </c>
      <c r="K1958">
        <v>187.30770975446799</v>
      </c>
      <c r="M1958">
        <v>26.2075455742862</v>
      </c>
      <c r="N1958">
        <v>0.370928112863596</v>
      </c>
      <c r="O1958">
        <v>91.181556195965399</v>
      </c>
      <c r="P1958">
        <v>16.795691686300898</v>
      </c>
    </row>
    <row r="1959" spans="1:17" hidden="1" x14ac:dyDescent="0.3">
      <c r="A1959" t="s">
        <v>4100</v>
      </c>
      <c r="B1959" t="s">
        <v>4101</v>
      </c>
      <c r="C1959" t="s">
        <v>10398</v>
      </c>
      <c r="D1959" t="s">
        <v>991</v>
      </c>
      <c r="E1959">
        <v>420.06828395000002</v>
      </c>
      <c r="F1959">
        <v>150.1</v>
      </c>
      <c r="G1959">
        <v>203.22231784515799</v>
      </c>
      <c r="H1959">
        <v>70.109994219680104</v>
      </c>
      <c r="I1959">
        <v>261.90470303263402</v>
      </c>
      <c r="J1959">
        <v>6.4424004366361602</v>
      </c>
      <c r="K1959">
        <v>95.026806989940098</v>
      </c>
      <c r="L1959">
        <v>59.349919394301999</v>
      </c>
      <c r="M1959">
        <v>95.980856252341695</v>
      </c>
      <c r="N1959">
        <v>0.46166189805128799</v>
      </c>
      <c r="O1959">
        <v>0</v>
      </c>
      <c r="P1959">
        <v>335.07246376811497</v>
      </c>
      <c r="Q1959">
        <v>0.103082825886483</v>
      </c>
    </row>
    <row r="1960" spans="1:17" hidden="1" x14ac:dyDescent="0.3">
      <c r="A1960" t="s">
        <v>4102</v>
      </c>
      <c r="B1960" t="s">
        <v>4103</v>
      </c>
      <c r="C1960" t="s">
        <v>10398</v>
      </c>
      <c r="D1960" t="s">
        <v>605</v>
      </c>
      <c r="E1960">
        <v>419.68745571599999</v>
      </c>
      <c r="F1960">
        <v>11.79</v>
      </c>
      <c r="G1960">
        <v>85.076258099318096</v>
      </c>
      <c r="H1960">
        <v>20.689161750970399</v>
      </c>
      <c r="I1960">
        <v>59.843472305546499</v>
      </c>
      <c r="J1960">
        <v>-1.5355896033670999</v>
      </c>
      <c r="K1960">
        <v>10.2016706661681</v>
      </c>
      <c r="L1960">
        <v>7.9921318253172604</v>
      </c>
      <c r="M1960">
        <v>58.9272434348416</v>
      </c>
      <c r="N1960">
        <v>0.58378364320794596</v>
      </c>
      <c r="O1960">
        <v>15.3519932145886</v>
      </c>
      <c r="P1960">
        <v>173.27610577496301</v>
      </c>
      <c r="Q1960">
        <v>0.157069325196352</v>
      </c>
    </row>
    <row r="1961" spans="1:17" hidden="1" x14ac:dyDescent="0.3">
      <c r="A1961" t="s">
        <v>4104</v>
      </c>
      <c r="B1961" t="s">
        <v>4105</v>
      </c>
      <c r="C1961" t="s">
        <v>10398</v>
      </c>
      <c r="D1961" t="s">
        <v>479</v>
      </c>
      <c r="E1961">
        <v>419.11946999999998</v>
      </c>
      <c r="F1961">
        <v>1611.75</v>
      </c>
      <c r="G1961">
        <v>-20.3224602374451</v>
      </c>
      <c r="H1961">
        <v>6.4329350333393203</v>
      </c>
      <c r="I1961">
        <v>-24.337116577033999</v>
      </c>
      <c r="J1961">
        <v>-5.8569565171813602</v>
      </c>
      <c r="K1961">
        <v>1596.08887776391</v>
      </c>
      <c r="L1961">
        <v>1633.1306694170701</v>
      </c>
      <c r="M1961">
        <v>37.326230861646501</v>
      </c>
      <c r="N1961">
        <v>0.61687116281460097</v>
      </c>
      <c r="O1961">
        <v>64.541647277803605</v>
      </c>
      <c r="P1961">
        <v>19.792634434575699</v>
      </c>
      <c r="Q1961">
        <v>6.2371294828277003E-2</v>
      </c>
    </row>
    <row r="1962" spans="1:17" hidden="1" x14ac:dyDescent="0.3">
      <c r="A1962" t="s">
        <v>4106</v>
      </c>
      <c r="B1962" t="s">
        <v>4107</v>
      </c>
      <c r="C1962" t="s">
        <v>10398</v>
      </c>
      <c r="D1962" t="s">
        <v>3440</v>
      </c>
      <c r="E1962">
        <v>419.04834299999999</v>
      </c>
      <c r="F1962">
        <v>245</v>
      </c>
      <c r="G1962">
        <v>122.20491447295601</v>
      </c>
      <c r="H1962">
        <v>-4.4809518943453801</v>
      </c>
      <c r="I1962">
        <v>23.115077672403501</v>
      </c>
      <c r="J1962">
        <v>-8.2383211704239905</v>
      </c>
      <c r="K1962">
        <v>252.23433208370099</v>
      </c>
      <c r="L1962">
        <v>210.070067192132</v>
      </c>
      <c r="M1962">
        <v>28.4353350421421</v>
      </c>
      <c r="N1962">
        <v>0.92184903868976897</v>
      </c>
      <c r="O1962">
        <v>28.163265306122401</v>
      </c>
      <c r="P1962">
        <v>177.35849056603701</v>
      </c>
    </row>
    <row r="1963" spans="1:17" hidden="1" x14ac:dyDescent="0.3">
      <c r="A1963" t="s">
        <v>4108</v>
      </c>
      <c r="B1963" t="s">
        <v>4109</v>
      </c>
      <c r="C1963" t="s">
        <v>10398</v>
      </c>
      <c r="D1963" t="s">
        <v>3301</v>
      </c>
      <c r="E1963">
        <v>417.29515199999997</v>
      </c>
      <c r="F1963">
        <v>185.05</v>
      </c>
      <c r="G1963">
        <v>-5.9136573718806504</v>
      </c>
      <c r="H1963">
        <v>-23.126208811341399</v>
      </c>
      <c r="I1963">
        <v>5.5846923388766001</v>
      </c>
      <c r="J1963">
        <v>-11.612611713638501</v>
      </c>
      <c r="K1963">
        <v>213.09796119923899</v>
      </c>
      <c r="M1963">
        <v>42.9115636640879</v>
      </c>
      <c r="O1963">
        <v>75.303971899486598</v>
      </c>
      <c r="P1963">
        <v>29.859649122806999</v>
      </c>
    </row>
    <row r="1964" spans="1:17" hidden="1" x14ac:dyDescent="0.3">
      <c r="A1964" t="s">
        <v>4110</v>
      </c>
      <c r="B1964" t="s">
        <v>4111</v>
      </c>
      <c r="C1964" t="s">
        <v>10398</v>
      </c>
      <c r="D1964" t="s">
        <v>991</v>
      </c>
      <c r="E1964">
        <v>416.399312159999</v>
      </c>
      <c r="F1964">
        <v>3.9</v>
      </c>
      <c r="G1964">
        <v>-22.310844382457098</v>
      </c>
      <c r="H1964">
        <v>-20.9098860548687</v>
      </c>
      <c r="I1964">
        <v>-12.242932035642101</v>
      </c>
      <c r="J1964">
        <v>-1.9691218568482001</v>
      </c>
      <c r="K1964">
        <v>4.0510758178138699</v>
      </c>
      <c r="L1964">
        <v>3.9724262192928599</v>
      </c>
      <c r="M1964">
        <v>40.519228159987797</v>
      </c>
      <c r="N1964">
        <v>0.88325010088419398</v>
      </c>
      <c r="O1964">
        <v>93.980865203886694</v>
      </c>
      <c r="P1964">
        <v>45.668392107876699</v>
      </c>
      <c r="Q1964">
        <v>0.13202133815179201</v>
      </c>
    </row>
    <row r="1965" spans="1:17" hidden="1" x14ac:dyDescent="0.3">
      <c r="A1965" t="s">
        <v>4112</v>
      </c>
      <c r="B1965" t="s">
        <v>4113</v>
      </c>
      <c r="C1965" t="s">
        <v>10398</v>
      </c>
      <c r="E1965">
        <v>415.42167599999999</v>
      </c>
      <c r="F1965">
        <v>203.95</v>
      </c>
      <c r="G1965">
        <v>-11.873588958065399</v>
      </c>
      <c r="H1965">
        <v>-2.4347281363278102</v>
      </c>
      <c r="I1965">
        <v>-0.37523924730816899</v>
      </c>
      <c r="J1965">
        <v>-11.2061210043332</v>
      </c>
      <c r="M1965">
        <v>54.711624520257097</v>
      </c>
      <c r="O1965">
        <v>22.088747241970999</v>
      </c>
      <c r="P1965">
        <v>30.111642743221601</v>
      </c>
    </row>
    <row r="1966" spans="1:17" hidden="1" x14ac:dyDescent="0.3">
      <c r="A1966" t="s">
        <v>4114</v>
      </c>
      <c r="B1966" t="s">
        <v>4115</v>
      </c>
      <c r="C1966" t="s">
        <v>10398</v>
      </c>
      <c r="D1966" t="s">
        <v>2435</v>
      </c>
      <c r="E1966">
        <v>415.35</v>
      </c>
      <c r="F1966">
        <v>106.5</v>
      </c>
      <c r="G1966">
        <v>142.02073740756899</v>
      </c>
      <c r="H1966">
        <v>-8.2979900757622698</v>
      </c>
      <c r="I1966">
        <v>-29.382260732463699</v>
      </c>
      <c r="J1966">
        <v>-5.7667989794866399</v>
      </c>
      <c r="K1966">
        <v>123.759295776407</v>
      </c>
      <c r="L1966">
        <v>136.557984299277</v>
      </c>
      <c r="M1966">
        <v>45.976010674990299</v>
      </c>
      <c r="N1966">
        <v>0.35749242808088</v>
      </c>
      <c r="O1966">
        <v>288.07511737089197</v>
      </c>
      <c r="P1966">
        <v>180.263157894736</v>
      </c>
      <c r="Q1966">
        <v>0.210535566166768</v>
      </c>
    </row>
    <row r="1967" spans="1:17" hidden="1" x14ac:dyDescent="0.3">
      <c r="A1967" t="s">
        <v>4116</v>
      </c>
      <c r="B1967" t="s">
        <v>4117</v>
      </c>
      <c r="C1967" t="s">
        <v>10398</v>
      </c>
      <c r="D1967" t="s">
        <v>132</v>
      </c>
      <c r="E1967">
        <v>415.079841759999</v>
      </c>
      <c r="F1967">
        <v>27.2</v>
      </c>
      <c r="G1967">
        <v>-35.4759996192996</v>
      </c>
      <c r="H1967">
        <v>-16.462014804892199</v>
      </c>
      <c r="I1967">
        <v>-23.9776499085423</v>
      </c>
      <c r="J1967">
        <v>-7.2028778706553602</v>
      </c>
      <c r="K1967">
        <v>29.904872497552901</v>
      </c>
      <c r="L1967">
        <v>31.273975584772302</v>
      </c>
      <c r="M1967">
        <v>22.5616981265234</v>
      </c>
      <c r="N1967">
        <v>0.48399080800125399</v>
      </c>
      <c r="O1967">
        <v>64.705882352941103</v>
      </c>
      <c r="P1967">
        <v>5.8365758754863801</v>
      </c>
      <c r="Q1967">
        <v>-4.9603549279200005E-4</v>
      </c>
    </row>
    <row r="1968" spans="1:17" hidden="1" x14ac:dyDescent="0.3">
      <c r="A1968" t="s">
        <v>4118</v>
      </c>
      <c r="B1968" t="s">
        <v>4119</v>
      </c>
      <c r="C1968" t="s">
        <v>10398</v>
      </c>
      <c r="D1968" t="s">
        <v>132</v>
      </c>
      <c r="E1968">
        <v>414.806867329</v>
      </c>
      <c r="F1968">
        <v>109.61</v>
      </c>
      <c r="G1968">
        <v>3.5089641294057001</v>
      </c>
      <c r="H1968">
        <v>0.126812571415965</v>
      </c>
      <c r="I1968">
        <v>18.660785378236099</v>
      </c>
      <c r="J1968">
        <v>1.18382888053736</v>
      </c>
      <c r="K1968">
        <v>105.923109255276</v>
      </c>
      <c r="L1968">
        <v>102.171544207943</v>
      </c>
      <c r="M1968">
        <v>50.232752740329701</v>
      </c>
      <c r="N1968">
        <v>0.44205847713993601</v>
      </c>
      <c r="O1968">
        <v>38.810327524860803</v>
      </c>
      <c r="P1968">
        <v>49.740437158469902</v>
      </c>
      <c r="Q1968">
        <v>3.6467873936663002E-2</v>
      </c>
    </row>
    <row r="1969" spans="1:17" hidden="1" x14ac:dyDescent="0.3">
      <c r="A1969" t="s">
        <v>4120</v>
      </c>
      <c r="B1969" t="s">
        <v>4121</v>
      </c>
      <c r="C1969" t="s">
        <v>10398</v>
      </c>
      <c r="D1969" t="s">
        <v>2266</v>
      </c>
      <c r="E1969">
        <v>411.36750000000001</v>
      </c>
      <c r="F1969">
        <v>1828.3</v>
      </c>
      <c r="G1969">
        <v>370.556811535527</v>
      </c>
      <c r="H1969">
        <v>52.917481516595402</v>
      </c>
      <c r="I1969">
        <v>129.12260581135001</v>
      </c>
      <c r="J1969">
        <v>15.633381844861299</v>
      </c>
      <c r="K1969">
        <v>1372.0238208770099</v>
      </c>
      <c r="L1969">
        <v>1041.0126654655501</v>
      </c>
      <c r="M1969">
        <v>74.781657814404099</v>
      </c>
      <c r="N1969">
        <v>1.8448399112740099</v>
      </c>
      <c r="O1969">
        <v>9.0685336104578003</v>
      </c>
      <c r="P1969">
        <v>425.37356321839002</v>
      </c>
      <c r="Q1969">
        <v>0.20955575285349401</v>
      </c>
    </row>
    <row r="1970" spans="1:17" hidden="1" x14ac:dyDescent="0.3">
      <c r="A1970" t="s">
        <v>4122</v>
      </c>
      <c r="B1970" t="s">
        <v>4123</v>
      </c>
      <c r="C1970" t="s">
        <v>10398</v>
      </c>
      <c r="D1970" t="s">
        <v>77</v>
      </c>
      <c r="E1970">
        <v>410.13714599999997</v>
      </c>
      <c r="F1970">
        <v>280.2</v>
      </c>
      <c r="G1970">
        <v>628.11322189948601</v>
      </c>
      <c r="H1970">
        <v>5.09751125873838</v>
      </c>
      <c r="I1970">
        <v>149.52647953693199</v>
      </c>
      <c r="J1970">
        <v>1.23265274694295</v>
      </c>
      <c r="K1970">
        <v>244.79125462368299</v>
      </c>
      <c r="L1970">
        <v>164.788145414122</v>
      </c>
      <c r="M1970">
        <v>56.4211194330395</v>
      </c>
      <c r="N1970">
        <v>0.65995571622869997</v>
      </c>
      <c r="O1970">
        <v>3.7116345467523399</v>
      </c>
      <c r="P1970">
        <v>657.70686857760904</v>
      </c>
      <c r="Q1970">
        <v>0.22672935809794001</v>
      </c>
    </row>
    <row r="1971" spans="1:17" hidden="1" x14ac:dyDescent="0.3">
      <c r="A1971" t="s">
        <v>4124</v>
      </c>
      <c r="B1971" t="s">
        <v>4125</v>
      </c>
      <c r="C1971" t="s">
        <v>10398</v>
      </c>
      <c r="D1971" t="s">
        <v>132</v>
      </c>
      <c r="E1971">
        <v>409.82655063999999</v>
      </c>
      <c r="F1971">
        <v>119.6</v>
      </c>
      <c r="G1971">
        <v>-20.866373950850399</v>
      </c>
      <c r="H1971">
        <v>-8.4639124038099496</v>
      </c>
      <c r="I1971">
        <v>-15.434352761357299</v>
      </c>
      <c r="J1971">
        <v>-0.59193462526572005</v>
      </c>
      <c r="K1971">
        <v>124.260744497741</v>
      </c>
      <c r="L1971">
        <v>124.53290261864301</v>
      </c>
      <c r="M1971">
        <v>39.976777229302698</v>
      </c>
      <c r="N1971">
        <v>0.73936517707178095</v>
      </c>
      <c r="O1971">
        <v>54.598662207357798</v>
      </c>
      <c r="Q1971">
        <v>1.1208060782623E-2</v>
      </c>
    </row>
    <row r="1972" spans="1:17" hidden="1" x14ac:dyDescent="0.3">
      <c r="A1972" t="s">
        <v>4126</v>
      </c>
      <c r="B1972" t="s">
        <v>4127</v>
      </c>
      <c r="C1972" t="s">
        <v>10398</v>
      </c>
      <c r="D1972" t="s">
        <v>278</v>
      </c>
      <c r="E1972">
        <v>409.27308920000002</v>
      </c>
      <c r="F1972">
        <v>294.10000000000002</v>
      </c>
      <c r="G1972">
        <v>-36.065263787361403</v>
      </c>
      <c r="H1972">
        <v>33.953971160970497</v>
      </c>
      <c r="I1972">
        <v>11.350125567845399</v>
      </c>
      <c r="J1972">
        <v>38.081504413726897</v>
      </c>
      <c r="K1972">
        <v>210.04814844547101</v>
      </c>
      <c r="L1972">
        <v>213.395413588173</v>
      </c>
      <c r="M1972">
        <v>96.539626873815706</v>
      </c>
      <c r="N1972">
        <v>1.91603408210689</v>
      </c>
      <c r="O1972">
        <v>7.3444406664399704</v>
      </c>
      <c r="P1972">
        <v>65.178320696433502</v>
      </c>
    </row>
    <row r="1973" spans="1:17" hidden="1" x14ac:dyDescent="0.3">
      <c r="A1973" t="s">
        <v>4128</v>
      </c>
      <c r="B1973" t="s">
        <v>4129</v>
      </c>
      <c r="C1973" t="s">
        <v>10398</v>
      </c>
      <c r="D1973" t="s">
        <v>138</v>
      </c>
      <c r="E1973">
        <v>409.120241219999</v>
      </c>
      <c r="F1973">
        <v>45.42</v>
      </c>
      <c r="G1973">
        <v>108.082962427057</v>
      </c>
      <c r="H1973">
        <v>36.444504015395403</v>
      </c>
      <c r="I1973">
        <v>63.730163400928703</v>
      </c>
      <c r="J1973">
        <v>1.50782087941346</v>
      </c>
      <c r="K1973">
        <v>36.404309896157898</v>
      </c>
      <c r="L1973">
        <v>29.0117149416591</v>
      </c>
      <c r="M1973">
        <v>61.627034584751698</v>
      </c>
      <c r="N1973">
        <v>0.85180355488359005</v>
      </c>
      <c r="O1973">
        <v>6.7591369440775004</v>
      </c>
      <c r="P1973">
        <v>192.84332688588</v>
      </c>
      <c r="Q1973">
        <v>9.9690371047922E-2</v>
      </c>
    </row>
    <row r="1974" spans="1:17" hidden="1" x14ac:dyDescent="0.3">
      <c r="A1974" t="s">
        <v>4130</v>
      </c>
      <c r="B1974" t="s">
        <v>4131</v>
      </c>
      <c r="C1974" t="s">
        <v>10398</v>
      </c>
      <c r="D1974" t="s">
        <v>197</v>
      </c>
      <c r="E1974">
        <v>408.12179200000003</v>
      </c>
      <c r="F1974">
        <v>176.45</v>
      </c>
      <c r="G1974">
        <v>-39.176019212071303</v>
      </c>
      <c r="H1974">
        <v>-15.2464056248372</v>
      </c>
      <c r="I1974">
        <v>-0.89171011914271803</v>
      </c>
      <c r="J1974">
        <v>-8.7026146929728299</v>
      </c>
      <c r="K1974">
        <v>186.27039723348199</v>
      </c>
      <c r="M1974">
        <v>45.520947334771797</v>
      </c>
      <c r="N1974">
        <v>0.53700231959581801</v>
      </c>
      <c r="O1974">
        <v>48.285633323887701</v>
      </c>
      <c r="P1974">
        <v>34.591914569031204</v>
      </c>
    </row>
    <row r="1975" spans="1:17" hidden="1" x14ac:dyDescent="0.3">
      <c r="A1975" t="s">
        <v>4132</v>
      </c>
      <c r="B1975" t="s">
        <v>4133</v>
      </c>
      <c r="C1975" t="s">
        <v>10398</v>
      </c>
      <c r="D1975" t="s">
        <v>21</v>
      </c>
      <c r="E1975">
        <v>408.02410418400001</v>
      </c>
      <c r="F1975">
        <v>281.08</v>
      </c>
      <c r="G1975">
        <v>122.722331777891</v>
      </c>
      <c r="H1975">
        <v>24.849576650640302</v>
      </c>
      <c r="I1975">
        <v>82.676131604062604</v>
      </c>
      <c r="J1975">
        <v>1.3052629384965799</v>
      </c>
      <c r="K1975">
        <v>227.91281524587001</v>
      </c>
      <c r="L1975">
        <v>183.708093119983</v>
      </c>
      <c r="M1975">
        <v>65.561153610573996</v>
      </c>
      <c r="N1975">
        <v>1.68272340086037</v>
      </c>
      <c r="O1975">
        <v>8.1507044257862695</v>
      </c>
      <c r="P1975">
        <v>173.42412451361801</v>
      </c>
      <c r="Q1975">
        <v>0.13105872341535299</v>
      </c>
    </row>
    <row r="1976" spans="1:17" hidden="1" x14ac:dyDescent="0.3">
      <c r="A1976" t="s">
        <v>4134</v>
      </c>
      <c r="B1976" t="s">
        <v>4135</v>
      </c>
      <c r="C1976" t="s">
        <v>10398</v>
      </c>
      <c r="D1976" t="s">
        <v>991</v>
      </c>
      <c r="E1976">
        <v>407.027672</v>
      </c>
      <c r="F1976">
        <v>214.18</v>
      </c>
      <c r="G1976">
        <v>-29.4159104760651</v>
      </c>
      <c r="H1976">
        <v>-9.5526677236081898</v>
      </c>
      <c r="I1976">
        <v>1.49152603654255</v>
      </c>
      <c r="J1976">
        <v>-1.5981600078729801</v>
      </c>
      <c r="K1976">
        <v>222.28246724068401</v>
      </c>
      <c r="L1976">
        <v>211.964111786545</v>
      </c>
      <c r="M1976">
        <v>35.693922601152003</v>
      </c>
      <c r="N1976">
        <v>0.16371945138858399</v>
      </c>
      <c r="O1976">
        <v>23.405546736389901</v>
      </c>
      <c r="P1976">
        <v>28.136404427161199</v>
      </c>
      <c r="Q1976">
        <v>-7.0284760998470003E-2</v>
      </c>
    </row>
    <row r="1977" spans="1:17" hidden="1" x14ac:dyDescent="0.3">
      <c r="A1977" t="s">
        <v>4136</v>
      </c>
      <c r="B1977" t="s">
        <v>4137</v>
      </c>
      <c r="C1977" t="s">
        <v>10398</v>
      </c>
      <c r="D1977" t="s">
        <v>1001</v>
      </c>
      <c r="E1977">
        <v>406.92013185000002</v>
      </c>
      <c r="F1977">
        <v>473.25</v>
      </c>
      <c r="G1977">
        <v>-18.384623061626801</v>
      </c>
      <c r="H1977">
        <v>-18.821437920012201</v>
      </c>
      <c r="I1977">
        <v>-0.356772275239993</v>
      </c>
      <c r="J1977">
        <v>-5.4119830421403297</v>
      </c>
      <c r="K1977">
        <v>493.45427173118497</v>
      </c>
      <c r="L1977">
        <v>462.54808365781298</v>
      </c>
      <c r="M1977">
        <v>46.671258229407599</v>
      </c>
      <c r="N1977">
        <v>0.41214535366730398</v>
      </c>
      <c r="O1977">
        <v>26.550449022715199</v>
      </c>
      <c r="P1977">
        <v>30.2821748107364</v>
      </c>
      <c r="Q1977">
        <v>6.4443498229447005E-2</v>
      </c>
    </row>
    <row r="1978" spans="1:17" hidden="1" x14ac:dyDescent="0.3">
      <c r="A1978" t="s">
        <v>4138</v>
      </c>
      <c r="B1978" t="s">
        <v>4139</v>
      </c>
      <c r="C1978" t="s">
        <v>10398</v>
      </c>
      <c r="D1978" t="s">
        <v>390</v>
      </c>
      <c r="E1978">
        <v>406.74072530000001</v>
      </c>
      <c r="F1978">
        <v>3.64</v>
      </c>
      <c r="G1978">
        <v>69.313457147013395</v>
      </c>
      <c r="H1978">
        <v>11.1834321846052</v>
      </c>
      <c r="I1978">
        <v>39.480460608391603</v>
      </c>
      <c r="J1978">
        <v>-3.2695112237312203E-2</v>
      </c>
      <c r="K1978">
        <v>3.1760852281301899</v>
      </c>
      <c r="L1978">
        <v>2.6511933838832702</v>
      </c>
      <c r="M1978">
        <v>83.077613646866993</v>
      </c>
      <c r="N1978">
        <v>1.98542667987327</v>
      </c>
      <c r="O1978">
        <v>2.19780219780219</v>
      </c>
      <c r="P1978">
        <v>134.83870967741899</v>
      </c>
      <c r="Q1978">
        <v>-1.9576133222621001E-2</v>
      </c>
    </row>
    <row r="1979" spans="1:17" hidden="1" x14ac:dyDescent="0.3">
      <c r="A1979" t="s">
        <v>4140</v>
      </c>
      <c r="B1979" t="s">
        <v>4141</v>
      </c>
      <c r="C1979" t="s">
        <v>10398</v>
      </c>
      <c r="D1979" t="s">
        <v>390</v>
      </c>
      <c r="E1979">
        <v>406.56</v>
      </c>
      <c r="F1979">
        <v>389.9</v>
      </c>
      <c r="G1979">
        <v>-34.111829609432</v>
      </c>
      <c r="H1979">
        <v>-17.703896510897302</v>
      </c>
      <c r="I1979">
        <v>-7.2652799122209197</v>
      </c>
      <c r="J1979">
        <v>-5.3125025712758598</v>
      </c>
      <c r="K1979">
        <v>424.41555347995802</v>
      </c>
      <c r="L1979">
        <v>439.46243211403498</v>
      </c>
      <c r="M1979">
        <v>33.323374546697202</v>
      </c>
      <c r="N1979">
        <v>0.41486547974245003</v>
      </c>
      <c r="O1979">
        <v>62.734034367786599</v>
      </c>
      <c r="P1979">
        <v>22.5137470542026</v>
      </c>
    </row>
    <row r="1980" spans="1:17" hidden="1" x14ac:dyDescent="0.3">
      <c r="A1980" t="s">
        <v>4142</v>
      </c>
      <c r="B1980" t="s">
        <v>4143</v>
      </c>
      <c r="C1980" t="s">
        <v>10398</v>
      </c>
      <c r="D1980" t="s">
        <v>132</v>
      </c>
      <c r="E1980">
        <v>404.44329486999999</v>
      </c>
      <c r="F1980">
        <v>65.95</v>
      </c>
      <c r="G1980">
        <v>55.659162310640902</v>
      </c>
      <c r="H1980">
        <v>17.536905381433701</v>
      </c>
      <c r="I1980">
        <v>51.224343597460802</v>
      </c>
      <c r="J1980">
        <v>6.0941904680310897</v>
      </c>
      <c r="K1980">
        <v>55.964804448634297</v>
      </c>
      <c r="L1980">
        <v>47.753300814983703</v>
      </c>
      <c r="M1980">
        <v>67.011484338826605</v>
      </c>
      <c r="N1980">
        <v>0.38311753869612297</v>
      </c>
      <c r="O1980">
        <v>6.7626990144048396</v>
      </c>
      <c r="P1980">
        <v>118.377483443708</v>
      </c>
      <c r="Q1980">
        <v>9.1351656812533003E-2</v>
      </c>
    </row>
    <row r="1981" spans="1:17" hidden="1" x14ac:dyDescent="0.3">
      <c r="A1981" t="s">
        <v>4144</v>
      </c>
      <c r="B1981" t="s">
        <v>4145</v>
      </c>
      <c r="C1981" t="s">
        <v>10398</v>
      </c>
      <c r="D1981" t="s">
        <v>125</v>
      </c>
      <c r="E1981">
        <v>403.88822492999998</v>
      </c>
      <c r="F1981">
        <v>211.7</v>
      </c>
      <c r="G1981">
        <v>16.4063533218768</v>
      </c>
      <c r="H1981">
        <v>-7.9401408960745696</v>
      </c>
      <c r="I1981">
        <v>24.080660050767001</v>
      </c>
      <c r="J1981">
        <v>-2.16998838571108</v>
      </c>
      <c r="K1981">
        <v>213.668110343227</v>
      </c>
      <c r="L1981">
        <v>192.297618900516</v>
      </c>
      <c r="M1981">
        <v>40.4306711469793</v>
      </c>
      <c r="N1981">
        <v>0.71830578561912295</v>
      </c>
      <c r="O1981">
        <v>22.768068020784099</v>
      </c>
      <c r="P1981">
        <v>81.560891938250407</v>
      </c>
      <c r="Q1981">
        <v>7.9933003935296995E-2</v>
      </c>
    </row>
    <row r="1982" spans="1:17" hidden="1" x14ac:dyDescent="0.3">
      <c r="A1982" t="s">
        <v>4146</v>
      </c>
      <c r="B1982" t="s">
        <v>4147</v>
      </c>
      <c r="C1982" t="s">
        <v>10398</v>
      </c>
      <c r="D1982" t="s">
        <v>46</v>
      </c>
      <c r="E1982">
        <v>403.53897599999999</v>
      </c>
      <c r="F1982">
        <v>161.55000000000001</v>
      </c>
      <c r="G1982">
        <v>85.662848991430494</v>
      </c>
      <c r="H1982">
        <v>-13.1147267685256</v>
      </c>
      <c r="I1982">
        <v>97.161198702187704</v>
      </c>
      <c r="J1982">
        <v>-12.892052582419099</v>
      </c>
      <c r="K1982">
        <v>158.12549245515601</v>
      </c>
      <c r="M1982">
        <v>42.4593115135986</v>
      </c>
      <c r="N1982">
        <v>0.482697947214076</v>
      </c>
      <c r="O1982">
        <v>18.848653667595102</v>
      </c>
      <c r="P1982">
        <v>156.42857142857099</v>
      </c>
    </row>
    <row r="1983" spans="1:17" hidden="1" x14ac:dyDescent="0.3">
      <c r="A1983" t="s">
        <v>4148</v>
      </c>
      <c r="B1983" t="s">
        <v>4149</v>
      </c>
      <c r="C1983" t="s">
        <v>10398</v>
      </c>
      <c r="D1983" t="s">
        <v>278</v>
      </c>
      <c r="E1983">
        <v>403.20822113000003</v>
      </c>
      <c r="F1983">
        <v>326.14999999999998</v>
      </c>
      <c r="G1983">
        <v>-13.7733341781231</v>
      </c>
      <c r="H1983">
        <v>-8.3449671916042298</v>
      </c>
      <c r="I1983">
        <v>-24.0226116486465</v>
      </c>
      <c r="J1983">
        <v>-5.3524206355827397</v>
      </c>
      <c r="K1983">
        <v>342.52867013168202</v>
      </c>
      <c r="L1983">
        <v>352.20576474689801</v>
      </c>
      <c r="M1983">
        <v>35.879888055242702</v>
      </c>
      <c r="N1983">
        <v>0.58203324541300305</v>
      </c>
      <c r="O1983">
        <v>49.869691859573798</v>
      </c>
      <c r="P1983">
        <v>18.599999999999898</v>
      </c>
      <c r="Q1983">
        <v>-2.0295462518483999E-2</v>
      </c>
    </row>
    <row r="1984" spans="1:17" hidden="1" x14ac:dyDescent="0.3">
      <c r="A1984" t="s">
        <v>4150</v>
      </c>
      <c r="B1984" t="s">
        <v>4151</v>
      </c>
      <c r="C1984" t="s">
        <v>10398</v>
      </c>
      <c r="D1984" t="s">
        <v>278</v>
      </c>
      <c r="E1984">
        <v>402.88172100000003</v>
      </c>
      <c r="F1984">
        <v>24.45</v>
      </c>
      <c r="G1984">
        <v>37.203226081270898</v>
      </c>
      <c r="H1984">
        <v>-4.7066796434409204</v>
      </c>
      <c r="I1984">
        <v>-0.426244213114017</v>
      </c>
      <c r="J1984">
        <v>-10.7738946741266</v>
      </c>
      <c r="K1984">
        <v>24.841052126403</v>
      </c>
      <c r="L1984">
        <v>22.632335082782301</v>
      </c>
      <c r="M1984">
        <v>42.859603629168397</v>
      </c>
      <c r="N1984">
        <v>0.18871921891517601</v>
      </c>
      <c r="O1984">
        <v>30.879345603271901</v>
      </c>
      <c r="P1984">
        <v>95.805024543636407</v>
      </c>
      <c r="Q1984">
        <v>8.2644909088230994E-2</v>
      </c>
    </row>
    <row r="1985" spans="1:17" hidden="1" x14ac:dyDescent="0.3">
      <c r="A1985" t="s">
        <v>4152</v>
      </c>
      <c r="B1985" t="s">
        <v>4153</v>
      </c>
      <c r="C1985" t="s">
        <v>10398</v>
      </c>
      <c r="D1985" t="s">
        <v>605</v>
      </c>
      <c r="E1985">
        <v>402.72918611399899</v>
      </c>
      <c r="F1985">
        <v>22.05</v>
      </c>
      <c r="G1985">
        <v>-10.081451556171899</v>
      </c>
      <c r="K1985">
        <v>22.064075533845699</v>
      </c>
      <c r="L1985">
        <v>20.559754299100199</v>
      </c>
      <c r="M1985">
        <v>35.6509857849477</v>
      </c>
      <c r="N1985">
        <v>1</v>
      </c>
      <c r="O1985">
        <v>18.367346938775501</v>
      </c>
      <c r="P1985">
        <v>32.035928143712503</v>
      </c>
      <c r="Q1985">
        <v>2.5042493907753999E-2</v>
      </c>
    </row>
    <row r="1986" spans="1:17" hidden="1" x14ac:dyDescent="0.3">
      <c r="A1986" t="s">
        <v>4154</v>
      </c>
      <c r="B1986" t="s">
        <v>4155</v>
      </c>
      <c r="C1986" t="s">
        <v>10398</v>
      </c>
      <c r="D1986" t="s">
        <v>197</v>
      </c>
      <c r="E1986">
        <v>402.72342412500001</v>
      </c>
      <c r="F1986">
        <v>1023.55</v>
      </c>
      <c r="G1986">
        <v>77.038027895410707</v>
      </c>
      <c r="H1986">
        <v>14.5193877397321</v>
      </c>
      <c r="I1986">
        <v>37.5303682295323</v>
      </c>
      <c r="J1986">
        <v>-9.3527402034445295</v>
      </c>
      <c r="K1986">
        <v>976.62413120502003</v>
      </c>
      <c r="L1986">
        <v>779.94803640221198</v>
      </c>
      <c r="M1986">
        <v>33.9689628621677</v>
      </c>
      <c r="N1986">
        <v>0.53847944694688099</v>
      </c>
      <c r="O1986">
        <v>23.100972106882899</v>
      </c>
      <c r="P1986">
        <v>108.88775510204</v>
      </c>
      <c r="Q1986">
        <v>0.100962219969099</v>
      </c>
    </row>
    <row r="1987" spans="1:17" hidden="1" x14ac:dyDescent="0.3">
      <c r="A1987" t="s">
        <v>4156</v>
      </c>
      <c r="B1987" t="s">
        <v>4157</v>
      </c>
      <c r="C1987" t="s">
        <v>10398</v>
      </c>
      <c r="D1987" t="s">
        <v>158</v>
      </c>
      <c r="E1987">
        <v>401.30279066999998</v>
      </c>
      <c r="F1987">
        <v>176.1</v>
      </c>
      <c r="G1987">
        <v>-5.9713230557995098</v>
      </c>
      <c r="H1987">
        <v>-9.4495963176898208</v>
      </c>
      <c r="I1987">
        <v>3.5207251320816102</v>
      </c>
      <c r="J1987">
        <v>-1.71336738114487</v>
      </c>
      <c r="K1987">
        <v>176.356764035157</v>
      </c>
      <c r="L1987">
        <v>167.46092728232199</v>
      </c>
      <c r="M1987">
        <v>59.392802636159097</v>
      </c>
      <c r="N1987">
        <v>0.51177128303879205</v>
      </c>
      <c r="O1987">
        <v>19.2504258943781</v>
      </c>
      <c r="P1987">
        <v>55.771782397169403</v>
      </c>
    </row>
    <row r="1988" spans="1:17" hidden="1" x14ac:dyDescent="0.3">
      <c r="A1988" t="s">
        <v>4158</v>
      </c>
      <c r="B1988" t="s">
        <v>4159</v>
      </c>
      <c r="C1988" t="s">
        <v>10398</v>
      </c>
      <c r="D1988" t="s">
        <v>80</v>
      </c>
      <c r="E1988">
        <v>401.21714831999998</v>
      </c>
      <c r="F1988">
        <v>229.1</v>
      </c>
      <c r="G1988">
        <v>22.9363133751391</v>
      </c>
      <c r="H1988">
        <v>-3.8257684108679202</v>
      </c>
      <c r="I1988">
        <v>-16.656288776088399</v>
      </c>
      <c r="J1988">
        <v>-5.5530298284022503</v>
      </c>
      <c r="K1988">
        <v>224.803983126758</v>
      </c>
      <c r="L1988">
        <v>208.103057639772</v>
      </c>
      <c r="M1988">
        <v>43.415106444466602</v>
      </c>
      <c r="N1988">
        <v>1.5316286979631799</v>
      </c>
      <c r="O1988">
        <v>39.349628982976803</v>
      </c>
      <c r="P1988">
        <v>76.774691358024697</v>
      </c>
      <c r="Q1988">
        <v>0.13379059903603599</v>
      </c>
    </row>
    <row r="1989" spans="1:17" hidden="1" x14ac:dyDescent="0.3">
      <c r="A1989" t="s">
        <v>4160</v>
      </c>
      <c r="B1989" t="s">
        <v>4161</v>
      </c>
      <c r="C1989" t="s">
        <v>10398</v>
      </c>
      <c r="D1989" t="s">
        <v>114</v>
      </c>
      <c r="E1989">
        <v>400.77727920000001</v>
      </c>
      <c r="F1989">
        <v>164.4</v>
      </c>
      <c r="G1989">
        <v>-17.918347365904399</v>
      </c>
      <c r="H1989">
        <v>-6.7430919282245396</v>
      </c>
      <c r="I1989">
        <v>9.29718656614825</v>
      </c>
      <c r="J1989">
        <v>-6.3063906369588301</v>
      </c>
      <c r="K1989">
        <v>167.37859784910501</v>
      </c>
      <c r="L1989">
        <v>154.402396006137</v>
      </c>
      <c r="M1989">
        <v>43.246591630663602</v>
      </c>
      <c r="N1989">
        <v>0.243504976854273</v>
      </c>
      <c r="O1989">
        <v>30.809002433090001</v>
      </c>
      <c r="P1989">
        <v>34.204081632653001</v>
      </c>
      <c r="Q1989">
        <v>5.6487937104966003E-2</v>
      </c>
    </row>
    <row r="1990" spans="1:17" hidden="1" x14ac:dyDescent="0.3">
      <c r="A1990" t="s">
        <v>4162</v>
      </c>
      <c r="B1990" t="s">
        <v>4163</v>
      </c>
      <c r="C1990" t="s">
        <v>10398</v>
      </c>
      <c r="D1990" t="s">
        <v>429</v>
      </c>
      <c r="E1990">
        <v>400.58676864</v>
      </c>
      <c r="F1990">
        <v>118.61</v>
      </c>
      <c r="G1990">
        <v>108.18116120694199</v>
      </c>
      <c r="H1990">
        <v>16.018116753148998</v>
      </c>
      <c r="I1990">
        <v>121.198583328531</v>
      </c>
      <c r="J1990">
        <v>-10.425488593266</v>
      </c>
      <c r="K1990">
        <v>115.54083000275099</v>
      </c>
      <c r="L1990">
        <v>91.279489951694302</v>
      </c>
      <c r="M1990">
        <v>46.497242572655502</v>
      </c>
      <c r="N1990">
        <v>1.5050244536100601</v>
      </c>
      <c r="O1990">
        <v>19.298541438327199</v>
      </c>
      <c r="P1990">
        <v>177.9921875</v>
      </c>
    </row>
    <row r="1991" spans="1:17" hidden="1" x14ac:dyDescent="0.3">
      <c r="A1991" t="s">
        <v>4164</v>
      </c>
      <c r="B1991" t="s">
        <v>4165</v>
      </c>
      <c r="C1991" t="s">
        <v>10398</v>
      </c>
      <c r="D1991" t="s">
        <v>77</v>
      </c>
      <c r="E1991">
        <v>399.85176000000001</v>
      </c>
      <c r="F1991">
        <v>294</v>
      </c>
      <c r="G1991">
        <v>-34.754937000703698</v>
      </c>
      <c r="I1991">
        <v>-20.095296967365801</v>
      </c>
      <c r="K1991">
        <v>240.93553543611401</v>
      </c>
      <c r="M1991" s="1">
        <v>6.0965434000000003E-8</v>
      </c>
      <c r="N1991">
        <v>1.29729729729729</v>
      </c>
      <c r="O1991">
        <v>6.12244897959184</v>
      </c>
      <c r="P1991">
        <v>0.34129692832765002</v>
      </c>
    </row>
    <row r="1992" spans="1:17" hidden="1" x14ac:dyDescent="0.3">
      <c r="A1992" t="s">
        <v>4166</v>
      </c>
      <c r="B1992" t="s">
        <v>4167</v>
      </c>
      <c r="C1992" t="s">
        <v>10398</v>
      </c>
      <c r="D1992" t="s">
        <v>605</v>
      </c>
      <c r="E1992">
        <v>399.57308435700003</v>
      </c>
      <c r="F1992">
        <v>213.93</v>
      </c>
      <c r="G1992">
        <v>-0.56469613530046203</v>
      </c>
      <c r="H1992">
        <v>-8.4823505500132796</v>
      </c>
      <c r="I1992">
        <v>-8.4157276261713196</v>
      </c>
      <c r="J1992">
        <v>-4.0792908178643703</v>
      </c>
      <c r="K1992">
        <v>226.06761466855701</v>
      </c>
      <c r="L1992">
        <v>210.06628507919501</v>
      </c>
      <c r="M1992">
        <v>35.400597682158697</v>
      </c>
      <c r="N1992">
        <v>0.21075103534291201</v>
      </c>
      <c r="O1992">
        <v>39.2044126583462</v>
      </c>
      <c r="P1992">
        <v>47.0309278350515</v>
      </c>
      <c r="Q1992">
        <v>1.3060121627976E-2</v>
      </c>
    </row>
    <row r="1993" spans="1:17" hidden="1" x14ac:dyDescent="0.3">
      <c r="A1993" t="s">
        <v>4168</v>
      </c>
      <c r="B1993" t="s">
        <v>4169</v>
      </c>
      <c r="C1993" t="s">
        <v>10398</v>
      </c>
      <c r="D1993" t="s">
        <v>1060</v>
      </c>
      <c r="E1993">
        <v>399.4341</v>
      </c>
      <c r="F1993">
        <v>47.58</v>
      </c>
      <c r="G1993">
        <v>-11.966947048951299</v>
      </c>
      <c r="H1993">
        <v>-11.7029317067666</v>
      </c>
      <c r="I1993">
        <v>-35.419362996905399</v>
      </c>
      <c r="J1993">
        <v>-6.1708098982888799</v>
      </c>
      <c r="K1993">
        <v>50.302328440546397</v>
      </c>
      <c r="L1993">
        <v>52.8487923154211</v>
      </c>
      <c r="M1993">
        <v>39.586894427022898</v>
      </c>
      <c r="N1993">
        <v>1.5081093947630799</v>
      </c>
      <c r="O1993">
        <v>107.019756200084</v>
      </c>
      <c r="P1993">
        <v>27.049399198931901</v>
      </c>
      <c r="Q1993">
        <v>5.4998673352841997E-2</v>
      </c>
    </row>
    <row r="1994" spans="1:17" hidden="1" x14ac:dyDescent="0.3">
      <c r="A1994" t="s">
        <v>4170</v>
      </c>
      <c r="B1994" t="s">
        <v>4171</v>
      </c>
      <c r="C1994" t="s">
        <v>10398</v>
      </c>
      <c r="D1994" t="s">
        <v>259</v>
      </c>
      <c r="E1994">
        <v>397.55680532399998</v>
      </c>
      <c r="F1994">
        <v>144.41999999999999</v>
      </c>
      <c r="G1994">
        <v>-15.6977476244953</v>
      </c>
      <c r="H1994">
        <v>1.8675485789346999</v>
      </c>
      <c r="I1994">
        <v>-6.1418085952728703</v>
      </c>
      <c r="J1994">
        <v>5.1563918311021997</v>
      </c>
      <c r="K1994">
        <v>131.20321968265301</v>
      </c>
      <c r="L1994">
        <v>129.25832401224201</v>
      </c>
      <c r="M1994">
        <v>85.327888039361596</v>
      </c>
      <c r="N1994">
        <v>2.4054564853271398</v>
      </c>
      <c r="O1994">
        <v>14.2501038637308</v>
      </c>
      <c r="P1994">
        <v>19.751243781094502</v>
      </c>
      <c r="Q1994">
        <v>5.0231160870075002E-2</v>
      </c>
    </row>
    <row r="1995" spans="1:17" hidden="1" x14ac:dyDescent="0.3">
      <c r="A1995" t="s">
        <v>4172</v>
      </c>
      <c r="B1995" t="s">
        <v>4173</v>
      </c>
      <c r="C1995" t="s">
        <v>10398</v>
      </c>
      <c r="D1995" t="s">
        <v>642</v>
      </c>
      <c r="E1995">
        <v>396.69954061999999</v>
      </c>
      <c r="F1995">
        <v>132.91999999999999</v>
      </c>
      <c r="G1995">
        <v>-41.9444544591979</v>
      </c>
      <c r="H1995">
        <v>-9.6788062139388398</v>
      </c>
      <c r="I1995">
        <v>-2.5629197400733998</v>
      </c>
      <c r="J1995">
        <v>-10.2059510306792</v>
      </c>
      <c r="K1995">
        <v>139.20652905399399</v>
      </c>
      <c r="L1995">
        <v>133.437923974299</v>
      </c>
      <c r="M1995">
        <v>30.158351784006701</v>
      </c>
      <c r="N1995">
        <v>1.06826144638298</v>
      </c>
      <c r="O1995">
        <v>23.532952151670099</v>
      </c>
      <c r="P1995">
        <v>23.589028358902802</v>
      </c>
      <c r="Q1995">
        <v>5.9498394350526E-2</v>
      </c>
    </row>
    <row r="1996" spans="1:17" hidden="1" x14ac:dyDescent="0.3">
      <c r="A1996" t="s">
        <v>4174</v>
      </c>
      <c r="B1996" t="s">
        <v>4175</v>
      </c>
      <c r="C1996" t="s">
        <v>10398</v>
      </c>
      <c r="D1996" t="s">
        <v>605</v>
      </c>
      <c r="E1996">
        <v>396.11898993899899</v>
      </c>
      <c r="F1996">
        <v>61.09</v>
      </c>
      <c r="G1996">
        <v>-1.5223678521273301</v>
      </c>
      <c r="H1996">
        <v>2.1056623242045398</v>
      </c>
      <c r="I1996">
        <v>42.0357646315856</v>
      </c>
      <c r="J1996">
        <v>-8.3500040177814991</v>
      </c>
      <c r="K1996">
        <v>58.728976196487203</v>
      </c>
      <c r="L1996">
        <v>51.773783890602097</v>
      </c>
      <c r="M1996">
        <v>34.755229192598001</v>
      </c>
      <c r="N1996">
        <v>1.3734361621030999</v>
      </c>
      <c r="O1996">
        <v>17.384187264691398</v>
      </c>
      <c r="P1996">
        <v>62.906666666666602</v>
      </c>
      <c r="Q1996">
        <v>4.9271141526250001E-3</v>
      </c>
    </row>
    <row r="1997" spans="1:17" hidden="1" x14ac:dyDescent="0.3">
      <c r="A1997" t="s">
        <v>4176</v>
      </c>
      <c r="B1997" t="s">
        <v>4177</v>
      </c>
      <c r="C1997" t="s">
        <v>10398</v>
      </c>
      <c r="D1997" t="s">
        <v>1509</v>
      </c>
      <c r="E1997">
        <v>395.87114580000002</v>
      </c>
      <c r="F1997">
        <v>194.43</v>
      </c>
      <c r="G1997">
        <v>-28.037104500008699</v>
      </c>
      <c r="H1997">
        <v>-1.4237708383555101</v>
      </c>
      <c r="I1997">
        <v>-34.433506950154097</v>
      </c>
      <c r="J1997">
        <v>-8.0430271798990596</v>
      </c>
      <c r="K1997">
        <v>195.12740591469799</v>
      </c>
      <c r="L1997">
        <v>212.70860197045801</v>
      </c>
      <c r="M1997">
        <v>41.861626264251797</v>
      </c>
      <c r="N1997">
        <v>1.0405961089092299</v>
      </c>
      <c r="O1997">
        <v>96.831764645373596</v>
      </c>
      <c r="P1997">
        <v>18.302403407362299</v>
      </c>
      <c r="Q1997">
        <v>0.161709797877261</v>
      </c>
    </row>
    <row r="1998" spans="1:17" hidden="1" x14ac:dyDescent="0.3">
      <c r="A1998" t="s">
        <v>4178</v>
      </c>
      <c r="B1998" t="s">
        <v>4179</v>
      </c>
      <c r="C1998" t="s">
        <v>10398</v>
      </c>
      <c r="D1998" t="s">
        <v>738</v>
      </c>
      <c r="E1998">
        <v>395.06293835999998</v>
      </c>
      <c r="F1998">
        <v>360.9</v>
      </c>
      <c r="G1998">
        <v>-40.658210502667202</v>
      </c>
      <c r="H1998">
        <v>-6.1657701833390899</v>
      </c>
      <c r="I1998">
        <v>-15.069319233994401</v>
      </c>
      <c r="J1998">
        <v>-8.1369334335715493</v>
      </c>
      <c r="K1998">
        <v>370.02213079345199</v>
      </c>
      <c r="L1998">
        <v>381.046419853477</v>
      </c>
      <c r="M1998">
        <v>35.456617438261802</v>
      </c>
      <c r="N1998">
        <v>1.1670473580021301</v>
      </c>
      <c r="O1998">
        <v>34.0260459961208</v>
      </c>
      <c r="P1998">
        <v>16.344294003868399</v>
      </c>
      <c r="Q1998">
        <v>4.6311387922E-4</v>
      </c>
    </row>
    <row r="1999" spans="1:17" hidden="1" x14ac:dyDescent="0.3">
      <c r="A1999" t="s">
        <v>4180</v>
      </c>
      <c r="B1999" t="s">
        <v>4181</v>
      </c>
      <c r="C1999" t="s">
        <v>10398</v>
      </c>
      <c r="D1999" t="s">
        <v>197</v>
      </c>
      <c r="E1999">
        <v>394.91793000000001</v>
      </c>
      <c r="F1999">
        <v>178.2</v>
      </c>
      <c r="G1999">
        <v>-1.5304055714037801</v>
      </c>
      <c r="H1999">
        <v>-17.324102381186201</v>
      </c>
      <c r="I1999">
        <v>-10.9395543335715</v>
      </c>
      <c r="J1999">
        <v>-7.6654348027935297</v>
      </c>
      <c r="K1999">
        <v>188.591281294482</v>
      </c>
      <c r="L1999">
        <v>172.71403310833901</v>
      </c>
      <c r="M1999">
        <v>30.863308771324199</v>
      </c>
      <c r="N1999">
        <v>0.66761646763786298</v>
      </c>
      <c r="O1999">
        <v>32.379349046015697</v>
      </c>
      <c r="P1999">
        <v>46.485819975338998</v>
      </c>
      <c r="Q1999">
        <v>9.6316424976446005E-2</v>
      </c>
    </row>
    <row r="2000" spans="1:17" hidden="1" x14ac:dyDescent="0.3">
      <c r="A2000" t="s">
        <v>4182</v>
      </c>
      <c r="B2000" t="s">
        <v>4183</v>
      </c>
      <c r="C2000" t="s">
        <v>10398</v>
      </c>
      <c r="D2000" t="s">
        <v>533</v>
      </c>
      <c r="E2000">
        <v>394.66941800000001</v>
      </c>
      <c r="F2000">
        <v>16.899999999999999</v>
      </c>
      <c r="G2000">
        <v>93.067749896316798</v>
      </c>
      <c r="H2000">
        <v>28.270644335511701</v>
      </c>
      <c r="I2000">
        <v>64.114945620235105</v>
      </c>
      <c r="J2000">
        <v>6.1665575719507997</v>
      </c>
      <c r="K2000">
        <v>14.6714711469762</v>
      </c>
      <c r="L2000">
        <v>12.139618015917801</v>
      </c>
      <c r="M2000">
        <v>68.680667889862306</v>
      </c>
      <c r="N2000">
        <v>1.2561706943639199</v>
      </c>
      <c r="O2000">
        <v>7.0414201183432104</v>
      </c>
      <c r="P2000">
        <v>162.01550387596799</v>
      </c>
    </row>
    <row r="2001" spans="1:17" hidden="1" x14ac:dyDescent="0.3">
      <c r="A2001" t="s">
        <v>4184</v>
      </c>
      <c r="B2001" t="s">
        <v>4185</v>
      </c>
      <c r="C2001" t="s">
        <v>10398</v>
      </c>
      <c r="D2001" t="s">
        <v>54</v>
      </c>
      <c r="E2001">
        <v>393.34415999999999</v>
      </c>
      <c r="F2001">
        <v>47.4</v>
      </c>
      <c r="G2001">
        <v>-62.6444941357502</v>
      </c>
      <c r="H2001">
        <v>19.930668249421601</v>
      </c>
      <c r="I2001">
        <v>-52.398831270900097</v>
      </c>
      <c r="J2001">
        <v>9.3977437299662192</v>
      </c>
      <c r="K2001">
        <v>42.874308198771899</v>
      </c>
      <c r="L2001">
        <v>52.209983090783503</v>
      </c>
      <c r="M2001">
        <v>65.711323391034995</v>
      </c>
      <c r="N2001">
        <v>0.60031030855677203</v>
      </c>
      <c r="O2001">
        <v>96.097046413502099</v>
      </c>
      <c r="P2001">
        <v>36.2068965517241</v>
      </c>
      <c r="Q2001">
        <v>5.8182194990649E-2</v>
      </c>
    </row>
    <row r="2002" spans="1:17" hidden="1" x14ac:dyDescent="0.3">
      <c r="A2002" t="s">
        <v>4186</v>
      </c>
      <c r="B2002" t="s">
        <v>4187</v>
      </c>
      <c r="C2002" t="s">
        <v>10398</v>
      </c>
      <c r="D2002" t="s">
        <v>164</v>
      </c>
      <c r="E2002">
        <v>391.87313714999999</v>
      </c>
      <c r="F2002">
        <v>2715.9</v>
      </c>
      <c r="G2002">
        <v>-8.7795897386213504</v>
      </c>
      <c r="H2002">
        <v>-14.7516633567959</v>
      </c>
      <c r="I2002">
        <v>4.8517378900356603</v>
      </c>
      <c r="J2002">
        <v>-1.33650170950308</v>
      </c>
      <c r="K2002">
        <v>2771.6609444810902</v>
      </c>
      <c r="L2002">
        <v>2579.0918581987899</v>
      </c>
      <c r="M2002">
        <v>44.472461174888799</v>
      </c>
      <c r="N2002">
        <v>0.337730483441886</v>
      </c>
      <c r="O2002">
        <v>30.7117345999484</v>
      </c>
      <c r="P2002">
        <v>39.412761151891601</v>
      </c>
      <c r="Q2002">
        <v>-0.1079396057047</v>
      </c>
    </row>
    <row r="2003" spans="1:17" hidden="1" x14ac:dyDescent="0.3">
      <c r="A2003" t="s">
        <v>4188</v>
      </c>
      <c r="B2003" t="s">
        <v>4189</v>
      </c>
      <c r="C2003" t="s">
        <v>10398</v>
      </c>
      <c r="D2003" t="s">
        <v>590</v>
      </c>
      <c r="E2003">
        <v>390.52466991</v>
      </c>
      <c r="F2003">
        <v>220.9</v>
      </c>
      <c r="G2003">
        <v>5.9278257145149</v>
      </c>
      <c r="H2003">
        <v>-19.355861335052602</v>
      </c>
      <c r="I2003">
        <v>56.047391247060602</v>
      </c>
      <c r="J2003">
        <v>-2.9752668719573601</v>
      </c>
      <c r="K2003">
        <v>222.58961522183699</v>
      </c>
      <c r="L2003">
        <v>177.28611173903201</v>
      </c>
      <c r="M2003">
        <v>34.479963258048997</v>
      </c>
      <c r="N2003">
        <v>0.28062935556326501</v>
      </c>
      <c r="O2003">
        <v>21.072883657763601</v>
      </c>
      <c r="P2003">
        <v>88.722768047842806</v>
      </c>
      <c r="Q2003">
        <v>0.14070561230408801</v>
      </c>
    </row>
    <row r="2004" spans="1:17" hidden="1" x14ac:dyDescent="0.3">
      <c r="A2004" t="s">
        <v>4190</v>
      </c>
      <c r="B2004" t="s">
        <v>4191</v>
      </c>
      <c r="C2004" t="s">
        <v>10398</v>
      </c>
      <c r="D2004" t="s">
        <v>132</v>
      </c>
      <c r="E2004">
        <v>390.37181850000002</v>
      </c>
      <c r="F2004">
        <v>159.30000000000001</v>
      </c>
      <c r="G2004">
        <v>-25.186202995458999</v>
      </c>
      <c r="H2004">
        <v>-12.615062314526099</v>
      </c>
      <c r="I2004">
        <v>-27.865900195912999</v>
      </c>
      <c r="J2004">
        <v>-7.0283867899235997</v>
      </c>
      <c r="K2004">
        <v>166.635183041999</v>
      </c>
      <c r="L2004">
        <v>165.975059227473</v>
      </c>
      <c r="M2004">
        <v>34.141584087092298</v>
      </c>
      <c r="N2004">
        <v>0.382176776751671</v>
      </c>
      <c r="O2004">
        <v>48.650345260514698</v>
      </c>
      <c r="P2004">
        <v>29.459569280780102</v>
      </c>
      <c r="Q2004">
        <v>0.13641036321147201</v>
      </c>
    </row>
    <row r="2005" spans="1:17" hidden="1" x14ac:dyDescent="0.3">
      <c r="A2005" t="s">
        <v>4192</v>
      </c>
      <c r="B2005" t="s">
        <v>4193</v>
      </c>
      <c r="C2005" t="s">
        <v>10398</v>
      </c>
      <c r="D2005" t="s">
        <v>443</v>
      </c>
      <c r="E2005">
        <v>390.335090976</v>
      </c>
      <c r="F2005">
        <v>98.64</v>
      </c>
      <c r="G2005">
        <v>106.61324987360101</v>
      </c>
      <c r="H2005">
        <v>33.909332435630397</v>
      </c>
      <c r="I2005">
        <v>57.358278272762099</v>
      </c>
      <c r="J2005">
        <v>-6.8312124989900003</v>
      </c>
      <c r="K2005">
        <v>86.208066601906395</v>
      </c>
      <c r="L2005">
        <v>68.442008165310597</v>
      </c>
      <c r="M2005">
        <v>47.316421723674097</v>
      </c>
      <c r="N2005">
        <v>0.48999949248468</v>
      </c>
      <c r="O2005">
        <v>20.4379562043795</v>
      </c>
      <c r="P2005">
        <v>145.67870485678699</v>
      </c>
      <c r="Q2005">
        <v>0.12532873745008599</v>
      </c>
    </row>
    <row r="2006" spans="1:17" hidden="1" x14ac:dyDescent="0.3">
      <c r="A2006" t="s">
        <v>4194</v>
      </c>
      <c r="B2006" t="s">
        <v>4195</v>
      </c>
      <c r="C2006" t="s">
        <v>10398</v>
      </c>
      <c r="D2006" t="s">
        <v>21</v>
      </c>
      <c r="E2006">
        <v>390.29558155000001</v>
      </c>
      <c r="F2006">
        <v>379.75</v>
      </c>
      <c r="G2006">
        <v>-43.628734397421297</v>
      </c>
      <c r="H2006">
        <v>-4.5913761505296398</v>
      </c>
      <c r="I2006">
        <v>-19.111848511742199</v>
      </c>
      <c r="J2006">
        <v>-2.44035686576124</v>
      </c>
      <c r="K2006">
        <v>393.23035531756898</v>
      </c>
      <c r="L2006">
        <v>401.97180650556197</v>
      </c>
      <c r="M2006">
        <v>37.206103097459597</v>
      </c>
      <c r="N2006">
        <v>0.47793764045710402</v>
      </c>
      <c r="O2006">
        <v>50.098749177090099</v>
      </c>
      <c r="P2006">
        <v>11.3309879800644</v>
      </c>
      <c r="Q2006">
        <v>0.108439253139843</v>
      </c>
    </row>
    <row r="2007" spans="1:17" hidden="1" x14ac:dyDescent="0.3">
      <c r="A2007" t="s">
        <v>4196</v>
      </c>
      <c r="B2007" t="s">
        <v>4197</v>
      </c>
      <c r="C2007" t="s">
        <v>10398</v>
      </c>
      <c r="D2007" t="s">
        <v>789</v>
      </c>
      <c r="E2007">
        <v>389.91199999999998</v>
      </c>
      <c r="F2007">
        <v>300.8</v>
      </c>
      <c r="G2007">
        <v>-22.737518791799801</v>
      </c>
      <c r="H2007">
        <v>21.133661534215001</v>
      </c>
      <c r="I2007">
        <v>-19.794643372594599</v>
      </c>
      <c r="J2007">
        <v>-19.706587720127899</v>
      </c>
      <c r="K2007">
        <v>291.14175940687801</v>
      </c>
      <c r="L2007">
        <v>291.551746912341</v>
      </c>
      <c r="M2007">
        <v>44.029764622803903</v>
      </c>
      <c r="N2007">
        <v>1.64116253549095</v>
      </c>
      <c r="O2007">
        <v>46.609042553191401</v>
      </c>
      <c r="P2007">
        <v>36.727272727272698</v>
      </c>
    </row>
    <row r="2008" spans="1:17" hidden="1" x14ac:dyDescent="0.3">
      <c r="A2008" t="s">
        <v>4198</v>
      </c>
      <c r="B2008" t="s">
        <v>4199</v>
      </c>
      <c r="C2008" t="s">
        <v>10398</v>
      </c>
      <c r="D2008" t="s">
        <v>2718</v>
      </c>
      <c r="E2008">
        <v>389.55700000000002</v>
      </c>
      <c r="F2008">
        <v>385.7</v>
      </c>
      <c r="G2008">
        <v>38.102005495789797</v>
      </c>
      <c r="H2008">
        <v>12.160374091633001</v>
      </c>
      <c r="I2008">
        <v>-6.2981955180905196</v>
      </c>
      <c r="J2008">
        <v>11.3174018496243</v>
      </c>
      <c r="K2008">
        <v>333.88683591141302</v>
      </c>
      <c r="L2008">
        <v>315.48104034444299</v>
      </c>
      <c r="M2008">
        <v>89.741055634937496</v>
      </c>
      <c r="N2008">
        <v>1.0160610963369201</v>
      </c>
      <c r="O2008">
        <v>4.99092558983667</v>
      </c>
      <c r="P2008">
        <v>75.8777929776561</v>
      </c>
      <c r="Q2008">
        <v>0.24492741845072699</v>
      </c>
    </row>
    <row r="2009" spans="1:17" hidden="1" x14ac:dyDescent="0.3">
      <c r="A2009" t="s">
        <v>4200</v>
      </c>
      <c r="B2009" t="s">
        <v>4201</v>
      </c>
      <c r="C2009" t="s">
        <v>10398</v>
      </c>
      <c r="D2009" t="s">
        <v>171</v>
      </c>
      <c r="E2009">
        <v>389.2346162</v>
      </c>
      <c r="F2009">
        <v>375.4</v>
      </c>
      <c r="G2009">
        <v>124.312339118292</v>
      </c>
      <c r="H2009">
        <v>23.8048145782581</v>
      </c>
      <c r="I2009">
        <v>90.460258588189603</v>
      </c>
      <c r="J2009">
        <v>2.84937026144067</v>
      </c>
      <c r="K2009">
        <v>338.94773046065501</v>
      </c>
      <c r="L2009">
        <v>258.177844459597</v>
      </c>
      <c r="M2009">
        <v>52.428961380291199</v>
      </c>
      <c r="N2009">
        <v>0.32856016815554301</v>
      </c>
      <c r="O2009">
        <v>11.0282365476824</v>
      </c>
      <c r="P2009">
        <v>162.33403214535201</v>
      </c>
    </row>
    <row r="2010" spans="1:17" hidden="1" x14ac:dyDescent="0.3">
      <c r="A2010" t="s">
        <v>4202</v>
      </c>
      <c r="B2010" t="s">
        <v>4203</v>
      </c>
      <c r="C2010" t="s">
        <v>10398</v>
      </c>
      <c r="D2010" t="s">
        <v>197</v>
      </c>
      <c r="E2010">
        <v>387.224203875</v>
      </c>
      <c r="F2010">
        <v>535.25</v>
      </c>
      <c r="G2010">
        <v>46.3596735059662</v>
      </c>
      <c r="H2010">
        <v>11.68278581949</v>
      </c>
      <c r="I2010">
        <v>47.360653573592302</v>
      </c>
      <c r="J2010">
        <v>-5.9736021099130001</v>
      </c>
      <c r="K2010">
        <v>485.45757204560601</v>
      </c>
      <c r="L2010">
        <v>405.52487569723303</v>
      </c>
      <c r="M2010">
        <v>53.156291559901497</v>
      </c>
      <c r="N2010">
        <v>0.42845146589512101</v>
      </c>
      <c r="O2010">
        <v>24.427837459131201</v>
      </c>
      <c r="P2010">
        <v>93.896033327295697</v>
      </c>
      <c r="Q2010">
        <v>5.2341246687504998E-2</v>
      </c>
    </row>
    <row r="2011" spans="1:17" hidden="1" x14ac:dyDescent="0.3">
      <c r="A2011" t="s">
        <v>4204</v>
      </c>
      <c r="B2011" t="s">
        <v>4205</v>
      </c>
      <c r="C2011" t="s">
        <v>10398</v>
      </c>
      <c r="D2011" t="s">
        <v>183</v>
      </c>
      <c r="E2011">
        <v>387.06064528600001</v>
      </c>
      <c r="F2011">
        <v>147.47</v>
      </c>
      <c r="G2011">
        <v>18.766514287671601</v>
      </c>
      <c r="H2011">
        <v>30.6364921519502</v>
      </c>
      <c r="I2011">
        <v>31.772589211495799</v>
      </c>
      <c r="J2011">
        <v>-9.6596844847653394</v>
      </c>
      <c r="K2011">
        <v>122.644013427367</v>
      </c>
      <c r="L2011">
        <v>109.30184510323799</v>
      </c>
      <c r="M2011">
        <v>54.7376828414993</v>
      </c>
      <c r="N2011">
        <v>1.4110432484392501</v>
      </c>
      <c r="O2011">
        <v>25.9239167288261</v>
      </c>
      <c r="P2011">
        <v>101.32423208191101</v>
      </c>
      <c r="Q2011">
        <v>2.3082923206712999E-2</v>
      </c>
    </row>
    <row r="2012" spans="1:17" hidden="1" x14ac:dyDescent="0.3">
      <c r="A2012" t="s">
        <v>4206</v>
      </c>
      <c r="B2012" t="s">
        <v>4207</v>
      </c>
      <c r="C2012" t="s">
        <v>10398</v>
      </c>
      <c r="D2012" t="s">
        <v>226</v>
      </c>
      <c r="E2012">
        <v>385.341199872</v>
      </c>
      <c r="F2012">
        <v>133.44</v>
      </c>
      <c r="G2012">
        <v>-7.1716283294992804</v>
      </c>
      <c r="H2012">
        <v>1.00493395707718</v>
      </c>
      <c r="I2012">
        <v>20.1128853216035</v>
      </c>
      <c r="J2012">
        <v>0.468724417199747</v>
      </c>
      <c r="K2012">
        <v>128.40342415700101</v>
      </c>
      <c r="L2012">
        <v>114.60427279928599</v>
      </c>
      <c r="M2012">
        <v>46.384364137533403</v>
      </c>
      <c r="N2012">
        <v>0.60312537198105798</v>
      </c>
      <c r="O2012">
        <v>8.2134292565947398</v>
      </c>
      <c r="P2012">
        <v>54.9825783972125</v>
      </c>
      <c r="Q2012">
        <v>6.6339542656460001E-3</v>
      </c>
    </row>
    <row r="2013" spans="1:17" hidden="1" x14ac:dyDescent="0.3">
      <c r="A2013" t="s">
        <v>4208</v>
      </c>
      <c r="B2013" t="s">
        <v>4209</v>
      </c>
      <c r="C2013" t="s">
        <v>10398</v>
      </c>
      <c r="D2013" t="s">
        <v>259</v>
      </c>
      <c r="E2013">
        <v>384.91399999999999</v>
      </c>
      <c r="F2013">
        <v>1132.0999999999999</v>
      </c>
      <c r="G2013">
        <v>144.36569504501301</v>
      </c>
      <c r="H2013">
        <v>-18.702432587565202</v>
      </c>
      <c r="I2013">
        <v>60.779722782989602</v>
      </c>
      <c r="J2013">
        <v>-6.71336738114488</v>
      </c>
      <c r="K2013">
        <v>1076.3938863358201</v>
      </c>
      <c r="L2013">
        <v>809.10923039333204</v>
      </c>
      <c r="M2013">
        <v>38.0942804493083</v>
      </c>
      <c r="N2013">
        <v>0.314699224356282</v>
      </c>
      <c r="O2013">
        <v>20.1307305008391</v>
      </c>
      <c r="P2013">
        <v>237.88986718400199</v>
      </c>
      <c r="Q2013">
        <v>0.19729956630947401</v>
      </c>
    </row>
    <row r="2014" spans="1:17" hidden="1" x14ac:dyDescent="0.3">
      <c r="A2014" t="s">
        <v>4210</v>
      </c>
      <c r="B2014" t="s">
        <v>4211</v>
      </c>
      <c r="C2014" t="s">
        <v>10398</v>
      </c>
      <c r="D2014" t="s">
        <v>80</v>
      </c>
      <c r="E2014">
        <v>383.339426</v>
      </c>
      <c r="F2014">
        <v>351.25</v>
      </c>
      <c r="G2014">
        <v>-48.529718683661997</v>
      </c>
      <c r="H2014">
        <v>-12.5315829278415</v>
      </c>
      <c r="I2014">
        <v>-19.443422230671601</v>
      </c>
      <c r="J2014">
        <v>-4.3412082902357803</v>
      </c>
      <c r="K2014">
        <v>367.24398694345001</v>
      </c>
      <c r="L2014">
        <v>384.02640698599703</v>
      </c>
      <c r="M2014">
        <v>47.270302892603503</v>
      </c>
      <c r="N2014">
        <v>1.4839680466599701</v>
      </c>
      <c r="O2014">
        <v>31.814946619217</v>
      </c>
      <c r="P2014">
        <v>8.0602984156283597</v>
      </c>
    </row>
    <row r="2015" spans="1:17" hidden="1" x14ac:dyDescent="0.3">
      <c r="A2015" t="s">
        <v>4212</v>
      </c>
      <c r="B2015" t="s">
        <v>4213</v>
      </c>
      <c r="C2015" t="s">
        <v>10398</v>
      </c>
      <c r="D2015" t="s">
        <v>533</v>
      </c>
      <c r="E2015">
        <v>382.58850000000001</v>
      </c>
      <c r="F2015">
        <v>460.95</v>
      </c>
      <c r="G2015">
        <v>513.74201277756401</v>
      </c>
      <c r="H2015">
        <v>-12.492568486524601</v>
      </c>
      <c r="I2015">
        <v>91.047171272198497</v>
      </c>
      <c r="J2015">
        <v>-5.9827290393897004</v>
      </c>
      <c r="K2015">
        <v>397.75824875946103</v>
      </c>
      <c r="L2015">
        <v>278.36432849348</v>
      </c>
      <c r="M2015">
        <v>59.847119520669601</v>
      </c>
      <c r="N2015">
        <v>0.55346267113775405</v>
      </c>
      <c r="O2015">
        <v>13.3528582275734</v>
      </c>
      <c r="P2015">
        <v>609.04476234425397</v>
      </c>
      <c r="Q2015">
        <v>0.21960340147746199</v>
      </c>
    </row>
    <row r="2016" spans="1:17" hidden="1" x14ac:dyDescent="0.3">
      <c r="A2016" t="s">
        <v>4214</v>
      </c>
      <c r="B2016" t="s">
        <v>4215</v>
      </c>
      <c r="C2016" t="s">
        <v>10398</v>
      </c>
      <c r="D2016" t="s">
        <v>605</v>
      </c>
      <c r="E2016">
        <v>381.79345050000001</v>
      </c>
      <c r="F2016">
        <v>94.58</v>
      </c>
      <c r="G2016">
        <v>-2.4130101922423499</v>
      </c>
      <c r="H2016">
        <v>11.0012841952159</v>
      </c>
      <c r="I2016">
        <v>19.5957788806469</v>
      </c>
      <c r="J2016">
        <v>-4.6976605748621401</v>
      </c>
      <c r="K2016">
        <v>84.932378307929298</v>
      </c>
      <c r="L2016">
        <v>78.544338864459206</v>
      </c>
      <c r="M2016">
        <v>57.648203814725498</v>
      </c>
      <c r="N2016">
        <v>1.08434448755466</v>
      </c>
      <c r="O2016">
        <v>32.110382744766298</v>
      </c>
      <c r="P2016">
        <v>64.2013888888888</v>
      </c>
      <c r="Q2016">
        <v>0.13519554318862401</v>
      </c>
    </row>
    <row r="2017" spans="1:17" hidden="1" x14ac:dyDescent="0.3">
      <c r="A2017" t="s">
        <v>4216</v>
      </c>
      <c r="B2017" t="s">
        <v>4217</v>
      </c>
      <c r="C2017" t="s">
        <v>10398</v>
      </c>
      <c r="D2017" t="s">
        <v>991</v>
      </c>
      <c r="E2017">
        <v>381.23571297500001</v>
      </c>
      <c r="F2017">
        <v>209.95</v>
      </c>
      <c r="G2017">
        <v>-28.607595692072099</v>
      </c>
      <c r="H2017">
        <v>-23.638081267243699</v>
      </c>
      <c r="I2017">
        <v>-17.109245981314899</v>
      </c>
      <c r="J2017">
        <v>-1.94378212768865</v>
      </c>
      <c r="K2017">
        <v>260.71052585452202</v>
      </c>
      <c r="M2017">
        <v>35.629271031540398</v>
      </c>
      <c r="N2017">
        <v>0.47979287930812797</v>
      </c>
      <c r="O2017">
        <v>90.188140033341199</v>
      </c>
      <c r="P2017">
        <v>11.2907500662602</v>
      </c>
    </row>
    <row r="2018" spans="1:17" hidden="1" x14ac:dyDescent="0.3">
      <c r="A2018" t="s">
        <v>4218</v>
      </c>
      <c r="B2018" t="s">
        <v>4219</v>
      </c>
      <c r="C2018" t="s">
        <v>10398</v>
      </c>
      <c r="D2018" t="s">
        <v>132</v>
      </c>
      <c r="E2018">
        <v>380.93700000000001</v>
      </c>
      <c r="F2018">
        <v>442.95</v>
      </c>
      <c r="G2018">
        <v>756.30635332187603</v>
      </c>
      <c r="H2018">
        <v>8.9466021275517296</v>
      </c>
      <c r="I2018">
        <v>276.16371504865498</v>
      </c>
      <c r="J2018">
        <v>22.906334287737099</v>
      </c>
      <c r="K2018">
        <v>338.99833318757601</v>
      </c>
      <c r="L2018">
        <v>208.391001666276</v>
      </c>
      <c r="M2018">
        <v>81.203146215964196</v>
      </c>
      <c r="N2018">
        <v>1.1157260142319101</v>
      </c>
      <c r="O2018">
        <v>0</v>
      </c>
      <c r="P2018">
        <v>851.55746509129904</v>
      </c>
      <c r="Q2018">
        <v>0.17828947098210901</v>
      </c>
    </row>
    <row r="2019" spans="1:17" hidden="1" x14ac:dyDescent="0.3">
      <c r="A2019" t="s">
        <v>4220</v>
      </c>
      <c r="B2019" t="s">
        <v>4221</v>
      </c>
      <c r="C2019" t="s">
        <v>10398</v>
      </c>
      <c r="D2019" t="s">
        <v>4222</v>
      </c>
      <c r="E2019">
        <v>380.058868496</v>
      </c>
      <c r="F2019">
        <v>80.62</v>
      </c>
      <c r="G2019">
        <v>-75.846980011456395</v>
      </c>
      <c r="H2019">
        <v>-12.308026993159601</v>
      </c>
      <c r="I2019">
        <v>-44.737699151169302</v>
      </c>
      <c r="J2019">
        <v>-4.1212652862736903</v>
      </c>
      <c r="K2019">
        <v>88.895235299123101</v>
      </c>
      <c r="L2019">
        <v>107.818521870547</v>
      </c>
      <c r="M2019">
        <v>31.759394017670498</v>
      </c>
      <c r="N2019">
        <v>0.41564664450490102</v>
      </c>
      <c r="O2019">
        <v>119.548499131729</v>
      </c>
      <c r="P2019">
        <v>2.0506329113924</v>
      </c>
      <c r="Q2019">
        <v>-3.6331979690493003E-2</v>
      </c>
    </row>
    <row r="2020" spans="1:17" hidden="1" x14ac:dyDescent="0.3">
      <c r="A2020" t="s">
        <v>4223</v>
      </c>
      <c r="B2020" t="s">
        <v>4224</v>
      </c>
      <c r="C2020" t="s">
        <v>10398</v>
      </c>
      <c r="D2020" t="s">
        <v>149</v>
      </c>
      <c r="E2020">
        <v>379.68</v>
      </c>
      <c r="F2020">
        <v>271.2</v>
      </c>
      <c r="G2020">
        <v>219.66585106817399</v>
      </c>
      <c r="H2020">
        <v>3.0062307562028301</v>
      </c>
      <c r="I2020">
        <v>116.304011589246</v>
      </c>
      <c r="J2020">
        <v>-15.244930427734101</v>
      </c>
      <c r="K2020">
        <v>265.52369679117999</v>
      </c>
      <c r="L2020">
        <v>196.67718189389299</v>
      </c>
      <c r="M2020">
        <v>36.877886436870199</v>
      </c>
      <c r="N2020">
        <v>1.6108227192889799</v>
      </c>
      <c r="O2020">
        <v>22.603244837758101</v>
      </c>
      <c r="P2020">
        <v>265.49865229110497</v>
      </c>
      <c r="Q2020">
        <v>0.14751593685810199</v>
      </c>
    </row>
    <row r="2021" spans="1:17" hidden="1" x14ac:dyDescent="0.3">
      <c r="A2021" t="s">
        <v>4225</v>
      </c>
      <c r="B2021" t="s">
        <v>4226</v>
      </c>
      <c r="C2021" t="s">
        <v>10398</v>
      </c>
      <c r="D2021" t="s">
        <v>46</v>
      </c>
      <c r="E2021">
        <v>379.33727984000001</v>
      </c>
      <c r="F2021">
        <v>201.05</v>
      </c>
      <c r="G2021">
        <v>-33.764285381650303</v>
      </c>
      <c r="H2021">
        <v>-6.65724027987289</v>
      </c>
      <c r="I2021">
        <v>1.0807551962381601</v>
      </c>
      <c r="J2021">
        <v>-9.4702283473503606</v>
      </c>
      <c r="K2021">
        <v>214.79487206934101</v>
      </c>
      <c r="L2021">
        <v>201.86306098664701</v>
      </c>
      <c r="M2021">
        <v>22.812585507840701</v>
      </c>
      <c r="N2021">
        <v>0.39612188365650902</v>
      </c>
      <c r="O2021">
        <v>31.161402636160101</v>
      </c>
      <c r="P2021">
        <v>42.538107054236001</v>
      </c>
      <c r="Q2021">
        <v>0.118440510909437</v>
      </c>
    </row>
    <row r="2022" spans="1:17" hidden="1" x14ac:dyDescent="0.3">
      <c r="A2022" t="s">
        <v>4227</v>
      </c>
      <c r="B2022" t="s">
        <v>4228</v>
      </c>
      <c r="C2022" t="s">
        <v>10398</v>
      </c>
      <c r="D2022" t="s">
        <v>472</v>
      </c>
      <c r="E2022">
        <v>378.88888200000002</v>
      </c>
      <c r="F2022">
        <v>310</v>
      </c>
      <c r="G2022">
        <v>-60.933624529728903</v>
      </c>
      <c r="H2022">
        <v>-14.2403944746207</v>
      </c>
      <c r="I2022">
        <v>-49.4352748189716</v>
      </c>
      <c r="J2022">
        <v>-15.19162825071</v>
      </c>
      <c r="K2022">
        <v>349.79348167223202</v>
      </c>
      <c r="M2022">
        <v>38.1179205588071</v>
      </c>
      <c r="N2022">
        <v>0.48025195778004698</v>
      </c>
      <c r="O2022">
        <v>76.419354838709594</v>
      </c>
      <c r="P2022">
        <v>14.6025878003696</v>
      </c>
    </row>
    <row r="2023" spans="1:17" hidden="1" x14ac:dyDescent="0.3">
      <c r="A2023" t="s">
        <v>4229</v>
      </c>
      <c r="B2023" t="s">
        <v>4230</v>
      </c>
      <c r="C2023" t="s">
        <v>10398</v>
      </c>
      <c r="D2023" t="s">
        <v>125</v>
      </c>
      <c r="E2023">
        <v>378.82982018000001</v>
      </c>
      <c r="F2023">
        <v>145.69999999999999</v>
      </c>
      <c r="G2023">
        <v>-7.4133531770749199</v>
      </c>
      <c r="H2023">
        <v>8.8940665564442902</v>
      </c>
      <c r="I2023">
        <v>-1.3017097930171899</v>
      </c>
      <c r="J2023">
        <v>4.0612805061790596</v>
      </c>
      <c r="K2023">
        <v>137.71576057322201</v>
      </c>
      <c r="L2023">
        <v>134.069717571068</v>
      </c>
      <c r="M2023">
        <v>62.753912663679998</v>
      </c>
      <c r="N2023">
        <v>1.18538324420677</v>
      </c>
      <c r="O2023">
        <v>26.286890871654101</v>
      </c>
      <c r="P2023">
        <v>37.452830188679201</v>
      </c>
      <c r="Q2023">
        <v>2.1586880145313E-2</v>
      </c>
    </row>
    <row r="2024" spans="1:17" hidden="1" x14ac:dyDescent="0.3">
      <c r="A2024" t="s">
        <v>4231</v>
      </c>
      <c r="B2024" t="s">
        <v>4232</v>
      </c>
      <c r="C2024" t="s">
        <v>10398</v>
      </c>
      <c r="E2024">
        <v>378.25436250000001</v>
      </c>
      <c r="F2024">
        <v>187.25</v>
      </c>
      <c r="G2024">
        <v>297.91776884699101</v>
      </c>
      <c r="H2024">
        <v>13.401340035124999</v>
      </c>
      <c r="I2024">
        <v>1.62976697125304</v>
      </c>
      <c r="J2024">
        <v>-9.8624058426833301</v>
      </c>
      <c r="K2024">
        <v>169.57688692721899</v>
      </c>
      <c r="L2024">
        <v>132.19724184433599</v>
      </c>
      <c r="M2024">
        <v>33.794496974789197</v>
      </c>
      <c r="N2024">
        <v>0.59709807727920505</v>
      </c>
      <c r="O2024">
        <v>13.7516688918558</v>
      </c>
      <c r="P2024">
        <v>413.01369863013599</v>
      </c>
    </row>
    <row r="2025" spans="1:17" hidden="1" x14ac:dyDescent="0.3">
      <c r="A2025" t="s">
        <v>4233</v>
      </c>
      <c r="B2025" t="s">
        <v>4234</v>
      </c>
      <c r="C2025" t="s">
        <v>10398</v>
      </c>
      <c r="D2025" t="s">
        <v>278</v>
      </c>
      <c r="E2025">
        <v>377.48750000000001</v>
      </c>
      <c r="F2025">
        <v>328.25</v>
      </c>
      <c r="G2025">
        <v>-43.675573127540702</v>
      </c>
      <c r="H2025">
        <v>-9.1891052172610799</v>
      </c>
      <c r="I2025">
        <v>-22.381636083855099</v>
      </c>
      <c r="J2025">
        <v>-3.3940396500524299</v>
      </c>
      <c r="K2025">
        <v>338.73572969603703</v>
      </c>
      <c r="L2025">
        <v>348.525521793557</v>
      </c>
      <c r="M2025">
        <v>31.398344438294099</v>
      </c>
      <c r="N2025">
        <v>0.61501501135056402</v>
      </c>
      <c r="O2025">
        <v>34.028941355674</v>
      </c>
      <c r="P2025">
        <v>4.8722044728434399</v>
      </c>
      <c r="Q2025">
        <v>5.1457269883743002E-2</v>
      </c>
    </row>
    <row r="2026" spans="1:17" hidden="1" x14ac:dyDescent="0.3">
      <c r="A2026" t="s">
        <v>4235</v>
      </c>
      <c r="B2026" t="s">
        <v>4236</v>
      </c>
      <c r="C2026" t="s">
        <v>10398</v>
      </c>
      <c r="D2026" t="s">
        <v>1796</v>
      </c>
      <c r="E2026">
        <v>376.74843401700002</v>
      </c>
      <c r="F2026">
        <v>134.87</v>
      </c>
      <c r="G2026">
        <v>-14.418582630300699</v>
      </c>
      <c r="H2026">
        <v>-3.86527237935235</v>
      </c>
      <c r="I2026">
        <v>-4.3769158543810498</v>
      </c>
      <c r="J2026">
        <v>-3.3751320870272199</v>
      </c>
      <c r="K2026">
        <v>138.34843256237701</v>
      </c>
      <c r="L2026">
        <v>135.53159457557101</v>
      </c>
      <c r="M2026">
        <v>48.570418604677002</v>
      </c>
      <c r="N2026">
        <v>0.75833190474052803</v>
      </c>
      <c r="O2026">
        <v>33.202342996959999</v>
      </c>
      <c r="P2026">
        <v>24.821841739935198</v>
      </c>
      <c r="Q2026">
        <v>-2.4780950281907001E-2</v>
      </c>
    </row>
    <row r="2027" spans="1:17" hidden="1" x14ac:dyDescent="0.3">
      <c r="A2027" t="s">
        <v>4237</v>
      </c>
      <c r="B2027" t="s">
        <v>4238</v>
      </c>
      <c r="C2027" t="s">
        <v>10398</v>
      </c>
      <c r="D2027" t="s">
        <v>364</v>
      </c>
      <c r="E2027">
        <v>376.246306094999</v>
      </c>
      <c r="F2027">
        <v>28.19</v>
      </c>
      <c r="G2027">
        <v>19.559792475316002</v>
      </c>
      <c r="H2027">
        <v>-5.7763870644608497</v>
      </c>
      <c r="I2027">
        <v>-3.9657423114954198</v>
      </c>
      <c r="J2027">
        <v>-14.9735554689191</v>
      </c>
      <c r="K2027">
        <v>28.633096566339599</v>
      </c>
      <c r="L2027">
        <v>26.534664297048501</v>
      </c>
      <c r="M2027">
        <v>35.206390636929001</v>
      </c>
      <c r="N2027">
        <v>1.15760606809366</v>
      </c>
      <c r="O2027">
        <v>25.753813409010199</v>
      </c>
      <c r="P2027">
        <v>50.748663101604201</v>
      </c>
      <c r="Q2027">
        <v>9.1958148561258002E-2</v>
      </c>
    </row>
    <row r="2028" spans="1:17" hidden="1" x14ac:dyDescent="0.3">
      <c r="A2028" t="s">
        <v>4239</v>
      </c>
      <c r="B2028" t="s">
        <v>4240</v>
      </c>
      <c r="C2028" t="s">
        <v>10398</v>
      </c>
      <c r="D2028" t="s">
        <v>4241</v>
      </c>
      <c r="E2028">
        <v>375.31564484400002</v>
      </c>
      <c r="F2028">
        <v>47.53</v>
      </c>
      <c r="G2028">
        <v>-50.324133669450603</v>
      </c>
      <c r="H2028">
        <v>8.3180626706013001</v>
      </c>
      <c r="I2028">
        <v>-19.341920694770799</v>
      </c>
      <c r="J2028">
        <v>-0.73177228912032799</v>
      </c>
      <c r="K2028">
        <v>48.910297991741402</v>
      </c>
      <c r="L2028">
        <v>53.959196711703797</v>
      </c>
      <c r="M2028">
        <v>38.911088287332099</v>
      </c>
      <c r="N2028">
        <v>1.2733998198697301</v>
      </c>
      <c r="O2028">
        <v>73.574584472964403</v>
      </c>
      <c r="P2028">
        <v>39.384164222873899</v>
      </c>
      <c r="Q2028">
        <v>7.6376031196910998E-2</v>
      </c>
    </row>
    <row r="2029" spans="1:17" hidden="1" x14ac:dyDescent="0.3">
      <c r="A2029" t="s">
        <v>4242</v>
      </c>
      <c r="B2029" t="s">
        <v>4243</v>
      </c>
      <c r="C2029" t="s">
        <v>10398</v>
      </c>
      <c r="D2029" t="s">
        <v>443</v>
      </c>
      <c r="E2029">
        <v>374.566507</v>
      </c>
      <c r="F2029">
        <v>301</v>
      </c>
      <c r="G2029">
        <v>-41.2201880756569</v>
      </c>
      <c r="H2029">
        <v>5.4240383331378998</v>
      </c>
      <c r="I2029">
        <v>-51.7957374960002</v>
      </c>
      <c r="J2029">
        <v>-0.97212748896159196</v>
      </c>
      <c r="K2029">
        <v>311.93158445820802</v>
      </c>
      <c r="L2029">
        <v>347.41484149076399</v>
      </c>
      <c r="M2029">
        <v>54.672172590697301</v>
      </c>
      <c r="N2029">
        <v>0.35762500318398299</v>
      </c>
      <c r="O2029">
        <v>144.05315614617899</v>
      </c>
      <c r="P2029">
        <v>24.1237113402061</v>
      </c>
      <c r="Q2029">
        <v>0.170499756097893</v>
      </c>
    </row>
    <row r="2030" spans="1:17" hidden="1" x14ac:dyDescent="0.3">
      <c r="A2030" t="s">
        <v>4244</v>
      </c>
      <c r="B2030" t="s">
        <v>4245</v>
      </c>
      <c r="C2030" t="s">
        <v>10398</v>
      </c>
      <c r="D2030" t="s">
        <v>364</v>
      </c>
      <c r="E2030">
        <v>373.8122745</v>
      </c>
      <c r="F2030">
        <v>105</v>
      </c>
      <c r="G2030">
        <v>-34.259416081443</v>
      </c>
      <c r="H2030">
        <v>-15.235808093637999</v>
      </c>
      <c r="I2030">
        <v>-34.761963634032497</v>
      </c>
      <c r="J2030">
        <v>-7.3679998300356901</v>
      </c>
      <c r="K2030">
        <v>119.644517419244</v>
      </c>
      <c r="L2030">
        <v>122.762397607011</v>
      </c>
      <c r="M2030">
        <v>25.048125380840801</v>
      </c>
      <c r="N2030">
        <v>0.79597137833166898</v>
      </c>
      <c r="O2030">
        <v>63.857142857142797</v>
      </c>
      <c r="P2030">
        <v>6.0606060606060499</v>
      </c>
      <c r="Q2030">
        <v>0.139604379918192</v>
      </c>
    </row>
    <row r="2031" spans="1:17" hidden="1" x14ac:dyDescent="0.3">
      <c r="A2031" t="s">
        <v>4246</v>
      </c>
      <c r="B2031" t="s">
        <v>4247</v>
      </c>
      <c r="C2031" t="s">
        <v>10398</v>
      </c>
      <c r="D2031" t="s">
        <v>753</v>
      </c>
      <c r="E2031">
        <v>373.16630627000001</v>
      </c>
      <c r="F2031">
        <v>228.27</v>
      </c>
      <c r="G2031">
        <v>18.106126857949299</v>
      </c>
      <c r="H2031">
        <v>-1.53434579719122</v>
      </c>
      <c r="I2031">
        <v>13.0340688414576</v>
      </c>
      <c r="J2031">
        <v>-1.63841808214125</v>
      </c>
      <c r="K2031">
        <v>220.986480432793</v>
      </c>
      <c r="L2031">
        <v>197.931084094646</v>
      </c>
      <c r="M2031">
        <v>43.478451693180702</v>
      </c>
      <c r="N2031">
        <v>0.92577191386072499</v>
      </c>
      <c r="O2031">
        <v>2.0677268147369201</v>
      </c>
      <c r="P2031">
        <v>58.741307371349002</v>
      </c>
      <c r="Q2031">
        <v>8.1463636799704003E-2</v>
      </c>
    </row>
    <row r="2032" spans="1:17" hidden="1" x14ac:dyDescent="0.3">
      <c r="A2032" t="s">
        <v>4248</v>
      </c>
      <c r="B2032" t="s">
        <v>4249</v>
      </c>
      <c r="C2032" t="s">
        <v>10398</v>
      </c>
      <c r="D2032" t="s">
        <v>132</v>
      </c>
      <c r="E2032">
        <v>372.44179988100001</v>
      </c>
      <c r="F2032">
        <v>110.61</v>
      </c>
      <c r="G2032">
        <v>-46.365655707468498</v>
      </c>
      <c r="H2032">
        <v>1.6602643540474</v>
      </c>
      <c r="I2032">
        <v>-4.0643691323143303</v>
      </c>
      <c r="J2032">
        <v>-6.6783963078351398</v>
      </c>
      <c r="K2032">
        <v>107.345073509361</v>
      </c>
      <c r="L2032">
        <v>112.234050458068</v>
      </c>
      <c r="M2032">
        <v>45.809276772295298</v>
      </c>
      <c r="N2032">
        <v>1.5033055238166699</v>
      </c>
      <c r="O2032">
        <v>48.268691800017997</v>
      </c>
      <c r="P2032">
        <v>35.968039336201599</v>
      </c>
      <c r="Q2032">
        <v>9.2353178485644005E-2</v>
      </c>
    </row>
    <row r="2033" spans="1:17" hidden="1" x14ac:dyDescent="0.3">
      <c r="A2033" t="s">
        <v>4250</v>
      </c>
      <c r="B2033" t="s">
        <v>4251</v>
      </c>
      <c r="C2033" t="s">
        <v>10398</v>
      </c>
      <c r="D2033" t="s">
        <v>259</v>
      </c>
      <c r="E2033">
        <v>371.93641507799998</v>
      </c>
      <c r="F2033">
        <v>85.01</v>
      </c>
      <c r="G2033">
        <v>-23.5961404437091</v>
      </c>
      <c r="H2033">
        <v>-7.8475682054187796</v>
      </c>
      <c r="I2033">
        <v>-13.724517347967399</v>
      </c>
      <c r="J2033">
        <v>-3.1308182931932</v>
      </c>
      <c r="K2033">
        <v>87.297811355460595</v>
      </c>
      <c r="L2033">
        <v>94.988724374679606</v>
      </c>
      <c r="M2033">
        <v>31.4249550637069</v>
      </c>
      <c r="N2033">
        <v>0.42274726700321302</v>
      </c>
      <c r="O2033">
        <v>104.09363604281801</v>
      </c>
      <c r="P2033">
        <v>13.497997329773</v>
      </c>
    </row>
    <row r="2034" spans="1:17" hidden="1" x14ac:dyDescent="0.3">
      <c r="A2034" t="s">
        <v>4252</v>
      </c>
      <c r="B2034" t="s">
        <v>4253</v>
      </c>
      <c r="C2034" t="s">
        <v>10398</v>
      </c>
      <c r="D2034" t="s">
        <v>54</v>
      </c>
      <c r="E2034">
        <v>371.92306041000001</v>
      </c>
      <c r="F2034">
        <v>309.10000000000002</v>
      </c>
      <c r="G2034">
        <v>119.479681283198</v>
      </c>
      <c r="H2034">
        <v>-11.344979097249199</v>
      </c>
      <c r="I2034">
        <v>2.4115256447198901</v>
      </c>
      <c r="J2034">
        <v>-5.1283158347531099</v>
      </c>
      <c r="K2034">
        <v>315.87492525808199</v>
      </c>
      <c r="L2034">
        <v>285.00102280159399</v>
      </c>
      <c r="M2034">
        <v>47.885133996388198</v>
      </c>
      <c r="N2034">
        <v>0.31982244671778298</v>
      </c>
      <c r="O2034">
        <v>34.907796829505003</v>
      </c>
      <c r="P2034">
        <v>166.23600344530499</v>
      </c>
      <c r="Q2034">
        <v>0.14708432473116201</v>
      </c>
    </row>
    <row r="2035" spans="1:17" hidden="1" x14ac:dyDescent="0.3">
      <c r="A2035" t="s">
        <v>4254</v>
      </c>
      <c r="B2035" t="s">
        <v>4255</v>
      </c>
      <c r="C2035" t="s">
        <v>10398</v>
      </c>
      <c r="D2035" t="s">
        <v>54</v>
      </c>
      <c r="E2035">
        <v>370.35648112500002</v>
      </c>
      <c r="F2035">
        <v>370.35</v>
      </c>
      <c r="G2035">
        <v>-23.930308589677999</v>
      </c>
      <c r="H2035">
        <v>29.013919465289899</v>
      </c>
      <c r="I2035">
        <v>7.7884555819203296</v>
      </c>
      <c r="J2035">
        <v>10.775224039603501</v>
      </c>
      <c r="K2035">
        <v>307.94563745226498</v>
      </c>
      <c r="L2035">
        <v>316.56537441783303</v>
      </c>
      <c r="M2035">
        <v>69.163244046758194</v>
      </c>
      <c r="N2035">
        <v>2.1297361041498801</v>
      </c>
      <c r="O2035">
        <v>26.582962062913399</v>
      </c>
      <c r="P2035">
        <v>54.3125</v>
      </c>
      <c r="Q2035">
        <v>-0.122432062190545</v>
      </c>
    </row>
    <row r="2036" spans="1:17" hidden="1" x14ac:dyDescent="0.3">
      <c r="A2036" t="s">
        <v>4256</v>
      </c>
      <c r="B2036" t="s">
        <v>4257</v>
      </c>
      <c r="C2036" t="s">
        <v>10398</v>
      </c>
      <c r="D2036" t="s">
        <v>538</v>
      </c>
      <c r="E2036">
        <v>369.97500000000002</v>
      </c>
      <c r="F2036">
        <v>493.3</v>
      </c>
      <c r="G2036">
        <v>18.923589510345899</v>
      </c>
      <c r="H2036">
        <v>-10.146171406885401</v>
      </c>
      <c r="I2036">
        <v>-0.72675069089669297</v>
      </c>
      <c r="J2036">
        <v>-3.5467007144782099</v>
      </c>
      <c r="K2036">
        <v>516.36028607926596</v>
      </c>
      <c r="L2036">
        <v>475.72580648813602</v>
      </c>
      <c r="M2036">
        <v>30.139834356889299</v>
      </c>
      <c r="N2036">
        <v>0.68504979501768803</v>
      </c>
      <c r="O2036">
        <v>24.670585850395199</v>
      </c>
      <c r="P2036">
        <v>69.054146675805299</v>
      </c>
      <c r="Q2036">
        <v>4.1571850339643002E-2</v>
      </c>
    </row>
    <row r="2037" spans="1:17" hidden="1" x14ac:dyDescent="0.3">
      <c r="A2037" t="s">
        <v>4258</v>
      </c>
      <c r="B2037" t="s">
        <v>4259</v>
      </c>
      <c r="C2037" t="s">
        <v>10398</v>
      </c>
      <c r="D2037" t="s">
        <v>2300</v>
      </c>
      <c r="E2037">
        <v>369.61649999999997</v>
      </c>
      <c r="F2037">
        <v>85.5</v>
      </c>
      <c r="G2037">
        <v>-48.140491802406103</v>
      </c>
      <c r="H2037">
        <v>-36.592205992454801</v>
      </c>
      <c r="I2037">
        <v>-33.983147434655599</v>
      </c>
      <c r="J2037">
        <v>2.7642445591536302</v>
      </c>
      <c r="K2037">
        <v>113.65365965799499</v>
      </c>
      <c r="L2037">
        <v>117.276325740795</v>
      </c>
      <c r="M2037">
        <v>30.9999155006481</v>
      </c>
      <c r="N2037">
        <v>1.04934110134644</v>
      </c>
      <c r="O2037">
        <v>117.30994152046701</v>
      </c>
      <c r="P2037">
        <v>2.82621767889355</v>
      </c>
      <c r="Q2037">
        <v>6.3961689715703998E-2</v>
      </c>
    </row>
    <row r="2038" spans="1:17" hidden="1" x14ac:dyDescent="0.3">
      <c r="A2038" t="s">
        <v>4260</v>
      </c>
      <c r="B2038" t="s">
        <v>4261</v>
      </c>
      <c r="C2038" t="s">
        <v>10398</v>
      </c>
      <c r="D2038" t="s">
        <v>533</v>
      </c>
      <c r="E2038">
        <v>368.97500000000002</v>
      </c>
      <c r="F2038">
        <v>3689.75</v>
      </c>
      <c r="G2038">
        <v>77.911344464356404</v>
      </c>
      <c r="H2038">
        <v>12.0989468347002</v>
      </c>
      <c r="I2038">
        <v>60.1104504366428</v>
      </c>
      <c r="J2038">
        <v>2.0438580523811298</v>
      </c>
      <c r="K2038">
        <v>3243.9562257196599</v>
      </c>
      <c r="L2038">
        <v>2713.7567599312401</v>
      </c>
      <c r="M2038">
        <v>68.2884658382536</v>
      </c>
      <c r="N2038">
        <v>0.65768645830100203</v>
      </c>
      <c r="O2038">
        <v>2.9338031031912601</v>
      </c>
      <c r="P2038">
        <v>116.91651969429699</v>
      </c>
      <c r="Q2038">
        <v>8.9885538043896998E-2</v>
      </c>
    </row>
    <row r="2039" spans="1:17" hidden="1" x14ac:dyDescent="0.3">
      <c r="A2039" t="s">
        <v>4262</v>
      </c>
      <c r="B2039" t="s">
        <v>4263</v>
      </c>
      <c r="C2039" t="s">
        <v>10398</v>
      </c>
      <c r="D2039" t="s">
        <v>605</v>
      </c>
      <c r="E2039">
        <v>368.82625830000001</v>
      </c>
      <c r="F2039">
        <v>289.95</v>
      </c>
      <c r="G2039">
        <v>1117.5031275154199</v>
      </c>
      <c r="H2039">
        <v>10.765875073210101</v>
      </c>
      <c r="I2039">
        <v>399.67256017549101</v>
      </c>
      <c r="J2039">
        <v>17.861100703961501</v>
      </c>
      <c r="K2039">
        <v>224.664896887411</v>
      </c>
      <c r="L2039">
        <v>139.10257077985599</v>
      </c>
      <c r="M2039">
        <v>82.000709095576397</v>
      </c>
      <c r="N2039">
        <v>1.44047619047619</v>
      </c>
      <c r="O2039">
        <v>1.72443524745657E-2</v>
      </c>
      <c r="P2039">
        <v>1254.9065420560701</v>
      </c>
      <c r="Q2039">
        <v>0.21048526498431699</v>
      </c>
    </row>
    <row r="2040" spans="1:17" hidden="1" x14ac:dyDescent="0.3">
      <c r="A2040" t="s">
        <v>4264</v>
      </c>
      <c r="B2040" t="s">
        <v>4265</v>
      </c>
      <c r="C2040" t="s">
        <v>10398</v>
      </c>
      <c r="D2040" t="s">
        <v>1001</v>
      </c>
      <c r="E2040">
        <v>368.09268016999999</v>
      </c>
      <c r="F2040">
        <v>40.01</v>
      </c>
      <c r="G2040">
        <v>-13.454314312375599</v>
      </c>
      <c r="H2040">
        <v>-3.7784938173053599</v>
      </c>
      <c r="I2040">
        <v>22.5373919605778</v>
      </c>
      <c r="J2040">
        <v>-0.75852867146746406</v>
      </c>
      <c r="K2040">
        <v>39.647856494771197</v>
      </c>
      <c r="L2040">
        <v>37.183456894760603</v>
      </c>
      <c r="M2040">
        <v>56.631574362892799</v>
      </c>
      <c r="N2040">
        <v>0.69055317766791102</v>
      </c>
      <c r="O2040">
        <v>25.968507873031701</v>
      </c>
      <c r="P2040">
        <v>47.911275415896398</v>
      </c>
      <c r="Q2040">
        <v>4.2925638438930998E-2</v>
      </c>
    </row>
    <row r="2041" spans="1:17" hidden="1" x14ac:dyDescent="0.3">
      <c r="A2041" t="s">
        <v>4266</v>
      </c>
      <c r="B2041" t="s">
        <v>4267</v>
      </c>
      <c r="C2041" t="s">
        <v>10398</v>
      </c>
      <c r="D2041" t="s">
        <v>54</v>
      </c>
      <c r="E2041">
        <v>367.45693599999998</v>
      </c>
      <c r="F2041">
        <v>319.55</v>
      </c>
      <c r="G2041">
        <v>48.676925148933996</v>
      </c>
      <c r="H2041">
        <v>11.0619703320602</v>
      </c>
      <c r="I2041">
        <v>88.132518456964505</v>
      </c>
      <c r="J2041">
        <v>1.5761063030656399</v>
      </c>
      <c r="K2041">
        <v>292.10840118454303</v>
      </c>
      <c r="L2041">
        <v>227.74461516654401</v>
      </c>
      <c r="M2041">
        <v>58.5501628453721</v>
      </c>
      <c r="N2041">
        <v>0.69264069264069195</v>
      </c>
      <c r="O2041">
        <v>6.0866843999373996</v>
      </c>
      <c r="P2041">
        <v>134.963235294117</v>
      </c>
    </row>
    <row r="2042" spans="1:17" hidden="1" x14ac:dyDescent="0.3">
      <c r="A2042" t="s">
        <v>4268</v>
      </c>
      <c r="B2042" t="s">
        <v>4269</v>
      </c>
      <c r="C2042" t="s">
        <v>10398</v>
      </c>
      <c r="D2042" t="s">
        <v>138</v>
      </c>
      <c r="E2042">
        <v>367.13977920000002</v>
      </c>
      <c r="F2042">
        <v>131.58000000000001</v>
      </c>
      <c r="G2042">
        <v>-22.181401780163899</v>
      </c>
      <c r="H2042">
        <v>17.022577959474599</v>
      </c>
      <c r="I2042">
        <v>-1.7557744209467601</v>
      </c>
      <c r="J2042">
        <v>-5.4380050623042804</v>
      </c>
      <c r="K2042">
        <v>127.098726104986</v>
      </c>
      <c r="L2042">
        <v>127.971113349164</v>
      </c>
      <c r="M2042">
        <v>36.053353542886498</v>
      </c>
      <c r="N2042">
        <v>0.17554883566292701</v>
      </c>
      <c r="O2042">
        <v>43.030855753153901</v>
      </c>
      <c r="P2042">
        <v>34.128440366972399</v>
      </c>
      <c r="Q2042">
        <v>3.0949685861185999E-2</v>
      </c>
    </row>
    <row r="2043" spans="1:17" hidden="1" x14ac:dyDescent="0.3">
      <c r="A2043" t="s">
        <v>4270</v>
      </c>
      <c r="B2043" t="s">
        <v>4271</v>
      </c>
      <c r="C2043" t="s">
        <v>10398</v>
      </c>
      <c r="D2043" t="s">
        <v>21</v>
      </c>
      <c r="E2043">
        <v>366.72</v>
      </c>
      <c r="F2043">
        <v>250</v>
      </c>
      <c r="G2043">
        <v>-38.634941930078703</v>
      </c>
      <c r="H2043">
        <v>1.20869160036436</v>
      </c>
      <c r="I2043">
        <v>-40.755776472392903</v>
      </c>
      <c r="J2043">
        <v>4.2628913171768401</v>
      </c>
      <c r="K2043">
        <v>252.089855894279</v>
      </c>
      <c r="L2043">
        <v>259.90207704641199</v>
      </c>
      <c r="M2043">
        <v>45.206896589054303</v>
      </c>
      <c r="N2043">
        <v>1.09509665481813</v>
      </c>
      <c r="O2043">
        <v>63.08</v>
      </c>
      <c r="P2043">
        <v>19.6172248803827</v>
      </c>
    </row>
    <row r="2044" spans="1:17" hidden="1" x14ac:dyDescent="0.3">
      <c r="A2044" t="s">
        <v>4272</v>
      </c>
      <c r="B2044" t="s">
        <v>4273</v>
      </c>
      <c r="C2044" t="s">
        <v>10398</v>
      </c>
      <c r="D2044" t="s">
        <v>387</v>
      </c>
      <c r="E2044">
        <v>366.26720231299998</v>
      </c>
      <c r="F2044">
        <v>207.01</v>
      </c>
      <c r="G2044">
        <v>-43.804172993912601</v>
      </c>
      <c r="H2044">
        <v>5.5025232284414596</v>
      </c>
      <c r="I2044">
        <v>6.8730097033253204</v>
      </c>
      <c r="J2044">
        <v>4.11025147339135</v>
      </c>
      <c r="K2044">
        <v>195.11219842623501</v>
      </c>
      <c r="L2044">
        <v>197.19853834239501</v>
      </c>
      <c r="M2044">
        <v>64.475530354329095</v>
      </c>
      <c r="N2044">
        <v>0.60429690679640502</v>
      </c>
      <c r="O2044">
        <v>20.187430558910201</v>
      </c>
      <c r="P2044">
        <v>43.209961950881997</v>
      </c>
      <c r="Q2044">
        <v>-7.2356587284889001E-2</v>
      </c>
    </row>
    <row r="2045" spans="1:17" hidden="1" x14ac:dyDescent="0.3">
      <c r="A2045" t="s">
        <v>4274</v>
      </c>
      <c r="B2045" t="s">
        <v>4275</v>
      </c>
      <c r="C2045" t="s">
        <v>10398</v>
      </c>
      <c r="D2045" t="s">
        <v>642</v>
      </c>
      <c r="E2045">
        <v>365.74037499999997</v>
      </c>
      <c r="F2045">
        <v>264.55</v>
      </c>
      <c r="G2045">
        <v>-20.904246513784599</v>
      </c>
      <c r="H2045">
        <v>-7.89295841687606</v>
      </c>
      <c r="I2045">
        <v>1.47532450156067</v>
      </c>
      <c r="J2045">
        <v>-8.3369836173072294</v>
      </c>
      <c r="K2045">
        <v>268.57122597889298</v>
      </c>
      <c r="L2045">
        <v>256.88571442507703</v>
      </c>
      <c r="M2045">
        <v>51.084128057711098</v>
      </c>
      <c r="N2045">
        <v>0.36553569478657</v>
      </c>
      <c r="O2045">
        <v>31.166131166131098</v>
      </c>
      <c r="P2045">
        <v>35.7362750128271</v>
      </c>
      <c r="Q2045">
        <v>8.2888903402992001E-2</v>
      </c>
    </row>
    <row r="2046" spans="1:17" hidden="1" x14ac:dyDescent="0.3">
      <c r="A2046" t="s">
        <v>4276</v>
      </c>
      <c r="B2046" t="s">
        <v>4277</v>
      </c>
      <c r="C2046" t="s">
        <v>10398</v>
      </c>
      <c r="D2046" t="s">
        <v>54</v>
      </c>
      <c r="E2046">
        <v>365.70240000000001</v>
      </c>
      <c r="F2046">
        <v>9.07</v>
      </c>
      <c r="G2046">
        <v>-97.623255419751601</v>
      </c>
      <c r="H2046">
        <v>5.2557559980427397</v>
      </c>
      <c r="I2046">
        <v>-81.651298976406494</v>
      </c>
      <c r="J2046">
        <v>-8.7042488401114309</v>
      </c>
      <c r="K2046">
        <v>11.9569897996038</v>
      </c>
      <c r="L2046">
        <v>18.885930680234299</v>
      </c>
      <c r="M2046">
        <v>29.288861815169401</v>
      </c>
      <c r="N2046">
        <v>0.24927452162254499</v>
      </c>
      <c r="O2046">
        <v>321.71995589856601</v>
      </c>
      <c r="P2046">
        <v>8.3632019115890106</v>
      </c>
      <c r="Q2046">
        <v>0.15162397866135099</v>
      </c>
    </row>
    <row r="2047" spans="1:17" hidden="1" x14ac:dyDescent="0.3">
      <c r="A2047" t="s">
        <v>4278</v>
      </c>
      <c r="B2047" t="s">
        <v>4279</v>
      </c>
      <c r="C2047" t="s">
        <v>10398</v>
      </c>
      <c r="D2047" t="s">
        <v>2266</v>
      </c>
      <c r="E2047">
        <v>365.203125</v>
      </c>
      <c r="F2047">
        <v>649.25</v>
      </c>
      <c r="G2047">
        <v>311.32316147128199</v>
      </c>
      <c r="H2047">
        <v>-6.7322694174020299</v>
      </c>
      <c r="I2047">
        <v>134.08959330258901</v>
      </c>
      <c r="J2047">
        <v>-4.75848016309976</v>
      </c>
      <c r="K2047">
        <v>662.09608243006596</v>
      </c>
      <c r="L2047">
        <v>439.10001417649198</v>
      </c>
      <c r="M2047">
        <v>44.038741325936698</v>
      </c>
      <c r="N2047">
        <v>0.67318757192174905</v>
      </c>
      <c r="O2047">
        <v>44.774740084713102</v>
      </c>
      <c r="P2047">
        <v>457.29613733905501</v>
      </c>
    </row>
    <row r="2048" spans="1:17" hidden="1" x14ac:dyDescent="0.3">
      <c r="A2048" t="s">
        <v>4280</v>
      </c>
      <c r="B2048" t="s">
        <v>4281</v>
      </c>
      <c r="C2048" t="s">
        <v>10398</v>
      </c>
      <c r="D2048" t="s">
        <v>125</v>
      </c>
      <c r="E2048">
        <v>364.93754280000002</v>
      </c>
      <c r="F2048">
        <v>17.2</v>
      </c>
      <c r="G2048">
        <v>-43.161485874103001</v>
      </c>
      <c r="H2048">
        <v>-4.3052489214059797</v>
      </c>
      <c r="I2048">
        <v>-22.8044382416041</v>
      </c>
      <c r="J2048">
        <v>-7.20787287565037</v>
      </c>
      <c r="K2048">
        <v>17.636371929977699</v>
      </c>
      <c r="L2048">
        <v>18.772146824108098</v>
      </c>
      <c r="M2048">
        <v>33.878300050079503</v>
      </c>
      <c r="N2048">
        <v>0.76995204363641601</v>
      </c>
      <c r="O2048">
        <v>88.3720930232558</v>
      </c>
      <c r="P2048">
        <v>7.4999999999999902</v>
      </c>
      <c r="Q2048">
        <v>3.6544395576034998E-2</v>
      </c>
    </row>
    <row r="2049" spans="1:17" hidden="1" x14ac:dyDescent="0.3">
      <c r="A2049" t="s">
        <v>4282</v>
      </c>
      <c r="B2049" t="s">
        <v>4283</v>
      </c>
      <c r="C2049" t="s">
        <v>10398</v>
      </c>
      <c r="D2049" t="s">
        <v>407</v>
      </c>
      <c r="E2049">
        <v>364.02433042500002</v>
      </c>
      <c r="F2049">
        <v>145.94999999999999</v>
      </c>
      <c r="G2049">
        <v>316.73662855123399</v>
      </c>
      <c r="H2049">
        <v>7.8860289508963302</v>
      </c>
      <c r="I2049">
        <v>63.411978247159603</v>
      </c>
      <c r="J2049">
        <v>-1.36972476946102</v>
      </c>
      <c r="K2049">
        <v>136.567382152909</v>
      </c>
      <c r="L2049">
        <v>105.733823889866</v>
      </c>
      <c r="M2049">
        <v>61.861480567796796</v>
      </c>
      <c r="N2049">
        <v>1.0319314371268999</v>
      </c>
      <c r="O2049">
        <v>5.0359712230215896</v>
      </c>
      <c r="P2049">
        <v>402.23675154851998</v>
      </c>
      <c r="Q2049">
        <v>0.172934836546212</v>
      </c>
    </row>
    <row r="2050" spans="1:17" hidden="1" x14ac:dyDescent="0.3">
      <c r="A2050" t="s">
        <v>4284</v>
      </c>
      <c r="B2050" t="s">
        <v>4285</v>
      </c>
      <c r="C2050" t="s">
        <v>10398</v>
      </c>
      <c r="D2050" t="s">
        <v>46</v>
      </c>
      <c r="E2050">
        <v>363.47777772000001</v>
      </c>
      <c r="F2050">
        <v>50.37</v>
      </c>
      <c r="G2050">
        <v>-58.549923123821301</v>
      </c>
      <c r="H2050">
        <v>4.8645158577841796</v>
      </c>
      <c r="I2050">
        <v>9.4236903744062595</v>
      </c>
      <c r="J2050">
        <v>7.7390446136399804</v>
      </c>
      <c r="K2050">
        <v>46.990662997660301</v>
      </c>
      <c r="L2050">
        <v>53.070404833356299</v>
      </c>
      <c r="M2050">
        <v>66.897804421016801</v>
      </c>
      <c r="N2050">
        <v>0.60730862200859304</v>
      </c>
      <c r="O2050">
        <v>137.24439150287799</v>
      </c>
      <c r="P2050">
        <v>52.175226586102603</v>
      </c>
      <c r="Q2050">
        <v>1.0390334743692E-2</v>
      </c>
    </row>
    <row r="2051" spans="1:17" hidden="1" x14ac:dyDescent="0.3">
      <c r="A2051" t="s">
        <v>4286</v>
      </c>
      <c r="B2051" t="s">
        <v>4287</v>
      </c>
      <c r="C2051" t="s">
        <v>10398</v>
      </c>
      <c r="D2051" t="s">
        <v>733</v>
      </c>
      <c r="E2051">
        <v>363.29748840000002</v>
      </c>
      <c r="F2051">
        <v>81.2</v>
      </c>
      <c r="G2051">
        <v>-68.148319398516605</v>
      </c>
      <c r="H2051">
        <v>-7.7270525783528603</v>
      </c>
      <c r="I2051">
        <v>-28.470572905555699</v>
      </c>
      <c r="J2051">
        <v>-5.03033540892599</v>
      </c>
      <c r="K2051">
        <v>85.7324114628194</v>
      </c>
      <c r="L2051">
        <v>98.045101867527293</v>
      </c>
      <c r="M2051">
        <v>37.072810698816198</v>
      </c>
      <c r="N2051">
        <v>0.68756738681748297</v>
      </c>
      <c r="O2051">
        <v>82.019704433497495</v>
      </c>
      <c r="P2051">
        <v>6.8561652849059103</v>
      </c>
      <c r="Q2051">
        <v>-9.2856608899997001E-2</v>
      </c>
    </row>
    <row r="2052" spans="1:17" hidden="1" x14ac:dyDescent="0.3">
      <c r="A2052" t="s">
        <v>4288</v>
      </c>
      <c r="B2052" t="s">
        <v>4289</v>
      </c>
      <c r="C2052" t="s">
        <v>10398</v>
      </c>
      <c r="D2052" t="s">
        <v>390</v>
      </c>
      <c r="E2052">
        <v>362.70013391999998</v>
      </c>
      <c r="F2052">
        <v>4204.3999999999996</v>
      </c>
      <c r="G2052">
        <v>-17.683175055421302</v>
      </c>
      <c r="H2052">
        <v>-24.8711685656146</v>
      </c>
      <c r="I2052">
        <v>12.642599111492199</v>
      </c>
      <c r="J2052">
        <v>-20.422184749265199</v>
      </c>
      <c r="K2052">
        <v>4783.5873871692002</v>
      </c>
      <c r="L2052">
        <v>4095.0595958798399</v>
      </c>
      <c r="M2052">
        <v>17.653065015551</v>
      </c>
      <c r="N2052">
        <v>1.9749034685486799</v>
      </c>
      <c r="O2052">
        <v>42.707639615640701</v>
      </c>
      <c r="P2052">
        <v>34.519276915693403</v>
      </c>
      <c r="Q2052">
        <v>7.6377825934266994E-2</v>
      </c>
    </row>
    <row r="2053" spans="1:17" hidden="1" x14ac:dyDescent="0.3">
      <c r="A2053" t="s">
        <v>4290</v>
      </c>
      <c r="B2053" t="s">
        <v>4291</v>
      </c>
      <c r="C2053" t="s">
        <v>10398</v>
      </c>
      <c r="D2053" t="s">
        <v>1543</v>
      </c>
      <c r="E2053">
        <v>362.61399999999998</v>
      </c>
      <c r="F2053">
        <v>590</v>
      </c>
      <c r="G2053">
        <v>41.868137686887003</v>
      </c>
      <c r="H2053">
        <v>3.4510639159312899</v>
      </c>
      <c r="I2053">
        <v>14.221365961541901</v>
      </c>
      <c r="J2053">
        <v>-6.78536738114488</v>
      </c>
      <c r="K2053">
        <v>583.83812270782596</v>
      </c>
      <c r="L2053">
        <v>513.22782561164001</v>
      </c>
      <c r="M2053">
        <v>39.435476189041196</v>
      </c>
      <c r="N2053">
        <v>0.83233563590114101</v>
      </c>
      <c r="O2053">
        <v>8.12711864406781</v>
      </c>
      <c r="P2053">
        <v>89.680115737019705</v>
      </c>
      <c r="Q2053">
        <v>0.109409840364382</v>
      </c>
    </row>
    <row r="2054" spans="1:17" hidden="1" x14ac:dyDescent="0.3">
      <c r="A2054" t="s">
        <v>4292</v>
      </c>
      <c r="B2054" t="s">
        <v>4293</v>
      </c>
      <c r="C2054" t="s">
        <v>10398</v>
      </c>
      <c r="D2054" t="s">
        <v>54</v>
      </c>
      <c r="E2054">
        <v>362.43477511999998</v>
      </c>
      <c r="F2054">
        <v>767.6</v>
      </c>
      <c r="G2054">
        <v>-42.445599448331997</v>
      </c>
      <c r="H2054">
        <v>-7.1779133567959601</v>
      </c>
      <c r="I2054">
        <v>-12.5034405810944</v>
      </c>
      <c r="J2054">
        <v>-2.7627186912440802</v>
      </c>
      <c r="K2054">
        <v>805.76749138140599</v>
      </c>
      <c r="L2054">
        <v>839.60441791715198</v>
      </c>
      <c r="M2054">
        <v>34.640454075407902</v>
      </c>
      <c r="N2054">
        <v>0.72111403717032996</v>
      </c>
      <c r="O2054">
        <v>37.311099531005702</v>
      </c>
      <c r="P2054">
        <v>18.0923076923076</v>
      </c>
      <c r="Q2054">
        <v>3.3580092021925002E-2</v>
      </c>
    </row>
    <row r="2055" spans="1:17" hidden="1" x14ac:dyDescent="0.3">
      <c r="A2055" t="s">
        <v>4294</v>
      </c>
      <c r="B2055" t="s">
        <v>4295</v>
      </c>
      <c r="C2055" t="s">
        <v>10398</v>
      </c>
      <c r="D2055" t="s">
        <v>259</v>
      </c>
      <c r="E2055">
        <v>362.29500000000002</v>
      </c>
      <c r="F2055">
        <v>218.25</v>
      </c>
      <c r="G2055">
        <v>-15.9217716781231</v>
      </c>
      <c r="H2055">
        <v>-2.99688673279211</v>
      </c>
      <c r="I2055">
        <v>-23.818839083996501</v>
      </c>
      <c r="J2055">
        <v>-3.12181808537022</v>
      </c>
      <c r="K2055">
        <v>216.87991474812401</v>
      </c>
      <c r="L2055">
        <v>223.93279421036999</v>
      </c>
      <c r="M2055">
        <v>60.505086397006501</v>
      </c>
      <c r="N2055">
        <v>0.98873732388046298</v>
      </c>
      <c r="O2055">
        <v>58.0526918671248</v>
      </c>
      <c r="P2055">
        <v>13.671875</v>
      </c>
      <c r="Q2055">
        <v>0.109723548547141</v>
      </c>
    </row>
    <row r="2056" spans="1:17" hidden="1" x14ac:dyDescent="0.3">
      <c r="A2056" t="s">
        <v>4296</v>
      </c>
      <c r="B2056" t="s">
        <v>4297</v>
      </c>
      <c r="C2056" t="s">
        <v>10398</v>
      </c>
      <c r="D2056" t="s">
        <v>4298</v>
      </c>
      <c r="E2056">
        <v>360.9248</v>
      </c>
      <c r="F2056">
        <v>688</v>
      </c>
      <c r="G2056">
        <v>275.11223567481801</v>
      </c>
      <c r="H2056">
        <v>138.83811784105299</v>
      </c>
      <c r="I2056">
        <v>480.165572597851</v>
      </c>
      <c r="J2056">
        <v>32.304407672486697</v>
      </c>
      <c r="K2056">
        <v>360.43632939050099</v>
      </c>
      <c r="L2056">
        <v>220.20799905876001</v>
      </c>
      <c r="M2056">
        <v>99.011339386350997</v>
      </c>
      <c r="N2056">
        <v>0.52328461729006603</v>
      </c>
      <c r="O2056">
        <v>0</v>
      </c>
      <c r="P2056">
        <v>555.23809523809496</v>
      </c>
    </row>
    <row r="2057" spans="1:17" hidden="1" x14ac:dyDescent="0.3">
      <c r="A2057" t="s">
        <v>4299</v>
      </c>
      <c r="B2057" t="s">
        <v>4300</v>
      </c>
      <c r="C2057" t="s">
        <v>10398</v>
      </c>
      <c r="D2057" t="s">
        <v>407</v>
      </c>
      <c r="E2057">
        <v>360.69110504000002</v>
      </c>
      <c r="F2057">
        <v>144.55000000000001</v>
      </c>
      <c r="G2057">
        <v>-53.334084557310597</v>
      </c>
      <c r="H2057">
        <v>-15.418116113970999</v>
      </c>
      <c r="I2057">
        <v>-41.8357348465534</v>
      </c>
      <c r="J2057">
        <v>-11.840361845488699</v>
      </c>
      <c r="M2057">
        <v>45.796368224713099</v>
      </c>
      <c r="O2057">
        <v>38.325838810100301</v>
      </c>
      <c r="P2057">
        <v>14.813343923749001</v>
      </c>
    </row>
    <row r="2058" spans="1:17" hidden="1" x14ac:dyDescent="0.3">
      <c r="A2058" t="s">
        <v>4301</v>
      </c>
      <c r="B2058" t="s">
        <v>4302</v>
      </c>
      <c r="C2058" t="s">
        <v>10398</v>
      </c>
      <c r="D2058" t="s">
        <v>2266</v>
      </c>
      <c r="E2058">
        <v>360.64061249999997</v>
      </c>
      <c r="F2058">
        <v>502.25</v>
      </c>
      <c r="G2058">
        <v>51.527882351808302</v>
      </c>
      <c r="H2058">
        <v>21.334004149501201</v>
      </c>
      <c r="I2058">
        <v>-11.222225364003799</v>
      </c>
      <c r="J2058">
        <v>8.2535929712780298</v>
      </c>
      <c r="K2058">
        <v>458.16760443878201</v>
      </c>
      <c r="L2058">
        <v>461.922723475049</v>
      </c>
      <c r="M2058">
        <v>63.913866291617701</v>
      </c>
      <c r="N2058">
        <v>1.1898276505017999</v>
      </c>
      <c r="O2058">
        <v>29.417620706819299</v>
      </c>
      <c r="P2058">
        <v>90.174176448314995</v>
      </c>
    </row>
    <row r="2059" spans="1:17" hidden="1" x14ac:dyDescent="0.3">
      <c r="A2059" t="s">
        <v>4303</v>
      </c>
      <c r="B2059" t="s">
        <v>4304</v>
      </c>
      <c r="C2059" t="s">
        <v>10398</v>
      </c>
      <c r="D2059" t="s">
        <v>46</v>
      </c>
      <c r="E2059">
        <v>360.590352</v>
      </c>
      <c r="F2059">
        <v>312.60000000000002</v>
      </c>
      <c r="G2059">
        <v>-48.028088948181797</v>
      </c>
      <c r="H2059">
        <v>-11.622829537553899</v>
      </c>
      <c r="I2059">
        <v>-36.529739237424501</v>
      </c>
      <c r="J2059">
        <v>-12.051395550158899</v>
      </c>
      <c r="K2059">
        <v>361.30778772184601</v>
      </c>
      <c r="M2059">
        <v>28.255952397169001</v>
      </c>
      <c r="N2059">
        <v>0.71103308278926802</v>
      </c>
      <c r="O2059">
        <v>89.3793985924504</v>
      </c>
      <c r="P2059">
        <v>2.4918032786885398</v>
      </c>
    </row>
    <row r="2060" spans="1:17" hidden="1" x14ac:dyDescent="0.3">
      <c r="A2060" t="s">
        <v>4305</v>
      </c>
      <c r="B2060" t="s">
        <v>4306</v>
      </c>
      <c r="C2060" t="s">
        <v>10398</v>
      </c>
      <c r="D2060" t="s">
        <v>218</v>
      </c>
      <c r="E2060">
        <v>360.19555278000001</v>
      </c>
      <c r="F2060">
        <v>11.47</v>
      </c>
      <c r="G2060">
        <v>17.457635373158901</v>
      </c>
      <c r="H2060">
        <v>-24.017200316349602</v>
      </c>
      <c r="I2060">
        <v>8.6450345243468192</v>
      </c>
      <c r="J2060">
        <v>-6.5027976041011097</v>
      </c>
      <c r="K2060">
        <v>12.756995372746101</v>
      </c>
      <c r="L2060">
        <v>11.602405247752699</v>
      </c>
      <c r="M2060">
        <v>21.244199024730001</v>
      </c>
      <c r="N2060">
        <v>0.17838333511357801</v>
      </c>
      <c r="O2060">
        <v>60.331299040976397</v>
      </c>
      <c r="P2060">
        <v>51.920529801324498</v>
      </c>
      <c r="Q2060">
        <v>6.6041736242596003E-2</v>
      </c>
    </row>
    <row r="2061" spans="1:17" hidden="1" x14ac:dyDescent="0.3">
      <c r="A2061" t="s">
        <v>4307</v>
      </c>
      <c r="B2061" t="s">
        <v>4308</v>
      </c>
      <c r="C2061" t="s">
        <v>10398</v>
      </c>
      <c r="D2061" t="s">
        <v>281</v>
      </c>
      <c r="E2061">
        <v>360.07070331</v>
      </c>
      <c r="F2061">
        <v>51.06</v>
      </c>
      <c r="G2061">
        <v>-36.231057539340902</v>
      </c>
      <c r="H2061">
        <v>6.45516336554223</v>
      </c>
      <c r="I2061">
        <v>-8.7356910560358205</v>
      </c>
      <c r="J2061">
        <v>-6.8571430553724202</v>
      </c>
      <c r="K2061">
        <v>52.346696376868103</v>
      </c>
      <c r="L2061">
        <v>47.847985166044197</v>
      </c>
      <c r="M2061">
        <v>35.9980197581339</v>
      </c>
      <c r="N2061">
        <v>0.90357154207141999</v>
      </c>
      <c r="O2061">
        <v>27.3012142577359</v>
      </c>
      <c r="P2061">
        <v>45.428652805468502</v>
      </c>
      <c r="Q2061">
        <v>0.10867787558702099</v>
      </c>
    </row>
    <row r="2062" spans="1:17" hidden="1" x14ac:dyDescent="0.3">
      <c r="A2062" t="s">
        <v>4309</v>
      </c>
      <c r="B2062" t="s">
        <v>4310</v>
      </c>
      <c r="C2062" t="s">
        <v>10398</v>
      </c>
      <c r="D2062" t="s">
        <v>605</v>
      </c>
      <c r="E2062">
        <v>359.09485799999999</v>
      </c>
      <c r="F2062">
        <v>348.9</v>
      </c>
      <c r="G2062">
        <v>255.93121520032901</v>
      </c>
      <c r="H2062">
        <v>47.8698123535615</v>
      </c>
      <c r="I2062">
        <v>24.6624771733869</v>
      </c>
      <c r="J2062">
        <v>19.8079345021976</v>
      </c>
      <c r="K2062">
        <v>254.234378447263</v>
      </c>
      <c r="L2062">
        <v>203.24897421619701</v>
      </c>
      <c r="M2062">
        <v>90.653631862393198</v>
      </c>
      <c r="N2062">
        <v>2.1231945624468902</v>
      </c>
      <c r="O2062">
        <v>10.633419317856101</v>
      </c>
      <c r="P2062">
        <v>327.05018359853102</v>
      </c>
      <c r="Q2062">
        <v>0.16140230430246699</v>
      </c>
    </row>
    <row r="2063" spans="1:17" hidden="1" x14ac:dyDescent="0.3">
      <c r="A2063" t="s">
        <v>4311</v>
      </c>
      <c r="B2063" t="s">
        <v>4312</v>
      </c>
      <c r="C2063" t="s">
        <v>10398</v>
      </c>
      <c r="D2063" t="s">
        <v>467</v>
      </c>
      <c r="E2063">
        <v>358.96447157399899</v>
      </c>
      <c r="F2063">
        <v>43.46</v>
      </c>
      <c r="G2063">
        <v>-33.230010314486698</v>
      </c>
      <c r="H2063">
        <v>-14.872969770097599</v>
      </c>
      <c r="I2063">
        <v>9.9164850650346903</v>
      </c>
      <c r="J2063">
        <v>-5.2939300409914196</v>
      </c>
      <c r="K2063">
        <v>43.736429954752403</v>
      </c>
      <c r="L2063">
        <v>42.725850875649897</v>
      </c>
      <c r="M2063">
        <v>49.735861751951198</v>
      </c>
      <c r="N2063">
        <v>0.170556885835419</v>
      </c>
      <c r="O2063">
        <v>37.367694431661299</v>
      </c>
      <c r="P2063">
        <v>51.958041958041903</v>
      </c>
      <c r="Q2063">
        <v>8.6529809759386997E-2</v>
      </c>
    </row>
    <row r="2064" spans="1:17" hidden="1" x14ac:dyDescent="0.3">
      <c r="A2064" t="s">
        <v>4313</v>
      </c>
      <c r="B2064" t="s">
        <v>4314</v>
      </c>
      <c r="C2064" t="s">
        <v>10398</v>
      </c>
      <c r="D2064" t="s">
        <v>278</v>
      </c>
      <c r="E2064">
        <v>358.84</v>
      </c>
      <c r="F2064">
        <v>3588.4</v>
      </c>
      <c r="G2064">
        <v>82.361462595355803</v>
      </c>
      <c r="H2064">
        <v>-17.361057296189902</v>
      </c>
      <c r="I2064">
        <v>22.416880963560502</v>
      </c>
      <c r="J2064">
        <v>-8.6758026143054892</v>
      </c>
      <c r="K2064">
        <v>3821.0086770666198</v>
      </c>
      <c r="L2064">
        <v>3346.07970375485</v>
      </c>
      <c r="M2064">
        <v>20.3666827142237</v>
      </c>
      <c r="N2064">
        <v>0.74227000804000898</v>
      </c>
      <c r="O2064">
        <v>41.985285921301902</v>
      </c>
      <c r="P2064">
        <v>122.605459057071</v>
      </c>
      <c r="Q2064">
        <v>0.140310787381841</v>
      </c>
    </row>
    <row r="2065" spans="1:17" hidden="1" x14ac:dyDescent="0.3">
      <c r="A2065" t="s">
        <v>4315</v>
      </c>
      <c r="B2065" t="s">
        <v>4316</v>
      </c>
      <c r="C2065" t="s">
        <v>10398</v>
      </c>
      <c r="D2065" t="s">
        <v>281</v>
      </c>
      <c r="E2065">
        <v>358.64162858999998</v>
      </c>
      <c r="F2065">
        <v>21.94</v>
      </c>
      <c r="G2065">
        <v>112.83729254839599</v>
      </c>
      <c r="H2065">
        <v>-3.09716004553768</v>
      </c>
      <c r="I2065">
        <v>63.227017082220897</v>
      </c>
      <c r="J2065">
        <v>-5.8744412066482301</v>
      </c>
      <c r="K2065">
        <v>21.7384697722858</v>
      </c>
      <c r="L2065">
        <v>17.849291611482101</v>
      </c>
      <c r="M2065">
        <v>55.466538588435</v>
      </c>
      <c r="N2065">
        <v>0.222898309553619</v>
      </c>
      <c r="O2065">
        <v>39.699179580674503</v>
      </c>
      <c r="P2065">
        <v>175.974842767295</v>
      </c>
      <c r="Q2065">
        <v>0.10275688400803699</v>
      </c>
    </row>
    <row r="2066" spans="1:17" hidden="1" x14ac:dyDescent="0.3">
      <c r="A2066" t="s">
        <v>4317</v>
      </c>
      <c r="B2066" t="s">
        <v>4318</v>
      </c>
      <c r="C2066" t="s">
        <v>10398</v>
      </c>
      <c r="D2066" t="s">
        <v>122</v>
      </c>
      <c r="E2066">
        <v>358.61080500000003</v>
      </c>
      <c r="F2066">
        <v>14.35</v>
      </c>
      <c r="G2066">
        <v>-44.632130988365802</v>
      </c>
      <c r="H2066">
        <v>-6.9568746244015998</v>
      </c>
      <c r="I2066">
        <v>-11.720204306135299</v>
      </c>
      <c r="J2066">
        <v>-6.2650915190759102</v>
      </c>
      <c r="K2066">
        <v>14.248950918542899</v>
      </c>
      <c r="L2066">
        <v>14.4382237878224</v>
      </c>
      <c r="M2066">
        <v>53.631452624059499</v>
      </c>
      <c r="N2066">
        <v>0.468837316023404</v>
      </c>
      <c r="O2066">
        <v>23.6236933797909</v>
      </c>
      <c r="P2066">
        <v>27.5555555555555</v>
      </c>
      <c r="Q2066">
        <v>-2.2523223312656999E-2</v>
      </c>
    </row>
    <row r="2067" spans="1:17" hidden="1" x14ac:dyDescent="0.3">
      <c r="A2067" t="s">
        <v>4319</v>
      </c>
      <c r="B2067" t="s">
        <v>4320</v>
      </c>
      <c r="C2067" t="s">
        <v>10398</v>
      </c>
      <c r="D2067" t="s">
        <v>472</v>
      </c>
      <c r="E2067">
        <v>358.15559999999999</v>
      </c>
      <c r="F2067">
        <v>283.8</v>
      </c>
      <c r="G2067">
        <v>-5.4195053523738501</v>
      </c>
      <c r="H2067">
        <v>-4.2953095661822402</v>
      </c>
      <c r="I2067">
        <v>2.6192925690016202</v>
      </c>
      <c r="J2067">
        <v>-9.8604115937628407</v>
      </c>
      <c r="K2067">
        <v>279.69470396088701</v>
      </c>
      <c r="L2067">
        <v>261.673998959605</v>
      </c>
      <c r="M2067">
        <v>43.404866021375497</v>
      </c>
      <c r="N2067">
        <v>0.73280427264194004</v>
      </c>
      <c r="O2067">
        <v>18.904157857646201</v>
      </c>
      <c r="P2067">
        <v>34.502369668246402</v>
      </c>
      <c r="Q2067">
        <v>7.1044113535690002E-3</v>
      </c>
    </row>
    <row r="2068" spans="1:17" hidden="1" x14ac:dyDescent="0.3">
      <c r="A2068" t="s">
        <v>4321</v>
      </c>
      <c r="B2068" t="s">
        <v>4322</v>
      </c>
      <c r="C2068" t="s">
        <v>10398</v>
      </c>
      <c r="D2068" t="s">
        <v>991</v>
      </c>
      <c r="E2068">
        <v>356.31657821499999</v>
      </c>
      <c r="F2068">
        <v>1113.05</v>
      </c>
      <c r="G2068">
        <v>0.97811528220358201</v>
      </c>
      <c r="H2068">
        <v>7.5495892099391302</v>
      </c>
      <c r="I2068">
        <v>18.324607432683099</v>
      </c>
      <c r="J2068">
        <v>2.2027831667350499</v>
      </c>
      <c r="K2068">
        <v>1025.9299848077001</v>
      </c>
      <c r="L2068">
        <v>956.23276678737898</v>
      </c>
      <c r="M2068">
        <v>75.779554169742795</v>
      </c>
      <c r="N2068">
        <v>0.59062856438237898</v>
      </c>
      <c r="O2068">
        <v>24.612551098333402</v>
      </c>
      <c r="P2068">
        <v>48.406666666666602</v>
      </c>
      <c r="Q2068">
        <v>-4.3492746683880999E-2</v>
      </c>
    </row>
    <row r="2069" spans="1:17" hidden="1" x14ac:dyDescent="0.3">
      <c r="A2069" t="s">
        <v>4323</v>
      </c>
      <c r="B2069" t="s">
        <v>4324</v>
      </c>
      <c r="C2069" t="s">
        <v>10398</v>
      </c>
      <c r="D2069" t="s">
        <v>4325</v>
      </c>
      <c r="E2069">
        <v>355.16</v>
      </c>
      <c r="F2069">
        <v>260</v>
      </c>
      <c r="G2069">
        <v>14.052762161655799</v>
      </c>
      <c r="H2069">
        <v>-12.173461917947</v>
      </c>
      <c r="I2069">
        <v>33.640915463331503</v>
      </c>
      <c r="J2069">
        <v>-6.7318858996633999</v>
      </c>
      <c r="K2069">
        <v>253.900666203654</v>
      </c>
      <c r="L2069">
        <v>214.16884553084901</v>
      </c>
      <c r="M2069">
        <v>41.252212205391103</v>
      </c>
      <c r="N2069">
        <v>0.32369747232252599</v>
      </c>
      <c r="O2069">
        <v>14.2307692307692</v>
      </c>
      <c r="P2069">
        <v>75.616345829111694</v>
      </c>
    </row>
    <row r="2070" spans="1:17" hidden="1" x14ac:dyDescent="0.3">
      <c r="A2070" t="s">
        <v>4326</v>
      </c>
      <c r="B2070" t="s">
        <v>4327</v>
      </c>
      <c r="C2070" t="s">
        <v>10398</v>
      </c>
      <c r="D2070" t="s">
        <v>4328</v>
      </c>
      <c r="E2070">
        <v>354.02231039999998</v>
      </c>
      <c r="F2070">
        <v>704</v>
      </c>
      <c r="G2070">
        <v>1224.25250716803</v>
      </c>
      <c r="H2070">
        <v>154.92944609686799</v>
      </c>
      <c r="I2070">
        <v>1267.18608831401</v>
      </c>
      <c r="J2070">
        <v>19.752006821981499</v>
      </c>
      <c r="K2070">
        <v>394.39883095319198</v>
      </c>
      <c r="L2070">
        <v>184.170071287485</v>
      </c>
      <c r="M2070">
        <v>84.852883937125497</v>
      </c>
      <c r="N2070">
        <v>0.93916349809885902</v>
      </c>
      <c r="O2070">
        <v>3.7215909090909198</v>
      </c>
      <c r="P2070">
        <v>1675.5359394703601</v>
      </c>
    </row>
    <row r="2071" spans="1:17" hidden="1" x14ac:dyDescent="0.3">
      <c r="A2071" t="s">
        <v>4329</v>
      </c>
      <c r="B2071" t="s">
        <v>4330</v>
      </c>
      <c r="C2071" t="s">
        <v>10398</v>
      </c>
      <c r="D2071" t="s">
        <v>281</v>
      </c>
      <c r="E2071">
        <v>353.56490589999999</v>
      </c>
      <c r="F2071">
        <v>67.63</v>
      </c>
      <c r="G2071">
        <v>44.935385579941297</v>
      </c>
      <c r="H2071">
        <v>-10.904421977485599</v>
      </c>
      <c r="I2071">
        <v>5.2046118749312704</v>
      </c>
      <c r="J2071">
        <v>-7.2185938619811099</v>
      </c>
      <c r="K2071">
        <v>74.211030894250399</v>
      </c>
      <c r="L2071">
        <v>69.059452354212596</v>
      </c>
      <c r="M2071">
        <v>20.228570540562298</v>
      </c>
      <c r="N2071">
        <v>0.63884612677810204</v>
      </c>
      <c r="O2071">
        <v>34.703533934644298</v>
      </c>
      <c r="P2071">
        <v>83.031123139377499</v>
      </c>
      <c r="Q2071">
        <v>7.5704569935749005E-2</v>
      </c>
    </row>
    <row r="2072" spans="1:17" hidden="1" x14ac:dyDescent="0.3">
      <c r="A2072" t="s">
        <v>4331</v>
      </c>
      <c r="B2072" t="s">
        <v>4332</v>
      </c>
      <c r="C2072" t="s">
        <v>10398</v>
      </c>
      <c r="D2072" t="s">
        <v>733</v>
      </c>
      <c r="E2072">
        <v>353.34213735999998</v>
      </c>
      <c r="F2072">
        <v>58.36</v>
      </c>
      <c r="G2072">
        <v>9.3587342742578095</v>
      </c>
      <c r="H2072">
        <v>-1.7296875155535301</v>
      </c>
      <c r="I2072">
        <v>10.5926853920607</v>
      </c>
      <c r="J2072">
        <v>-6.9974673333969797</v>
      </c>
      <c r="K2072">
        <v>58.748142483191501</v>
      </c>
      <c r="L2072">
        <v>53.364592854280303</v>
      </c>
      <c r="M2072">
        <v>34.330727369863503</v>
      </c>
      <c r="N2072">
        <v>0.49151648446521301</v>
      </c>
      <c r="O2072">
        <v>23.200822481151398</v>
      </c>
      <c r="P2072">
        <v>46.0826032540675</v>
      </c>
      <c r="Q2072">
        <v>8.0653612188671994E-2</v>
      </c>
    </row>
    <row r="2073" spans="1:17" hidden="1" x14ac:dyDescent="0.3">
      <c r="A2073" t="s">
        <v>4333</v>
      </c>
      <c r="B2073" t="s">
        <v>4334</v>
      </c>
      <c r="C2073" t="s">
        <v>10398</v>
      </c>
      <c r="D2073" t="s">
        <v>1680</v>
      </c>
      <c r="E2073">
        <v>353.22745599999899</v>
      </c>
      <c r="F2073">
        <v>65.81</v>
      </c>
      <c r="G2073">
        <v>-6.3077718186252003</v>
      </c>
      <c r="H2073">
        <v>-0.94299186301351701</v>
      </c>
      <c r="I2073">
        <v>-6.5151002905262603</v>
      </c>
      <c r="J2073">
        <v>-0.105948524885229</v>
      </c>
      <c r="K2073">
        <v>64.052027984958798</v>
      </c>
      <c r="L2073">
        <v>61.336455981628497</v>
      </c>
      <c r="M2073">
        <v>59.429581906584403</v>
      </c>
      <c r="N2073">
        <v>0.25786450920019299</v>
      </c>
      <c r="O2073">
        <v>18.5230208175049</v>
      </c>
      <c r="P2073">
        <v>32.016048144433299</v>
      </c>
      <c r="Q2073">
        <v>-2.7277470216565999E-2</v>
      </c>
    </row>
    <row r="2074" spans="1:17" hidden="1" x14ac:dyDescent="0.3">
      <c r="A2074" t="s">
        <v>4335</v>
      </c>
      <c r="B2074" t="s">
        <v>4336</v>
      </c>
      <c r="C2074" t="s">
        <v>10398</v>
      </c>
      <c r="D2074" t="s">
        <v>991</v>
      </c>
      <c r="E2074">
        <v>352.75694516999999</v>
      </c>
      <c r="F2074">
        <v>43.83</v>
      </c>
      <c r="G2074">
        <v>-13.0864696446303</v>
      </c>
      <c r="H2074">
        <v>31.056333608302602</v>
      </c>
      <c r="I2074">
        <v>33.565602686613303</v>
      </c>
      <c r="J2074">
        <v>-4.3736377692826798</v>
      </c>
      <c r="K2074">
        <v>38.154545131773901</v>
      </c>
      <c r="L2074">
        <v>33.008012322093499</v>
      </c>
      <c r="M2074">
        <v>45.817214208741497</v>
      </c>
      <c r="N2074">
        <v>0.77176997374293399</v>
      </c>
      <c r="O2074">
        <v>16.358658453114298</v>
      </c>
      <c r="P2074">
        <v>70.877192982456094</v>
      </c>
      <c r="Q2074">
        <v>5.5613812418041003E-2</v>
      </c>
    </row>
    <row r="2075" spans="1:17" hidden="1" x14ac:dyDescent="0.3">
      <c r="A2075" t="s">
        <v>4337</v>
      </c>
      <c r="B2075" t="s">
        <v>4338</v>
      </c>
      <c r="C2075" t="s">
        <v>10398</v>
      </c>
      <c r="D2075" t="s">
        <v>125</v>
      </c>
      <c r="E2075">
        <v>352.749763709999</v>
      </c>
      <c r="F2075">
        <v>67.38</v>
      </c>
      <c r="G2075">
        <v>24.312246423749801</v>
      </c>
      <c r="H2075">
        <v>-2.2527662640410102</v>
      </c>
      <c r="I2075">
        <v>-15.7562933221654</v>
      </c>
      <c r="J2075">
        <v>-1.2292524038377499</v>
      </c>
      <c r="K2075">
        <v>67.050136637588096</v>
      </c>
      <c r="L2075">
        <v>65.0354814460581</v>
      </c>
      <c r="M2075">
        <v>48.985389553852002</v>
      </c>
      <c r="N2075">
        <v>0.58515031008359197</v>
      </c>
      <c r="O2075">
        <v>40.8429801127931</v>
      </c>
      <c r="P2075">
        <v>64.341463414634106</v>
      </c>
      <c r="Q2075">
        <v>3.5131813586846E-2</v>
      </c>
    </row>
    <row r="2076" spans="1:17" hidden="1" x14ac:dyDescent="0.3">
      <c r="A2076" t="s">
        <v>4339</v>
      </c>
      <c r="B2076" t="s">
        <v>4340</v>
      </c>
      <c r="C2076" t="s">
        <v>10398</v>
      </c>
      <c r="D2076" t="s">
        <v>1001</v>
      </c>
      <c r="E2076">
        <v>352.65084000000002</v>
      </c>
      <c r="F2076">
        <v>18.78</v>
      </c>
      <c r="G2076">
        <v>-34.213069250301601</v>
      </c>
      <c r="H2076">
        <v>6.7098351141520398</v>
      </c>
      <c r="I2076">
        <v>5.4573346115814898</v>
      </c>
      <c r="J2076">
        <v>-0.768922936700422</v>
      </c>
      <c r="K2076">
        <v>17.2614303123631</v>
      </c>
      <c r="L2076">
        <v>16.882476068756201</v>
      </c>
      <c r="M2076">
        <v>63.144485226385598</v>
      </c>
      <c r="N2076">
        <v>1.40720094834347</v>
      </c>
      <c r="O2076">
        <v>6.7625133120340797</v>
      </c>
      <c r="P2076">
        <v>33.191489361702097</v>
      </c>
      <c r="Q2076">
        <v>-5.5993325392233E-2</v>
      </c>
    </row>
    <row r="2077" spans="1:17" hidden="1" x14ac:dyDescent="0.3">
      <c r="A2077" t="s">
        <v>4341</v>
      </c>
      <c r="B2077" t="s">
        <v>4342</v>
      </c>
      <c r="C2077" t="s">
        <v>10398</v>
      </c>
      <c r="D2077" t="s">
        <v>197</v>
      </c>
      <c r="E2077">
        <v>352.60399999999998</v>
      </c>
      <c r="F2077">
        <v>35.979999999999997</v>
      </c>
      <c r="G2077">
        <v>162.92667852512801</v>
      </c>
      <c r="H2077">
        <v>36.125211643203997</v>
      </c>
      <c r="I2077">
        <v>108.194011208734</v>
      </c>
      <c r="J2077">
        <v>0.18411208642803301</v>
      </c>
      <c r="K2077">
        <v>29.115080916875101</v>
      </c>
      <c r="L2077">
        <v>21.9087319154124</v>
      </c>
      <c r="M2077">
        <v>69.553922511195907</v>
      </c>
      <c r="N2077">
        <v>1.1618068862650599</v>
      </c>
      <c r="O2077">
        <v>4.1411895497498596</v>
      </c>
      <c r="P2077">
        <v>254.482758620689</v>
      </c>
      <c r="Q2077">
        <v>0.112004550781096</v>
      </c>
    </row>
    <row r="2078" spans="1:17" hidden="1" x14ac:dyDescent="0.3">
      <c r="A2078" t="s">
        <v>4343</v>
      </c>
      <c r="B2078" t="s">
        <v>4344</v>
      </c>
      <c r="C2078" t="s">
        <v>10398</v>
      </c>
      <c r="D2078" t="s">
        <v>54</v>
      </c>
      <c r="E2078">
        <v>352.39848799999999</v>
      </c>
      <c r="F2078">
        <v>301.60000000000002</v>
      </c>
      <c r="G2078">
        <v>144.91258796281599</v>
      </c>
      <c r="H2078">
        <v>-0.47061440574701802</v>
      </c>
      <c r="I2078">
        <v>120.041299953281</v>
      </c>
      <c r="J2078">
        <v>-8.51587521813547</v>
      </c>
      <c r="K2078">
        <v>280.95012473232299</v>
      </c>
      <c r="L2078">
        <v>204.84348376355999</v>
      </c>
      <c r="M2078">
        <v>34.903690929870599</v>
      </c>
      <c r="N2078">
        <v>0.51861639477425003</v>
      </c>
      <c r="O2078">
        <v>19.562334217506599</v>
      </c>
      <c r="P2078">
        <v>198.61386138613801</v>
      </c>
      <c r="Q2078">
        <v>0.18052607644475599</v>
      </c>
    </row>
    <row r="2079" spans="1:17" hidden="1" x14ac:dyDescent="0.3">
      <c r="A2079" t="s">
        <v>4345</v>
      </c>
      <c r="B2079" t="s">
        <v>4346</v>
      </c>
      <c r="C2079" t="s">
        <v>10398</v>
      </c>
      <c r="D2079" t="s">
        <v>642</v>
      </c>
      <c r="E2079">
        <v>352.09315930000002</v>
      </c>
      <c r="F2079">
        <v>225.58</v>
      </c>
      <c r="G2079">
        <v>-29.045396176674501</v>
      </c>
      <c r="H2079">
        <v>-9.2721871622639807</v>
      </c>
      <c r="I2079">
        <v>-16.345184202368099</v>
      </c>
      <c r="J2079">
        <v>-6.8144547070028398</v>
      </c>
      <c r="K2079">
        <v>239.15857970425199</v>
      </c>
      <c r="L2079">
        <v>235.220300940127</v>
      </c>
      <c r="M2079">
        <v>30.849716789687999</v>
      </c>
      <c r="N2079">
        <v>0.45373598930159098</v>
      </c>
      <c r="O2079">
        <v>27.670892809646201</v>
      </c>
      <c r="P2079">
        <v>12.79</v>
      </c>
      <c r="Q2079">
        <v>4.1375896531197998E-2</v>
      </c>
    </row>
    <row r="2080" spans="1:17" hidden="1" x14ac:dyDescent="0.3">
      <c r="A2080" t="s">
        <v>4347</v>
      </c>
      <c r="B2080" t="s">
        <v>4348</v>
      </c>
      <c r="C2080" t="s">
        <v>10398</v>
      </c>
      <c r="D2080" t="s">
        <v>789</v>
      </c>
      <c r="E2080">
        <v>351.96197601</v>
      </c>
      <c r="F2080">
        <v>26.57</v>
      </c>
      <c r="G2080">
        <v>68.936863907181902</v>
      </c>
      <c r="H2080">
        <v>-7.1005764834702898</v>
      </c>
      <c r="I2080">
        <v>39.123637943876702</v>
      </c>
      <c r="J2080">
        <v>-6.43423662056039</v>
      </c>
      <c r="K2080">
        <v>26.127433200708399</v>
      </c>
      <c r="L2080">
        <v>22.827090918309999</v>
      </c>
      <c r="M2080">
        <v>56.954962986170798</v>
      </c>
      <c r="N2080">
        <v>0.80600043448581205</v>
      </c>
      <c r="O2080">
        <v>26.834776063229199</v>
      </c>
      <c r="P2080">
        <v>115.43243243243199</v>
      </c>
      <c r="Q2080">
        <v>9.7026115861593001E-2</v>
      </c>
    </row>
    <row r="2081" spans="1:17" hidden="1" x14ac:dyDescent="0.3">
      <c r="A2081" t="s">
        <v>4349</v>
      </c>
      <c r="B2081" t="s">
        <v>4350</v>
      </c>
      <c r="C2081" t="s">
        <v>10398</v>
      </c>
      <c r="D2081" t="s">
        <v>1978</v>
      </c>
      <c r="E2081">
        <v>351.062476</v>
      </c>
      <c r="F2081">
        <v>461.9</v>
      </c>
      <c r="G2081">
        <v>-36.982117856068001</v>
      </c>
      <c r="H2081">
        <v>-9.61113704100649</v>
      </c>
      <c r="I2081">
        <v>-25.483768145310702</v>
      </c>
      <c r="J2081">
        <v>-12.535149559362599</v>
      </c>
      <c r="M2081">
        <v>41.048150133457803</v>
      </c>
      <c r="O2081">
        <v>44.663347044814898</v>
      </c>
      <c r="P2081">
        <v>13.155316021558001</v>
      </c>
    </row>
    <row r="2082" spans="1:17" hidden="1" x14ac:dyDescent="0.3">
      <c r="A2082" t="s">
        <v>4351</v>
      </c>
      <c r="B2082" t="s">
        <v>4352</v>
      </c>
      <c r="C2082" t="s">
        <v>10398</v>
      </c>
      <c r="D2082" t="s">
        <v>390</v>
      </c>
      <c r="E2082">
        <v>351.061475685</v>
      </c>
      <c r="F2082">
        <v>258.64999999999998</v>
      </c>
      <c r="G2082">
        <v>-31.860791964350199</v>
      </c>
      <c r="H2082">
        <v>-8.8926845159495898</v>
      </c>
      <c r="I2082">
        <v>-11.786213531278699</v>
      </c>
      <c r="J2082">
        <v>-2.64830346204546</v>
      </c>
      <c r="K2082">
        <v>270.68623579259798</v>
      </c>
      <c r="L2082">
        <v>263.26981046438698</v>
      </c>
      <c r="M2082">
        <v>31.195096386983401</v>
      </c>
      <c r="N2082">
        <v>0.26274683863236598</v>
      </c>
      <c r="O2082">
        <v>36.922482118693203</v>
      </c>
      <c r="P2082">
        <v>24.052757793764901</v>
      </c>
      <c r="Q2082">
        <v>-2.3065144151999999E-4</v>
      </c>
    </row>
    <row r="2083" spans="1:17" hidden="1" x14ac:dyDescent="0.3">
      <c r="A2083" t="s">
        <v>4353</v>
      </c>
      <c r="B2083" t="s">
        <v>4354</v>
      </c>
      <c r="C2083" t="s">
        <v>10398</v>
      </c>
      <c r="D2083" t="s">
        <v>407</v>
      </c>
      <c r="E2083">
        <v>350.48252078000002</v>
      </c>
      <c r="F2083">
        <v>959.05</v>
      </c>
      <c r="G2083">
        <v>65.018772153045603</v>
      </c>
      <c r="H2083">
        <v>3.2893397364430799</v>
      </c>
      <c r="I2083">
        <v>11.506054383985401</v>
      </c>
      <c r="J2083">
        <v>-10.2842601043256</v>
      </c>
      <c r="K2083">
        <v>938.38721956826305</v>
      </c>
      <c r="L2083">
        <v>777.99491278259495</v>
      </c>
      <c r="M2083">
        <v>32.283167971507801</v>
      </c>
      <c r="N2083">
        <v>0.38942710989029</v>
      </c>
      <c r="O2083">
        <v>17.1993118189875</v>
      </c>
      <c r="P2083">
        <v>104.053191489361</v>
      </c>
      <c r="Q2083">
        <v>0.107991314860784</v>
      </c>
    </row>
    <row r="2084" spans="1:17" hidden="1" x14ac:dyDescent="0.3">
      <c r="A2084" t="s">
        <v>4355</v>
      </c>
      <c r="B2084" t="s">
        <v>4356</v>
      </c>
      <c r="C2084" t="s">
        <v>10398</v>
      </c>
      <c r="D2084" t="s">
        <v>34</v>
      </c>
      <c r="E2084">
        <v>350.22207600000002</v>
      </c>
      <c r="F2084">
        <v>9.33</v>
      </c>
      <c r="G2084">
        <v>-95.3320639619226</v>
      </c>
      <c r="H2084">
        <v>-16.595576400274201</v>
      </c>
      <c r="I2084">
        <v>-40.345296967365798</v>
      </c>
      <c r="J2084">
        <v>-17.546700714478199</v>
      </c>
      <c r="K2084">
        <v>10.8174600165108</v>
      </c>
      <c r="L2084">
        <v>13.9719145591491</v>
      </c>
      <c r="M2084">
        <v>29.459459719033699</v>
      </c>
      <c r="N2084">
        <v>2.45010226704211</v>
      </c>
      <c r="O2084">
        <v>257.44908896034201</v>
      </c>
      <c r="P2084">
        <v>3.8975501113585702</v>
      </c>
      <c r="Q2084">
        <v>0.16664068633774901</v>
      </c>
    </row>
    <row r="2085" spans="1:17" hidden="1" x14ac:dyDescent="0.3">
      <c r="A2085" t="s">
        <v>4357</v>
      </c>
      <c r="B2085" t="s">
        <v>4358</v>
      </c>
      <c r="C2085" t="s">
        <v>10398</v>
      </c>
      <c r="D2085" t="s">
        <v>1208</v>
      </c>
      <c r="E2085">
        <v>350.21699999999998</v>
      </c>
      <c r="F2085">
        <v>315</v>
      </c>
      <c r="G2085">
        <v>314.06832515286197</v>
      </c>
      <c r="H2085">
        <v>9.6134243625022702</v>
      </c>
      <c r="I2085">
        <v>111.83171033190401</v>
      </c>
      <c r="J2085">
        <v>4.8440096680354499</v>
      </c>
      <c r="K2085">
        <v>270.14312811234203</v>
      </c>
      <c r="L2085">
        <v>183.08727955647601</v>
      </c>
      <c r="M2085">
        <v>54.586528935766196</v>
      </c>
      <c r="N2085">
        <v>0.28790738643513197</v>
      </c>
      <c r="O2085">
        <v>7.3015873015872899</v>
      </c>
      <c r="P2085">
        <v>387.61609907120697</v>
      </c>
    </row>
    <row r="2086" spans="1:17" hidden="1" x14ac:dyDescent="0.3">
      <c r="A2086" t="s">
        <v>4359</v>
      </c>
      <c r="B2086" t="s">
        <v>4360</v>
      </c>
      <c r="C2086" t="s">
        <v>10398</v>
      </c>
      <c r="D2086" t="s">
        <v>4361</v>
      </c>
      <c r="E2086">
        <v>349.58473335000002</v>
      </c>
      <c r="F2086">
        <v>679.95</v>
      </c>
      <c r="G2086">
        <v>8.5794888634334505</v>
      </c>
      <c r="H2086">
        <v>-17.871275759896701</v>
      </c>
      <c r="I2086">
        <v>4.5065782580217801</v>
      </c>
      <c r="J2086">
        <v>-7.2081829274522802</v>
      </c>
      <c r="K2086">
        <v>725.22258483308303</v>
      </c>
      <c r="L2086">
        <v>653.30405696695698</v>
      </c>
      <c r="M2086">
        <v>41.223607970768697</v>
      </c>
      <c r="N2086">
        <v>1.33787090233186</v>
      </c>
      <c r="O2086">
        <v>30.156629163909098</v>
      </c>
      <c r="P2086">
        <v>53.904481665912101</v>
      </c>
      <c r="Q2086">
        <v>0.19563098308537799</v>
      </c>
    </row>
    <row r="2087" spans="1:17" hidden="1" x14ac:dyDescent="0.3">
      <c r="A2087" t="s">
        <v>4362</v>
      </c>
      <c r="B2087" t="s">
        <v>4363</v>
      </c>
      <c r="C2087" t="s">
        <v>10398</v>
      </c>
      <c r="D2087" t="s">
        <v>132</v>
      </c>
      <c r="E2087">
        <v>349.13920999999999</v>
      </c>
      <c r="F2087">
        <v>201.32</v>
      </c>
      <c r="G2087">
        <v>-20.240034510822699</v>
      </c>
      <c r="H2087">
        <v>12.5194458484641</v>
      </c>
      <c r="I2087">
        <v>-5.8142038273770398</v>
      </c>
      <c r="J2087">
        <v>-1.0588398220897499</v>
      </c>
      <c r="K2087">
        <v>191.72643558444</v>
      </c>
      <c r="L2087">
        <v>189.04080092865499</v>
      </c>
      <c r="M2087">
        <v>47.4536832420509</v>
      </c>
      <c r="N2087">
        <v>1.59387726502912</v>
      </c>
      <c r="O2087">
        <v>18.691635207629599</v>
      </c>
      <c r="P2087">
        <v>24.233261339092799</v>
      </c>
      <c r="Q2087">
        <v>-2.7274017815306001E-2</v>
      </c>
    </row>
    <row r="2088" spans="1:17" hidden="1" x14ac:dyDescent="0.3">
      <c r="A2088" t="s">
        <v>4364</v>
      </c>
      <c r="B2088" t="s">
        <v>4365</v>
      </c>
      <c r="C2088" t="s">
        <v>10398</v>
      </c>
      <c r="D2088" t="s">
        <v>83</v>
      </c>
      <c r="E2088">
        <v>348.70507121999998</v>
      </c>
      <c r="F2088">
        <v>147.94999999999999</v>
      </c>
      <c r="G2088">
        <v>696.94266617103801</v>
      </c>
      <c r="H2088">
        <v>32.224591942308997</v>
      </c>
      <c r="I2088">
        <v>260.97208709617399</v>
      </c>
      <c r="J2088">
        <v>6.4118655670474398</v>
      </c>
      <c r="K2088">
        <v>110.40400967379</v>
      </c>
      <c r="L2088">
        <v>70.831930969714094</v>
      </c>
      <c r="M2088">
        <v>96.661614054169306</v>
      </c>
      <c r="N2088">
        <v>0.83105745701874201</v>
      </c>
      <c r="O2088">
        <v>0</v>
      </c>
      <c r="P2088">
        <v>770.29411764705799</v>
      </c>
      <c r="Q2088">
        <v>0.19467714271315201</v>
      </c>
    </row>
    <row r="2089" spans="1:17" hidden="1" x14ac:dyDescent="0.3">
      <c r="A2089" t="s">
        <v>4366</v>
      </c>
      <c r="B2089" t="s">
        <v>4367</v>
      </c>
      <c r="C2089" t="s">
        <v>10398</v>
      </c>
      <c r="D2089" t="s">
        <v>21</v>
      </c>
      <c r="E2089">
        <v>348.67924593599997</v>
      </c>
      <c r="F2089">
        <v>113.26</v>
      </c>
      <c r="G2089">
        <v>-38.144312806504203</v>
      </c>
      <c r="H2089">
        <v>-7.7705399994411604</v>
      </c>
      <c r="I2089">
        <v>-3.3435239177204901</v>
      </c>
      <c r="J2089">
        <v>-3.0547780258874102</v>
      </c>
      <c r="K2089">
        <v>121.287942265761</v>
      </c>
      <c r="L2089">
        <v>123.081480912421</v>
      </c>
      <c r="M2089">
        <v>28.285898013511702</v>
      </c>
      <c r="N2089">
        <v>0.40128014018596198</v>
      </c>
      <c r="O2089">
        <v>48.3312731767614</v>
      </c>
      <c r="P2089">
        <v>22.975027144408202</v>
      </c>
      <c r="Q2089">
        <v>2.7842833043670002E-3</v>
      </c>
    </row>
    <row r="2090" spans="1:17" hidden="1" x14ac:dyDescent="0.3">
      <c r="A2090" t="s">
        <v>4368</v>
      </c>
      <c r="B2090" t="s">
        <v>4369</v>
      </c>
      <c r="C2090" t="s">
        <v>10398</v>
      </c>
      <c r="D2090" t="s">
        <v>2547</v>
      </c>
      <c r="E2090">
        <v>347.96724999999998</v>
      </c>
      <c r="F2090">
        <v>775</v>
      </c>
      <c r="G2090">
        <v>64.641942294307896</v>
      </c>
      <c r="H2090">
        <v>23.574059975714899</v>
      </c>
      <c r="I2090">
        <v>40.067968338756501</v>
      </c>
      <c r="J2090">
        <v>-0.113941868675886</v>
      </c>
      <c r="K2090">
        <v>652.34399971538505</v>
      </c>
      <c r="L2090">
        <v>529.71205338283596</v>
      </c>
      <c r="M2090">
        <v>59.225774097086898</v>
      </c>
      <c r="N2090">
        <v>0.93086380757464604</v>
      </c>
      <c r="O2090">
        <v>7.6129032258064502</v>
      </c>
      <c r="P2090">
        <v>118.309859154929</v>
      </c>
      <c r="Q2090">
        <v>0.18733756234840701</v>
      </c>
    </row>
    <row r="2091" spans="1:17" hidden="1" x14ac:dyDescent="0.3">
      <c r="A2091" t="s">
        <v>4370</v>
      </c>
      <c r="B2091" t="s">
        <v>4371</v>
      </c>
      <c r="C2091" t="s">
        <v>10398</v>
      </c>
      <c r="D2091" t="s">
        <v>538</v>
      </c>
      <c r="E2091">
        <v>347.28</v>
      </c>
      <c r="F2091">
        <v>723.5</v>
      </c>
      <c r="G2091">
        <v>30.5613062825852</v>
      </c>
      <c r="H2091">
        <v>12.1040414524909</v>
      </c>
      <c r="I2091">
        <v>45.6480548488613</v>
      </c>
      <c r="J2091">
        <v>2.66901396030948</v>
      </c>
      <c r="K2091">
        <v>607.60108709732106</v>
      </c>
      <c r="L2091">
        <v>528.06466963570699</v>
      </c>
      <c r="M2091">
        <v>74.615649133833301</v>
      </c>
      <c r="N2091">
        <v>0.884166066802897</v>
      </c>
      <c r="O2091">
        <v>1.58949550794746</v>
      </c>
      <c r="P2091">
        <v>76.248477466504198</v>
      </c>
      <c r="Q2091">
        <v>1.7135788576315002E-2</v>
      </c>
    </row>
    <row r="2092" spans="1:17" hidden="1" x14ac:dyDescent="0.3">
      <c r="A2092" t="s">
        <v>4372</v>
      </c>
      <c r="B2092" t="s">
        <v>4373</v>
      </c>
      <c r="C2092" t="s">
        <v>10398</v>
      </c>
      <c r="D2092" t="s">
        <v>4374</v>
      </c>
      <c r="E2092">
        <v>347.03137500000003</v>
      </c>
      <c r="F2092">
        <v>165.45</v>
      </c>
      <c r="G2092">
        <v>88.247037982837995</v>
      </c>
      <c r="H2092">
        <v>37.843293908161201</v>
      </c>
      <c r="I2092">
        <v>66.620567719471197</v>
      </c>
      <c r="J2092">
        <v>11.6335852916504</v>
      </c>
      <c r="K2092">
        <v>120.34953874277601</v>
      </c>
      <c r="L2092">
        <v>92.004655102635994</v>
      </c>
      <c r="M2092">
        <v>82.929374652818595</v>
      </c>
      <c r="N2092">
        <v>1.1424521615875201</v>
      </c>
      <c r="O2092">
        <v>5.5605923239649497</v>
      </c>
      <c r="P2092">
        <v>194.86722509356599</v>
      </c>
    </row>
    <row r="2093" spans="1:17" hidden="1" x14ac:dyDescent="0.3">
      <c r="A2093" t="s">
        <v>4375</v>
      </c>
      <c r="B2093" t="s">
        <v>4376</v>
      </c>
      <c r="C2093" t="s">
        <v>10398</v>
      </c>
      <c r="D2093" t="s">
        <v>1223</v>
      </c>
      <c r="E2093">
        <v>346.0346945</v>
      </c>
      <c r="F2093">
        <v>141.35</v>
      </c>
      <c r="G2093">
        <v>349.55889569475801</v>
      </c>
      <c r="H2093">
        <v>9.8414111281485397</v>
      </c>
      <c r="I2093">
        <v>70.270907723465598</v>
      </c>
      <c r="J2093">
        <v>-6.8449463285133003</v>
      </c>
      <c r="K2093">
        <v>139.37778683504101</v>
      </c>
      <c r="L2093">
        <v>105.417873895475</v>
      </c>
      <c r="M2093">
        <v>34.156003192399702</v>
      </c>
      <c r="N2093">
        <v>4.2718218590953899E-2</v>
      </c>
      <c r="O2093">
        <v>21.1531659002476</v>
      </c>
      <c r="P2093">
        <v>400.35398230088401</v>
      </c>
      <c r="Q2093">
        <v>0.30993226272642399</v>
      </c>
    </row>
    <row r="2094" spans="1:17" hidden="1" x14ac:dyDescent="0.3">
      <c r="A2094" t="s">
        <v>4377</v>
      </c>
      <c r="B2094" t="s">
        <v>4378</v>
      </c>
      <c r="C2094" t="s">
        <v>10398</v>
      </c>
      <c r="E2094">
        <v>345.78966750000001</v>
      </c>
      <c r="F2094">
        <v>1135</v>
      </c>
      <c r="G2094">
        <v>1111.5217169085299</v>
      </c>
      <c r="H2094">
        <v>6.8828517174936001</v>
      </c>
      <c r="I2094">
        <v>150.734641450445</v>
      </c>
      <c r="J2094">
        <v>-7.5392420760187502</v>
      </c>
      <c r="K2094">
        <v>1121.5411825728399</v>
      </c>
      <c r="M2094">
        <v>37.033492002632997</v>
      </c>
      <c r="N2094">
        <v>1.0854053982242999E-3</v>
      </c>
      <c r="O2094">
        <v>22.281938325991099</v>
      </c>
      <c r="P2094">
        <v>1203.0998851894301</v>
      </c>
    </row>
    <row r="2095" spans="1:17" hidden="1" x14ac:dyDescent="0.3">
      <c r="A2095" t="s">
        <v>4379</v>
      </c>
      <c r="B2095" t="s">
        <v>4380</v>
      </c>
      <c r="C2095" t="s">
        <v>10398</v>
      </c>
      <c r="D2095" t="s">
        <v>998</v>
      </c>
      <c r="E2095">
        <v>345.20962559999998</v>
      </c>
      <c r="F2095">
        <v>98</v>
      </c>
      <c r="G2095">
        <v>8.8244324179220595</v>
      </c>
      <c r="H2095">
        <v>-31.287334998586999</v>
      </c>
      <c r="I2095">
        <v>-13.338482429685399</v>
      </c>
      <c r="J2095">
        <v>-15.748455100443101</v>
      </c>
      <c r="K2095">
        <v>118.585355547977</v>
      </c>
      <c r="L2095">
        <v>120.22300146062599</v>
      </c>
      <c r="M2095">
        <v>20.936708915483798</v>
      </c>
      <c r="N2095">
        <v>0.89361314699321703</v>
      </c>
      <c r="O2095">
        <v>78.571428571428498</v>
      </c>
      <c r="P2095">
        <v>45.616641901931601</v>
      </c>
    </row>
    <row r="2096" spans="1:17" hidden="1" x14ac:dyDescent="0.3">
      <c r="A2096" t="s">
        <v>4381</v>
      </c>
      <c r="B2096" t="s">
        <v>4382</v>
      </c>
      <c r="C2096" t="s">
        <v>10398</v>
      </c>
      <c r="D2096" t="s">
        <v>387</v>
      </c>
      <c r="E2096">
        <v>345.13515705999998</v>
      </c>
      <c r="F2096">
        <v>265.39999999999998</v>
      </c>
      <c r="G2096">
        <v>22.280459187399</v>
      </c>
      <c r="H2096">
        <v>-5.9724752524354496</v>
      </c>
      <c r="I2096">
        <v>-8.8771899714811102</v>
      </c>
      <c r="J2096">
        <v>-4.8720177759761798</v>
      </c>
      <c r="K2096">
        <v>281.27767128464802</v>
      </c>
      <c r="L2096">
        <v>254.87606099759901</v>
      </c>
      <c r="M2096">
        <v>29.532113685887499</v>
      </c>
      <c r="N2096">
        <v>0.58100810503396705</v>
      </c>
      <c r="O2096">
        <v>29.1258477769404</v>
      </c>
      <c r="P2096">
        <v>67.921543815248299</v>
      </c>
      <c r="Q2096">
        <v>5.7546691921763003E-2</v>
      </c>
    </row>
    <row r="2097" spans="1:17" hidden="1" x14ac:dyDescent="0.3">
      <c r="A2097" t="s">
        <v>4383</v>
      </c>
      <c r="B2097" t="s">
        <v>4384</v>
      </c>
      <c r="C2097" t="s">
        <v>10398</v>
      </c>
      <c r="D2097" t="s">
        <v>281</v>
      </c>
      <c r="E2097">
        <v>345.107668768</v>
      </c>
      <c r="F2097">
        <v>199.58</v>
      </c>
      <c r="G2097">
        <v>56.581726456205203</v>
      </c>
      <c r="H2097">
        <v>-4.8403236438772996</v>
      </c>
      <c r="I2097">
        <v>-15.8776273130765</v>
      </c>
      <c r="J2097">
        <v>-5.14497685432032</v>
      </c>
      <c r="K2097">
        <v>198.02421653368401</v>
      </c>
      <c r="L2097">
        <v>172.8879743661</v>
      </c>
      <c r="M2097">
        <v>42.815739532893701</v>
      </c>
      <c r="N2097">
        <v>0.20606780713716699</v>
      </c>
      <c r="O2097">
        <v>19.340615292113402</v>
      </c>
      <c r="P2097">
        <v>107.140633108458</v>
      </c>
    </row>
    <row r="2098" spans="1:17" hidden="1" x14ac:dyDescent="0.3">
      <c r="A2098" t="s">
        <v>4385</v>
      </c>
      <c r="B2098" t="s">
        <v>4386</v>
      </c>
      <c r="C2098" t="s">
        <v>10398</v>
      </c>
      <c r="D2098" t="s">
        <v>125</v>
      </c>
      <c r="E2098">
        <v>344.58955200000003</v>
      </c>
      <c r="F2098">
        <v>29.76</v>
      </c>
      <c r="G2098">
        <v>95.860898776422303</v>
      </c>
      <c r="H2098">
        <v>36.088251657368303</v>
      </c>
      <c r="I2098">
        <v>36.904703032634103</v>
      </c>
      <c r="J2098">
        <v>8.7953589463709108</v>
      </c>
      <c r="K2098">
        <v>22.629541974583098</v>
      </c>
      <c r="L2098">
        <v>17.908147370709301</v>
      </c>
      <c r="M2098">
        <v>97.656665844273604</v>
      </c>
      <c r="N2098">
        <v>9.1520100302252494E-2</v>
      </c>
      <c r="O2098">
        <v>0</v>
      </c>
      <c r="P2098">
        <v>140</v>
      </c>
      <c r="Q2098">
        <v>8.7663559018939005E-2</v>
      </c>
    </row>
    <row r="2099" spans="1:17" hidden="1" x14ac:dyDescent="0.3">
      <c r="A2099" t="s">
        <v>4387</v>
      </c>
      <c r="B2099" t="s">
        <v>4388</v>
      </c>
      <c r="C2099" t="s">
        <v>10398</v>
      </c>
      <c r="D2099" t="s">
        <v>278</v>
      </c>
      <c r="E2099">
        <v>342.25277999999997</v>
      </c>
      <c r="F2099">
        <v>191.2</v>
      </c>
      <c r="G2099">
        <v>10.891290867798901</v>
      </c>
      <c r="H2099">
        <v>5.1288984409568297</v>
      </c>
      <c r="I2099">
        <v>-2.6363597692982501</v>
      </c>
      <c r="J2099">
        <v>-1.2238028359245701</v>
      </c>
      <c r="K2099">
        <v>183.91285795064999</v>
      </c>
      <c r="L2099">
        <v>183.044780711572</v>
      </c>
      <c r="M2099">
        <v>56.255166086444198</v>
      </c>
      <c r="N2099">
        <v>1.81366130440204</v>
      </c>
      <c r="O2099">
        <v>30.2301255230125</v>
      </c>
      <c r="P2099">
        <v>54.817813765182102</v>
      </c>
    </row>
    <row r="2100" spans="1:17" hidden="1" x14ac:dyDescent="0.3">
      <c r="A2100" t="s">
        <v>4389</v>
      </c>
      <c r="B2100" t="s">
        <v>4390</v>
      </c>
      <c r="C2100" t="s">
        <v>10398</v>
      </c>
      <c r="D2100" t="s">
        <v>21</v>
      </c>
      <c r="E2100">
        <v>342.15496100399997</v>
      </c>
      <c r="F2100">
        <v>98.94</v>
      </c>
      <c r="G2100">
        <v>-17.923217784217901</v>
      </c>
      <c r="H2100">
        <v>-18.290943316932101</v>
      </c>
      <c r="I2100">
        <v>-43.982937416803999</v>
      </c>
      <c r="J2100">
        <v>-13.756451089057601</v>
      </c>
      <c r="K2100">
        <v>121.295717627329</v>
      </c>
      <c r="L2100">
        <v>123.70151405439999</v>
      </c>
      <c r="M2100">
        <v>23.474516277934399</v>
      </c>
      <c r="N2100">
        <v>1.2313537181674701</v>
      </c>
      <c r="O2100">
        <v>75.560946027895696</v>
      </c>
      <c r="P2100">
        <v>15.719298245614</v>
      </c>
      <c r="Q2100">
        <v>9.4134440765061E-2</v>
      </c>
    </row>
    <row r="2101" spans="1:17" hidden="1" x14ac:dyDescent="0.3">
      <c r="A2101" t="s">
        <v>4391</v>
      </c>
      <c r="B2101" t="s">
        <v>4392</v>
      </c>
      <c r="C2101" t="s">
        <v>10398</v>
      </c>
      <c r="D2101" t="s">
        <v>1364</v>
      </c>
      <c r="E2101">
        <v>341.18332379999998</v>
      </c>
      <c r="F2101">
        <v>149.19999999999999</v>
      </c>
      <c r="G2101">
        <v>-41.596005864203903</v>
      </c>
      <c r="H2101">
        <v>-16.4340472577247</v>
      </c>
      <c r="I2101">
        <v>-30.0976561534467</v>
      </c>
      <c r="J2101">
        <v>-8.8678920462869897</v>
      </c>
      <c r="O2101">
        <v>18.632707774798899</v>
      </c>
      <c r="P2101">
        <v>10.3550295857988</v>
      </c>
    </row>
    <row r="2102" spans="1:17" hidden="1" x14ac:dyDescent="0.3">
      <c r="A2102" t="s">
        <v>4393</v>
      </c>
      <c r="B2102" t="s">
        <v>4394</v>
      </c>
      <c r="C2102" t="s">
        <v>10398</v>
      </c>
      <c r="D2102" t="s">
        <v>404</v>
      </c>
      <c r="E2102">
        <v>340.87676211600001</v>
      </c>
      <c r="F2102">
        <v>136.13</v>
      </c>
      <c r="G2102">
        <v>64.600361881078001</v>
      </c>
      <c r="H2102">
        <v>32.261753728631099</v>
      </c>
      <c r="I2102">
        <v>44.545085350435699</v>
      </c>
      <c r="J2102">
        <v>0.94363744977300501</v>
      </c>
      <c r="K2102">
        <v>117.52813739269899</v>
      </c>
      <c r="L2102">
        <v>99.898834744671802</v>
      </c>
      <c r="M2102">
        <v>52.342631939321102</v>
      </c>
      <c r="N2102">
        <v>2.27080353302946</v>
      </c>
      <c r="O2102">
        <v>13.5238375082641</v>
      </c>
      <c r="P2102">
        <v>98.5849744711889</v>
      </c>
      <c r="Q2102">
        <v>4.6058787512436E-2</v>
      </c>
    </row>
    <row r="2103" spans="1:17" hidden="1" x14ac:dyDescent="0.3">
      <c r="A2103" t="s">
        <v>4395</v>
      </c>
      <c r="B2103" t="s">
        <v>4396</v>
      </c>
      <c r="C2103" t="s">
        <v>10398</v>
      </c>
      <c r="D2103" t="s">
        <v>533</v>
      </c>
      <c r="E2103">
        <v>340.56267007999998</v>
      </c>
      <c r="F2103">
        <v>217.6</v>
      </c>
      <c r="G2103">
        <v>33.794249402369402</v>
      </c>
      <c r="H2103">
        <v>10.6209351522562</v>
      </c>
      <c r="I2103">
        <v>54.781480660345203</v>
      </c>
      <c r="J2103">
        <v>-7.73772579784778</v>
      </c>
      <c r="K2103">
        <v>192.46363540209299</v>
      </c>
      <c r="M2103">
        <v>59.709951141106302</v>
      </c>
      <c r="N2103">
        <v>1.3428536153751101</v>
      </c>
      <c r="O2103">
        <v>5.6985294117647101</v>
      </c>
      <c r="P2103">
        <v>90.5429071803852</v>
      </c>
    </row>
    <row r="2104" spans="1:17" hidden="1" x14ac:dyDescent="0.3">
      <c r="A2104" t="s">
        <v>4397</v>
      </c>
      <c r="B2104" t="s">
        <v>4398</v>
      </c>
      <c r="C2104" t="s">
        <v>10398</v>
      </c>
      <c r="D2104" t="s">
        <v>114</v>
      </c>
      <c r="E2104">
        <v>340.53613192</v>
      </c>
      <c r="F2104">
        <v>425.2</v>
      </c>
      <c r="G2104">
        <v>-4.2029064834902901</v>
      </c>
      <c r="H2104">
        <v>7.4732559657803703</v>
      </c>
      <c r="I2104">
        <v>15.8681560887147</v>
      </c>
      <c r="J2104">
        <v>-3.2967593586255202</v>
      </c>
      <c r="K2104">
        <v>402.38161731658499</v>
      </c>
      <c r="L2104">
        <v>371.41354137205599</v>
      </c>
      <c r="M2104">
        <v>50.140984694693003</v>
      </c>
      <c r="N2104">
        <v>0.73540389969924003</v>
      </c>
      <c r="O2104">
        <v>10.5362182502351</v>
      </c>
      <c r="P2104">
        <v>46.620689655172399</v>
      </c>
      <c r="Q2104">
        <v>2.9435620404707E-2</v>
      </c>
    </row>
    <row r="2105" spans="1:17" hidden="1" x14ac:dyDescent="0.3">
      <c r="A2105" t="s">
        <v>4399</v>
      </c>
      <c r="B2105" t="s">
        <v>4400</v>
      </c>
      <c r="C2105" t="s">
        <v>10398</v>
      </c>
      <c r="D2105" t="s">
        <v>4325</v>
      </c>
      <c r="E2105">
        <v>340.22739460000003</v>
      </c>
      <c r="F2105">
        <v>39.89</v>
      </c>
      <c r="G2105">
        <v>3.3287125354723202</v>
      </c>
      <c r="H2105">
        <v>-1.8293424959497899</v>
      </c>
      <c r="I2105">
        <v>18.795574686717799</v>
      </c>
      <c r="J2105">
        <v>-8.9446809592076697</v>
      </c>
      <c r="K2105">
        <v>41.079670202999097</v>
      </c>
      <c r="L2105">
        <v>33.856835926592098</v>
      </c>
      <c r="M2105">
        <v>24.428919839649801</v>
      </c>
      <c r="N2105">
        <v>0.20195512913945399</v>
      </c>
      <c r="O2105">
        <v>50.915016294810698</v>
      </c>
      <c r="P2105">
        <v>62.154471544715399</v>
      </c>
      <c r="Q2105">
        <v>8.6359524595839995E-2</v>
      </c>
    </row>
    <row r="2106" spans="1:17" hidden="1" x14ac:dyDescent="0.3">
      <c r="A2106" t="s">
        <v>4401</v>
      </c>
      <c r="B2106" t="s">
        <v>4402</v>
      </c>
      <c r="C2106" t="s">
        <v>10398</v>
      </c>
      <c r="D2106" t="s">
        <v>4403</v>
      </c>
      <c r="E2106">
        <v>339.798519</v>
      </c>
      <c r="F2106">
        <v>141.65</v>
      </c>
      <c r="G2106">
        <v>-53.253037677853598</v>
      </c>
      <c r="H2106">
        <v>2.8991492150706502</v>
      </c>
      <c r="I2106">
        <v>-16.517670577978901</v>
      </c>
      <c r="J2106">
        <v>13.989111957698</v>
      </c>
      <c r="K2106">
        <v>135.16750985956901</v>
      </c>
      <c r="L2106">
        <v>149.143768332181</v>
      </c>
      <c r="M2106">
        <v>59.224689665363201</v>
      </c>
      <c r="N2106">
        <v>2.4835800667222601</v>
      </c>
      <c r="O2106">
        <v>56.018355100599997</v>
      </c>
      <c r="P2106">
        <v>21.587982832618</v>
      </c>
    </row>
    <row r="2107" spans="1:17" hidden="1" x14ac:dyDescent="0.3">
      <c r="A2107" t="s">
        <v>4404</v>
      </c>
      <c r="B2107" t="s">
        <v>4405</v>
      </c>
      <c r="C2107" t="s">
        <v>10398</v>
      </c>
      <c r="D2107" t="s">
        <v>364</v>
      </c>
      <c r="E2107">
        <v>337.82227499999999</v>
      </c>
      <c r="F2107">
        <v>161</v>
      </c>
      <c r="G2107">
        <v>-64.411460443305302</v>
      </c>
      <c r="H2107">
        <v>-3.82791335679598</v>
      </c>
      <c r="I2107">
        <v>-45.409066719058799</v>
      </c>
      <c r="J2107">
        <v>-6.1940795473169903</v>
      </c>
      <c r="K2107">
        <v>166.898724269463</v>
      </c>
      <c r="M2107">
        <v>47.373096351337502</v>
      </c>
      <c r="N2107">
        <v>0.97243660418963596</v>
      </c>
      <c r="O2107">
        <v>69.565217391304301</v>
      </c>
      <c r="P2107">
        <v>7.3333333333333197</v>
      </c>
    </row>
    <row r="2108" spans="1:17" hidden="1" x14ac:dyDescent="0.3">
      <c r="A2108" t="s">
        <v>4406</v>
      </c>
      <c r="B2108" t="s">
        <v>4407</v>
      </c>
      <c r="C2108" t="s">
        <v>10398</v>
      </c>
      <c r="D2108" t="s">
        <v>998</v>
      </c>
      <c r="E2108">
        <v>337.47446500000001</v>
      </c>
      <c r="F2108">
        <v>596.35</v>
      </c>
      <c r="G2108">
        <v>59.723813639337102</v>
      </c>
      <c r="H2108">
        <v>-13.773096237640599</v>
      </c>
      <c r="I2108">
        <v>23.136200960402</v>
      </c>
      <c r="J2108">
        <v>-5.0895731689262202</v>
      </c>
      <c r="K2108">
        <v>619.02021555146905</v>
      </c>
      <c r="L2108">
        <v>518.50362562189002</v>
      </c>
      <c r="M2108">
        <v>24.925323991623099</v>
      </c>
      <c r="N2108">
        <v>0.74061092105509096</v>
      </c>
      <c r="O2108">
        <v>15.284648277018499</v>
      </c>
      <c r="P2108">
        <v>132.94921875</v>
      </c>
    </row>
    <row r="2109" spans="1:17" hidden="1" x14ac:dyDescent="0.3">
      <c r="A2109" t="s">
        <v>4408</v>
      </c>
      <c r="B2109" t="s">
        <v>4409</v>
      </c>
      <c r="C2109" t="s">
        <v>10398</v>
      </c>
      <c r="D2109" t="s">
        <v>1001</v>
      </c>
      <c r="E2109">
        <v>337.08136489999998</v>
      </c>
      <c r="F2109">
        <v>21.95</v>
      </c>
      <c r="G2109">
        <v>-52.440746853870003</v>
      </c>
      <c r="H2109">
        <v>-13.9256233401223</v>
      </c>
      <c r="I2109">
        <v>-12.819517590866999</v>
      </c>
      <c r="J2109">
        <v>-2.08050827146152</v>
      </c>
      <c r="K2109">
        <v>23.0708789734704</v>
      </c>
      <c r="L2109">
        <v>23.565565477069001</v>
      </c>
      <c r="M2109">
        <v>44.003178299509898</v>
      </c>
      <c r="N2109">
        <v>0.385754013374914</v>
      </c>
      <c r="O2109">
        <v>36.218678815489703</v>
      </c>
      <c r="P2109">
        <v>20.604395604395599</v>
      </c>
      <c r="Q2109">
        <v>-2.0760106440509001E-2</v>
      </c>
    </row>
    <row r="2110" spans="1:17" hidden="1" x14ac:dyDescent="0.3">
      <c r="A2110" t="s">
        <v>4410</v>
      </c>
      <c r="B2110" t="s">
        <v>4411</v>
      </c>
      <c r="C2110" t="s">
        <v>10398</v>
      </c>
      <c r="D2110" t="s">
        <v>4412</v>
      </c>
      <c r="E2110">
        <v>336.43054899999998</v>
      </c>
      <c r="F2110">
        <v>17.29</v>
      </c>
      <c r="G2110">
        <v>22.0730199885435</v>
      </c>
      <c r="H2110">
        <v>-23.602386248362201</v>
      </c>
      <c r="I2110">
        <v>-47.5526613084511</v>
      </c>
      <c r="J2110">
        <v>-2.5412798589686498</v>
      </c>
      <c r="K2110">
        <v>18.797353848174701</v>
      </c>
      <c r="L2110">
        <v>20.685383802446299</v>
      </c>
      <c r="M2110">
        <v>44.398703073489202</v>
      </c>
      <c r="N2110">
        <v>0.885306011505123</v>
      </c>
      <c r="O2110">
        <v>96.645459803354498</v>
      </c>
      <c r="P2110">
        <v>55.625562556255602</v>
      </c>
      <c r="Q2110">
        <v>0.119943138954728</v>
      </c>
    </row>
    <row r="2111" spans="1:17" hidden="1" x14ac:dyDescent="0.3">
      <c r="A2111" t="s">
        <v>4413</v>
      </c>
      <c r="B2111" t="s">
        <v>4414</v>
      </c>
      <c r="C2111" t="s">
        <v>10398</v>
      </c>
      <c r="D2111" t="s">
        <v>290</v>
      </c>
      <c r="E2111">
        <v>336.13471762</v>
      </c>
      <c r="F2111">
        <v>33.94</v>
      </c>
      <c r="G2111">
        <v>-34.1224793082215</v>
      </c>
      <c r="H2111">
        <v>-6.9867860752151595E-2</v>
      </c>
      <c r="I2111">
        <v>-4.5835912817471502</v>
      </c>
      <c r="J2111">
        <v>-2.2644114646715501</v>
      </c>
      <c r="K2111">
        <v>34.333726397162501</v>
      </c>
      <c r="L2111">
        <v>35.151945357418299</v>
      </c>
      <c r="M2111">
        <v>47.514281633513903</v>
      </c>
      <c r="N2111">
        <v>1.38022064533325</v>
      </c>
      <c r="O2111">
        <v>29.640542133176101</v>
      </c>
      <c r="P2111">
        <v>20.141592920353901</v>
      </c>
    </row>
    <row r="2112" spans="1:17" hidden="1" x14ac:dyDescent="0.3">
      <c r="A2112" t="s">
        <v>4415</v>
      </c>
      <c r="B2112" t="s">
        <v>4416</v>
      </c>
      <c r="C2112" t="s">
        <v>10398</v>
      </c>
      <c r="D2112" t="s">
        <v>1208</v>
      </c>
      <c r="E2112">
        <v>335.58</v>
      </c>
      <c r="F2112">
        <v>14.28</v>
      </c>
      <c r="G2112">
        <v>33.606353321876803</v>
      </c>
      <c r="H2112">
        <v>14.250535813328501</v>
      </c>
      <c r="I2112">
        <v>2.4110321465581599</v>
      </c>
      <c r="J2112">
        <v>-8.0043241308172099</v>
      </c>
      <c r="K2112">
        <v>13.273091518337401</v>
      </c>
      <c r="L2112">
        <v>12.400127114179</v>
      </c>
      <c r="M2112">
        <v>52.542347914107502</v>
      </c>
      <c r="N2112">
        <v>1.53559179728662</v>
      </c>
      <c r="O2112">
        <v>23.599439775910302</v>
      </c>
      <c r="P2112">
        <v>68.994082840236601</v>
      </c>
      <c r="Q2112">
        <v>6.7275749225154002E-2</v>
      </c>
    </row>
    <row r="2113" spans="1:17" hidden="1" x14ac:dyDescent="0.3">
      <c r="A2113" t="s">
        <v>4417</v>
      </c>
      <c r="B2113" t="s">
        <v>4418</v>
      </c>
      <c r="C2113" t="s">
        <v>10398</v>
      </c>
      <c r="D2113" t="s">
        <v>991</v>
      </c>
      <c r="E2113">
        <v>335.15541764</v>
      </c>
      <c r="F2113">
        <v>14.2</v>
      </c>
      <c r="G2113">
        <v>17.556612389234299</v>
      </c>
      <c r="H2113">
        <v>-5.0541299766132504</v>
      </c>
      <c r="I2113">
        <v>13.997726288448</v>
      </c>
      <c r="J2113">
        <v>-4.8640523126517197</v>
      </c>
      <c r="K2113">
        <v>14.837982344568999</v>
      </c>
      <c r="L2113">
        <v>13.522916097025</v>
      </c>
      <c r="M2113">
        <v>35.506539538346502</v>
      </c>
      <c r="N2113">
        <v>0.26933392464911499</v>
      </c>
      <c r="O2113">
        <v>38.028169014084497</v>
      </c>
      <c r="P2113">
        <v>51.063829787233999</v>
      </c>
      <c r="Q2113">
        <v>6.8667677968484997E-2</v>
      </c>
    </row>
    <row r="2114" spans="1:17" hidden="1" x14ac:dyDescent="0.3">
      <c r="A2114" t="s">
        <v>4419</v>
      </c>
      <c r="B2114" t="s">
        <v>4420</v>
      </c>
      <c r="C2114" t="s">
        <v>10398</v>
      </c>
      <c r="D2114" t="s">
        <v>552</v>
      </c>
      <c r="E2114">
        <v>334.78406875799999</v>
      </c>
      <c r="F2114">
        <v>24.66</v>
      </c>
      <c r="G2114">
        <v>85.777532361178103</v>
      </c>
      <c r="H2114">
        <v>2.5007720060063598</v>
      </c>
      <c r="I2114">
        <v>40.4899120358495</v>
      </c>
      <c r="J2114">
        <v>10.9899293221518</v>
      </c>
      <c r="K2114">
        <v>22.6232454109957</v>
      </c>
      <c r="L2114">
        <v>19.240094499137999</v>
      </c>
      <c r="M2114">
        <v>67.096512455106094</v>
      </c>
      <c r="N2114">
        <v>0.68767375427256505</v>
      </c>
      <c r="O2114">
        <v>20.032441200324399</v>
      </c>
      <c r="P2114">
        <v>160.95238095238</v>
      </c>
      <c r="Q2114">
        <v>0.10638817450206001</v>
      </c>
    </row>
    <row r="2115" spans="1:17" hidden="1" x14ac:dyDescent="0.3">
      <c r="A2115" t="s">
        <v>4421</v>
      </c>
      <c r="B2115" t="s">
        <v>4422</v>
      </c>
      <c r="C2115" t="s">
        <v>10398</v>
      </c>
      <c r="D2115" t="s">
        <v>281</v>
      </c>
      <c r="E2115">
        <v>334.73171140300002</v>
      </c>
      <c r="F2115">
        <v>172.07</v>
      </c>
      <c r="G2115">
        <v>-10.719726125446099</v>
      </c>
      <c r="H2115">
        <v>-4.4328741191278098</v>
      </c>
      <c r="I2115">
        <v>37.3428240805112</v>
      </c>
      <c r="J2115">
        <v>0.235538145516834</v>
      </c>
      <c r="K2115">
        <v>176.02382575357299</v>
      </c>
      <c r="L2115">
        <v>163.28730114492799</v>
      </c>
      <c r="M2115">
        <v>32.374749001504</v>
      </c>
      <c r="N2115">
        <v>0.49710355754216501</v>
      </c>
      <c r="O2115">
        <v>38.867902597779903</v>
      </c>
      <c r="P2115">
        <v>58.079926504363797</v>
      </c>
      <c r="Q2115">
        <v>6.0818415728152997E-2</v>
      </c>
    </row>
    <row r="2116" spans="1:17" hidden="1" x14ac:dyDescent="0.3">
      <c r="A2116" t="s">
        <v>4423</v>
      </c>
      <c r="B2116" t="s">
        <v>4424</v>
      </c>
      <c r="C2116" t="s">
        <v>10398</v>
      </c>
      <c r="D2116" t="s">
        <v>259</v>
      </c>
      <c r="E2116">
        <v>333.85352</v>
      </c>
      <c r="F2116">
        <v>677.6</v>
      </c>
      <c r="G2116">
        <v>69.817771803336498</v>
      </c>
      <c r="H2116">
        <v>-5.9656674741402798</v>
      </c>
      <c r="I2116">
        <v>25.1453752660132</v>
      </c>
      <c r="J2116">
        <v>-6.4444430783560298</v>
      </c>
      <c r="K2116">
        <v>676.18490201016402</v>
      </c>
      <c r="L2116">
        <v>596.40840605457697</v>
      </c>
      <c r="M2116">
        <v>42.286118793552603</v>
      </c>
      <c r="N2116">
        <v>0.88943189340997597</v>
      </c>
      <c r="O2116">
        <v>11.5702479338843</v>
      </c>
      <c r="P2116">
        <v>122.09111766633799</v>
      </c>
      <c r="Q2116">
        <v>0.152983838496599</v>
      </c>
    </row>
    <row r="2117" spans="1:17" hidden="1" x14ac:dyDescent="0.3">
      <c r="A2117" t="s">
        <v>4425</v>
      </c>
      <c r="B2117" t="s">
        <v>4426</v>
      </c>
      <c r="C2117" t="s">
        <v>10398</v>
      </c>
      <c r="D2117" t="s">
        <v>467</v>
      </c>
      <c r="E2117">
        <v>333.78531999699999</v>
      </c>
      <c r="F2117">
        <v>128.41</v>
      </c>
      <c r="G2117">
        <v>-17.884207791650699</v>
      </c>
      <c r="H2117">
        <v>-4.1593682748287604</v>
      </c>
      <c r="I2117">
        <v>1.91404882702663</v>
      </c>
      <c r="J2117">
        <v>-0.28716505942016801</v>
      </c>
      <c r="K2117">
        <v>127.595698280062</v>
      </c>
      <c r="L2117">
        <v>124.795635443732</v>
      </c>
      <c r="M2117">
        <v>62.7270517412936</v>
      </c>
      <c r="N2117">
        <v>0.117859378136861</v>
      </c>
      <c r="O2117">
        <v>38.120084105599197</v>
      </c>
      <c r="P2117">
        <v>27.0757050964868</v>
      </c>
      <c r="Q2117">
        <v>-4.8736363932439996E-3</v>
      </c>
    </row>
    <row r="2118" spans="1:17" hidden="1" x14ac:dyDescent="0.3">
      <c r="A2118" t="s">
        <v>4427</v>
      </c>
      <c r="B2118" t="s">
        <v>4428</v>
      </c>
      <c r="C2118" t="s">
        <v>10398</v>
      </c>
      <c r="D2118" t="s">
        <v>83</v>
      </c>
      <c r="E2118">
        <v>330.65882850000003</v>
      </c>
      <c r="F2118">
        <v>150.15</v>
      </c>
      <c r="G2118">
        <v>-12.3805319240247</v>
      </c>
      <c r="H2118">
        <v>9.2602053862518705</v>
      </c>
      <c r="I2118">
        <v>-17.323484886828901</v>
      </c>
      <c r="J2118">
        <v>-4.0700552792340403</v>
      </c>
      <c r="K2118">
        <v>147.06791241107001</v>
      </c>
      <c r="L2118">
        <v>150.91853650857001</v>
      </c>
      <c r="M2118">
        <v>40.780689038812099</v>
      </c>
      <c r="N2118">
        <v>0.62999065543190202</v>
      </c>
      <c r="O2118">
        <v>68.964368964368902</v>
      </c>
      <c r="P2118">
        <v>31.710526315789402</v>
      </c>
      <c r="Q2118">
        <v>3.4254204528167999E-2</v>
      </c>
    </row>
    <row r="2119" spans="1:17" hidden="1" x14ac:dyDescent="0.3">
      <c r="A2119" t="s">
        <v>4429</v>
      </c>
      <c r="B2119" t="s">
        <v>4430</v>
      </c>
      <c r="C2119" t="s">
        <v>10398</v>
      </c>
      <c r="D2119" t="s">
        <v>407</v>
      </c>
      <c r="E2119">
        <v>329.90040199999999</v>
      </c>
      <c r="F2119">
        <v>884</v>
      </c>
      <c r="G2119">
        <v>43.7396866552101</v>
      </c>
      <c r="H2119">
        <v>-5.9906288740373501</v>
      </c>
      <c r="I2119">
        <v>-25.466806371672401</v>
      </c>
      <c r="J2119">
        <v>-5.1851590736433204</v>
      </c>
      <c r="K2119">
        <v>894.33452869636199</v>
      </c>
      <c r="L2119">
        <v>861.72723416380495</v>
      </c>
      <c r="M2119">
        <v>46.728381837120899</v>
      </c>
      <c r="N2119">
        <v>0.78857270449301597</v>
      </c>
      <c r="O2119">
        <v>53.834841628959197</v>
      </c>
      <c r="P2119">
        <v>82.644628099173502</v>
      </c>
      <c r="Q2119">
        <v>4.1113492684023999E-2</v>
      </c>
    </row>
    <row r="2120" spans="1:17" hidden="1" x14ac:dyDescent="0.3">
      <c r="A2120" t="s">
        <v>4431</v>
      </c>
      <c r="B2120" t="s">
        <v>4432</v>
      </c>
      <c r="C2120" t="s">
        <v>10398</v>
      </c>
      <c r="D2120" t="s">
        <v>215</v>
      </c>
      <c r="E2120">
        <v>329.48451</v>
      </c>
      <c r="F2120">
        <v>102.98</v>
      </c>
      <c r="G2120">
        <v>13.832537165888001</v>
      </c>
      <c r="H2120">
        <v>-3.0136316265034502</v>
      </c>
      <c r="I2120">
        <v>6.9563120186693403</v>
      </c>
      <c r="J2120">
        <v>-0.32544232909769599</v>
      </c>
      <c r="K2120">
        <v>104.495534760845</v>
      </c>
      <c r="L2120">
        <v>98.879534501724905</v>
      </c>
      <c r="M2120">
        <v>49.820803034447898</v>
      </c>
      <c r="N2120">
        <v>0.63455033257806304</v>
      </c>
      <c r="O2120">
        <v>25.160225286463302</v>
      </c>
      <c r="P2120">
        <v>63.460317460317398</v>
      </c>
      <c r="Q2120">
        <v>7.0894435602021993E-2</v>
      </c>
    </row>
    <row r="2121" spans="1:17" hidden="1" x14ac:dyDescent="0.3">
      <c r="A2121" t="s">
        <v>4433</v>
      </c>
      <c r="B2121" t="s">
        <v>4434</v>
      </c>
      <c r="C2121" t="s">
        <v>10398</v>
      </c>
      <c r="D2121" t="s">
        <v>4435</v>
      </c>
      <c r="E2121">
        <v>329.39579400000002</v>
      </c>
      <c r="F2121">
        <v>912.1</v>
      </c>
      <c r="G2121">
        <v>4.1453562544281803</v>
      </c>
      <c r="H2121">
        <v>-24.552782237914801</v>
      </c>
      <c r="I2121">
        <v>22.1522620393228</v>
      </c>
      <c r="J2121">
        <v>-3.4660555531878798</v>
      </c>
      <c r="K2121">
        <v>873.20189126448599</v>
      </c>
      <c r="L2121">
        <v>848.14110106918497</v>
      </c>
      <c r="M2121">
        <v>50.731910498446801</v>
      </c>
      <c r="N2121">
        <v>0.45734744707347402</v>
      </c>
      <c r="O2121">
        <v>25.424843767130699</v>
      </c>
      <c r="P2121">
        <v>71.447368421052602</v>
      </c>
      <c r="Q2121">
        <v>0.12958727892864799</v>
      </c>
    </row>
    <row r="2122" spans="1:17" hidden="1" x14ac:dyDescent="0.3">
      <c r="A2122" t="s">
        <v>4436</v>
      </c>
      <c r="B2122" t="s">
        <v>4437</v>
      </c>
      <c r="C2122" t="s">
        <v>10398</v>
      </c>
      <c r="D2122" t="s">
        <v>278</v>
      </c>
      <c r="E2122">
        <v>327.99549999999999</v>
      </c>
      <c r="F2122">
        <v>302.3</v>
      </c>
      <c r="G2122">
        <v>-26.296192381181299</v>
      </c>
      <c r="H2122">
        <v>-21.888506858122199</v>
      </c>
      <c r="I2122">
        <v>-12.709206676272901</v>
      </c>
      <c r="J2122">
        <v>-7.4397724712827404</v>
      </c>
      <c r="K2122">
        <v>323.01778735172797</v>
      </c>
      <c r="L2122">
        <v>303.481867109223</v>
      </c>
      <c r="M2122">
        <v>20.942090085106202</v>
      </c>
      <c r="N2122">
        <v>0.33015469515575702</v>
      </c>
      <c r="O2122">
        <v>38.256698643731298</v>
      </c>
      <c r="P2122">
        <v>20.294468762435301</v>
      </c>
      <c r="Q2122">
        <v>6.2680923632072005E-2</v>
      </c>
    </row>
    <row r="2123" spans="1:17" hidden="1" x14ac:dyDescent="0.3">
      <c r="A2123" t="s">
        <v>4438</v>
      </c>
      <c r="B2123" t="s">
        <v>4439</v>
      </c>
      <c r="C2123" t="s">
        <v>10398</v>
      </c>
      <c r="D2123" t="s">
        <v>125</v>
      </c>
      <c r="E2123">
        <v>327.98806000000002</v>
      </c>
      <c r="F2123">
        <v>775</v>
      </c>
      <c r="G2123">
        <v>24.973565128817398</v>
      </c>
      <c r="H2123">
        <v>-6.9661926188824799</v>
      </c>
      <c r="I2123">
        <v>65.837300635576995</v>
      </c>
      <c r="J2123">
        <v>-0.78445243286106903</v>
      </c>
      <c r="K2123">
        <v>687.00508156646094</v>
      </c>
      <c r="L2123">
        <v>540.99289653746405</v>
      </c>
      <c r="M2123">
        <v>56.450111605400998</v>
      </c>
      <c r="N2123">
        <v>0.25822074670619899</v>
      </c>
      <c r="O2123">
        <v>17.419354838709602</v>
      </c>
      <c r="P2123">
        <v>99.742268041237097</v>
      </c>
      <c r="Q2123">
        <v>0.130458876244511</v>
      </c>
    </row>
    <row r="2124" spans="1:17" hidden="1" x14ac:dyDescent="0.3">
      <c r="A2124" t="s">
        <v>4440</v>
      </c>
      <c r="B2124" t="s">
        <v>4441</v>
      </c>
      <c r="C2124" t="s">
        <v>10398</v>
      </c>
      <c r="D2124" t="s">
        <v>21</v>
      </c>
      <c r="E2124">
        <v>327.49761380500001</v>
      </c>
      <c r="F2124">
        <v>139.44999999999999</v>
      </c>
      <c r="G2124">
        <v>33.984065931847503</v>
      </c>
      <c r="H2124">
        <v>-5.9601248952574997</v>
      </c>
      <c r="I2124">
        <v>8.6774303053613799</v>
      </c>
      <c r="J2124">
        <v>-4.4825131583701996</v>
      </c>
      <c r="K2124">
        <v>143.66257780559499</v>
      </c>
      <c r="L2124">
        <v>128.03254269293299</v>
      </c>
      <c r="M2124">
        <v>35.276780233402498</v>
      </c>
      <c r="N2124">
        <v>0.30475514752583299</v>
      </c>
      <c r="O2124">
        <v>27.873789888849</v>
      </c>
      <c r="P2124">
        <v>89.213025780189895</v>
      </c>
      <c r="Q2124">
        <v>7.4096061628784002E-2</v>
      </c>
    </row>
    <row r="2125" spans="1:17" hidden="1" x14ac:dyDescent="0.3">
      <c r="A2125" t="s">
        <v>4442</v>
      </c>
      <c r="B2125" t="s">
        <v>4443</v>
      </c>
      <c r="C2125" t="s">
        <v>10398</v>
      </c>
      <c r="D2125" t="s">
        <v>215</v>
      </c>
      <c r="E2125">
        <v>327.09570000000002</v>
      </c>
      <c r="F2125">
        <v>271.89999999999998</v>
      </c>
      <c r="G2125">
        <v>-33.226466100416197</v>
      </c>
      <c r="H2125">
        <v>36.913670476662404</v>
      </c>
      <c r="I2125">
        <v>21.987134768852499</v>
      </c>
      <c r="J2125">
        <v>18.032395330719499</v>
      </c>
      <c r="K2125">
        <v>214.208210880189</v>
      </c>
      <c r="L2125">
        <v>207.65798234828199</v>
      </c>
      <c r="M2125">
        <v>70.942057333566893</v>
      </c>
      <c r="N2125">
        <v>1.81961253084551</v>
      </c>
      <c r="O2125">
        <v>8.9554983449797696</v>
      </c>
      <c r="P2125">
        <v>93.385490753911796</v>
      </c>
      <c r="Q2125">
        <v>8.5461220041152003E-2</v>
      </c>
    </row>
    <row r="2126" spans="1:17" hidden="1" x14ac:dyDescent="0.3">
      <c r="A2126" t="s">
        <v>4444</v>
      </c>
      <c r="B2126" t="s">
        <v>4445</v>
      </c>
      <c r="C2126" t="s">
        <v>10398</v>
      </c>
      <c r="D2126" t="s">
        <v>54</v>
      </c>
      <c r="E2126">
        <v>326.79111749999998</v>
      </c>
      <c r="F2126">
        <v>248.1</v>
      </c>
      <c r="G2126">
        <v>8.1631550986675308</v>
      </c>
      <c r="H2126">
        <v>-12.392143061593</v>
      </c>
      <c r="I2126">
        <v>1.3558344722104301</v>
      </c>
      <c r="J2126">
        <v>-6.9745259756367997</v>
      </c>
      <c r="K2126">
        <v>259.02980494562701</v>
      </c>
      <c r="L2126">
        <v>225.32624326664899</v>
      </c>
      <c r="M2126">
        <v>22.298983072309099</v>
      </c>
      <c r="N2126">
        <v>0.23070822789616</v>
      </c>
      <c r="O2126">
        <v>24.909310761789499</v>
      </c>
      <c r="P2126">
        <v>46.027074749852801</v>
      </c>
      <c r="Q2126">
        <v>0.12894094429481601</v>
      </c>
    </row>
    <row r="2127" spans="1:17" hidden="1" x14ac:dyDescent="0.3">
      <c r="A2127" t="s">
        <v>4446</v>
      </c>
      <c r="B2127" t="s">
        <v>4447</v>
      </c>
      <c r="C2127" t="s">
        <v>10398</v>
      </c>
      <c r="D2127" t="s">
        <v>1263</v>
      </c>
      <c r="E2127">
        <v>325.92852004999997</v>
      </c>
      <c r="F2127">
        <v>247.45</v>
      </c>
      <c r="G2127">
        <v>90.655574505677393</v>
      </c>
      <c r="H2127">
        <v>-20.105873883111698</v>
      </c>
      <c r="I2127">
        <v>-42.939640171617903</v>
      </c>
      <c r="J2127">
        <v>-6.3373007012480604</v>
      </c>
      <c r="K2127">
        <v>279.131509309394</v>
      </c>
      <c r="L2127">
        <v>282.93520194931199</v>
      </c>
      <c r="M2127">
        <v>42.547490284825997</v>
      </c>
      <c r="N2127">
        <v>0.62197676815616998</v>
      </c>
      <c r="O2127">
        <v>83.835118205698095</v>
      </c>
      <c r="P2127">
        <v>160.33666491320301</v>
      </c>
      <c r="Q2127">
        <v>0.13230207999204299</v>
      </c>
    </row>
    <row r="2128" spans="1:17" hidden="1" x14ac:dyDescent="0.3">
      <c r="A2128" t="s">
        <v>4448</v>
      </c>
      <c r="B2128" t="s">
        <v>4449</v>
      </c>
      <c r="C2128" t="s">
        <v>10398</v>
      </c>
      <c r="D2128" t="s">
        <v>46</v>
      </c>
      <c r="E2128">
        <v>325.22320925000002</v>
      </c>
      <c r="F2128">
        <v>58.75</v>
      </c>
      <c r="G2128">
        <v>33.6007977663213</v>
      </c>
      <c r="H2128">
        <v>-3.3203038661747302</v>
      </c>
      <c r="I2128">
        <v>6.2433273712584496</v>
      </c>
      <c r="J2128">
        <v>-10.965761573298099</v>
      </c>
      <c r="K2128">
        <v>64.317152291641705</v>
      </c>
      <c r="L2128">
        <v>57.110600459609401</v>
      </c>
      <c r="M2128">
        <v>32.899176690922403</v>
      </c>
      <c r="N2128">
        <v>0.417068356143174</v>
      </c>
      <c r="O2128">
        <v>50.638297872340402</v>
      </c>
      <c r="P2128">
        <v>73.048600883652398</v>
      </c>
    </row>
    <row r="2129" spans="1:17" hidden="1" x14ac:dyDescent="0.3">
      <c r="A2129" t="s">
        <v>4450</v>
      </c>
      <c r="B2129" t="s">
        <v>4451</v>
      </c>
      <c r="C2129" t="s">
        <v>10398</v>
      </c>
      <c r="D2129" t="s">
        <v>54</v>
      </c>
      <c r="E2129">
        <v>324.74934000000002</v>
      </c>
      <c r="F2129">
        <v>909</v>
      </c>
      <c r="G2129">
        <v>197.03229654860999</v>
      </c>
      <c r="H2129">
        <v>4.3532515678515704</v>
      </c>
      <c r="I2129">
        <v>115.94177821286</v>
      </c>
      <c r="J2129">
        <v>-11.3093269771044</v>
      </c>
      <c r="K2129">
        <v>825.952351833899</v>
      </c>
      <c r="L2129">
        <v>589.12928204788602</v>
      </c>
      <c r="M2129">
        <v>43.125920346770599</v>
      </c>
      <c r="N2129">
        <v>0.43995299560836698</v>
      </c>
      <c r="O2129">
        <v>9.9009900990099098</v>
      </c>
      <c r="P2129">
        <v>246.946564885496</v>
      </c>
      <c r="Q2129">
        <v>7.7297347014155998E-2</v>
      </c>
    </row>
    <row r="2130" spans="1:17" hidden="1" x14ac:dyDescent="0.3">
      <c r="A2130" t="s">
        <v>4452</v>
      </c>
      <c r="B2130" t="s">
        <v>4453</v>
      </c>
      <c r="C2130" t="s">
        <v>10398</v>
      </c>
      <c r="D2130" t="s">
        <v>472</v>
      </c>
      <c r="E2130">
        <v>323.81729999999999</v>
      </c>
      <c r="F2130">
        <v>165.5</v>
      </c>
      <c r="G2130">
        <v>-52.166746093327802</v>
      </c>
      <c r="H2130">
        <v>5.70145565825191</v>
      </c>
      <c r="I2130">
        <v>26.446187748791299</v>
      </c>
      <c r="J2130">
        <v>1.49176082398332</v>
      </c>
      <c r="K2130">
        <v>149.208150841796</v>
      </c>
      <c r="L2130">
        <v>146.896067087376</v>
      </c>
      <c r="M2130">
        <v>60.593184983762299</v>
      </c>
      <c r="N2130">
        <v>1.30483535718192</v>
      </c>
      <c r="O2130">
        <v>42.598187311178201</v>
      </c>
      <c r="P2130">
        <v>65.5</v>
      </c>
    </row>
    <row r="2131" spans="1:17" hidden="1" x14ac:dyDescent="0.3">
      <c r="A2131" t="s">
        <v>4454</v>
      </c>
      <c r="B2131" t="s">
        <v>4455</v>
      </c>
      <c r="C2131" t="s">
        <v>10398</v>
      </c>
      <c r="D2131" t="s">
        <v>605</v>
      </c>
      <c r="E2131">
        <v>323.06897249999997</v>
      </c>
      <c r="F2131">
        <v>260.55</v>
      </c>
      <c r="G2131">
        <v>185.84218867296599</v>
      </c>
      <c r="H2131">
        <v>-3.6170656556465302</v>
      </c>
      <c r="I2131">
        <v>-20.3646142966982</v>
      </c>
      <c r="J2131">
        <v>-4.8786231779796001</v>
      </c>
      <c r="K2131">
        <v>274.07584172042198</v>
      </c>
      <c r="L2131">
        <v>232.213757757422</v>
      </c>
      <c r="M2131">
        <v>37.805913825418003</v>
      </c>
      <c r="N2131">
        <v>0.20471008811815899</v>
      </c>
      <c r="O2131">
        <v>30.4931874880061</v>
      </c>
      <c r="P2131">
        <v>247.4</v>
      </c>
    </row>
    <row r="2132" spans="1:17" hidden="1" x14ac:dyDescent="0.3">
      <c r="A2132" t="s">
        <v>4456</v>
      </c>
      <c r="B2132" t="s">
        <v>4457</v>
      </c>
      <c r="C2132" t="s">
        <v>10398</v>
      </c>
      <c r="D2132" t="s">
        <v>390</v>
      </c>
      <c r="E2132">
        <v>322.21748706199998</v>
      </c>
      <c r="F2132">
        <v>77.78</v>
      </c>
      <c r="G2132">
        <v>-36.108069755046202</v>
      </c>
      <c r="H2132">
        <v>-8.0722987916327593</v>
      </c>
      <c r="I2132">
        <v>-2.0230689416980798</v>
      </c>
      <c r="J2132">
        <v>-5.3279753831391501</v>
      </c>
      <c r="K2132">
        <v>80.932052711761798</v>
      </c>
      <c r="L2132">
        <v>79.512862494274003</v>
      </c>
      <c r="M2132">
        <v>35.457114333107299</v>
      </c>
      <c r="N2132">
        <v>0.203262606808155</v>
      </c>
      <c r="O2132">
        <v>35.008999742864397</v>
      </c>
      <c r="P2132">
        <v>19.661538461538399</v>
      </c>
      <c r="Q2132">
        <v>-8.0012126960400998E-2</v>
      </c>
    </row>
    <row r="2133" spans="1:17" hidden="1" x14ac:dyDescent="0.3">
      <c r="A2133" t="s">
        <v>4458</v>
      </c>
      <c r="B2133" t="s">
        <v>4459</v>
      </c>
      <c r="C2133" t="s">
        <v>10398</v>
      </c>
      <c r="D2133" t="s">
        <v>21</v>
      </c>
      <c r="E2133">
        <v>322.00125671699999</v>
      </c>
      <c r="F2133">
        <v>9.91</v>
      </c>
      <c r="G2133">
        <v>24.668708234257402</v>
      </c>
      <c r="H2133">
        <v>5.5230880244194802</v>
      </c>
      <c r="I2133">
        <v>15.087729944565099</v>
      </c>
      <c r="J2133">
        <v>6.32137746141753</v>
      </c>
      <c r="K2133">
        <v>9.0585770283411406</v>
      </c>
      <c r="L2133">
        <v>8.2205513341582996</v>
      </c>
      <c r="M2133">
        <v>45.9213124585633</v>
      </c>
      <c r="N2133">
        <v>0.56808091290223295</v>
      </c>
      <c r="O2133">
        <v>18.922881421245901</v>
      </c>
      <c r="P2133">
        <v>68.8383254552827</v>
      </c>
      <c r="Q2133">
        <v>3.2820077351594999E-2</v>
      </c>
    </row>
    <row r="2134" spans="1:17" hidden="1" x14ac:dyDescent="0.3">
      <c r="A2134" t="s">
        <v>4460</v>
      </c>
      <c r="B2134" t="s">
        <v>4461</v>
      </c>
      <c r="C2134" t="s">
        <v>10398</v>
      </c>
      <c r="D2134" t="s">
        <v>125</v>
      </c>
      <c r="E2134">
        <v>320.4708</v>
      </c>
      <c r="F2134">
        <v>195</v>
      </c>
      <c r="G2134">
        <v>154.249148081702</v>
      </c>
      <c r="H2134">
        <v>52.378336643204001</v>
      </c>
      <c r="I2134">
        <v>74.022929633619299</v>
      </c>
      <c r="J2134">
        <v>-4.6836644108478396</v>
      </c>
      <c r="K2134">
        <v>156.81061448336999</v>
      </c>
      <c r="L2134">
        <v>118.70481604838299</v>
      </c>
      <c r="M2134">
        <v>56.829838084755302</v>
      </c>
      <c r="N2134">
        <v>0.23291992902136499</v>
      </c>
      <c r="O2134">
        <v>5.2820512820512802</v>
      </c>
      <c r="P2134">
        <v>191.044776119403</v>
      </c>
      <c r="Q2134">
        <v>7.0318833664946997E-2</v>
      </c>
    </row>
    <row r="2135" spans="1:17" hidden="1" x14ac:dyDescent="0.3">
      <c r="A2135" t="s">
        <v>4462</v>
      </c>
      <c r="B2135" t="s">
        <v>4463</v>
      </c>
      <c r="C2135" t="s">
        <v>10398</v>
      </c>
      <c r="D2135" t="s">
        <v>180</v>
      </c>
      <c r="E2135">
        <v>320.45393321999899</v>
      </c>
      <c r="F2135">
        <v>4.17</v>
      </c>
      <c r="G2135">
        <v>-94.930305032237797</v>
      </c>
      <c r="H2135">
        <v>-0.78529972043233298</v>
      </c>
      <c r="I2135">
        <v>-58.181503863917598</v>
      </c>
      <c r="J2135">
        <v>16.333969896961602</v>
      </c>
      <c r="K2135">
        <v>4.2727748919276696</v>
      </c>
      <c r="L2135">
        <v>6.9002655803591697</v>
      </c>
      <c r="M2135">
        <v>68.032547246540801</v>
      </c>
      <c r="N2135">
        <v>1.43763595143014</v>
      </c>
      <c r="O2135">
        <v>252.27817745803301</v>
      </c>
      <c r="P2135">
        <v>27.914110429447799</v>
      </c>
      <c r="Q2135">
        <v>9.9664502040832006E-2</v>
      </c>
    </row>
    <row r="2136" spans="1:17" hidden="1" x14ac:dyDescent="0.3">
      <c r="A2136" t="s">
        <v>4464</v>
      </c>
      <c r="B2136" t="s">
        <v>4465</v>
      </c>
      <c r="C2136" t="s">
        <v>10398</v>
      </c>
      <c r="D2136" t="s">
        <v>1680</v>
      </c>
      <c r="E2136">
        <v>319.171027199999</v>
      </c>
      <c r="F2136">
        <v>62.74</v>
      </c>
      <c r="G2136">
        <v>-5.7239526998408001</v>
      </c>
      <c r="H2136">
        <v>-1.60684854198115</v>
      </c>
      <c r="I2136">
        <v>-5.6781674206896602</v>
      </c>
      <c r="J2136">
        <v>-0.87384526296598897</v>
      </c>
      <c r="K2136">
        <v>60.989267378885401</v>
      </c>
      <c r="L2136">
        <v>58.366089738159701</v>
      </c>
      <c r="M2136">
        <v>55.8285238094657</v>
      </c>
      <c r="N2136">
        <v>0.57677579410449098</v>
      </c>
      <c r="O2136">
        <v>3.4427797258527399</v>
      </c>
      <c r="P2136">
        <v>32.056409177015297</v>
      </c>
      <c r="Q2136">
        <v>-2.0749357399728999E-2</v>
      </c>
    </row>
    <row r="2137" spans="1:17" hidden="1" x14ac:dyDescent="0.3">
      <c r="A2137" t="s">
        <v>4466</v>
      </c>
      <c r="B2137" t="s">
        <v>4467</v>
      </c>
      <c r="C2137" t="s">
        <v>10398</v>
      </c>
      <c r="D2137" t="s">
        <v>46</v>
      </c>
      <c r="E2137">
        <v>318.17099999999999</v>
      </c>
      <c r="F2137">
        <v>145.94999999999999</v>
      </c>
      <c r="G2137">
        <v>55.7396866552101</v>
      </c>
      <c r="H2137">
        <v>-22.948387255992799</v>
      </c>
      <c r="I2137">
        <v>67.238036365967403</v>
      </c>
      <c r="J2137">
        <v>-6.8101415746932599</v>
      </c>
      <c r="K2137">
        <v>181.28265464111499</v>
      </c>
      <c r="M2137">
        <v>25.661915975182701</v>
      </c>
      <c r="N2137">
        <v>0.67039106145251304</v>
      </c>
      <c r="O2137">
        <v>93.902021240150702</v>
      </c>
      <c r="P2137">
        <v>94.6</v>
      </c>
    </row>
    <row r="2138" spans="1:17" hidden="1" x14ac:dyDescent="0.3">
      <c r="A2138" t="s">
        <v>4468</v>
      </c>
      <c r="B2138" t="s">
        <v>4469</v>
      </c>
      <c r="C2138" t="s">
        <v>10398</v>
      </c>
      <c r="D2138" t="s">
        <v>83</v>
      </c>
      <c r="E2138">
        <v>316.40384749999998</v>
      </c>
      <c r="F2138">
        <v>188.5</v>
      </c>
      <c r="G2138">
        <v>169.13852447876999</v>
      </c>
      <c r="H2138">
        <v>5.57833664320402</v>
      </c>
      <c r="I2138">
        <v>103.148834488033</v>
      </c>
      <c r="J2138">
        <v>19.329103661326101</v>
      </c>
      <c r="K2138">
        <v>123.855091558889</v>
      </c>
      <c r="M2138">
        <v>84.679986374139801</v>
      </c>
      <c r="N2138">
        <v>1.06257982120051</v>
      </c>
      <c r="O2138">
        <v>0</v>
      </c>
      <c r="P2138">
        <v>198.732171156893</v>
      </c>
    </row>
    <row r="2139" spans="1:17" hidden="1" x14ac:dyDescent="0.3">
      <c r="A2139" t="s">
        <v>4470</v>
      </c>
      <c r="B2139" t="s">
        <v>4471</v>
      </c>
      <c r="C2139" t="s">
        <v>10398</v>
      </c>
      <c r="D2139" t="s">
        <v>472</v>
      </c>
      <c r="E2139">
        <v>315.95080937500001</v>
      </c>
      <c r="F2139">
        <v>240.05</v>
      </c>
      <c r="G2139">
        <v>49.882988835895503</v>
      </c>
      <c r="H2139">
        <v>-11.181814047461501</v>
      </c>
      <c r="I2139">
        <v>22.531533729763499</v>
      </c>
      <c r="J2139">
        <v>-4.6545438517331101</v>
      </c>
      <c r="K2139">
        <v>220.55455817405499</v>
      </c>
      <c r="L2139">
        <v>188.720393896036</v>
      </c>
      <c r="M2139">
        <v>66.192107309859793</v>
      </c>
      <c r="N2139">
        <v>0.31112355130357799</v>
      </c>
      <c r="O2139">
        <v>11.643407623411701</v>
      </c>
      <c r="P2139">
        <v>96.762295081967196</v>
      </c>
      <c r="Q2139">
        <v>5.3148080825668E-2</v>
      </c>
    </row>
    <row r="2140" spans="1:17" hidden="1" x14ac:dyDescent="0.3">
      <c r="A2140" t="s">
        <v>4472</v>
      </c>
      <c r="B2140" t="s">
        <v>4473</v>
      </c>
      <c r="C2140" t="s">
        <v>10398</v>
      </c>
      <c r="D2140" t="s">
        <v>407</v>
      </c>
      <c r="E2140">
        <v>315.829587</v>
      </c>
      <c r="F2140">
        <v>1067.0999999999999</v>
      </c>
      <c r="G2140">
        <v>236.79261941629699</v>
      </c>
      <c r="H2140">
        <v>18.4180370648793</v>
      </c>
      <c r="I2140">
        <v>83.206344232407702</v>
      </c>
      <c r="J2140">
        <v>9.1843598915823907</v>
      </c>
      <c r="K2140">
        <v>855.55506264532096</v>
      </c>
      <c r="L2140">
        <v>689.03082095045897</v>
      </c>
      <c r="M2140">
        <v>91.270745997599505</v>
      </c>
      <c r="N2140">
        <v>1.55570266044885</v>
      </c>
      <c r="O2140">
        <v>0.59507075250679797</v>
      </c>
      <c r="P2140">
        <v>281.10714285714198</v>
      </c>
      <c r="Q2140">
        <v>0.22096270043706301</v>
      </c>
    </row>
    <row r="2141" spans="1:17" hidden="1" x14ac:dyDescent="0.3">
      <c r="A2141" t="s">
        <v>4474</v>
      </c>
      <c r="B2141" t="s">
        <v>4475</v>
      </c>
      <c r="C2141" t="s">
        <v>10398</v>
      </c>
      <c r="D2141" t="s">
        <v>278</v>
      </c>
      <c r="E2141">
        <v>315.79851300000001</v>
      </c>
      <c r="F2141">
        <v>213.25</v>
      </c>
      <c r="G2141">
        <v>-63.356653356178697</v>
      </c>
      <c r="H2141">
        <v>-0.17045562732736799</v>
      </c>
      <c r="I2141">
        <v>-37.744882498639399</v>
      </c>
      <c r="J2141">
        <v>-3.1520520123392002</v>
      </c>
      <c r="K2141">
        <v>221.25975683118301</v>
      </c>
      <c r="L2141">
        <v>251.58514546559701</v>
      </c>
      <c r="M2141">
        <v>40.5877668394957</v>
      </c>
      <c r="N2141">
        <v>0.725703448152893</v>
      </c>
      <c r="O2141">
        <v>52.872215709261397</v>
      </c>
      <c r="P2141">
        <v>10.779220779220701</v>
      </c>
      <c r="Q2141">
        <v>4.3646465382254002E-2</v>
      </c>
    </row>
    <row r="2142" spans="1:17" hidden="1" x14ac:dyDescent="0.3">
      <c r="A2142" t="s">
        <v>4476</v>
      </c>
      <c r="B2142" t="s">
        <v>4477</v>
      </c>
      <c r="C2142" t="s">
        <v>10398</v>
      </c>
      <c r="D2142" t="s">
        <v>605</v>
      </c>
      <c r="E2142">
        <v>315.41929199999998</v>
      </c>
      <c r="F2142">
        <v>75.989999999999995</v>
      </c>
      <c r="G2142">
        <v>-34.308380220442899</v>
      </c>
      <c r="H2142">
        <v>0.49108832105637101</v>
      </c>
      <c r="I2142">
        <v>0.17707657349014</v>
      </c>
      <c r="J2142">
        <v>-1.76451827628554</v>
      </c>
      <c r="K2142">
        <v>76.748642726006807</v>
      </c>
      <c r="L2142">
        <v>73.608521345682206</v>
      </c>
      <c r="M2142">
        <v>38.895011226129</v>
      </c>
      <c r="N2142">
        <v>0.63956356437506301</v>
      </c>
      <c r="O2142">
        <v>34.228187919462997</v>
      </c>
      <c r="P2142">
        <v>24.573770491803199</v>
      </c>
      <c r="Q2142">
        <v>4.5374654751E-4</v>
      </c>
    </row>
    <row r="2143" spans="1:17" hidden="1" x14ac:dyDescent="0.3">
      <c r="A2143" t="s">
        <v>4478</v>
      </c>
      <c r="B2143" t="s">
        <v>4479</v>
      </c>
      <c r="C2143" t="s">
        <v>10398</v>
      </c>
      <c r="D2143" t="s">
        <v>281</v>
      </c>
      <c r="E2143">
        <v>315.34506299999998</v>
      </c>
      <c r="F2143">
        <v>225.5</v>
      </c>
      <c r="G2143">
        <v>153.84023969693899</v>
      </c>
      <c r="H2143">
        <v>23.640890943812099</v>
      </c>
      <c r="I2143">
        <v>144.114005358215</v>
      </c>
      <c r="J2143">
        <v>2.2602982666331499</v>
      </c>
      <c r="K2143">
        <v>175.77739938737901</v>
      </c>
      <c r="L2143">
        <v>124.99551138010401</v>
      </c>
      <c r="M2143">
        <v>84.189100162797303</v>
      </c>
      <c r="N2143">
        <v>0.94653200813687199</v>
      </c>
      <c r="O2143">
        <v>4.4345898004438597E-2</v>
      </c>
      <c r="P2143">
        <v>266.666666666666</v>
      </c>
      <c r="Q2143">
        <v>0.218347069341471</v>
      </c>
    </row>
    <row r="2144" spans="1:17" hidden="1" x14ac:dyDescent="0.3">
      <c r="A2144" t="s">
        <v>4480</v>
      </c>
      <c r="B2144" t="s">
        <v>4481</v>
      </c>
      <c r="C2144" t="s">
        <v>10398</v>
      </c>
      <c r="D2144" t="s">
        <v>197</v>
      </c>
      <c r="E2144">
        <v>315.09860328000002</v>
      </c>
      <c r="F2144">
        <v>620.70000000000005</v>
      </c>
      <c r="G2144">
        <v>-39.948932639994801</v>
      </c>
      <c r="H2144">
        <v>-10.749947656242499</v>
      </c>
      <c r="I2144">
        <v>-5.1277839998529098</v>
      </c>
      <c r="J2144">
        <v>-5.4694466927797398</v>
      </c>
      <c r="K2144">
        <v>660.93537299756895</v>
      </c>
      <c r="L2144">
        <v>649.903438846369</v>
      </c>
      <c r="M2144">
        <v>17.2538235745882</v>
      </c>
      <c r="N2144">
        <v>0.56917404680941097</v>
      </c>
      <c r="O2144">
        <v>38.786853552440697</v>
      </c>
      <c r="P2144">
        <v>24.14</v>
      </c>
      <c r="Q2144">
        <v>9.0245163003402004E-2</v>
      </c>
    </row>
    <row r="2145" spans="1:17" hidden="1" x14ac:dyDescent="0.3">
      <c r="A2145" t="s">
        <v>4482</v>
      </c>
      <c r="B2145" t="s">
        <v>4483</v>
      </c>
      <c r="C2145" t="s">
        <v>10398</v>
      </c>
      <c r="D2145" t="s">
        <v>533</v>
      </c>
      <c r="E2145">
        <v>315.04059999999998</v>
      </c>
      <c r="F2145">
        <v>149.44999999999999</v>
      </c>
      <c r="G2145">
        <v>901.09600849429</v>
      </c>
      <c r="H2145">
        <v>0.140118252399446</v>
      </c>
      <c r="I2145">
        <v>130.98803636596699</v>
      </c>
      <c r="J2145">
        <v>-8.1120812075114195</v>
      </c>
      <c r="K2145">
        <v>133.49118395740101</v>
      </c>
      <c r="L2145">
        <v>86.9589905890967</v>
      </c>
      <c r="M2145">
        <v>48.672779443598799</v>
      </c>
      <c r="N2145">
        <v>0.28308144900784399</v>
      </c>
      <c r="O2145">
        <v>19.638675142187999</v>
      </c>
      <c r="P2145">
        <v>1228.44444444444</v>
      </c>
    </row>
    <row r="2146" spans="1:17" hidden="1" x14ac:dyDescent="0.3">
      <c r="A2146" t="s">
        <v>4484</v>
      </c>
      <c r="B2146" t="s">
        <v>4485</v>
      </c>
      <c r="C2146" t="s">
        <v>10398</v>
      </c>
      <c r="D2146" t="s">
        <v>364</v>
      </c>
      <c r="E2146">
        <v>314.93913600000002</v>
      </c>
      <c r="F2146">
        <v>42.94</v>
      </c>
      <c r="G2146">
        <v>21.205299766126199</v>
      </c>
      <c r="H2146">
        <v>-57.969536906943802</v>
      </c>
      <c r="I2146">
        <v>-14.9980580718076</v>
      </c>
      <c r="J2146">
        <v>-56.520315052347399</v>
      </c>
      <c r="K2146">
        <v>42.144076278094602</v>
      </c>
      <c r="L2146">
        <v>39.175609765628103</v>
      </c>
      <c r="M2146">
        <v>44.614429864576699</v>
      </c>
      <c r="N2146">
        <v>1.8378220159596399</v>
      </c>
      <c r="O2146">
        <v>50.791802515137398</v>
      </c>
      <c r="P2146">
        <v>56.003633060853701</v>
      </c>
      <c r="Q2146">
        <v>4.3655481747986002E-2</v>
      </c>
    </row>
    <row r="2147" spans="1:17" hidden="1" x14ac:dyDescent="0.3">
      <c r="A2147" t="s">
        <v>4486</v>
      </c>
      <c r="B2147" t="s">
        <v>4487</v>
      </c>
      <c r="C2147" t="s">
        <v>10398</v>
      </c>
      <c r="D2147" t="s">
        <v>278</v>
      </c>
      <c r="E2147">
        <v>314.45426949</v>
      </c>
      <c r="F2147">
        <v>723.9</v>
      </c>
      <c r="G2147">
        <v>43.175584091107602</v>
      </c>
      <c r="H2147">
        <v>0.65132934393395303</v>
      </c>
      <c r="I2147">
        <v>80.832980031809697</v>
      </c>
      <c r="J2147">
        <v>-0.90804525229333599</v>
      </c>
      <c r="K2147">
        <v>623.44463251127195</v>
      </c>
      <c r="L2147">
        <v>503.56609650711101</v>
      </c>
      <c r="M2147">
        <v>54.396358185804303</v>
      </c>
      <c r="N2147">
        <v>0.86064768481551901</v>
      </c>
      <c r="O2147">
        <v>7.7496891835888899</v>
      </c>
      <c r="P2147">
        <v>108.01724137930999</v>
      </c>
      <c r="Q2147">
        <v>-1.9973542417286001E-2</v>
      </c>
    </row>
    <row r="2148" spans="1:17" hidden="1" x14ac:dyDescent="0.3">
      <c r="A2148" t="s">
        <v>4488</v>
      </c>
      <c r="B2148" t="s">
        <v>4489</v>
      </c>
      <c r="C2148" t="s">
        <v>10398</v>
      </c>
      <c r="D2148" t="s">
        <v>132</v>
      </c>
      <c r="E2148">
        <v>314.35199999999998</v>
      </c>
      <c r="F2148">
        <v>354</v>
      </c>
      <c r="G2148">
        <v>275.44067826466801</v>
      </c>
      <c r="H2148">
        <v>32.787638968785402</v>
      </c>
      <c r="I2148">
        <v>254.536281980002</v>
      </c>
      <c r="J2148">
        <v>8.9116326188551191</v>
      </c>
      <c r="K2148">
        <v>256.677488654645</v>
      </c>
      <c r="M2148">
        <v>72.827877991020799</v>
      </c>
      <c r="N2148">
        <v>0.79142300194931703</v>
      </c>
      <c r="O2148">
        <v>0.25423728813558299</v>
      </c>
      <c r="P2148">
        <v>317.945690672963</v>
      </c>
    </row>
    <row r="2149" spans="1:17" hidden="1" x14ac:dyDescent="0.3">
      <c r="A2149" t="s">
        <v>4490</v>
      </c>
      <c r="B2149" t="s">
        <v>4491</v>
      </c>
      <c r="C2149" t="s">
        <v>10398</v>
      </c>
      <c r="D2149" t="s">
        <v>1001</v>
      </c>
      <c r="E2149">
        <v>314.18203083999998</v>
      </c>
      <c r="F2149">
        <v>65.930000000000007</v>
      </c>
      <c r="G2149">
        <v>54.414168002312202</v>
      </c>
      <c r="H2149">
        <v>-10.945879881012401</v>
      </c>
      <c r="I2149">
        <v>50.999342683826697</v>
      </c>
      <c r="J2149">
        <v>-2.3643893342107201</v>
      </c>
      <c r="K2149">
        <v>65.928436638600303</v>
      </c>
      <c r="L2149">
        <v>53.993460746120697</v>
      </c>
      <c r="M2149">
        <v>41.089330873247903</v>
      </c>
      <c r="N2149">
        <v>0.340824676064507</v>
      </c>
      <c r="O2149">
        <v>30.3200364022447</v>
      </c>
      <c r="P2149">
        <v>103.802163833075</v>
      </c>
      <c r="Q2149">
        <v>8.9216035641109998E-2</v>
      </c>
    </row>
    <row r="2150" spans="1:17" hidden="1" x14ac:dyDescent="0.3">
      <c r="A2150" t="s">
        <v>4492</v>
      </c>
      <c r="B2150" t="s">
        <v>4493</v>
      </c>
      <c r="C2150" t="s">
        <v>10398</v>
      </c>
      <c r="D2150" t="s">
        <v>132</v>
      </c>
      <c r="E2150">
        <v>313.88416987900001</v>
      </c>
      <c r="F2150">
        <v>84.43</v>
      </c>
      <c r="G2150">
        <v>-18.061282081029301</v>
      </c>
      <c r="H2150">
        <v>-17.3288798516413</v>
      </c>
      <c r="I2150">
        <v>52.229496254340802</v>
      </c>
      <c r="J2150">
        <v>-8.47862507897071</v>
      </c>
      <c r="K2150">
        <v>78.982288883773904</v>
      </c>
      <c r="L2150">
        <v>69.858151278572606</v>
      </c>
      <c r="M2150">
        <v>37.583490806845703</v>
      </c>
      <c r="N2150">
        <v>0.25196139612216201</v>
      </c>
      <c r="O2150">
        <v>16.605471988629599</v>
      </c>
      <c r="P2150">
        <v>102.03397942091399</v>
      </c>
      <c r="Q2150">
        <v>0.116829145599728</v>
      </c>
    </row>
    <row r="2151" spans="1:17" hidden="1" x14ac:dyDescent="0.3">
      <c r="A2151" t="s">
        <v>4494</v>
      </c>
      <c r="B2151" t="s">
        <v>4495</v>
      </c>
      <c r="C2151" t="s">
        <v>10398</v>
      </c>
      <c r="D2151" t="s">
        <v>642</v>
      </c>
      <c r="E2151">
        <v>313.328593605999</v>
      </c>
      <c r="F2151">
        <v>47.18</v>
      </c>
      <c r="G2151">
        <v>-6.5143853220781001</v>
      </c>
      <c r="H2151">
        <v>-9.4490300707631203</v>
      </c>
      <c r="I2151">
        <v>-12.900202207053701</v>
      </c>
      <c r="J2151">
        <v>-7.86320712473462</v>
      </c>
      <c r="K2151">
        <v>50.161957682736201</v>
      </c>
      <c r="L2151">
        <v>50.501634403871002</v>
      </c>
      <c r="M2151">
        <v>29.3736366915487</v>
      </c>
      <c r="N2151">
        <v>0.77500658523383903</v>
      </c>
      <c r="O2151">
        <v>64.922239856207895</v>
      </c>
      <c r="P2151">
        <v>31.067186927496898</v>
      </c>
      <c r="Q2151">
        <v>0.14477800446729999</v>
      </c>
    </row>
    <row r="2152" spans="1:17" hidden="1" x14ac:dyDescent="0.3">
      <c r="A2152" t="s">
        <v>4496</v>
      </c>
      <c r="B2152" t="s">
        <v>4497</v>
      </c>
      <c r="C2152" t="s">
        <v>10398</v>
      </c>
      <c r="D2152" t="s">
        <v>80</v>
      </c>
      <c r="E2152">
        <v>313.28892400000001</v>
      </c>
      <c r="F2152">
        <v>13.96</v>
      </c>
      <c r="G2152">
        <v>105.423188338711</v>
      </c>
      <c r="H2152">
        <v>-4.9803225746730604</v>
      </c>
      <c r="I2152">
        <v>178.295361206731</v>
      </c>
      <c r="J2152">
        <v>-9.2458349136124092</v>
      </c>
      <c r="K2152">
        <v>14.141968416010901</v>
      </c>
      <c r="L2152">
        <v>11.2015755610078</v>
      </c>
      <c r="M2152">
        <v>32.699835007148401</v>
      </c>
      <c r="N2152">
        <v>1.01509072151169</v>
      </c>
      <c r="O2152">
        <v>20.343839541547201</v>
      </c>
      <c r="P2152">
        <v>277.29729729729701</v>
      </c>
      <c r="Q2152">
        <v>5.0631699872335997E-2</v>
      </c>
    </row>
    <row r="2153" spans="1:17" hidden="1" x14ac:dyDescent="0.3">
      <c r="A2153" t="s">
        <v>4498</v>
      </c>
      <c r="B2153" t="s">
        <v>4499</v>
      </c>
      <c r="C2153" t="s">
        <v>10398</v>
      </c>
      <c r="D2153" t="s">
        <v>244</v>
      </c>
      <c r="E2153">
        <v>312.85402199999999</v>
      </c>
      <c r="F2153">
        <v>267.14999999999998</v>
      </c>
      <c r="G2153">
        <v>-61.746027630504102</v>
      </c>
      <c r="H2153">
        <v>-18.1716633567959</v>
      </c>
      <c r="I2153">
        <v>-50.247677919746799</v>
      </c>
      <c r="J2153">
        <v>-10.6242584702537</v>
      </c>
      <c r="K2153">
        <v>329.05931102628898</v>
      </c>
      <c r="M2153">
        <v>20.8701873198541</v>
      </c>
      <c r="O2153">
        <v>75.931124836234304</v>
      </c>
      <c r="P2153">
        <v>1.1931818181817899</v>
      </c>
    </row>
    <row r="2154" spans="1:17" hidden="1" x14ac:dyDescent="0.3">
      <c r="A2154" t="s">
        <v>4500</v>
      </c>
      <c r="B2154" t="s">
        <v>4501</v>
      </c>
      <c r="C2154" t="s">
        <v>10398</v>
      </c>
      <c r="D2154" t="s">
        <v>259</v>
      </c>
      <c r="E2154">
        <v>312.26076</v>
      </c>
      <c r="F2154">
        <v>1428</v>
      </c>
      <c r="G2154">
        <v>56.416513540712302</v>
      </c>
      <c r="H2154">
        <v>-16.367276823937399</v>
      </c>
      <c r="I2154">
        <v>55.237227157171297</v>
      </c>
      <c r="J2154">
        <v>-7.9202639328690099</v>
      </c>
      <c r="K2154">
        <v>1477.75290145435</v>
      </c>
      <c r="L2154">
        <v>1229.80613612359</v>
      </c>
      <c r="M2154">
        <v>43.991160996894003</v>
      </c>
      <c r="N2154">
        <v>0.48162035815063398</v>
      </c>
      <c r="O2154">
        <v>18.718487394957901</v>
      </c>
      <c r="P2154">
        <v>101.694915254237</v>
      </c>
      <c r="Q2154">
        <v>0.132511373587409</v>
      </c>
    </row>
    <row r="2155" spans="1:17" hidden="1" x14ac:dyDescent="0.3">
      <c r="A2155" t="s">
        <v>4502</v>
      </c>
      <c r="B2155" t="s">
        <v>4503</v>
      </c>
      <c r="C2155" t="s">
        <v>10398</v>
      </c>
      <c r="D2155" t="s">
        <v>4504</v>
      </c>
      <c r="E2155">
        <v>312.13928016</v>
      </c>
      <c r="F2155">
        <v>22.56</v>
      </c>
      <c r="G2155">
        <v>-44.749720390044899</v>
      </c>
      <c r="H2155">
        <v>-34.284587638780302</v>
      </c>
      <c r="I2155">
        <v>-62.569823179524299</v>
      </c>
      <c r="J2155">
        <v>19.699061997386099</v>
      </c>
      <c r="K2155">
        <v>29.215891837716399</v>
      </c>
      <c r="L2155">
        <v>35.404189935497399</v>
      </c>
      <c r="M2155">
        <v>55.980667094497697</v>
      </c>
      <c r="N2155">
        <v>1.7811816041928299</v>
      </c>
      <c r="O2155">
        <v>152.216312056737</v>
      </c>
      <c r="P2155">
        <v>34.126040428061799</v>
      </c>
      <c r="Q2155">
        <v>0.25406764851893998</v>
      </c>
    </row>
    <row r="2156" spans="1:17" hidden="1" x14ac:dyDescent="0.3">
      <c r="A2156" t="s">
        <v>4505</v>
      </c>
      <c r="B2156" t="s">
        <v>4506</v>
      </c>
      <c r="C2156" t="s">
        <v>10398</v>
      </c>
      <c r="D2156" t="s">
        <v>77</v>
      </c>
      <c r="E2156">
        <v>311.888568615</v>
      </c>
      <c r="F2156">
        <v>53.43</v>
      </c>
      <c r="G2156">
        <v>92.938631539286206</v>
      </c>
      <c r="H2156">
        <v>-20.227610148658201</v>
      </c>
      <c r="I2156">
        <v>25.3409446433723</v>
      </c>
      <c r="J2156">
        <v>-10.9882409055968</v>
      </c>
      <c r="K2156">
        <v>54.266447180913197</v>
      </c>
      <c r="L2156">
        <v>44.453857532814801</v>
      </c>
      <c r="M2156">
        <v>27.012511043600501</v>
      </c>
      <c r="N2156">
        <v>0.38220796215904801</v>
      </c>
      <c r="O2156">
        <v>38.124649073554103</v>
      </c>
      <c r="P2156">
        <v>132.304347826086</v>
      </c>
      <c r="Q2156">
        <v>0.109865420996729</v>
      </c>
    </row>
    <row r="2157" spans="1:17" hidden="1" x14ac:dyDescent="0.3">
      <c r="A2157" t="s">
        <v>4507</v>
      </c>
      <c r="B2157" t="s">
        <v>4508</v>
      </c>
      <c r="C2157" t="s">
        <v>10398</v>
      </c>
      <c r="D2157" t="s">
        <v>259</v>
      </c>
      <c r="E2157">
        <v>311.76369868</v>
      </c>
      <c r="F2157">
        <v>1304.3</v>
      </c>
      <c r="G2157">
        <v>-18.115014199490599</v>
      </c>
      <c r="H2157">
        <v>9.1971156838544801E-2</v>
      </c>
      <c r="I2157">
        <v>-41.385304613075398</v>
      </c>
      <c r="J2157">
        <v>-7.4646703246962103</v>
      </c>
      <c r="K2157">
        <v>1396.2429184300199</v>
      </c>
      <c r="L2157">
        <v>1460.0228321345901</v>
      </c>
      <c r="M2157">
        <v>38.073159403040002</v>
      </c>
      <c r="N2157">
        <v>0.51030937510005703</v>
      </c>
      <c r="O2157">
        <v>76.3397991259679</v>
      </c>
      <c r="P2157">
        <v>24.2545489187386</v>
      </c>
      <c r="Q2157">
        <v>0.17788335709257899</v>
      </c>
    </row>
    <row r="2158" spans="1:17" hidden="1" x14ac:dyDescent="0.3">
      <c r="A2158" t="s">
        <v>4509</v>
      </c>
      <c r="B2158" t="s">
        <v>4510</v>
      </c>
      <c r="C2158" t="s">
        <v>10398</v>
      </c>
      <c r="D2158" t="s">
        <v>642</v>
      </c>
      <c r="E2158">
        <v>311.12396548800001</v>
      </c>
      <c r="F2158">
        <v>21.09</v>
      </c>
      <c r="G2158">
        <v>9.1563533218768605</v>
      </c>
      <c r="H2158">
        <v>-22.137094218519401</v>
      </c>
      <c r="I2158">
        <v>23.4483271937079</v>
      </c>
      <c r="J2158">
        <v>-7.8833856626805101</v>
      </c>
      <c r="K2158">
        <v>21.2693349345443</v>
      </c>
      <c r="L2158">
        <v>19.600886339776601</v>
      </c>
      <c r="M2158">
        <v>42.161135148943799</v>
      </c>
      <c r="N2158">
        <v>0.57658430033270702</v>
      </c>
      <c r="O2158">
        <v>20.199146514935901</v>
      </c>
      <c r="P2158">
        <v>59.169811320754697</v>
      </c>
      <c r="Q2158">
        <v>1.3407129151292999E-2</v>
      </c>
    </row>
    <row r="2159" spans="1:17" hidden="1" x14ac:dyDescent="0.3">
      <c r="A2159" t="s">
        <v>4511</v>
      </c>
      <c r="B2159" t="s">
        <v>4512</v>
      </c>
      <c r="C2159" t="s">
        <v>10398</v>
      </c>
      <c r="D2159" t="s">
        <v>54</v>
      </c>
      <c r="E2159">
        <v>309.12633825</v>
      </c>
      <c r="F2159">
        <v>330.65</v>
      </c>
      <c r="G2159">
        <v>-45.576368060412499</v>
      </c>
      <c r="H2159">
        <v>-0.214336529088413</v>
      </c>
      <c r="I2159">
        <v>-14.928370290298799</v>
      </c>
      <c r="J2159">
        <v>-7.2391106733856301</v>
      </c>
      <c r="K2159">
        <v>330.22657736550201</v>
      </c>
      <c r="L2159">
        <v>335.92326810818003</v>
      </c>
      <c r="M2159">
        <v>40.865842732453302</v>
      </c>
      <c r="N2159">
        <v>0.41127956084502298</v>
      </c>
      <c r="O2159">
        <v>22.0021170421896</v>
      </c>
      <c r="P2159">
        <v>29.6666666666666</v>
      </c>
      <c r="Q2159">
        <v>8.3891247833425997E-2</v>
      </c>
    </row>
    <row r="2160" spans="1:17" hidden="1" x14ac:dyDescent="0.3">
      <c r="A2160" t="s">
        <v>4513</v>
      </c>
      <c r="B2160" t="s">
        <v>4514</v>
      </c>
      <c r="C2160" t="s">
        <v>10398</v>
      </c>
      <c r="D2160" t="s">
        <v>125</v>
      </c>
      <c r="E2160">
        <v>308.80430538000002</v>
      </c>
      <c r="F2160">
        <v>127.95</v>
      </c>
      <c r="G2160">
        <v>59.541608310790302</v>
      </c>
      <c r="H2160">
        <v>64.911669976537297</v>
      </c>
      <c r="I2160">
        <v>37.9412883984877</v>
      </c>
      <c r="J2160">
        <v>14.800394086744999</v>
      </c>
      <c r="K2160">
        <v>93.901366109447096</v>
      </c>
      <c r="L2160">
        <v>80.390757907023499</v>
      </c>
      <c r="M2160">
        <v>74.185516742298105</v>
      </c>
      <c r="N2160">
        <v>1.89860614283952</v>
      </c>
      <c r="O2160">
        <v>5.8225869480265704</v>
      </c>
      <c r="P2160">
        <v>116.864406779661</v>
      </c>
    </row>
    <row r="2161" spans="1:17" hidden="1" x14ac:dyDescent="0.3">
      <c r="A2161" t="s">
        <v>4515</v>
      </c>
      <c r="B2161" t="s">
        <v>4516</v>
      </c>
      <c r="C2161" t="s">
        <v>10398</v>
      </c>
      <c r="D2161" t="s">
        <v>278</v>
      </c>
      <c r="E2161">
        <v>308.67442454000002</v>
      </c>
      <c r="F2161">
        <v>394.7</v>
      </c>
      <c r="G2161">
        <v>-39.510341873832303</v>
      </c>
      <c r="H2161">
        <v>-17.0779133567959</v>
      </c>
      <c r="I2161">
        <v>-32.169532299900901</v>
      </c>
      <c r="J2161">
        <v>-5.0722214191789501</v>
      </c>
      <c r="K2161">
        <v>440.82920306525301</v>
      </c>
      <c r="L2161">
        <v>467.18326420546202</v>
      </c>
      <c r="M2161">
        <v>37.038133785367698</v>
      </c>
      <c r="N2161">
        <v>0.75753059236990306</v>
      </c>
      <c r="O2161">
        <v>48.720547251076702</v>
      </c>
      <c r="P2161">
        <v>4.5562913907284797</v>
      </c>
      <c r="Q2161">
        <v>2.7541133017922E-2</v>
      </c>
    </row>
    <row r="2162" spans="1:17" hidden="1" x14ac:dyDescent="0.3">
      <c r="A2162" t="s">
        <v>4517</v>
      </c>
      <c r="B2162" t="s">
        <v>4518</v>
      </c>
      <c r="C2162" t="s">
        <v>10398</v>
      </c>
      <c r="D2162" t="s">
        <v>642</v>
      </c>
      <c r="E2162">
        <v>306.84035657999999</v>
      </c>
      <c r="F2162">
        <v>311.10000000000002</v>
      </c>
      <c r="G2162">
        <v>46.916991619749197</v>
      </c>
      <c r="H2162">
        <v>4.3502664677654304</v>
      </c>
      <c r="I2162">
        <v>-12.619792644599301</v>
      </c>
      <c r="J2162">
        <v>-6.0343550354658602</v>
      </c>
      <c r="K2162">
        <v>299.282041729269</v>
      </c>
      <c r="L2162">
        <v>268.77308228500198</v>
      </c>
      <c r="M2162">
        <v>51.293097906594397</v>
      </c>
      <c r="N2162">
        <v>1.12908245352374</v>
      </c>
      <c r="O2162">
        <v>18.868531018964902</v>
      </c>
      <c r="P2162">
        <v>105.958291956305</v>
      </c>
      <c r="Q2162">
        <v>0.112094676353995</v>
      </c>
    </row>
    <row r="2163" spans="1:17" hidden="1" x14ac:dyDescent="0.3">
      <c r="A2163" t="s">
        <v>4519</v>
      </c>
      <c r="B2163" t="s">
        <v>4520</v>
      </c>
      <c r="C2163" t="s">
        <v>10398</v>
      </c>
      <c r="D2163" t="s">
        <v>1414</v>
      </c>
      <c r="E2163">
        <v>306.731762</v>
      </c>
      <c r="F2163">
        <v>173.15</v>
      </c>
      <c r="G2163">
        <v>19.352589881016598</v>
      </c>
      <c r="H2163">
        <v>-6.1819315881454902</v>
      </c>
      <c r="I2163">
        <v>-1.57443559455295</v>
      </c>
      <c r="J2163">
        <v>3.8722182044407099</v>
      </c>
      <c r="K2163">
        <v>166.356917938489</v>
      </c>
      <c r="L2163">
        <v>147.13949076656399</v>
      </c>
      <c r="M2163">
        <v>49.566106922155903</v>
      </c>
      <c r="N2163">
        <v>0.613896624076254</v>
      </c>
      <c r="O2163">
        <v>16.661853883915601</v>
      </c>
      <c r="P2163">
        <v>78.413189077794897</v>
      </c>
      <c r="Q2163">
        <v>7.1659220574708998E-2</v>
      </c>
    </row>
    <row r="2164" spans="1:17" hidden="1" x14ac:dyDescent="0.3">
      <c r="A2164" t="s">
        <v>4521</v>
      </c>
      <c r="B2164" t="s">
        <v>4522</v>
      </c>
      <c r="C2164" t="s">
        <v>10398</v>
      </c>
      <c r="D2164" t="s">
        <v>2435</v>
      </c>
      <c r="E2164">
        <v>305.05142760000001</v>
      </c>
      <c r="F2164">
        <v>187.8</v>
      </c>
      <c r="G2164">
        <v>26.9063533218768</v>
      </c>
      <c r="H2164">
        <v>1.4777563724109799</v>
      </c>
      <c r="I2164">
        <v>5.4573346115814898</v>
      </c>
      <c r="J2164">
        <v>-1.71336738114487</v>
      </c>
      <c r="K2164">
        <v>201.44528762690501</v>
      </c>
      <c r="L2164">
        <v>165.96699714152101</v>
      </c>
      <c r="M2164">
        <v>19.138661344410899</v>
      </c>
      <c r="N2164">
        <v>0.43636363636363601</v>
      </c>
      <c r="O2164">
        <v>45.367412140574999</v>
      </c>
      <c r="P2164">
        <v>67.081850533807796</v>
      </c>
      <c r="Q2164">
        <v>0.12659017381752799</v>
      </c>
    </row>
    <row r="2165" spans="1:17" hidden="1" x14ac:dyDescent="0.3">
      <c r="A2165" t="s">
        <v>4523</v>
      </c>
      <c r="B2165" t="s">
        <v>4524</v>
      </c>
      <c r="C2165" t="s">
        <v>10398</v>
      </c>
      <c r="D2165" t="s">
        <v>429</v>
      </c>
      <c r="E2165">
        <v>304.99560000000002</v>
      </c>
      <c r="F2165">
        <v>266</v>
      </c>
      <c r="G2165">
        <v>32.256064304535798</v>
      </c>
      <c r="H2165">
        <v>14.5828615300818</v>
      </c>
      <c r="I2165">
        <v>3.9230516564873201</v>
      </c>
      <c r="J2165">
        <v>-2.09215525993275</v>
      </c>
      <c r="K2165">
        <v>250.237166565254</v>
      </c>
      <c r="L2165">
        <v>221.753347805696</v>
      </c>
      <c r="M2165">
        <v>45.940823488135599</v>
      </c>
      <c r="N2165">
        <v>0.26771260987830098</v>
      </c>
      <c r="O2165">
        <v>34.304511278195399</v>
      </c>
      <c r="P2165">
        <v>71.612903225806406</v>
      </c>
      <c r="Q2165">
        <v>0.124459267149141</v>
      </c>
    </row>
    <row r="2166" spans="1:17" hidden="1" x14ac:dyDescent="0.3">
      <c r="A2166" t="s">
        <v>4525</v>
      </c>
      <c r="B2166" t="s">
        <v>4526</v>
      </c>
      <c r="C2166" t="s">
        <v>10398</v>
      </c>
      <c r="D2166" t="s">
        <v>429</v>
      </c>
      <c r="E2166">
        <v>304.90975042399998</v>
      </c>
      <c r="F2166">
        <v>31.73</v>
      </c>
      <c r="G2166">
        <v>22.588607518519499</v>
      </c>
      <c r="H2166">
        <v>-20.197064426314601</v>
      </c>
      <c r="I2166">
        <v>18.377821312203999</v>
      </c>
      <c r="J2166">
        <v>-1.5543848692211799</v>
      </c>
      <c r="K2166">
        <v>32.6819215683159</v>
      </c>
      <c r="L2166">
        <v>29.378125382794</v>
      </c>
      <c r="M2166">
        <v>42.663678073516401</v>
      </c>
      <c r="N2166">
        <v>0.12092191521401</v>
      </c>
      <c r="O2166">
        <v>40.056728647967198</v>
      </c>
      <c r="P2166">
        <v>66.125654450261706</v>
      </c>
      <c r="Q2166">
        <v>6.2390274931580003E-2</v>
      </c>
    </row>
    <row r="2167" spans="1:17" hidden="1" x14ac:dyDescent="0.3">
      <c r="A2167" t="s">
        <v>4527</v>
      </c>
      <c r="B2167" t="s">
        <v>4528</v>
      </c>
      <c r="C2167" t="s">
        <v>10398</v>
      </c>
      <c r="D2167" t="s">
        <v>46</v>
      </c>
      <c r="E2167">
        <v>304.41399999999999</v>
      </c>
      <c r="F2167">
        <v>277.75</v>
      </c>
      <c r="G2167">
        <v>-13.5744319746979</v>
      </c>
      <c r="H2167">
        <v>-12.4786147805815</v>
      </c>
      <c r="I2167">
        <v>36.338953797160102</v>
      </c>
      <c r="J2167">
        <v>-7.7236413537476203</v>
      </c>
      <c r="K2167">
        <v>302.02219009442598</v>
      </c>
      <c r="M2167">
        <v>39.253885898395801</v>
      </c>
      <c r="N2167">
        <v>0.35579971252485798</v>
      </c>
      <c r="O2167">
        <v>52.835283528352797</v>
      </c>
      <c r="P2167">
        <v>62.047841306884401</v>
      </c>
    </row>
    <row r="2168" spans="1:17" hidden="1" x14ac:dyDescent="0.3">
      <c r="A2168" t="s">
        <v>4529</v>
      </c>
      <c r="B2168" t="s">
        <v>4530</v>
      </c>
      <c r="C2168" t="s">
        <v>10398</v>
      </c>
      <c r="D2168" t="s">
        <v>132</v>
      </c>
      <c r="E2168">
        <v>304.09950296</v>
      </c>
      <c r="F2168">
        <v>41.66</v>
      </c>
      <c r="G2168">
        <v>-5.4947488526837702</v>
      </c>
      <c r="H2168">
        <v>0.23127333275398501</v>
      </c>
      <c r="I2168">
        <v>-33.848583114989701</v>
      </c>
      <c r="J2168">
        <v>-4.5232847365167803</v>
      </c>
      <c r="K2168">
        <v>42.9931224890328</v>
      </c>
      <c r="L2168">
        <v>42.687720180766497</v>
      </c>
      <c r="M2168">
        <v>43.6277011494481</v>
      </c>
      <c r="N2168">
        <v>0.86115237704635705</v>
      </c>
      <c r="O2168">
        <v>51.224195871339397</v>
      </c>
      <c r="P2168">
        <v>30.800627943485001</v>
      </c>
    </row>
    <row r="2169" spans="1:17" hidden="1" x14ac:dyDescent="0.3">
      <c r="A2169" t="s">
        <v>4531</v>
      </c>
      <c r="B2169" t="s">
        <v>4532</v>
      </c>
      <c r="C2169" t="s">
        <v>10398</v>
      </c>
      <c r="D2169" t="s">
        <v>89</v>
      </c>
      <c r="E2169">
        <v>303.84329522399997</v>
      </c>
      <c r="F2169">
        <v>23.59</v>
      </c>
      <c r="G2169">
        <v>50.384554956754201</v>
      </c>
      <c r="H2169">
        <v>-19.169864795644799</v>
      </c>
      <c r="I2169">
        <v>2.7659771232087</v>
      </c>
      <c r="J2169">
        <v>-2.83977539115739</v>
      </c>
      <c r="K2169">
        <v>25.5347845413729</v>
      </c>
      <c r="L2169">
        <v>23.083451478938699</v>
      </c>
      <c r="M2169">
        <v>33.526511544274499</v>
      </c>
      <c r="N2169">
        <v>0.35916581634495298</v>
      </c>
      <c r="O2169">
        <v>38.462822879119301</v>
      </c>
      <c r="P2169">
        <v>93.283983078700999</v>
      </c>
      <c r="Q2169">
        <v>0.121943098313649</v>
      </c>
    </row>
    <row r="2170" spans="1:17" hidden="1" x14ac:dyDescent="0.3">
      <c r="A2170" t="s">
        <v>4533</v>
      </c>
      <c r="B2170" t="s">
        <v>4534</v>
      </c>
      <c r="C2170" t="s">
        <v>10398</v>
      </c>
      <c r="D2170" t="s">
        <v>51</v>
      </c>
      <c r="E2170">
        <v>303.08010000000002</v>
      </c>
      <c r="F2170">
        <v>982.75</v>
      </c>
      <c r="G2170">
        <v>25.263616236497199</v>
      </c>
      <c r="H2170">
        <v>-9.4801613421350694</v>
      </c>
      <c r="I2170">
        <v>-9.2696505469018895</v>
      </c>
      <c r="J2170">
        <v>-10.410846372741499</v>
      </c>
      <c r="K2170">
        <v>941.98898039924802</v>
      </c>
      <c r="L2170">
        <v>907.895518275418</v>
      </c>
      <c r="M2170">
        <v>43.313596683719801</v>
      </c>
      <c r="N2170">
        <v>0.59840446521742896</v>
      </c>
      <c r="O2170">
        <v>50.587636733655501</v>
      </c>
      <c r="P2170">
        <v>67.314567845184698</v>
      </c>
      <c r="Q2170">
        <v>5.7556984290106E-2</v>
      </c>
    </row>
    <row r="2171" spans="1:17" hidden="1" x14ac:dyDescent="0.3">
      <c r="A2171" t="s">
        <v>4535</v>
      </c>
      <c r="B2171" t="s">
        <v>4536</v>
      </c>
      <c r="C2171" t="s">
        <v>10398</v>
      </c>
      <c r="D2171" t="s">
        <v>390</v>
      </c>
      <c r="E2171">
        <v>303.03440999999998</v>
      </c>
      <c r="F2171">
        <v>137</v>
      </c>
      <c r="G2171">
        <v>8.7552551143534991</v>
      </c>
      <c r="H2171">
        <v>11.971779266154799</v>
      </c>
      <c r="I2171">
        <v>55.103185965630303</v>
      </c>
      <c r="J2171">
        <v>-3.1022562700337599</v>
      </c>
      <c r="K2171">
        <v>137.119888634136</v>
      </c>
      <c r="L2171">
        <v>115.75907503907</v>
      </c>
      <c r="M2171">
        <v>31.160671531778402</v>
      </c>
      <c r="N2171">
        <v>0.54825174825174805</v>
      </c>
      <c r="O2171">
        <v>18.941605839415999</v>
      </c>
      <c r="P2171">
        <v>100</v>
      </c>
      <c r="Q2171">
        <v>0.14042135761960101</v>
      </c>
    </row>
    <row r="2172" spans="1:17" hidden="1" x14ac:dyDescent="0.3">
      <c r="A2172" t="s">
        <v>4537</v>
      </c>
      <c r="B2172" t="s">
        <v>4538</v>
      </c>
      <c r="C2172" t="s">
        <v>10398</v>
      </c>
      <c r="D2172" t="s">
        <v>132</v>
      </c>
      <c r="E2172">
        <v>302.84990675199998</v>
      </c>
      <c r="F2172">
        <v>149.56</v>
      </c>
      <c r="G2172">
        <v>207.253200168723</v>
      </c>
      <c r="H2172">
        <v>3.6921886356138902</v>
      </c>
      <c r="I2172">
        <v>118.176424991559</v>
      </c>
      <c r="J2172">
        <v>4.5851400815416801</v>
      </c>
      <c r="K2172">
        <v>132.719259765966</v>
      </c>
      <c r="L2172">
        <v>101.54931461188499</v>
      </c>
      <c r="M2172">
        <v>79.973541158559897</v>
      </c>
      <c r="N2172">
        <v>0.227163653878212</v>
      </c>
      <c r="O2172">
        <v>15.338325755549601</v>
      </c>
      <c r="P2172">
        <v>252.32037691401601</v>
      </c>
      <c r="Q2172">
        <v>0.13792990576428299</v>
      </c>
    </row>
    <row r="2173" spans="1:17" hidden="1" x14ac:dyDescent="0.3">
      <c r="A2173" t="s">
        <v>4539</v>
      </c>
      <c r="B2173" t="s">
        <v>4540</v>
      </c>
      <c r="C2173" t="s">
        <v>10398</v>
      </c>
      <c r="D2173" t="s">
        <v>114</v>
      </c>
      <c r="E2173">
        <v>302.404608</v>
      </c>
      <c r="F2173">
        <v>188.4</v>
      </c>
      <c r="G2173">
        <v>-78.202484648663201</v>
      </c>
      <c r="H2173">
        <v>-27.6879743949576</v>
      </c>
      <c r="I2173">
        <v>-14.7775015190521</v>
      </c>
      <c r="J2173">
        <v>-13.919940151097901</v>
      </c>
      <c r="K2173">
        <v>221.97512207231301</v>
      </c>
      <c r="L2173">
        <v>242.428874333408</v>
      </c>
      <c r="M2173">
        <v>15.190382915070799</v>
      </c>
      <c r="N2173">
        <v>0.51866188046016704</v>
      </c>
      <c r="O2173">
        <v>169.37367303609301</v>
      </c>
      <c r="P2173">
        <v>16.9459962756052</v>
      </c>
      <c r="Q2173">
        <v>0.120589991702949</v>
      </c>
    </row>
    <row r="2174" spans="1:17" hidden="1" x14ac:dyDescent="0.3">
      <c r="A2174" t="s">
        <v>4541</v>
      </c>
      <c r="B2174" t="s">
        <v>4542</v>
      </c>
      <c r="C2174" t="s">
        <v>10398</v>
      </c>
      <c r="D2174" t="s">
        <v>46</v>
      </c>
      <c r="E2174">
        <v>302.39981220999999</v>
      </c>
      <c r="F2174">
        <v>239.65</v>
      </c>
      <c r="G2174">
        <v>8.7324716479951903</v>
      </c>
      <c r="H2174">
        <v>-15.7196523878745</v>
      </c>
      <c r="I2174">
        <v>20.230821358752401</v>
      </c>
      <c r="J2174">
        <v>-9.1179475338166291</v>
      </c>
      <c r="K2174">
        <v>254.08725400608699</v>
      </c>
      <c r="M2174">
        <v>34.737273364155698</v>
      </c>
      <c r="N2174">
        <v>0.35289051969447299</v>
      </c>
      <c r="O2174">
        <v>37.283538493636499</v>
      </c>
      <c r="P2174">
        <v>77.847866419295002</v>
      </c>
    </row>
    <row r="2175" spans="1:17" hidden="1" x14ac:dyDescent="0.3">
      <c r="A2175" t="s">
        <v>4543</v>
      </c>
      <c r="B2175" t="s">
        <v>4544</v>
      </c>
      <c r="C2175" t="s">
        <v>10398</v>
      </c>
      <c r="D2175" t="s">
        <v>239</v>
      </c>
      <c r="E2175">
        <v>301.80099999999999</v>
      </c>
      <c r="F2175">
        <v>368.05</v>
      </c>
      <c r="G2175">
        <v>56.290191705715202</v>
      </c>
      <c r="H2175">
        <v>15.357690465111</v>
      </c>
      <c r="I2175">
        <v>25.198454249297502</v>
      </c>
      <c r="J2175">
        <v>-6.7133673811448702</v>
      </c>
      <c r="K2175">
        <v>349.47360959821498</v>
      </c>
      <c r="L2175">
        <v>298.13633044944697</v>
      </c>
      <c r="M2175">
        <v>38.123955592507599</v>
      </c>
      <c r="N2175">
        <v>0.84368133272011803</v>
      </c>
      <c r="O2175">
        <v>17.579133269936101</v>
      </c>
      <c r="P2175">
        <v>95.771276595744695</v>
      </c>
      <c r="Q2175">
        <v>0.157882133633375</v>
      </c>
    </row>
    <row r="2176" spans="1:17" hidden="1" x14ac:dyDescent="0.3">
      <c r="A2176" t="s">
        <v>4545</v>
      </c>
      <c r="B2176" t="s">
        <v>4546</v>
      </c>
      <c r="C2176" t="s">
        <v>10398</v>
      </c>
      <c r="D2176" t="s">
        <v>158</v>
      </c>
      <c r="E2176">
        <v>301.63968</v>
      </c>
      <c r="F2176">
        <v>10.91</v>
      </c>
      <c r="G2176">
        <v>-23.154622287879199</v>
      </c>
      <c r="H2176">
        <v>-17.791483528805301</v>
      </c>
      <c r="I2176">
        <v>-21.9719489497447</v>
      </c>
      <c r="J2176">
        <v>-5.2816876596479201</v>
      </c>
      <c r="K2176">
        <v>12.0464348620017</v>
      </c>
      <c r="L2176">
        <v>12.071153745598901</v>
      </c>
      <c r="M2176">
        <v>9.9195481802480305</v>
      </c>
      <c r="N2176">
        <v>1.07664180325673</v>
      </c>
      <c r="O2176">
        <v>95.692025664527904</v>
      </c>
      <c r="P2176">
        <v>23.977272727272702</v>
      </c>
      <c r="Q2176">
        <v>2.4433333464436002E-2</v>
      </c>
    </row>
    <row r="2177" spans="1:17" hidden="1" x14ac:dyDescent="0.3">
      <c r="A2177" t="s">
        <v>4547</v>
      </c>
      <c r="B2177" t="s">
        <v>4548</v>
      </c>
      <c r="C2177" t="s">
        <v>10398</v>
      </c>
      <c r="D2177" t="s">
        <v>144</v>
      </c>
      <c r="E2177">
        <v>301.59147419999999</v>
      </c>
      <c r="F2177">
        <v>38.49</v>
      </c>
      <c r="G2177">
        <v>825.74134091492795</v>
      </c>
      <c r="H2177">
        <v>-9.3104372833350109</v>
      </c>
      <c r="I2177">
        <v>15.226490355114199</v>
      </c>
      <c r="J2177">
        <v>-8.6247597862081502</v>
      </c>
      <c r="K2177">
        <v>39.760012185654297</v>
      </c>
      <c r="L2177">
        <v>31.125938973152799</v>
      </c>
      <c r="M2177">
        <v>50.634293687474099</v>
      </c>
      <c r="N2177">
        <v>0.60371909210697805</v>
      </c>
      <c r="O2177">
        <v>40.296180826188603</v>
      </c>
      <c r="P2177">
        <v>907.59162303664903</v>
      </c>
      <c r="Q2177">
        <v>0.279121025707954</v>
      </c>
    </row>
    <row r="2178" spans="1:17" hidden="1" x14ac:dyDescent="0.3">
      <c r="A2178" t="s">
        <v>4549</v>
      </c>
      <c r="B2178" t="s">
        <v>4550</v>
      </c>
      <c r="C2178" t="s">
        <v>10398</v>
      </c>
      <c r="D2178" t="s">
        <v>390</v>
      </c>
      <c r="E2178">
        <v>301.44634100000002</v>
      </c>
      <c r="F2178">
        <v>269.3</v>
      </c>
      <c r="G2178">
        <v>-37.272769064136099</v>
      </c>
      <c r="H2178">
        <v>-16.4567453772604</v>
      </c>
      <c r="I2178">
        <v>-24.653242838288801</v>
      </c>
      <c r="J2178">
        <v>-11.0690159167097</v>
      </c>
      <c r="K2178">
        <v>292.04873385697402</v>
      </c>
      <c r="L2178">
        <v>293.25584808561098</v>
      </c>
      <c r="M2178">
        <v>21.755823158828001</v>
      </c>
      <c r="N2178">
        <v>0.36056516734028499</v>
      </c>
      <c r="O2178">
        <v>50.371333085777898</v>
      </c>
      <c r="P2178">
        <v>25.2558139534883</v>
      </c>
      <c r="Q2178">
        <v>7.1266011981544003E-2</v>
      </c>
    </row>
    <row r="2179" spans="1:17" hidden="1" x14ac:dyDescent="0.3">
      <c r="A2179" t="s">
        <v>4551</v>
      </c>
      <c r="B2179" t="s">
        <v>4552</v>
      </c>
      <c r="C2179" t="s">
        <v>10398</v>
      </c>
      <c r="D2179" t="s">
        <v>789</v>
      </c>
      <c r="E2179">
        <v>301.28801596</v>
      </c>
      <c r="F2179">
        <v>230.2</v>
      </c>
      <c r="G2179">
        <v>61.048175268046599</v>
      </c>
      <c r="H2179">
        <v>7.57833664320402</v>
      </c>
      <c r="I2179">
        <v>51.481130288619298</v>
      </c>
      <c r="J2179">
        <v>-8.9981355930654008</v>
      </c>
      <c r="K2179">
        <v>218.57789278815599</v>
      </c>
      <c r="L2179">
        <v>182.07734182823199</v>
      </c>
      <c r="M2179">
        <v>47.478281411941502</v>
      </c>
      <c r="N2179">
        <v>1.99899374233514</v>
      </c>
      <c r="O2179">
        <v>19.895742832319701</v>
      </c>
      <c r="P2179">
        <v>105.53571428571399</v>
      </c>
    </row>
    <row r="2180" spans="1:17" hidden="1" x14ac:dyDescent="0.3">
      <c r="A2180" t="s">
        <v>4553</v>
      </c>
      <c r="B2180" t="s">
        <v>4554</v>
      </c>
      <c r="C2180" t="s">
        <v>10398</v>
      </c>
      <c r="D2180" t="s">
        <v>46</v>
      </c>
      <c r="E2180">
        <v>300.812717464</v>
      </c>
      <c r="F2180">
        <v>17.079999999999998</v>
      </c>
      <c r="G2180">
        <v>42.931605847129298</v>
      </c>
      <c r="H2180">
        <v>-16.489739684800099</v>
      </c>
      <c r="I2180">
        <v>20.766491650520202</v>
      </c>
      <c r="J2180">
        <v>1.61996595218846</v>
      </c>
      <c r="K2180">
        <v>17.981872769211801</v>
      </c>
      <c r="L2180">
        <v>16.041364464141999</v>
      </c>
      <c r="M2180">
        <v>53.703377545953202</v>
      </c>
      <c r="N2180">
        <v>0.46588364780018898</v>
      </c>
      <c r="O2180">
        <v>43.852459016393396</v>
      </c>
      <c r="Q2180">
        <v>0.116216319695693</v>
      </c>
    </row>
    <row r="2181" spans="1:17" hidden="1" x14ac:dyDescent="0.3">
      <c r="A2181" t="s">
        <v>4555</v>
      </c>
      <c r="B2181" t="s">
        <v>4556</v>
      </c>
      <c r="C2181" t="s">
        <v>10398</v>
      </c>
      <c r="D2181" t="s">
        <v>4063</v>
      </c>
      <c r="E2181">
        <v>300.20687400000003</v>
      </c>
      <c r="F2181">
        <v>220</v>
      </c>
      <c r="G2181">
        <v>-37.9651585481772</v>
      </c>
      <c r="H2181">
        <v>-8.0580269931596096</v>
      </c>
      <c r="I2181">
        <v>-30.077693446661701</v>
      </c>
      <c r="J2181">
        <v>-13.3063615429463</v>
      </c>
      <c r="K2181">
        <v>210.01715851246601</v>
      </c>
      <c r="L2181">
        <v>229.28143162821601</v>
      </c>
      <c r="M2181">
        <v>54.556564872695198</v>
      </c>
      <c r="N2181">
        <v>2.7991543340380498</v>
      </c>
      <c r="O2181">
        <v>56.818181818181799</v>
      </c>
      <c r="P2181">
        <v>31.736526946107698</v>
      </c>
      <c r="Q2181">
        <v>0.109740869267035</v>
      </c>
    </row>
    <row r="2182" spans="1:17" hidden="1" x14ac:dyDescent="0.3">
      <c r="A2182" t="s">
        <v>4557</v>
      </c>
      <c r="B2182" t="s">
        <v>4558</v>
      </c>
      <c r="C2182" t="s">
        <v>10398</v>
      </c>
      <c r="D2182" t="s">
        <v>2300</v>
      </c>
      <c r="E2182">
        <v>300.12658204000002</v>
      </c>
      <c r="F2182">
        <v>24.76</v>
      </c>
      <c r="G2182">
        <v>-20.374414212309201</v>
      </c>
      <c r="H2182">
        <v>13.910880461299699</v>
      </c>
      <c r="I2182">
        <v>-17.0340724775699</v>
      </c>
      <c r="J2182">
        <v>-2.9391483222282999</v>
      </c>
      <c r="K2182">
        <v>23.381510444992301</v>
      </c>
      <c r="L2182">
        <v>23.5851960695652</v>
      </c>
      <c r="M2182">
        <v>50.070432078291702</v>
      </c>
      <c r="N2182">
        <v>1.8969941164894899</v>
      </c>
      <c r="O2182">
        <v>48.626817447495903</v>
      </c>
      <c r="P2182">
        <v>37.632017787659798</v>
      </c>
      <c r="Q2182">
        <v>6.8705478755180002E-2</v>
      </c>
    </row>
    <row r="2183" spans="1:17" hidden="1" x14ac:dyDescent="0.3">
      <c r="A2183" t="s">
        <v>4559</v>
      </c>
      <c r="B2183" t="s">
        <v>4560</v>
      </c>
      <c r="C2183" t="s">
        <v>10398</v>
      </c>
      <c r="D2183" t="s">
        <v>54</v>
      </c>
      <c r="E2183">
        <v>299.86397932</v>
      </c>
      <c r="F2183">
        <v>243.7</v>
      </c>
      <c r="G2183">
        <v>2.0649162608287699</v>
      </c>
      <c r="H2183">
        <v>-6.6155622285051203</v>
      </c>
      <c r="I2183">
        <v>-1.18476686422364</v>
      </c>
      <c r="J2183">
        <v>-12.8898379693801</v>
      </c>
      <c r="K2183">
        <v>240.72685464006199</v>
      </c>
      <c r="L2183">
        <v>229.819495249163</v>
      </c>
      <c r="M2183">
        <v>51.302347924891599</v>
      </c>
      <c r="N2183">
        <v>1.5611563353210001</v>
      </c>
      <c r="O2183">
        <v>33.360689372178904</v>
      </c>
      <c r="P2183">
        <v>33.169398907103798</v>
      </c>
      <c r="Q2183">
        <v>3.0869029133533E-2</v>
      </c>
    </row>
    <row r="2184" spans="1:17" hidden="1" x14ac:dyDescent="0.3">
      <c r="A2184" t="s">
        <v>4561</v>
      </c>
      <c r="B2184" t="s">
        <v>4562</v>
      </c>
      <c r="C2184" t="s">
        <v>10398</v>
      </c>
      <c r="D2184" t="s">
        <v>753</v>
      </c>
      <c r="E2184">
        <v>298.53358683599998</v>
      </c>
      <c r="F2184">
        <v>12</v>
      </c>
      <c r="G2184">
        <v>-22.355040779999801</v>
      </c>
      <c r="H2184">
        <v>-4.1710367903799304</v>
      </c>
      <c r="I2184">
        <v>-14.557764611887</v>
      </c>
      <c r="J2184">
        <v>-1.79663132785594</v>
      </c>
      <c r="K2184">
        <v>11.942349655140699</v>
      </c>
      <c r="L2184">
        <v>11.685492138163999</v>
      </c>
      <c r="M2184">
        <v>70.589314799391403</v>
      </c>
      <c r="N2184">
        <v>1.0437011080130201</v>
      </c>
      <c r="O2184">
        <v>16.6666666666666</v>
      </c>
      <c r="P2184">
        <v>26.315789473684202</v>
      </c>
    </row>
    <row r="2185" spans="1:17" hidden="1" x14ac:dyDescent="0.3">
      <c r="A2185" t="s">
        <v>4563</v>
      </c>
      <c r="B2185" t="s">
        <v>4564</v>
      </c>
      <c r="C2185" t="s">
        <v>10398</v>
      </c>
      <c r="D2185" t="s">
        <v>1556</v>
      </c>
      <c r="E2185">
        <v>298.33823999999998</v>
      </c>
      <c r="F2185">
        <v>406.4</v>
      </c>
      <c r="G2185">
        <v>-64.559241173242299</v>
      </c>
      <c r="H2185">
        <v>-4.16925951064212</v>
      </c>
      <c r="I2185">
        <v>-15.4560748433603</v>
      </c>
      <c r="J2185">
        <v>-5.6520982345365498</v>
      </c>
      <c r="K2185">
        <v>432.54705878700599</v>
      </c>
      <c r="L2185">
        <v>475.70725251203402</v>
      </c>
      <c r="M2185">
        <v>33.327180751272898</v>
      </c>
      <c r="N2185">
        <v>0.541355542791499</v>
      </c>
      <c r="O2185">
        <v>69.783464566929098</v>
      </c>
      <c r="P2185">
        <v>17.456647398843899</v>
      </c>
      <c r="Q2185">
        <v>3.5813536285460003E-2</v>
      </c>
    </row>
    <row r="2186" spans="1:17" hidden="1" x14ac:dyDescent="0.3">
      <c r="A2186" t="s">
        <v>4565</v>
      </c>
      <c r="B2186" t="s">
        <v>4566</v>
      </c>
      <c r="C2186" t="s">
        <v>10398</v>
      </c>
      <c r="D2186" t="s">
        <v>605</v>
      </c>
      <c r="E2186">
        <v>298.28765399999997</v>
      </c>
      <c r="F2186">
        <v>74.150000000000006</v>
      </c>
      <c r="G2186">
        <v>-5.4724548468543004</v>
      </c>
      <c r="H2186">
        <v>-0.36649094300287199</v>
      </c>
      <c r="I2186">
        <v>-10.662668743662501</v>
      </c>
      <c r="J2186">
        <v>0.21880394705400499</v>
      </c>
      <c r="K2186">
        <v>72.423949474775995</v>
      </c>
      <c r="L2186">
        <v>68.355387300873105</v>
      </c>
      <c r="M2186">
        <v>47.367466362159597</v>
      </c>
      <c r="N2186">
        <v>0.98238509953073905</v>
      </c>
      <c r="O2186">
        <v>6.5407956844234496</v>
      </c>
      <c r="P2186">
        <v>37.010347376200997</v>
      </c>
      <c r="Q2186">
        <v>5.8821004496402998E-2</v>
      </c>
    </row>
    <row r="2187" spans="1:17" hidden="1" x14ac:dyDescent="0.3">
      <c r="A2187" t="s">
        <v>4567</v>
      </c>
      <c r="B2187" t="s">
        <v>4568</v>
      </c>
      <c r="C2187" t="s">
        <v>10398</v>
      </c>
      <c r="D2187" t="s">
        <v>278</v>
      </c>
      <c r="E2187">
        <v>298.19902215500002</v>
      </c>
      <c r="F2187">
        <v>140.46</v>
      </c>
      <c r="G2187">
        <v>-48.379422914029398</v>
      </c>
      <c r="H2187">
        <v>-3.80063401851343</v>
      </c>
      <c r="I2187">
        <v>-9.2537626783306202</v>
      </c>
      <c r="J2187">
        <v>-5.7569344335614803</v>
      </c>
      <c r="K2187">
        <v>139.83779695930701</v>
      </c>
      <c r="L2187">
        <v>139.37380280098199</v>
      </c>
      <c r="M2187">
        <v>42.541483263054602</v>
      </c>
      <c r="N2187">
        <v>0.88246557433349504</v>
      </c>
      <c r="O2187">
        <v>32.778015093264898</v>
      </c>
      <c r="P2187">
        <v>54.351648351648301</v>
      </c>
      <c r="Q2187">
        <v>9.9416413082425006E-2</v>
      </c>
    </row>
    <row r="2188" spans="1:17" hidden="1" x14ac:dyDescent="0.3">
      <c r="A2188" t="s">
        <v>4569</v>
      </c>
      <c r="B2188" t="s">
        <v>4570</v>
      </c>
      <c r="C2188" t="s">
        <v>10398</v>
      </c>
      <c r="D2188" t="s">
        <v>278</v>
      </c>
      <c r="E2188">
        <v>297.37531369999999</v>
      </c>
      <c r="F2188">
        <v>44.27</v>
      </c>
      <c r="G2188">
        <v>2.8323180242400201</v>
      </c>
      <c r="H2188">
        <v>-22.3323875649826</v>
      </c>
      <c r="I2188">
        <v>-12.110140156257399</v>
      </c>
      <c r="J2188">
        <v>-11.171998637528899</v>
      </c>
      <c r="K2188">
        <v>49.977989066161598</v>
      </c>
      <c r="L2188">
        <v>46.471123316832497</v>
      </c>
      <c r="M2188">
        <v>20.943527178861899</v>
      </c>
      <c r="N2188">
        <v>0.40324670292026699</v>
      </c>
      <c r="O2188">
        <v>48.9722159475943</v>
      </c>
      <c r="P2188">
        <v>43.500810372771397</v>
      </c>
      <c r="Q2188">
        <v>1.1982198822972001E-2</v>
      </c>
    </row>
    <row r="2189" spans="1:17" hidden="1" x14ac:dyDescent="0.3">
      <c r="A2189" t="s">
        <v>4571</v>
      </c>
      <c r="B2189" t="s">
        <v>4572</v>
      </c>
      <c r="C2189" t="s">
        <v>10398</v>
      </c>
      <c r="D2189" t="s">
        <v>21</v>
      </c>
      <c r="E2189">
        <v>295.78595224499998</v>
      </c>
      <c r="F2189">
        <v>131.55000000000001</v>
      </c>
      <c r="G2189">
        <v>-37.245454329930702</v>
      </c>
      <c r="H2189">
        <v>-4.8714029812239303</v>
      </c>
      <c r="I2189">
        <v>8.0917533923463498</v>
      </c>
      <c r="J2189">
        <v>-5.4665140742564802</v>
      </c>
      <c r="K2189">
        <v>129.43757606944101</v>
      </c>
      <c r="L2189">
        <v>127.16354022038099</v>
      </c>
      <c r="M2189">
        <v>53.743891441645097</v>
      </c>
      <c r="N2189">
        <v>0.38018980491991899</v>
      </c>
      <c r="O2189">
        <v>32.839224629418403</v>
      </c>
      <c r="P2189">
        <v>39.946808510638299</v>
      </c>
      <c r="Q2189">
        <v>0.119261601788907</v>
      </c>
    </row>
    <row r="2190" spans="1:17" hidden="1" x14ac:dyDescent="0.3">
      <c r="A2190" t="s">
        <v>4573</v>
      </c>
      <c r="B2190" t="s">
        <v>4574</v>
      </c>
      <c r="C2190" t="s">
        <v>10398</v>
      </c>
      <c r="D2190" t="s">
        <v>1208</v>
      </c>
      <c r="E2190">
        <v>295.26447787199999</v>
      </c>
      <c r="F2190">
        <v>23.58</v>
      </c>
      <c r="G2190">
        <v>-40.612514602651402</v>
      </c>
      <c r="H2190">
        <v>49.137658677102301</v>
      </c>
      <c r="I2190">
        <v>9.3641624920935609</v>
      </c>
      <c r="J2190">
        <v>12.854159174242</v>
      </c>
      <c r="K2190">
        <v>17.5137744491158</v>
      </c>
      <c r="L2190">
        <v>19.2679671838075</v>
      </c>
      <c r="M2190">
        <v>82.554877206438604</v>
      </c>
      <c r="N2190">
        <v>3.95645523117153</v>
      </c>
      <c r="O2190">
        <v>61.153519932145898</v>
      </c>
      <c r="P2190">
        <v>111.479820627802</v>
      </c>
      <c r="Q2190">
        <v>1.3733657715816999E-2</v>
      </c>
    </row>
    <row r="2191" spans="1:17" hidden="1" x14ac:dyDescent="0.3">
      <c r="A2191" t="s">
        <v>4575</v>
      </c>
      <c r="B2191" t="s">
        <v>4576</v>
      </c>
      <c r="C2191" t="s">
        <v>10398</v>
      </c>
      <c r="D2191" t="s">
        <v>197</v>
      </c>
      <c r="E2191">
        <v>294.35896500000001</v>
      </c>
      <c r="F2191">
        <v>761.7</v>
      </c>
      <c r="G2191">
        <v>-32.814534804671602</v>
      </c>
      <c r="H2191">
        <v>-8.5572608253090294</v>
      </c>
      <c r="I2191">
        <v>-10.949425536784901</v>
      </c>
      <c r="J2191">
        <v>-1.71990332885728</v>
      </c>
      <c r="K2191">
        <v>750.14971905566699</v>
      </c>
      <c r="L2191">
        <v>739.43577936017005</v>
      </c>
      <c r="M2191">
        <v>55.890176064134003</v>
      </c>
      <c r="N2191">
        <v>0.51204632675885497</v>
      </c>
      <c r="O2191">
        <v>10.122095313115301</v>
      </c>
      <c r="P2191">
        <v>17.184615384615299</v>
      </c>
      <c r="Q2191">
        <v>4.2005215790905999E-2</v>
      </c>
    </row>
    <row r="2192" spans="1:17" hidden="1" x14ac:dyDescent="0.3">
      <c r="A2192" t="s">
        <v>4577</v>
      </c>
      <c r="B2192" t="s">
        <v>4578</v>
      </c>
      <c r="C2192" t="s">
        <v>10398</v>
      </c>
      <c r="D2192" t="s">
        <v>197</v>
      </c>
      <c r="E2192">
        <v>293.71788256299999</v>
      </c>
      <c r="F2192">
        <v>208.51</v>
      </c>
      <c r="G2192">
        <v>-47.808983018581998</v>
      </c>
      <c r="H2192">
        <v>-4.189240346918</v>
      </c>
      <c r="I2192">
        <v>-1.3810512354879101</v>
      </c>
      <c r="J2192">
        <v>-3.1419388097162999</v>
      </c>
      <c r="K2192">
        <v>209.46801659238099</v>
      </c>
      <c r="L2192">
        <v>211.21413220111901</v>
      </c>
      <c r="M2192">
        <v>46.2610300904472</v>
      </c>
      <c r="N2192">
        <v>0.60973259288259496</v>
      </c>
      <c r="O2192">
        <v>34.286125365689799</v>
      </c>
      <c r="P2192">
        <v>21.226744186046499</v>
      </c>
      <c r="Q2192">
        <v>-2.8937957109569E-2</v>
      </c>
    </row>
    <row r="2193" spans="1:17" hidden="1" x14ac:dyDescent="0.3">
      <c r="A2193" t="s">
        <v>4579</v>
      </c>
      <c r="B2193" t="s">
        <v>4580</v>
      </c>
      <c r="C2193" t="s">
        <v>10398</v>
      </c>
      <c r="D2193" t="s">
        <v>538</v>
      </c>
      <c r="E2193">
        <v>293.6601</v>
      </c>
      <c r="F2193">
        <v>12.2</v>
      </c>
      <c r="G2193">
        <v>-9.9858035408682309</v>
      </c>
      <c r="H2193">
        <v>9.5318250152970503</v>
      </c>
      <c r="I2193">
        <v>-34.818846455420498</v>
      </c>
      <c r="J2193">
        <v>-2.92304480049971</v>
      </c>
      <c r="K2193">
        <v>12.4452842678901</v>
      </c>
      <c r="L2193">
        <v>12.852825375727599</v>
      </c>
      <c r="M2193">
        <v>45.866452835050602</v>
      </c>
      <c r="N2193">
        <v>0.44698115802503002</v>
      </c>
      <c r="O2193">
        <v>91.393442622950801</v>
      </c>
      <c r="P2193">
        <v>20.7920792079207</v>
      </c>
      <c r="Q2193">
        <v>0.21980854795155799</v>
      </c>
    </row>
    <row r="2194" spans="1:17" hidden="1" x14ac:dyDescent="0.3">
      <c r="A2194" t="s">
        <v>4581</v>
      </c>
      <c r="B2194" t="s">
        <v>4582</v>
      </c>
      <c r="C2194" t="s">
        <v>10398</v>
      </c>
      <c r="D2194" t="s">
        <v>132</v>
      </c>
      <c r="E2194">
        <v>293.49891200000002</v>
      </c>
      <c r="F2194">
        <v>280</v>
      </c>
      <c r="G2194">
        <v>1.0033682472499901</v>
      </c>
      <c r="H2194">
        <v>-8.2017320853182998</v>
      </c>
      <c r="I2194">
        <v>1.05363920284688</v>
      </c>
      <c r="J2194">
        <v>-5.22818474847774</v>
      </c>
      <c r="K2194">
        <v>292.194156133234</v>
      </c>
      <c r="L2194">
        <v>272.680230836129</v>
      </c>
      <c r="M2194">
        <v>38.979850879854602</v>
      </c>
      <c r="N2194">
        <v>0.34057649667405698</v>
      </c>
      <c r="O2194">
        <v>18.571428571428498</v>
      </c>
      <c r="P2194">
        <v>41.987829614604401</v>
      </c>
      <c r="Q2194">
        <v>5.1009550875326999E-2</v>
      </c>
    </row>
    <row r="2195" spans="1:17" hidden="1" x14ac:dyDescent="0.3">
      <c r="A2195" t="s">
        <v>4583</v>
      </c>
      <c r="B2195" t="s">
        <v>4584</v>
      </c>
      <c r="C2195" t="s">
        <v>10398</v>
      </c>
      <c r="D2195" t="s">
        <v>789</v>
      </c>
      <c r="E2195">
        <v>293.16000000000003</v>
      </c>
      <c r="F2195">
        <v>120</v>
      </c>
      <c r="G2195">
        <v>-50.75001987129</v>
      </c>
      <c r="H2195">
        <v>-4.2595231054785803</v>
      </c>
      <c r="I2195">
        <v>-51.056190822114402</v>
      </c>
      <c r="J2195">
        <v>1.24496595218845</v>
      </c>
      <c r="K2195">
        <v>123.981967745484</v>
      </c>
      <c r="L2195">
        <v>141.00568032944801</v>
      </c>
      <c r="M2195">
        <v>51.200825114808801</v>
      </c>
      <c r="N2195">
        <v>1.02807433768287</v>
      </c>
      <c r="O2195">
        <v>115.833333333333</v>
      </c>
      <c r="P2195">
        <v>12.5175808720112</v>
      </c>
    </row>
    <row r="2196" spans="1:17" hidden="1" x14ac:dyDescent="0.3">
      <c r="A2196" t="s">
        <v>4585</v>
      </c>
      <c r="B2196" t="s">
        <v>4586</v>
      </c>
      <c r="C2196" t="s">
        <v>10398</v>
      </c>
      <c r="D2196" t="s">
        <v>991</v>
      </c>
      <c r="E2196">
        <v>292.47800085</v>
      </c>
      <c r="F2196">
        <v>4701.75</v>
      </c>
      <c r="G2196">
        <v>5.5782020432533796</v>
      </c>
      <c r="H2196">
        <v>-2.3186590649504701</v>
      </c>
      <c r="I2196">
        <v>6.0711826386182901</v>
      </c>
      <c r="J2196">
        <v>-6.1721579555366999</v>
      </c>
      <c r="K2196">
        <v>4685.4214714039999</v>
      </c>
      <c r="L2196">
        <v>4143.50411282598</v>
      </c>
      <c r="M2196">
        <v>28.8106809760556</v>
      </c>
      <c r="N2196">
        <v>0.24738065646190599</v>
      </c>
      <c r="O2196">
        <v>14.638166640080801</v>
      </c>
      <c r="P2196">
        <v>49.261904761904702</v>
      </c>
      <c r="Q2196">
        <v>2.7082067512188002E-2</v>
      </c>
    </row>
    <row r="2197" spans="1:17" hidden="1" x14ac:dyDescent="0.3">
      <c r="A2197" t="s">
        <v>4587</v>
      </c>
      <c r="B2197" t="s">
        <v>4588</v>
      </c>
      <c r="C2197" t="s">
        <v>10398</v>
      </c>
      <c r="D2197" t="s">
        <v>259</v>
      </c>
      <c r="E2197">
        <v>291.97500000000002</v>
      </c>
      <c r="F2197">
        <v>286.25</v>
      </c>
      <c r="G2197">
        <v>74.692067607591099</v>
      </c>
      <c r="H2197">
        <v>-6.6159140797080198</v>
      </c>
      <c r="I2197">
        <v>75.709713188355195</v>
      </c>
      <c r="J2197">
        <v>-5.8800340478115398</v>
      </c>
      <c r="K2197">
        <v>265.46470767314099</v>
      </c>
      <c r="L2197">
        <v>207.300808716826</v>
      </c>
      <c r="M2197">
        <v>41.583796043523201</v>
      </c>
      <c r="N2197">
        <v>0.49672529336545701</v>
      </c>
      <c r="O2197">
        <v>19.475982532751001</v>
      </c>
      <c r="P2197">
        <v>123.6328125</v>
      </c>
      <c r="Q2197">
        <v>0.18075436703085901</v>
      </c>
    </row>
    <row r="2198" spans="1:17" hidden="1" x14ac:dyDescent="0.3">
      <c r="A2198" t="s">
        <v>4589</v>
      </c>
      <c r="B2198" t="s">
        <v>4590</v>
      </c>
      <c r="C2198" t="s">
        <v>10398</v>
      </c>
      <c r="D2198" t="s">
        <v>259</v>
      </c>
      <c r="E2198">
        <v>291.46499999999997</v>
      </c>
      <c r="F2198">
        <v>762</v>
      </c>
      <c r="G2198">
        <v>-15.204995473439499</v>
      </c>
      <c r="H2198">
        <v>9.8861422396694092</v>
      </c>
      <c r="I2198">
        <v>17.8062546645228</v>
      </c>
      <c r="J2198">
        <v>-1.4355896033671001</v>
      </c>
      <c r="K2198">
        <v>726.98336200051597</v>
      </c>
      <c r="L2198">
        <v>647.99623890284295</v>
      </c>
      <c r="M2198">
        <v>43.4473234552976</v>
      </c>
      <c r="N2198">
        <v>0.44246053763142501</v>
      </c>
      <c r="O2198">
        <v>10.6036745406824</v>
      </c>
      <c r="P2198">
        <v>39.816513761467803</v>
      </c>
      <c r="Q2198">
        <v>9.0044951418713007E-2</v>
      </c>
    </row>
    <row r="2199" spans="1:17" hidden="1" x14ac:dyDescent="0.3">
      <c r="A2199" t="s">
        <v>4591</v>
      </c>
      <c r="B2199" t="s">
        <v>4592</v>
      </c>
      <c r="C2199" t="s">
        <v>10398</v>
      </c>
      <c r="D2199" t="s">
        <v>215</v>
      </c>
      <c r="E2199">
        <v>291.445718884999</v>
      </c>
      <c r="F2199">
        <v>152.47</v>
      </c>
      <c r="G2199">
        <v>-14.4888562589614</v>
      </c>
      <c r="H2199">
        <v>-10.567528477332999</v>
      </c>
      <c r="I2199">
        <v>7.0339603161794599</v>
      </c>
      <c r="J2199">
        <v>-7.9965046838446101</v>
      </c>
      <c r="K2199">
        <v>161.65580589123101</v>
      </c>
      <c r="L2199">
        <v>140.93536620893201</v>
      </c>
      <c r="M2199">
        <v>26.895243635711299</v>
      </c>
      <c r="N2199">
        <v>0.111654547752348</v>
      </c>
      <c r="O2199">
        <v>28.549878664655299</v>
      </c>
      <c r="P2199">
        <v>43.771805752003701</v>
      </c>
      <c r="Q2199">
        <v>3.5397446348558001E-2</v>
      </c>
    </row>
    <row r="2200" spans="1:17" hidden="1" x14ac:dyDescent="0.3">
      <c r="A2200" t="s">
        <v>4593</v>
      </c>
      <c r="B2200" t="s">
        <v>4594</v>
      </c>
      <c r="C2200" t="s">
        <v>10398</v>
      </c>
      <c r="D2200" t="s">
        <v>132</v>
      </c>
      <c r="E2200">
        <v>291.19213051499997</v>
      </c>
      <c r="F2200">
        <v>1.95</v>
      </c>
      <c r="G2200">
        <v>-56.008741017745699</v>
      </c>
      <c r="H2200">
        <v>3.5328820977494702</v>
      </c>
      <c r="I2200">
        <v>-12.689891561960399</v>
      </c>
      <c r="J2200">
        <v>-4.7745918709407897</v>
      </c>
      <c r="K2200">
        <v>1.83215753216093</v>
      </c>
      <c r="L2200">
        <v>2.0156261030646698</v>
      </c>
      <c r="M2200">
        <v>69.404236670690494</v>
      </c>
      <c r="N2200">
        <v>0.94445004477912897</v>
      </c>
      <c r="O2200">
        <v>41.025641025641001</v>
      </c>
      <c r="P2200">
        <v>24.203821656050899</v>
      </c>
      <c r="Q2200">
        <v>-0.13756558020703799</v>
      </c>
    </row>
    <row r="2201" spans="1:17" hidden="1" x14ac:dyDescent="0.3">
      <c r="A2201" t="s">
        <v>4595</v>
      </c>
      <c r="B2201" t="s">
        <v>4596</v>
      </c>
      <c r="C2201" t="s">
        <v>10398</v>
      </c>
      <c r="D2201" t="s">
        <v>429</v>
      </c>
      <c r="E2201">
        <v>290.240034165</v>
      </c>
      <c r="F2201">
        <v>126.95</v>
      </c>
      <c r="G2201">
        <v>9.3773440170055</v>
      </c>
      <c r="H2201">
        <v>-7.2347654762564702</v>
      </c>
      <c r="I2201">
        <v>20.875693727762702</v>
      </c>
      <c r="J2201">
        <v>-11.609758949562099</v>
      </c>
      <c r="K2201">
        <v>127.382608857957</v>
      </c>
      <c r="M2201">
        <v>44.347568305148897</v>
      </c>
      <c r="N2201">
        <v>0.74026690748544999</v>
      </c>
      <c r="O2201">
        <v>37.770775896022002</v>
      </c>
      <c r="P2201">
        <v>84.923525127458106</v>
      </c>
    </row>
    <row r="2202" spans="1:17" hidden="1" x14ac:dyDescent="0.3">
      <c r="A2202" t="s">
        <v>4597</v>
      </c>
      <c r="B2202" t="s">
        <v>4598</v>
      </c>
      <c r="C2202" t="s">
        <v>10398</v>
      </c>
      <c r="D2202" t="s">
        <v>51</v>
      </c>
      <c r="E2202">
        <v>289.79912343500001</v>
      </c>
      <c r="F2202">
        <v>43.57</v>
      </c>
      <c r="G2202">
        <v>13.3994612969343</v>
      </c>
      <c r="H2202">
        <v>-14.669013180117499</v>
      </c>
      <c r="I2202">
        <v>-15.674046379683601</v>
      </c>
      <c r="J2202">
        <v>2.3097595762147902</v>
      </c>
      <c r="K2202">
        <v>46.279942216881402</v>
      </c>
      <c r="L2202">
        <v>43.237958759531203</v>
      </c>
      <c r="M2202">
        <v>46.465530534617798</v>
      </c>
      <c r="N2202">
        <v>1.20085123402544</v>
      </c>
      <c r="O2202">
        <v>50.654119807206797</v>
      </c>
      <c r="P2202">
        <v>49.622252747252702</v>
      </c>
      <c r="Q2202">
        <v>0.13902341652342101</v>
      </c>
    </row>
    <row r="2203" spans="1:17" hidden="1" x14ac:dyDescent="0.3">
      <c r="A2203" t="s">
        <v>4599</v>
      </c>
      <c r="B2203" t="s">
        <v>4600</v>
      </c>
      <c r="C2203" t="s">
        <v>10398</v>
      </c>
      <c r="D2203" t="s">
        <v>290</v>
      </c>
      <c r="E2203">
        <v>289.33182299999999</v>
      </c>
      <c r="F2203">
        <v>144.65</v>
      </c>
      <c r="G2203">
        <v>20.380433155987799</v>
      </c>
      <c r="H2203">
        <v>-18.816295866707499</v>
      </c>
      <c r="I2203">
        <v>25.5491916125745</v>
      </c>
      <c r="J2203">
        <v>-3.7035908448320201</v>
      </c>
      <c r="K2203">
        <v>150.41124608784199</v>
      </c>
      <c r="L2203">
        <v>132.00944149808399</v>
      </c>
      <c r="M2203">
        <v>38.358242422835197</v>
      </c>
      <c r="N2203">
        <v>0.65806282967928298</v>
      </c>
      <c r="O2203">
        <v>18.2163843760801</v>
      </c>
      <c r="P2203">
        <v>70.678466076696097</v>
      </c>
      <c r="Q2203">
        <v>1.7746380648441001E-2</v>
      </c>
    </row>
    <row r="2204" spans="1:17" hidden="1" x14ac:dyDescent="0.3">
      <c r="A2204" t="s">
        <v>4601</v>
      </c>
      <c r="B2204" t="s">
        <v>4602</v>
      </c>
      <c r="C2204" t="s">
        <v>10398</v>
      </c>
      <c r="D2204" t="s">
        <v>407</v>
      </c>
      <c r="E2204">
        <v>289.22887400000002</v>
      </c>
      <c r="F2204">
        <v>144.1</v>
      </c>
      <c r="G2204">
        <v>213.828660280885</v>
      </c>
      <c r="H2204">
        <v>14.848113519471701</v>
      </c>
      <c r="I2204">
        <v>205.07133232171199</v>
      </c>
      <c r="J2204">
        <v>0.29912394432355199</v>
      </c>
      <c r="K2204">
        <v>122.13441001497</v>
      </c>
      <c r="L2204">
        <v>77.0386441142292</v>
      </c>
      <c r="M2204">
        <v>43.1845756947829</v>
      </c>
      <c r="N2204">
        <v>2.4179526187408702</v>
      </c>
      <c r="O2204">
        <v>12.3872310895211</v>
      </c>
      <c r="P2204">
        <v>376.36363636363598</v>
      </c>
      <c r="Q2204">
        <v>0.141216566428011</v>
      </c>
    </row>
    <row r="2205" spans="1:17" hidden="1" x14ac:dyDescent="0.3">
      <c r="A2205" t="s">
        <v>4603</v>
      </c>
      <c r="B2205" t="s">
        <v>4604</v>
      </c>
      <c r="C2205" t="s">
        <v>10398</v>
      </c>
      <c r="D2205" t="s">
        <v>197</v>
      </c>
      <c r="E2205">
        <v>289.00972200000001</v>
      </c>
      <c r="F2205">
        <v>228</v>
      </c>
      <c r="G2205">
        <v>37.684416417988302</v>
      </c>
      <c r="H2205">
        <v>28.107406410645801</v>
      </c>
      <c r="I2205">
        <v>36.585842788400697</v>
      </c>
      <c r="J2205">
        <v>1.90026898249148</v>
      </c>
      <c r="K2205">
        <v>211.11030007803501</v>
      </c>
      <c r="L2205">
        <v>183.15053067891299</v>
      </c>
      <c r="M2205">
        <v>50.413097089725298</v>
      </c>
      <c r="N2205">
        <v>0.35501570312473502</v>
      </c>
      <c r="O2205">
        <v>15.087719298245499</v>
      </c>
      <c r="P2205">
        <v>80.952380952380906</v>
      </c>
      <c r="Q2205">
        <v>5.2114863497349E-2</v>
      </c>
    </row>
    <row r="2206" spans="1:17" hidden="1" x14ac:dyDescent="0.3">
      <c r="A2206" t="s">
        <v>4605</v>
      </c>
      <c r="B2206" t="s">
        <v>4606</v>
      </c>
      <c r="C2206" t="s">
        <v>10398</v>
      </c>
      <c r="D2206" t="s">
        <v>1509</v>
      </c>
      <c r="E2206">
        <v>288.31655752199998</v>
      </c>
      <c r="F2206">
        <v>8.82</v>
      </c>
      <c r="G2206">
        <v>51.4480199885435</v>
      </c>
      <c r="H2206">
        <v>-13.7118512482364</v>
      </c>
      <c r="I2206">
        <v>10.663827120225299</v>
      </c>
      <c r="J2206">
        <v>-5.4785944021858501</v>
      </c>
      <c r="K2206">
        <v>8.8590930914309993</v>
      </c>
      <c r="L2206">
        <v>7.6992211813712697</v>
      </c>
      <c r="M2206">
        <v>45.959009616469601</v>
      </c>
      <c r="N2206">
        <v>1.1152146041034099</v>
      </c>
      <c r="O2206">
        <v>27.437641723355998</v>
      </c>
      <c r="P2206">
        <v>83.75</v>
      </c>
      <c r="Q2206">
        <v>-1.8720897052934001E-2</v>
      </c>
    </row>
    <row r="2207" spans="1:17" hidden="1" x14ac:dyDescent="0.3">
      <c r="A2207" t="s">
        <v>4607</v>
      </c>
      <c r="B2207" t="s">
        <v>4608</v>
      </c>
      <c r="C2207" t="s">
        <v>10398</v>
      </c>
      <c r="D2207" t="s">
        <v>51</v>
      </c>
      <c r="E2207">
        <v>288.04654082600001</v>
      </c>
      <c r="F2207">
        <v>85.69</v>
      </c>
      <c r="G2207">
        <v>-60.321213371736697</v>
      </c>
      <c r="H2207">
        <v>-3.0512929864256</v>
      </c>
      <c r="I2207">
        <v>-48.822863660979401</v>
      </c>
      <c r="J2207">
        <v>6.3545452274363203</v>
      </c>
      <c r="K2207">
        <v>82.808205996748399</v>
      </c>
      <c r="M2207">
        <v>77.236122469585496</v>
      </c>
      <c r="N2207">
        <v>0.84024259125230205</v>
      </c>
      <c r="O2207">
        <v>53.506826934297997</v>
      </c>
      <c r="P2207">
        <v>38.098307816277099</v>
      </c>
    </row>
    <row r="2208" spans="1:17" hidden="1" x14ac:dyDescent="0.3">
      <c r="A2208" t="s">
        <v>4609</v>
      </c>
      <c r="B2208" t="s">
        <v>4610</v>
      </c>
      <c r="C2208" t="s">
        <v>10398</v>
      </c>
      <c r="D2208" t="s">
        <v>278</v>
      </c>
      <c r="E2208">
        <v>287.505451544999</v>
      </c>
      <c r="F2208">
        <v>115.05</v>
      </c>
      <c r="G2208">
        <v>-65.212001462678202</v>
      </c>
      <c r="H2208">
        <v>-43.2839706401558</v>
      </c>
      <c r="I2208">
        <v>-53.713651751920999</v>
      </c>
      <c r="J2208">
        <v>-15.892471858756799</v>
      </c>
      <c r="O2208">
        <v>71.664493698391993</v>
      </c>
      <c r="P2208">
        <v>3.1838565022421501</v>
      </c>
    </row>
    <row r="2209" spans="1:17" hidden="1" x14ac:dyDescent="0.3">
      <c r="A2209" t="s">
        <v>4611</v>
      </c>
      <c r="B2209" t="s">
        <v>4612</v>
      </c>
      <c r="C2209" t="s">
        <v>10398</v>
      </c>
      <c r="D2209" t="s">
        <v>753</v>
      </c>
      <c r="E2209">
        <v>286.83496256799998</v>
      </c>
      <c r="F2209">
        <v>273.88</v>
      </c>
      <c r="G2209">
        <v>1.1616287921337001</v>
      </c>
      <c r="H2209">
        <v>-0.86615861231215596</v>
      </c>
      <c r="I2209">
        <v>0.41104200541762997</v>
      </c>
      <c r="J2209">
        <v>-0.98684947766795605</v>
      </c>
      <c r="K2209">
        <v>263.61383076159501</v>
      </c>
      <c r="L2209">
        <v>243.96096364608999</v>
      </c>
      <c r="M2209">
        <v>58.2466499100683</v>
      </c>
      <c r="N2209">
        <v>1.01714590356651</v>
      </c>
      <c r="O2209">
        <v>0.40893822111873701</v>
      </c>
      <c r="P2209">
        <v>37.669649140444299</v>
      </c>
      <c r="Q2209">
        <v>4.1697795445031001E-2</v>
      </c>
    </row>
    <row r="2210" spans="1:17" hidden="1" x14ac:dyDescent="0.3">
      <c r="A2210" t="s">
        <v>4613</v>
      </c>
      <c r="B2210" t="s">
        <v>4614</v>
      </c>
      <c r="C2210" t="s">
        <v>10398</v>
      </c>
      <c r="D2210" t="s">
        <v>125</v>
      </c>
      <c r="E2210">
        <v>286.59055124000002</v>
      </c>
      <c r="F2210">
        <v>4.9000000000000004</v>
      </c>
      <c r="G2210">
        <v>45.4063533218768</v>
      </c>
      <c r="H2210">
        <v>-21.942324513820701</v>
      </c>
      <c r="I2210">
        <v>45.238036365967403</v>
      </c>
      <c r="J2210">
        <v>-8.0923542479366102</v>
      </c>
      <c r="K2210">
        <v>5.3990839113474696</v>
      </c>
      <c r="L2210">
        <v>4.4322788906811397</v>
      </c>
      <c r="M2210">
        <v>14.9549322534367</v>
      </c>
      <c r="N2210">
        <v>0.119644992078298</v>
      </c>
      <c r="O2210">
        <v>50.408163265306101</v>
      </c>
      <c r="P2210">
        <v>92.156862745097996</v>
      </c>
      <c r="Q2210">
        <v>8.2363952775550003E-2</v>
      </c>
    </row>
    <row r="2211" spans="1:17" hidden="1" x14ac:dyDescent="0.3">
      <c r="A2211" t="s">
        <v>4615</v>
      </c>
      <c r="B2211" t="s">
        <v>4616</v>
      </c>
      <c r="C2211" t="s">
        <v>10398</v>
      </c>
      <c r="D2211" t="s">
        <v>259</v>
      </c>
      <c r="E2211">
        <v>285.88139999999999</v>
      </c>
      <c r="F2211">
        <v>280</v>
      </c>
      <c r="G2211">
        <v>99.914550043188299</v>
      </c>
      <c r="H2211">
        <v>-7.8699392188649302</v>
      </c>
      <c r="I2211">
        <v>49.569373691316699</v>
      </c>
      <c r="J2211">
        <v>-5.1616432432138399</v>
      </c>
      <c r="K2211">
        <v>273.840480845287</v>
      </c>
      <c r="L2211">
        <v>209.69499042680999</v>
      </c>
      <c r="M2211">
        <v>28.868902840463601</v>
      </c>
      <c r="N2211">
        <v>0.21678321678321599</v>
      </c>
      <c r="O2211">
        <v>14.285714285714199</v>
      </c>
      <c r="P2211">
        <v>191.06029106029101</v>
      </c>
    </row>
    <row r="2212" spans="1:17" hidden="1" x14ac:dyDescent="0.3">
      <c r="A2212" t="s">
        <v>4617</v>
      </c>
      <c r="B2212" t="s">
        <v>4618</v>
      </c>
      <c r="C2212" t="s">
        <v>10398</v>
      </c>
      <c r="D2212" t="s">
        <v>114</v>
      </c>
      <c r="E2212">
        <v>284.74305221999998</v>
      </c>
      <c r="F2212">
        <v>59.95</v>
      </c>
      <c r="G2212">
        <v>-35.9948957023229</v>
      </c>
      <c r="H2212">
        <v>26.4672255320929</v>
      </c>
      <c r="I2212">
        <v>-24.4965459915657</v>
      </c>
      <c r="J2212">
        <v>1.61996595218845</v>
      </c>
      <c r="O2212">
        <v>7.8398665554628897</v>
      </c>
      <c r="P2212">
        <v>9.8991750687442899</v>
      </c>
    </row>
    <row r="2213" spans="1:17" hidden="1" x14ac:dyDescent="0.3">
      <c r="A2213" t="s">
        <v>4619</v>
      </c>
      <c r="B2213" t="s">
        <v>4620</v>
      </c>
      <c r="C2213" t="s">
        <v>10398</v>
      </c>
      <c r="E2213">
        <v>284.553634619999</v>
      </c>
      <c r="F2213">
        <v>219.9</v>
      </c>
      <c r="G2213">
        <v>-19.3680827683487</v>
      </c>
      <c r="H2213">
        <v>-4.4216633567959702</v>
      </c>
      <c r="I2213">
        <v>-7.8697330575914402</v>
      </c>
      <c r="J2213">
        <v>-1.71336738114487</v>
      </c>
      <c r="M2213">
        <v>100</v>
      </c>
      <c r="O2213">
        <v>0</v>
      </c>
      <c r="P2213">
        <v>15.736842105263101</v>
      </c>
    </row>
    <row r="2214" spans="1:17" hidden="1" x14ac:dyDescent="0.3">
      <c r="A2214" t="s">
        <v>4621</v>
      </c>
      <c r="B2214" t="s">
        <v>4622</v>
      </c>
      <c r="C2214" t="s">
        <v>10398</v>
      </c>
      <c r="D2214" t="s">
        <v>605</v>
      </c>
      <c r="E2214">
        <v>284.22573525000001</v>
      </c>
      <c r="F2214">
        <v>204.3</v>
      </c>
      <c r="G2214">
        <v>381.156353321876</v>
      </c>
      <c r="H2214">
        <v>5.3738156528918504</v>
      </c>
      <c r="I2214">
        <v>99.476588016659605</v>
      </c>
      <c r="J2214">
        <v>-4.5242296965331601</v>
      </c>
      <c r="K2214">
        <v>177.896148028423</v>
      </c>
      <c r="L2214">
        <v>123.45759786361</v>
      </c>
      <c r="M2214">
        <v>62.6611647052042</v>
      </c>
      <c r="N2214">
        <v>1.65761511216056</v>
      </c>
      <c r="O2214">
        <v>5.3597650513949899</v>
      </c>
      <c r="P2214">
        <v>410.75</v>
      </c>
    </row>
    <row r="2215" spans="1:17" hidden="1" x14ac:dyDescent="0.3">
      <c r="A2215" t="s">
        <v>4623</v>
      </c>
      <c r="B2215" t="s">
        <v>4624</v>
      </c>
      <c r="C2215" t="s">
        <v>10398</v>
      </c>
      <c r="D2215" t="s">
        <v>132</v>
      </c>
      <c r="E2215">
        <v>283.72179929999999</v>
      </c>
      <c r="F2215">
        <v>156.9</v>
      </c>
      <c r="G2215">
        <v>87.119060504197293</v>
      </c>
      <c r="H2215">
        <v>38.7411273408784</v>
      </c>
      <c r="I2215">
        <v>40.951839373232097</v>
      </c>
      <c r="J2215">
        <v>-9.8601892253704797</v>
      </c>
      <c r="K2215">
        <v>130.95236590921999</v>
      </c>
      <c r="L2215">
        <v>105.983179753844</v>
      </c>
      <c r="M2215">
        <v>51.403057183878303</v>
      </c>
      <c r="N2215">
        <v>0.80707036182976699</v>
      </c>
      <c r="O2215">
        <v>12.7469725940089</v>
      </c>
      <c r="P2215">
        <v>127.39130434782599</v>
      </c>
      <c r="Q2215">
        <v>7.3013765460158003E-2</v>
      </c>
    </row>
    <row r="2216" spans="1:17" hidden="1" x14ac:dyDescent="0.3">
      <c r="A2216" t="s">
        <v>4625</v>
      </c>
      <c r="B2216" t="s">
        <v>4626</v>
      </c>
      <c r="C2216" t="s">
        <v>10398</v>
      </c>
      <c r="D2216" t="s">
        <v>46</v>
      </c>
      <c r="E2216">
        <v>283.54490140000001</v>
      </c>
      <c r="F2216">
        <v>118.19</v>
      </c>
      <c r="G2216">
        <v>47.470023733861801</v>
      </c>
      <c r="H2216">
        <v>-2.10821168690449</v>
      </c>
      <c r="I2216">
        <v>9.7467798309034404</v>
      </c>
      <c r="J2216">
        <v>-7.4342976137030101</v>
      </c>
      <c r="K2216">
        <v>118.970123163848</v>
      </c>
      <c r="L2216">
        <v>101.75772069007699</v>
      </c>
      <c r="M2216">
        <v>40.814341006421003</v>
      </c>
      <c r="N2216">
        <v>0.54180745407430597</v>
      </c>
      <c r="O2216">
        <v>25.6451476436246</v>
      </c>
      <c r="P2216">
        <v>95.355371900826398</v>
      </c>
      <c r="Q2216">
        <v>4.7383858042989002E-2</v>
      </c>
    </row>
    <row r="2217" spans="1:17" hidden="1" x14ac:dyDescent="0.3">
      <c r="A2217" t="s">
        <v>4627</v>
      </c>
      <c r="B2217" t="s">
        <v>4628</v>
      </c>
      <c r="C2217" t="s">
        <v>10398</v>
      </c>
      <c r="D2217" t="s">
        <v>111</v>
      </c>
      <c r="E2217">
        <v>283.28409252</v>
      </c>
      <c r="F2217">
        <v>250.8</v>
      </c>
      <c r="G2217">
        <v>123.611805113901</v>
      </c>
      <c r="H2217">
        <v>-9.9151097715993508</v>
      </c>
      <c r="I2217">
        <v>-32.600154645906798</v>
      </c>
      <c r="J2217">
        <v>8.6243200999387409E-3</v>
      </c>
      <c r="K2217">
        <v>249.09829507593901</v>
      </c>
      <c r="L2217">
        <v>236.303462610639</v>
      </c>
      <c r="M2217">
        <v>67.662524424435702</v>
      </c>
      <c r="N2217">
        <v>1.06967753755954</v>
      </c>
      <c r="O2217">
        <v>43.620414673046199</v>
      </c>
      <c r="P2217">
        <v>157.892030848329</v>
      </c>
      <c r="Q2217">
        <v>0.21434209209965999</v>
      </c>
    </row>
    <row r="2218" spans="1:17" hidden="1" x14ac:dyDescent="0.3">
      <c r="A2218" t="s">
        <v>4629</v>
      </c>
      <c r="B2218" t="s">
        <v>4630</v>
      </c>
      <c r="C2218" t="s">
        <v>10398</v>
      </c>
      <c r="D2218" t="s">
        <v>1060</v>
      </c>
      <c r="E2218">
        <v>282.64401303599999</v>
      </c>
      <c r="F2218">
        <v>15.18</v>
      </c>
      <c r="G2218">
        <v>87.263496179019697</v>
      </c>
      <c r="H2218">
        <v>0.26799181561781799</v>
      </c>
      <c r="I2218">
        <v>61.5496734468353</v>
      </c>
      <c r="J2218">
        <v>8.5262840349771203</v>
      </c>
      <c r="K2218">
        <v>13.3091255236936</v>
      </c>
      <c r="L2218">
        <v>11.3714647403933</v>
      </c>
      <c r="M2218">
        <v>87.034548768470799</v>
      </c>
      <c r="N2218">
        <v>0.49013278878965699</v>
      </c>
      <c r="O2218">
        <v>1.4492753623188399</v>
      </c>
      <c r="Q2218">
        <v>8.4926454918877001E-2</v>
      </c>
    </row>
    <row r="2219" spans="1:17" hidden="1" x14ac:dyDescent="0.3">
      <c r="A2219" t="s">
        <v>4631</v>
      </c>
      <c r="B2219" t="s">
        <v>4632</v>
      </c>
      <c r="C2219" t="s">
        <v>10398</v>
      </c>
      <c r="D2219" t="s">
        <v>407</v>
      </c>
      <c r="E2219">
        <v>282.20105100000001</v>
      </c>
      <c r="F2219">
        <v>6.42</v>
      </c>
      <c r="G2219">
        <v>124.161294033339</v>
      </c>
      <c r="H2219">
        <v>47.020644335511697</v>
      </c>
      <c r="I2219">
        <v>227.065993355214</v>
      </c>
      <c r="J2219">
        <v>6.1633449476222397</v>
      </c>
      <c r="K2219">
        <v>4.6461252436686404</v>
      </c>
      <c r="L2219">
        <v>3.46268183678957</v>
      </c>
      <c r="M2219">
        <v>99.480471412286704</v>
      </c>
      <c r="N2219">
        <v>0.951875058801808</v>
      </c>
      <c r="O2219">
        <v>0</v>
      </c>
      <c r="P2219">
        <v>273.25581395348797</v>
      </c>
      <c r="Q2219">
        <v>6.1153669348330997E-2</v>
      </c>
    </row>
    <row r="2220" spans="1:17" hidden="1" x14ac:dyDescent="0.3">
      <c r="A2220" t="s">
        <v>4633</v>
      </c>
      <c r="B2220" t="s">
        <v>4634</v>
      </c>
      <c r="C2220" t="s">
        <v>10398</v>
      </c>
      <c r="E2220">
        <v>281.38779199999999</v>
      </c>
      <c r="F2220">
        <v>121.28</v>
      </c>
      <c r="G2220">
        <v>2189.3356076239702</v>
      </c>
      <c r="H2220">
        <v>50.026966335371803</v>
      </c>
      <c r="I2220">
        <v>1386.61934323114</v>
      </c>
      <c r="J2220">
        <v>6.5145383255994496</v>
      </c>
      <c r="K2220">
        <v>81.971979153011205</v>
      </c>
      <c r="M2220">
        <v>99.999999564308496</v>
      </c>
      <c r="N2220">
        <v>2.3885530913822399</v>
      </c>
      <c r="O2220">
        <v>0</v>
      </c>
      <c r="P2220">
        <v>2218.9292543021002</v>
      </c>
    </row>
    <row r="2221" spans="1:17" hidden="1" x14ac:dyDescent="0.3">
      <c r="A2221" t="s">
        <v>4635</v>
      </c>
      <c r="B2221" t="s">
        <v>4636</v>
      </c>
      <c r="C2221" t="s">
        <v>10398</v>
      </c>
      <c r="E2221">
        <v>281.19096000000002</v>
      </c>
      <c r="F2221">
        <v>5.22</v>
      </c>
      <c r="G2221">
        <v>49.787796620845903</v>
      </c>
      <c r="H2221">
        <v>-14.597101953287201</v>
      </c>
      <c r="I2221">
        <v>15.7508568787879</v>
      </c>
      <c r="J2221">
        <v>-11.572522310722301</v>
      </c>
      <c r="K2221">
        <v>5.5221763787745601</v>
      </c>
      <c r="L2221">
        <v>4.7707223669271697</v>
      </c>
      <c r="M2221">
        <v>33.378552634286002</v>
      </c>
      <c r="N2221">
        <v>0.39945850332011401</v>
      </c>
      <c r="O2221">
        <v>43.486590038314098</v>
      </c>
      <c r="P2221">
        <v>106.324110671936</v>
      </c>
      <c r="Q2221">
        <v>-2.7535748907501999E-2</v>
      </c>
    </row>
    <row r="2222" spans="1:17" hidden="1" x14ac:dyDescent="0.3">
      <c r="A2222" t="s">
        <v>4637</v>
      </c>
      <c r="B2222" t="s">
        <v>4638</v>
      </c>
      <c r="C2222" t="s">
        <v>10398</v>
      </c>
      <c r="D2222" t="s">
        <v>1067</v>
      </c>
      <c r="E2222">
        <v>280.58111639999998</v>
      </c>
      <c r="F2222">
        <v>121.5</v>
      </c>
      <c r="G2222">
        <v>-38.888159556062597</v>
      </c>
      <c r="H2222">
        <v>8.4623348091829307</v>
      </c>
      <c r="I2222">
        <v>27.9383568787879</v>
      </c>
      <c r="J2222">
        <v>-6.1388332196541997</v>
      </c>
      <c r="K2222">
        <v>114.35451528593001</v>
      </c>
      <c r="L2222">
        <v>110.18008547144601</v>
      </c>
      <c r="M2222">
        <v>49.2531389721793</v>
      </c>
      <c r="N2222">
        <v>0.67740901074234405</v>
      </c>
      <c r="O2222">
        <v>20.987654320987598</v>
      </c>
      <c r="P2222">
        <v>65.193745751189596</v>
      </c>
    </row>
    <row r="2223" spans="1:17" hidden="1" x14ac:dyDescent="0.3">
      <c r="A2223" t="s">
        <v>4639</v>
      </c>
      <c r="B2223" t="s">
        <v>4640</v>
      </c>
      <c r="C2223" t="s">
        <v>10398</v>
      </c>
      <c r="D2223" t="s">
        <v>21</v>
      </c>
      <c r="E2223">
        <v>279.89112799999998</v>
      </c>
      <c r="F2223">
        <v>18.920000000000002</v>
      </c>
      <c r="G2223">
        <v>-46.611190537772202</v>
      </c>
      <c r="H2223">
        <v>-3.1845499547340999</v>
      </c>
      <c r="I2223">
        <v>-26.0271704466846</v>
      </c>
      <c r="J2223">
        <v>5.43338657411973</v>
      </c>
      <c r="K2223">
        <v>19.367043562163001</v>
      </c>
      <c r="L2223">
        <v>21.2944660163921</v>
      </c>
      <c r="M2223">
        <v>51.530896076709901</v>
      </c>
      <c r="N2223">
        <v>1.70012805312757</v>
      </c>
      <c r="O2223">
        <v>89.217758985200803</v>
      </c>
      <c r="P2223">
        <v>7.3170731707317103</v>
      </c>
      <c r="Q2223">
        <v>-8.7984781856534994E-2</v>
      </c>
    </row>
    <row r="2224" spans="1:17" hidden="1" x14ac:dyDescent="0.3">
      <c r="A2224" t="s">
        <v>4641</v>
      </c>
      <c r="B2224" t="s">
        <v>4642</v>
      </c>
      <c r="C2224" t="s">
        <v>10398</v>
      </c>
      <c r="D2224" t="s">
        <v>51</v>
      </c>
      <c r="E2224">
        <v>279.31003900000002</v>
      </c>
      <c r="F2224">
        <v>251</v>
      </c>
      <c r="G2224">
        <v>-61.764974877015099</v>
      </c>
      <c r="H2224">
        <v>17.9397824263365</v>
      </c>
      <c r="I2224">
        <v>-7.7656266376955498</v>
      </c>
      <c r="J2224">
        <v>-3.4548534492563201</v>
      </c>
      <c r="K2224">
        <v>235.469246137206</v>
      </c>
      <c r="L2224">
        <v>253.030977997104</v>
      </c>
      <c r="M2224">
        <v>47.884069579765601</v>
      </c>
      <c r="N2224">
        <v>1.1638151632657801</v>
      </c>
      <c r="O2224">
        <v>78.087649402390397</v>
      </c>
      <c r="P2224">
        <v>44.919168591224</v>
      </c>
      <c r="Q2224">
        <v>-0.10757954124175501</v>
      </c>
    </row>
    <row r="2225" spans="1:17" hidden="1" x14ac:dyDescent="0.3">
      <c r="A2225" t="s">
        <v>4643</v>
      </c>
      <c r="B2225" t="s">
        <v>4644</v>
      </c>
      <c r="C2225" t="s">
        <v>10398</v>
      </c>
      <c r="D2225" t="s">
        <v>132</v>
      </c>
      <c r="E2225">
        <v>279.12397833</v>
      </c>
      <c r="F2225">
        <v>24.94</v>
      </c>
      <c r="G2225">
        <v>-15.816274415349399</v>
      </c>
      <c r="H2225">
        <v>-12.248072852344899</v>
      </c>
      <c r="I2225">
        <v>-5.1935314626125901</v>
      </c>
      <c r="J2225">
        <v>-6.8298240439932902</v>
      </c>
      <c r="K2225">
        <v>25.640399003389501</v>
      </c>
      <c r="L2225">
        <v>24.206266495372599</v>
      </c>
      <c r="M2225">
        <v>37.814206257647797</v>
      </c>
      <c r="N2225">
        <v>0.42997120653371401</v>
      </c>
      <c r="O2225">
        <v>48.9174017642341</v>
      </c>
      <c r="P2225">
        <v>31.2631578947368</v>
      </c>
      <c r="Q2225">
        <v>4.0022520828008001E-2</v>
      </c>
    </row>
    <row r="2226" spans="1:17" hidden="1" x14ac:dyDescent="0.3">
      <c r="A2226" t="s">
        <v>4645</v>
      </c>
      <c r="B2226" t="s">
        <v>4646</v>
      </c>
      <c r="C2226" t="s">
        <v>10398</v>
      </c>
      <c r="D2226" t="s">
        <v>77</v>
      </c>
      <c r="E2226">
        <v>279.08981</v>
      </c>
      <c r="F2226">
        <v>883</v>
      </c>
      <c r="G2226">
        <v>135.29310898409301</v>
      </c>
      <c r="H2226">
        <v>-1.9365451691984401</v>
      </c>
      <c r="I2226">
        <v>221.65075920808599</v>
      </c>
      <c r="J2226">
        <v>-3.0487037189849699</v>
      </c>
      <c r="K2226">
        <v>827.27323026853401</v>
      </c>
      <c r="L2226">
        <v>594.72601319842101</v>
      </c>
      <c r="M2226">
        <v>45.6174963446907</v>
      </c>
      <c r="N2226">
        <v>0.62806021538744194</v>
      </c>
      <c r="O2226">
        <v>2.8086070215175498</v>
      </c>
      <c r="P2226">
        <v>312.03919738683999</v>
      </c>
      <c r="Q2226">
        <v>3.0678573759691002E-2</v>
      </c>
    </row>
    <row r="2227" spans="1:17" hidden="1" x14ac:dyDescent="0.3">
      <c r="A2227" t="s">
        <v>4647</v>
      </c>
      <c r="B2227" t="s">
        <v>4648</v>
      </c>
      <c r="C2227" t="s">
        <v>10398</v>
      </c>
      <c r="D2227" t="s">
        <v>4649</v>
      </c>
      <c r="E2227">
        <v>278.89814639999997</v>
      </c>
      <c r="F2227">
        <v>36.28</v>
      </c>
      <c r="G2227">
        <v>238.263496179019</v>
      </c>
      <c r="H2227">
        <v>-9.1590474968577702</v>
      </c>
      <c r="I2227">
        <v>110.224400955856</v>
      </c>
      <c r="J2227">
        <v>-0.204451057413746</v>
      </c>
      <c r="K2227">
        <v>35.747620951789401</v>
      </c>
      <c r="L2227">
        <v>22.188190490185601</v>
      </c>
      <c r="M2227">
        <v>41.574178391928598</v>
      </c>
      <c r="N2227">
        <v>1.1524233007551601</v>
      </c>
      <c r="O2227">
        <v>25.4134509371554</v>
      </c>
      <c r="P2227">
        <v>374.86910994764401</v>
      </c>
      <c r="Q2227">
        <v>0.128557278797126</v>
      </c>
    </row>
    <row r="2228" spans="1:17" hidden="1" x14ac:dyDescent="0.3">
      <c r="A2228" t="s">
        <v>4650</v>
      </c>
      <c r="B2228" t="s">
        <v>4651</v>
      </c>
      <c r="C2228" t="s">
        <v>10398</v>
      </c>
      <c r="D2228" t="s">
        <v>164</v>
      </c>
      <c r="E2228">
        <v>278.06449544999998</v>
      </c>
      <c r="F2228">
        <v>265.5</v>
      </c>
      <c r="G2228">
        <v>-24.027046280508799</v>
      </c>
      <c r="H2228">
        <v>-10.091209793080999</v>
      </c>
      <c r="I2228">
        <v>-14.647021105296901</v>
      </c>
      <c r="J2228">
        <v>-4.8372121131226899</v>
      </c>
      <c r="K2228">
        <v>270.24494781658501</v>
      </c>
      <c r="L2228">
        <v>264.11765316939602</v>
      </c>
      <c r="M2228">
        <v>40.459243624041797</v>
      </c>
      <c r="N2228">
        <v>0.87206585622774901</v>
      </c>
      <c r="O2228">
        <v>22.937853107344601</v>
      </c>
      <c r="P2228">
        <v>9.71074380165288</v>
      </c>
      <c r="Q2228">
        <v>9.7013525391319994E-2</v>
      </c>
    </row>
    <row r="2229" spans="1:17" hidden="1" x14ac:dyDescent="0.3">
      <c r="A2229" t="s">
        <v>4652</v>
      </c>
      <c r="B2229" t="s">
        <v>4653</v>
      </c>
      <c r="C2229" t="s">
        <v>10398</v>
      </c>
      <c r="D2229" t="s">
        <v>991</v>
      </c>
      <c r="E2229">
        <v>277.495225019999</v>
      </c>
      <c r="F2229">
        <v>346.45</v>
      </c>
      <c r="G2229">
        <v>90.004007172918193</v>
      </c>
      <c r="H2229">
        <v>-16.6051079832291</v>
      </c>
      <c r="I2229">
        <v>69.046604293565295</v>
      </c>
      <c r="J2229">
        <v>-19.325660525352902</v>
      </c>
      <c r="K2229">
        <v>376.634789962779</v>
      </c>
      <c r="L2229">
        <v>276.12174323952797</v>
      </c>
      <c r="M2229">
        <v>28.483419814973502</v>
      </c>
      <c r="N2229">
        <v>1.9215647742531701</v>
      </c>
      <c r="O2229">
        <v>39.818155578005403</v>
      </c>
      <c r="P2229">
        <v>135.76435229406201</v>
      </c>
    </row>
    <row r="2230" spans="1:17" hidden="1" x14ac:dyDescent="0.3">
      <c r="A2230" t="s">
        <v>4654</v>
      </c>
      <c r="B2230" t="s">
        <v>4655</v>
      </c>
      <c r="C2230" t="s">
        <v>10398</v>
      </c>
      <c r="D2230" t="s">
        <v>2266</v>
      </c>
      <c r="E2230">
        <v>276.15742</v>
      </c>
      <c r="F2230">
        <v>609.35</v>
      </c>
      <c r="G2230">
        <v>16.201304871105201</v>
      </c>
      <c r="H2230">
        <v>-16.086601884421501</v>
      </c>
      <c r="I2230">
        <v>-19.471035415209201</v>
      </c>
      <c r="J2230">
        <v>-5.52788351017713</v>
      </c>
      <c r="K2230">
        <v>653.910405407035</v>
      </c>
      <c r="M2230">
        <v>44.5644719237403</v>
      </c>
      <c r="N2230">
        <v>0.66202831184812305</v>
      </c>
      <c r="O2230">
        <v>49.257405432017698</v>
      </c>
      <c r="P2230">
        <v>53.083783444290901</v>
      </c>
    </row>
    <row r="2231" spans="1:17" hidden="1" x14ac:dyDescent="0.3">
      <c r="A2231" t="s">
        <v>4656</v>
      </c>
      <c r="B2231" t="s">
        <v>4657</v>
      </c>
      <c r="C2231" t="s">
        <v>10398</v>
      </c>
      <c r="D2231" t="s">
        <v>54</v>
      </c>
      <c r="E2231">
        <v>275.46995570399997</v>
      </c>
      <c r="F2231">
        <v>62.91</v>
      </c>
      <c r="G2231">
        <v>11.0266383176857</v>
      </c>
      <c r="H2231">
        <v>-11.983573734154399</v>
      </c>
      <c r="I2231">
        <v>-38.118180262560301</v>
      </c>
      <c r="J2231">
        <v>-3.7136799299806298</v>
      </c>
      <c r="K2231">
        <v>72.5974981971614</v>
      </c>
      <c r="L2231">
        <v>71.017689665168206</v>
      </c>
      <c r="M2231">
        <v>41.697808723243398</v>
      </c>
      <c r="N2231">
        <v>0.59257561133849401</v>
      </c>
      <c r="O2231">
        <v>106.48545541249401</v>
      </c>
      <c r="P2231">
        <v>208.00489596083199</v>
      </c>
      <c r="Q2231">
        <v>0.176791909051426</v>
      </c>
    </row>
    <row r="2232" spans="1:17" hidden="1" x14ac:dyDescent="0.3">
      <c r="A2232" t="s">
        <v>4658</v>
      </c>
      <c r="B2232" t="s">
        <v>4659</v>
      </c>
      <c r="C2232" t="s">
        <v>10398</v>
      </c>
      <c r="D2232" t="s">
        <v>46</v>
      </c>
      <c r="E2232">
        <v>274.987530211999</v>
      </c>
      <c r="F2232">
        <v>39.32</v>
      </c>
      <c r="G2232">
        <v>140.64690315005501</v>
      </c>
      <c r="H2232">
        <v>7.76670229417355</v>
      </c>
      <c r="I2232">
        <v>52.121153249084301</v>
      </c>
      <c r="J2232">
        <v>-0.46336738114487602</v>
      </c>
      <c r="K2232">
        <v>38.234158355528699</v>
      </c>
      <c r="L2232">
        <v>30.065598249881202</v>
      </c>
      <c r="M2232">
        <v>40.508215188839998</v>
      </c>
      <c r="N2232">
        <v>0.27826556210474002</v>
      </c>
      <c r="O2232">
        <v>17.497456765005001</v>
      </c>
      <c r="P2232">
        <v>202.461538461538</v>
      </c>
      <c r="Q2232">
        <v>6.9863961149025003E-2</v>
      </c>
    </row>
    <row r="2233" spans="1:17" hidden="1" x14ac:dyDescent="0.3">
      <c r="A2233" t="s">
        <v>4660</v>
      </c>
      <c r="B2233" t="s">
        <v>4661</v>
      </c>
      <c r="C2233" t="s">
        <v>10398</v>
      </c>
      <c r="D2233" t="s">
        <v>164</v>
      </c>
      <c r="E2233">
        <v>273.8172525</v>
      </c>
      <c r="F2233">
        <v>298.64999999999998</v>
      </c>
      <c r="G2233">
        <v>53.290615416181701</v>
      </c>
      <c r="H2233">
        <v>26.578336643204</v>
      </c>
      <c r="I2233">
        <v>85.9006046719783</v>
      </c>
      <c r="J2233">
        <v>6.3041764785042496</v>
      </c>
      <c r="K2233">
        <v>249.57634815122401</v>
      </c>
      <c r="L2233">
        <v>208.77511005223101</v>
      </c>
      <c r="M2233">
        <v>60.801764544708</v>
      </c>
      <c r="N2233">
        <v>1.1625241154263399</v>
      </c>
      <c r="O2233">
        <v>9.8275573413695092</v>
      </c>
      <c r="P2233">
        <v>122.790003729951</v>
      </c>
      <c r="Q2233">
        <v>0.13253476623070801</v>
      </c>
    </row>
    <row r="2234" spans="1:17" hidden="1" x14ac:dyDescent="0.3">
      <c r="A2234" t="s">
        <v>4662</v>
      </c>
      <c r="B2234" t="s">
        <v>4663</v>
      </c>
      <c r="C2234" t="s">
        <v>10398</v>
      </c>
      <c r="D2234" t="s">
        <v>982</v>
      </c>
      <c r="E2234">
        <v>273.66412500000001</v>
      </c>
      <c r="F2234">
        <v>274.35000000000002</v>
      </c>
      <c r="G2234">
        <v>29.865812781336299</v>
      </c>
      <c r="H2234">
        <v>-1.26085735126455</v>
      </c>
      <c r="I2234">
        <v>45.402915189964197</v>
      </c>
      <c r="J2234">
        <v>-2.83058003026435</v>
      </c>
      <c r="K2234">
        <v>270.98541385585298</v>
      </c>
      <c r="L2234">
        <v>239.13926538265301</v>
      </c>
      <c r="M2234">
        <v>61.529093395454197</v>
      </c>
      <c r="N2234">
        <v>1.0980080822546701</v>
      </c>
      <c r="O2234">
        <v>26.2256242026608</v>
      </c>
      <c r="P2234">
        <v>73.639240506329102</v>
      </c>
      <c r="Q2234">
        <v>7.5256547656408004E-2</v>
      </c>
    </row>
    <row r="2235" spans="1:17" hidden="1" x14ac:dyDescent="0.3">
      <c r="A2235" t="s">
        <v>4664</v>
      </c>
      <c r="B2235" t="s">
        <v>4665</v>
      </c>
      <c r="C2235" t="s">
        <v>10398</v>
      </c>
      <c r="D2235" t="s">
        <v>46</v>
      </c>
      <c r="E2235">
        <v>272.54947499999997</v>
      </c>
      <c r="F2235">
        <v>155.1</v>
      </c>
      <c r="G2235">
        <v>38.263496179019697</v>
      </c>
      <c r="H2235">
        <v>-0.31962957534130998</v>
      </c>
      <c r="I2235">
        <v>49.7618458897769</v>
      </c>
      <c r="J2235">
        <v>-6.7448139220253696</v>
      </c>
      <c r="K2235">
        <v>148.35737232417799</v>
      </c>
      <c r="M2235">
        <v>47.309560497087098</v>
      </c>
      <c r="O2235">
        <v>41.038039974210101</v>
      </c>
      <c r="P2235">
        <v>85.526315789473699</v>
      </c>
    </row>
    <row r="2236" spans="1:17" hidden="1" x14ac:dyDescent="0.3">
      <c r="A2236" t="s">
        <v>4666</v>
      </c>
      <c r="B2236" t="s">
        <v>4667</v>
      </c>
      <c r="C2236" t="s">
        <v>10398</v>
      </c>
      <c r="D2236" t="s">
        <v>1509</v>
      </c>
      <c r="E2236">
        <v>272.34889709599997</v>
      </c>
      <c r="F2236">
        <v>34.42</v>
      </c>
      <c r="G2236">
        <v>25.102982535359999</v>
      </c>
      <c r="H2236">
        <v>6.8724542902628496</v>
      </c>
      <c r="I2236">
        <v>22.394498951001399</v>
      </c>
      <c r="J2236">
        <v>-18.017715207231799</v>
      </c>
      <c r="K2236">
        <v>32.445759688479299</v>
      </c>
      <c r="L2236">
        <v>29.735588842068999</v>
      </c>
      <c r="M2236">
        <v>48.386311837998598</v>
      </c>
      <c r="N2236">
        <v>2.7270869570417799</v>
      </c>
      <c r="O2236">
        <v>26.670540383497901</v>
      </c>
      <c r="P2236">
        <v>75.612244897959101</v>
      </c>
      <c r="Q2236">
        <v>8.4148568354316999E-2</v>
      </c>
    </row>
    <row r="2237" spans="1:17" hidden="1" x14ac:dyDescent="0.3">
      <c r="A2237" t="s">
        <v>4668</v>
      </c>
      <c r="B2237" t="s">
        <v>4669</v>
      </c>
      <c r="C2237" t="s">
        <v>10398</v>
      </c>
      <c r="D2237" t="s">
        <v>514</v>
      </c>
      <c r="E2237">
        <v>272.31440240000001</v>
      </c>
      <c r="F2237">
        <v>281</v>
      </c>
      <c r="G2237">
        <v>26.430784193614699</v>
      </c>
      <c r="H2237">
        <v>-5.4742949357433401</v>
      </c>
      <c r="I2237">
        <v>37.153321817164503</v>
      </c>
      <c r="J2237">
        <v>-4.4719880708000499</v>
      </c>
      <c r="K2237">
        <v>279.082710333043</v>
      </c>
      <c r="L2237">
        <v>242.843082898566</v>
      </c>
      <c r="M2237">
        <v>46.285871630731599</v>
      </c>
      <c r="N2237">
        <v>0.187515151515151</v>
      </c>
      <c r="O2237">
        <v>20.587188612099599</v>
      </c>
      <c r="P2237">
        <v>83.660130718954207</v>
      </c>
    </row>
    <row r="2238" spans="1:17" hidden="1" x14ac:dyDescent="0.3">
      <c r="A2238" t="s">
        <v>4670</v>
      </c>
      <c r="B2238" t="s">
        <v>4671</v>
      </c>
      <c r="C2238" t="s">
        <v>10398</v>
      </c>
      <c r="D2238" t="s">
        <v>1847</v>
      </c>
      <c r="E2238">
        <v>271.89876800000002</v>
      </c>
      <c r="F2238">
        <v>429.35</v>
      </c>
      <c r="G2238">
        <v>21.8525614347516</v>
      </c>
      <c r="H2238">
        <v>-17.2162043526377</v>
      </c>
      <c r="I2238">
        <v>-35.048875303922898</v>
      </c>
      <c r="J2238">
        <v>-6.1754629307302098</v>
      </c>
      <c r="K2238">
        <v>451.786187395007</v>
      </c>
      <c r="L2238">
        <v>438.92634355652899</v>
      </c>
      <c r="M2238">
        <v>50.539615891543697</v>
      </c>
      <c r="N2238">
        <v>0.740211892044352</v>
      </c>
      <c r="O2238">
        <v>55.118201933154701</v>
      </c>
      <c r="P2238">
        <v>67.780382962094507</v>
      </c>
    </row>
    <row r="2239" spans="1:17" hidden="1" x14ac:dyDescent="0.3">
      <c r="A2239" t="s">
        <v>4672</v>
      </c>
      <c r="B2239" t="s">
        <v>4673</v>
      </c>
      <c r="C2239" t="s">
        <v>10398</v>
      </c>
      <c r="D2239" t="s">
        <v>197</v>
      </c>
      <c r="E2239">
        <v>271.67308152599998</v>
      </c>
      <c r="F2239">
        <v>127.02</v>
      </c>
      <c r="G2239">
        <v>89.217722830920707</v>
      </c>
      <c r="H2239">
        <v>-19.502365111181899</v>
      </c>
      <c r="I2239">
        <v>18.411957197061799</v>
      </c>
      <c r="J2239">
        <v>-8.6287519965294894</v>
      </c>
      <c r="K2239">
        <v>136.05716158157099</v>
      </c>
      <c r="L2239">
        <v>119.434057554802</v>
      </c>
      <c r="M2239">
        <v>42.445633809561301</v>
      </c>
      <c r="N2239">
        <v>1.3662442011807701</v>
      </c>
      <c r="O2239">
        <v>32.262635805384903</v>
      </c>
      <c r="P2239">
        <v>141.253561253561</v>
      </c>
      <c r="Q2239">
        <v>0.100327672084614</v>
      </c>
    </row>
    <row r="2240" spans="1:17" hidden="1" x14ac:dyDescent="0.3">
      <c r="A2240" t="s">
        <v>4674</v>
      </c>
      <c r="B2240" t="s">
        <v>4675</v>
      </c>
      <c r="C2240" t="s">
        <v>10398</v>
      </c>
      <c r="D2240" t="s">
        <v>226</v>
      </c>
      <c r="E2240">
        <v>271.30176513999999</v>
      </c>
      <c r="F2240">
        <v>258.2</v>
      </c>
      <c r="G2240">
        <v>-17.576293098947399</v>
      </c>
      <c r="H2240">
        <v>-3.1092547707976199</v>
      </c>
      <c r="I2240">
        <v>13.505110779830799</v>
      </c>
      <c r="J2240">
        <v>-5.0001598339750499</v>
      </c>
      <c r="K2240">
        <v>243.46420491932801</v>
      </c>
      <c r="L2240">
        <v>224.072593119754</v>
      </c>
      <c r="M2240">
        <v>53.589779173979998</v>
      </c>
      <c r="N2240">
        <v>0.68334051261259798</v>
      </c>
      <c r="O2240">
        <v>12.664601084430601</v>
      </c>
      <c r="P2240">
        <v>47.627215551743802</v>
      </c>
      <c r="Q2240">
        <v>-2.9765114862362E-2</v>
      </c>
    </row>
    <row r="2241" spans="1:17" hidden="1" x14ac:dyDescent="0.3">
      <c r="A2241" t="s">
        <v>4676</v>
      </c>
      <c r="B2241" t="s">
        <v>4677</v>
      </c>
      <c r="C2241" t="s">
        <v>10398</v>
      </c>
      <c r="D2241" t="s">
        <v>1648</v>
      </c>
      <c r="E2241">
        <v>271.04520022999998</v>
      </c>
      <c r="F2241">
        <v>246.85</v>
      </c>
      <c r="G2241">
        <v>-13.891748388926899</v>
      </c>
      <c r="H2241">
        <v>-8.9041566234369807</v>
      </c>
      <c r="I2241">
        <v>-29.124311204165299</v>
      </c>
      <c r="J2241">
        <v>-3.5908377368761002</v>
      </c>
      <c r="K2241">
        <v>257.59046340324301</v>
      </c>
      <c r="L2241">
        <v>258.08782579557402</v>
      </c>
      <c r="M2241">
        <v>43.878073890665398</v>
      </c>
      <c r="N2241">
        <v>0.36570764175479797</v>
      </c>
      <c r="O2241">
        <v>48.713793801903897</v>
      </c>
      <c r="P2241">
        <v>22.202970297029601</v>
      </c>
      <c r="Q2241">
        <v>9.1031456149886003E-2</v>
      </c>
    </row>
    <row r="2242" spans="1:17" hidden="1" x14ac:dyDescent="0.3">
      <c r="A2242" t="s">
        <v>4678</v>
      </c>
      <c r="B2242" t="s">
        <v>4679</v>
      </c>
      <c r="C2242" t="s">
        <v>10398</v>
      </c>
      <c r="D2242" t="s">
        <v>86</v>
      </c>
      <c r="E2242">
        <v>270.97529200000002</v>
      </c>
      <c r="F2242">
        <v>49</v>
      </c>
      <c r="G2242">
        <v>-49.001541414965203</v>
      </c>
      <c r="H2242">
        <v>-17.053242304164399</v>
      </c>
      <c r="I2242">
        <v>-37.5031917042079</v>
      </c>
      <c r="J2242">
        <v>-0.59661611210934895</v>
      </c>
      <c r="M2242">
        <v>44.757946463777401</v>
      </c>
      <c r="O2242">
        <v>30.612244897959101</v>
      </c>
      <c r="P2242">
        <v>9.8654708520179408</v>
      </c>
    </row>
    <row r="2243" spans="1:17" hidden="1" x14ac:dyDescent="0.3">
      <c r="A2243" t="s">
        <v>4680</v>
      </c>
      <c r="B2243" t="s">
        <v>4681</v>
      </c>
      <c r="C2243" t="s">
        <v>10398</v>
      </c>
      <c r="D2243" t="s">
        <v>1657</v>
      </c>
      <c r="E2243">
        <v>270.95784304</v>
      </c>
      <c r="F2243">
        <v>95.08</v>
      </c>
      <c r="G2243">
        <v>164.58952163870799</v>
      </c>
      <c r="H2243">
        <v>32.585979206402101</v>
      </c>
      <c r="I2243">
        <v>45.779229058142498</v>
      </c>
      <c r="J2243">
        <v>6.5058107010469</v>
      </c>
      <c r="K2243">
        <v>70.945783546490006</v>
      </c>
      <c r="L2243">
        <v>53.847175907220901</v>
      </c>
      <c r="M2243">
        <v>84.953405315729697</v>
      </c>
      <c r="N2243">
        <v>1.9159066473753601</v>
      </c>
      <c r="O2243">
        <v>0</v>
      </c>
      <c r="P2243">
        <v>210.71895424836501</v>
      </c>
      <c r="Q2243">
        <v>8.9355152622274003E-2</v>
      </c>
    </row>
    <row r="2244" spans="1:17" hidden="1" x14ac:dyDescent="0.3">
      <c r="A2244" t="s">
        <v>4682</v>
      </c>
      <c r="B2244" t="s">
        <v>4683</v>
      </c>
      <c r="C2244" t="s">
        <v>10398</v>
      </c>
      <c r="D2244" t="s">
        <v>46</v>
      </c>
      <c r="E2244">
        <v>270.92780909999999</v>
      </c>
      <c r="F2244">
        <v>67.47</v>
      </c>
      <c r="G2244">
        <v>58.083682946355196</v>
      </c>
      <c r="H2244">
        <v>49.378336643204001</v>
      </c>
      <c r="I2244">
        <v>60.6331798538261</v>
      </c>
      <c r="J2244">
        <v>-5.1322900716277102</v>
      </c>
      <c r="K2244">
        <v>55.050548445066397</v>
      </c>
      <c r="L2244">
        <v>47.461597349368702</v>
      </c>
      <c r="M2244">
        <v>62.798204896603501</v>
      </c>
      <c r="N2244">
        <v>3.9024119528281398</v>
      </c>
      <c r="O2244">
        <v>11.0123017637468</v>
      </c>
      <c r="P2244">
        <v>102.91729323308201</v>
      </c>
      <c r="Q2244">
        <v>4.9045985161767003E-2</v>
      </c>
    </row>
    <row r="2245" spans="1:17" hidden="1" x14ac:dyDescent="0.3">
      <c r="A2245" t="s">
        <v>4684</v>
      </c>
      <c r="B2245" t="s">
        <v>4685</v>
      </c>
      <c r="C2245" t="s">
        <v>10398</v>
      </c>
      <c r="D2245" t="s">
        <v>46</v>
      </c>
      <c r="E2245">
        <v>270.06349999999998</v>
      </c>
      <c r="F2245">
        <v>178.85</v>
      </c>
      <c r="G2245">
        <v>-48.482535567012</v>
      </c>
      <c r="H2245">
        <v>-4.3645204996531097</v>
      </c>
      <c r="I2245">
        <v>-8.3040139716630001</v>
      </c>
      <c r="J2245">
        <v>-5.3722394581737598</v>
      </c>
      <c r="K2245">
        <v>184.246745323662</v>
      </c>
      <c r="M2245">
        <v>43.513685252317302</v>
      </c>
      <c r="N2245">
        <v>0.46162626027773601</v>
      </c>
      <c r="O2245">
        <v>80.486441151803106</v>
      </c>
      <c r="P2245">
        <v>23.302309548431499</v>
      </c>
    </row>
    <row r="2246" spans="1:17" hidden="1" x14ac:dyDescent="0.3">
      <c r="A2246" t="s">
        <v>4686</v>
      </c>
      <c r="B2246" t="s">
        <v>4687</v>
      </c>
      <c r="C2246" t="s">
        <v>10398</v>
      </c>
      <c r="D2246" t="s">
        <v>472</v>
      </c>
      <c r="E2246">
        <v>269.79162991499999</v>
      </c>
      <c r="F2246">
        <v>335.85</v>
      </c>
      <c r="G2246">
        <v>-19.3704763466495</v>
      </c>
      <c r="H2246">
        <v>0.34897884503889598</v>
      </c>
      <c r="I2246">
        <v>3.7218956332870099</v>
      </c>
      <c r="J2246">
        <v>0.72346921625384697</v>
      </c>
      <c r="K2246">
        <v>329.31960546592501</v>
      </c>
      <c r="L2246">
        <v>299.36509848781799</v>
      </c>
      <c r="M2246">
        <v>45.395364359110999</v>
      </c>
      <c r="N2246">
        <v>0.43636827063803402</v>
      </c>
      <c r="O2246">
        <v>11.6421021289266</v>
      </c>
      <c r="P2246">
        <v>39.762796504369497</v>
      </c>
      <c r="Q2246">
        <v>-2.1505835470740999E-2</v>
      </c>
    </row>
    <row r="2247" spans="1:17" hidden="1" x14ac:dyDescent="0.3">
      <c r="A2247" t="s">
        <v>4688</v>
      </c>
      <c r="B2247" t="s">
        <v>4689</v>
      </c>
      <c r="C2247" t="s">
        <v>10398</v>
      </c>
      <c r="D2247" t="s">
        <v>789</v>
      </c>
      <c r="E2247">
        <v>269.33996250000001</v>
      </c>
      <c r="F2247">
        <v>11.97</v>
      </c>
      <c r="G2247">
        <v>245.87686775098501</v>
      </c>
      <c r="H2247">
        <v>2.2200578780029101</v>
      </c>
      <c r="I2247">
        <v>-36.052802107872999</v>
      </c>
      <c r="J2247">
        <v>-4.2774699452474296</v>
      </c>
      <c r="K2247">
        <v>11.8710625213571</v>
      </c>
      <c r="L2247">
        <v>11.2357886686227</v>
      </c>
      <c r="M2247">
        <v>60.717486317228897</v>
      </c>
      <c r="N2247">
        <v>2.8976827094474098</v>
      </c>
      <c r="O2247">
        <v>59.565580618212202</v>
      </c>
    </row>
    <row r="2248" spans="1:17" hidden="1" x14ac:dyDescent="0.3">
      <c r="A2248" t="s">
        <v>4690</v>
      </c>
      <c r="B2248" t="s">
        <v>4691</v>
      </c>
      <c r="C2248" t="s">
        <v>10398</v>
      </c>
      <c r="D2248" t="s">
        <v>935</v>
      </c>
      <c r="E2248">
        <v>268.294038319999</v>
      </c>
      <c r="F2248">
        <v>239.05</v>
      </c>
      <c r="G2248">
        <v>361.26877631982302</v>
      </c>
      <c r="H2248">
        <v>-17.333291263772701</v>
      </c>
      <c r="I2248">
        <v>5.8290161482380602</v>
      </c>
      <c r="J2248">
        <v>3.7858437975794899</v>
      </c>
      <c r="K2248">
        <v>258.66183772557099</v>
      </c>
      <c r="L2248">
        <v>210.93834227409201</v>
      </c>
      <c r="M2248">
        <v>43.791918799809999</v>
      </c>
      <c r="N2248">
        <v>1.51692064887717</v>
      </c>
      <c r="O2248">
        <v>35.9757372934532</v>
      </c>
      <c r="P2248">
        <v>408.61702127659498</v>
      </c>
      <c r="Q2248">
        <v>0.22069355863517401</v>
      </c>
    </row>
    <row r="2249" spans="1:17" hidden="1" x14ac:dyDescent="0.3">
      <c r="A2249" t="s">
        <v>4692</v>
      </c>
      <c r="B2249" t="s">
        <v>4693</v>
      </c>
      <c r="C2249" t="s">
        <v>10398</v>
      </c>
      <c r="D2249" t="s">
        <v>605</v>
      </c>
      <c r="E2249">
        <v>267.14255273499998</v>
      </c>
      <c r="F2249">
        <v>31.19</v>
      </c>
      <c r="G2249">
        <v>-22.4115160939307</v>
      </c>
      <c r="H2249">
        <v>-1.9117558270733901</v>
      </c>
      <c r="I2249">
        <v>-12.9013677936727</v>
      </c>
      <c r="J2249">
        <v>-2.0664973971962302</v>
      </c>
      <c r="K2249">
        <v>31.339904178665002</v>
      </c>
      <c r="L2249">
        <v>32.0369109619052</v>
      </c>
      <c r="M2249">
        <v>48.5696108304925</v>
      </c>
      <c r="N2249">
        <v>2.3068573812336801</v>
      </c>
      <c r="O2249">
        <v>44.918243026611002</v>
      </c>
      <c r="P2249">
        <v>27.827868852459002</v>
      </c>
      <c r="Q2249">
        <v>5.7059459537249996E-3</v>
      </c>
    </row>
    <row r="2250" spans="1:17" hidden="1" x14ac:dyDescent="0.3">
      <c r="A2250" t="s">
        <v>4694</v>
      </c>
      <c r="B2250" t="s">
        <v>4695</v>
      </c>
      <c r="C2250" t="s">
        <v>10398</v>
      </c>
      <c r="D2250" t="s">
        <v>226</v>
      </c>
      <c r="E2250">
        <v>266.98885866000001</v>
      </c>
      <c r="F2250">
        <v>25.56</v>
      </c>
      <c r="G2250">
        <v>-13.411828496304899</v>
      </c>
      <c r="H2250">
        <v>-15.5686167618138</v>
      </c>
      <c r="I2250">
        <v>-22.7221626390076</v>
      </c>
      <c r="J2250">
        <v>-9.0404701848831905</v>
      </c>
      <c r="K2250">
        <v>26.667509841305201</v>
      </c>
      <c r="L2250">
        <v>26.300151052133302</v>
      </c>
      <c r="M2250">
        <v>45.293571496530397</v>
      </c>
      <c r="N2250">
        <v>0.91704589497342104</v>
      </c>
      <c r="O2250">
        <v>48.082942097026603</v>
      </c>
      <c r="P2250">
        <v>47.3198847262247</v>
      </c>
      <c r="Q2250">
        <v>-8.8923680951040005E-3</v>
      </c>
    </row>
    <row r="2251" spans="1:17" hidden="1" x14ac:dyDescent="0.3">
      <c r="A2251" t="s">
        <v>4696</v>
      </c>
      <c r="B2251" t="s">
        <v>4697</v>
      </c>
      <c r="C2251" t="s">
        <v>10398</v>
      </c>
      <c r="D2251" t="s">
        <v>122</v>
      </c>
      <c r="E2251">
        <v>266.93686889999998</v>
      </c>
      <c r="F2251">
        <v>175.5</v>
      </c>
      <c r="G2251">
        <v>8.9225332745208892</v>
      </c>
      <c r="H2251">
        <v>-8.2531850959264101</v>
      </c>
      <c r="I2251">
        <v>-29.279507493681599</v>
      </c>
      <c r="J2251">
        <v>-0.105558021397542</v>
      </c>
      <c r="K2251">
        <v>177.27804445728</v>
      </c>
      <c r="L2251">
        <v>170.49662210949501</v>
      </c>
      <c r="M2251">
        <v>49.253231369657399</v>
      </c>
      <c r="N2251">
        <v>1.2612510583679799</v>
      </c>
      <c r="O2251">
        <v>104.672364672364</v>
      </c>
      <c r="P2251">
        <v>59.1115140525838</v>
      </c>
      <c r="Q2251">
        <v>7.9174727083690999E-2</v>
      </c>
    </row>
    <row r="2252" spans="1:17" hidden="1" x14ac:dyDescent="0.3">
      <c r="A2252" t="s">
        <v>4698</v>
      </c>
      <c r="B2252" t="s">
        <v>4699</v>
      </c>
      <c r="C2252" t="s">
        <v>10398</v>
      </c>
      <c r="D2252" t="s">
        <v>4700</v>
      </c>
      <c r="E2252">
        <v>266.80229400000002</v>
      </c>
      <c r="F2252">
        <v>130.15</v>
      </c>
      <c r="G2252">
        <v>-63.024161741291202</v>
      </c>
      <c r="H2252">
        <v>-20.0393789745115</v>
      </c>
      <c r="I2252">
        <v>-51.525812030533999</v>
      </c>
      <c r="J2252">
        <v>-3.4963131175789801</v>
      </c>
      <c r="K2252">
        <v>146.75558715425001</v>
      </c>
      <c r="M2252">
        <v>44.9812384019436</v>
      </c>
      <c r="N2252">
        <v>0.45883545883545801</v>
      </c>
      <c r="O2252">
        <v>102.84287360737601</v>
      </c>
      <c r="P2252">
        <v>3.2936507936508002</v>
      </c>
    </row>
    <row r="2253" spans="1:17" hidden="1" x14ac:dyDescent="0.3">
      <c r="A2253" t="s">
        <v>4701</v>
      </c>
      <c r="B2253" t="s">
        <v>4702</v>
      </c>
      <c r="C2253" t="s">
        <v>10398</v>
      </c>
      <c r="D2253" t="s">
        <v>2547</v>
      </c>
      <c r="E2253">
        <v>266.75928060000001</v>
      </c>
      <c r="F2253">
        <v>144.05000000000001</v>
      </c>
      <c r="G2253">
        <v>91.681314919419094</v>
      </c>
      <c r="H2253">
        <v>22.705072754315101</v>
      </c>
      <c r="I2253">
        <v>48.7257800447939</v>
      </c>
      <c r="J2253">
        <v>2.8191094211392</v>
      </c>
      <c r="K2253">
        <v>129.97887498329101</v>
      </c>
      <c r="M2253">
        <v>59.905765714136102</v>
      </c>
      <c r="N2253">
        <v>0.437827943868212</v>
      </c>
      <c r="O2253">
        <v>33.217632766400499</v>
      </c>
      <c r="P2253">
        <v>132.33870967741899</v>
      </c>
    </row>
    <row r="2254" spans="1:17" hidden="1" x14ac:dyDescent="0.3">
      <c r="A2254" t="s">
        <v>4703</v>
      </c>
      <c r="B2254" t="s">
        <v>4704</v>
      </c>
      <c r="C2254" t="s">
        <v>10398</v>
      </c>
      <c r="D2254" t="s">
        <v>278</v>
      </c>
      <c r="E2254">
        <v>266.42224950000002</v>
      </c>
      <c r="F2254">
        <v>375.65</v>
      </c>
      <c r="G2254">
        <v>-38.449645707602699</v>
      </c>
      <c r="H2254">
        <v>-5.6616633567959598</v>
      </c>
      <c r="I2254">
        <v>-22.534370994330999</v>
      </c>
      <c r="J2254">
        <v>-2.26385073238009</v>
      </c>
      <c r="K2254">
        <v>380.95714386311198</v>
      </c>
      <c r="L2254">
        <v>382.341067147628</v>
      </c>
      <c r="M2254">
        <v>51.869094733941502</v>
      </c>
      <c r="N2254">
        <v>0.82633236886316896</v>
      </c>
      <c r="O2254">
        <v>36.81618527885</v>
      </c>
      <c r="P2254">
        <v>15.4070660522273</v>
      </c>
      <c r="Q2254">
        <v>9.5260398753990005E-2</v>
      </c>
    </row>
    <row r="2255" spans="1:17" hidden="1" x14ac:dyDescent="0.3">
      <c r="A2255" t="s">
        <v>4705</v>
      </c>
      <c r="B2255" t="s">
        <v>4706</v>
      </c>
      <c r="C2255" t="s">
        <v>10398</v>
      </c>
      <c r="D2255" t="s">
        <v>138</v>
      </c>
      <c r="E2255">
        <v>266.29753275000002</v>
      </c>
      <c r="F2255">
        <v>386.35</v>
      </c>
      <c r="G2255">
        <v>149.661864706047</v>
      </c>
      <c r="H2255">
        <v>60.772302160445399</v>
      </c>
      <c r="I2255">
        <v>111.87494112787201</v>
      </c>
      <c r="J2255">
        <v>26.894015169190599</v>
      </c>
      <c r="K2255">
        <v>283.65332477320197</v>
      </c>
      <c r="L2255">
        <v>228.75951755679799</v>
      </c>
      <c r="M2255">
        <v>87.726578543034194</v>
      </c>
      <c r="N2255">
        <v>2.2623303943669399</v>
      </c>
      <c r="O2255">
        <v>6.3543419179500296</v>
      </c>
      <c r="P2255">
        <v>192.578568723968</v>
      </c>
      <c r="Q2255">
        <v>4.0126054634494999E-2</v>
      </c>
    </row>
    <row r="2256" spans="1:17" hidden="1" x14ac:dyDescent="0.3">
      <c r="A2256" t="s">
        <v>4707</v>
      </c>
      <c r="B2256" t="s">
        <v>4708</v>
      </c>
      <c r="C2256" t="s">
        <v>10398</v>
      </c>
      <c r="D2256" t="s">
        <v>407</v>
      </c>
      <c r="E2256">
        <v>266.14191215</v>
      </c>
      <c r="F2256">
        <v>268.55</v>
      </c>
      <c r="G2256">
        <v>41.402851252472203</v>
      </c>
      <c r="H2256">
        <v>-4.03998396748299</v>
      </c>
      <c r="I2256">
        <v>-17.964797340221899</v>
      </c>
      <c r="J2256">
        <v>-5.3763710441485397</v>
      </c>
      <c r="K2256">
        <v>265.02415801373598</v>
      </c>
      <c r="L2256">
        <v>256.64623402951997</v>
      </c>
      <c r="M2256">
        <v>60.959285983213803</v>
      </c>
      <c r="N2256">
        <v>0.834741466711726</v>
      </c>
      <c r="O2256">
        <v>53.528207037795497</v>
      </c>
      <c r="P2256">
        <v>82.315003394433106</v>
      </c>
      <c r="Q2256">
        <v>4.0355531877835998E-2</v>
      </c>
    </row>
    <row r="2257" spans="1:17" hidden="1" x14ac:dyDescent="0.3">
      <c r="A2257" t="s">
        <v>4709</v>
      </c>
      <c r="B2257" t="s">
        <v>4710</v>
      </c>
      <c r="C2257" t="s">
        <v>10398</v>
      </c>
      <c r="D2257" t="s">
        <v>533</v>
      </c>
      <c r="E2257">
        <v>265.19794530000001</v>
      </c>
      <c r="F2257">
        <v>211</v>
      </c>
      <c r="G2257">
        <v>87.261440680561293</v>
      </c>
      <c r="H2257">
        <v>-9.6129813250215204</v>
      </c>
      <c r="I2257">
        <v>23.183578158178101</v>
      </c>
      <c r="J2257">
        <v>-3.1784836602146398</v>
      </c>
      <c r="K2257">
        <v>203.056584018688</v>
      </c>
      <c r="L2257">
        <v>174.831785256416</v>
      </c>
      <c r="M2257">
        <v>36.633681454582003</v>
      </c>
      <c r="N2257">
        <v>0.444640658907972</v>
      </c>
      <c r="O2257">
        <v>27.488151658767698</v>
      </c>
      <c r="P2257">
        <v>138.606807644464</v>
      </c>
      <c r="Q2257">
        <v>4.5125115052917997E-2</v>
      </c>
    </row>
    <row r="2258" spans="1:17" hidden="1" x14ac:dyDescent="0.3">
      <c r="A2258" t="s">
        <v>4711</v>
      </c>
      <c r="B2258" t="s">
        <v>4712</v>
      </c>
      <c r="C2258" t="s">
        <v>10398</v>
      </c>
      <c r="D2258" t="s">
        <v>2435</v>
      </c>
      <c r="E2258">
        <v>264.87784799999997</v>
      </c>
      <c r="F2258">
        <v>196.2</v>
      </c>
      <c r="G2258">
        <v>716.46068708642997</v>
      </c>
      <c r="H2258">
        <v>0.92044190636192402</v>
      </c>
      <c r="I2258">
        <v>10.265841403586</v>
      </c>
      <c r="J2258">
        <v>-9.4358201243445006</v>
      </c>
      <c r="K2258">
        <v>184.99093892102101</v>
      </c>
      <c r="L2258">
        <v>140.120265957399</v>
      </c>
      <c r="M2258">
        <v>21.850658972845601</v>
      </c>
      <c r="N2258">
        <v>1.4081777597402501</v>
      </c>
      <c r="O2258">
        <v>29.434250764525899</v>
      </c>
      <c r="P2258">
        <v>746.05433376455301</v>
      </c>
    </row>
    <row r="2259" spans="1:17" hidden="1" x14ac:dyDescent="0.3">
      <c r="A2259" t="s">
        <v>4713</v>
      </c>
      <c r="B2259" t="s">
        <v>4714</v>
      </c>
      <c r="C2259" t="s">
        <v>10398</v>
      </c>
      <c r="D2259" t="s">
        <v>1414</v>
      </c>
      <c r="E2259">
        <v>264.72033814000002</v>
      </c>
      <c r="F2259">
        <v>29.56</v>
      </c>
      <c r="G2259">
        <v>66.818313454767207</v>
      </c>
      <c r="H2259">
        <v>47.712318274754502</v>
      </c>
      <c r="I2259">
        <v>53.765168148913098</v>
      </c>
      <c r="J2259">
        <v>16.160219893865499</v>
      </c>
      <c r="K2259">
        <v>21.9628043498757</v>
      </c>
      <c r="L2259">
        <v>18.569202709291702</v>
      </c>
      <c r="M2259">
        <v>90.472231748986999</v>
      </c>
      <c r="N2259">
        <v>0.98690956492001503</v>
      </c>
      <c r="O2259">
        <v>0</v>
      </c>
      <c r="P2259">
        <v>128.26254826254799</v>
      </c>
      <c r="Q2259">
        <v>1.3445926909663E-2</v>
      </c>
    </row>
    <row r="2260" spans="1:17" hidden="1" x14ac:dyDescent="0.3">
      <c r="A2260" t="s">
        <v>4715</v>
      </c>
      <c r="B2260" t="s">
        <v>4716</v>
      </c>
      <c r="C2260" t="s">
        <v>10398</v>
      </c>
      <c r="D2260" t="s">
        <v>1978</v>
      </c>
      <c r="E2260">
        <v>264.36059734499997</v>
      </c>
      <c r="F2260">
        <v>415.35</v>
      </c>
      <c r="G2260">
        <v>4.6066764236539202</v>
      </c>
      <c r="H2260">
        <v>-9.1288705640031704</v>
      </c>
      <c r="I2260">
        <v>9.1955396860205703</v>
      </c>
      <c r="J2260">
        <v>0.238439847770791</v>
      </c>
      <c r="K2260">
        <v>433.41895073373598</v>
      </c>
      <c r="L2260">
        <v>384.71126931039697</v>
      </c>
      <c r="M2260">
        <v>36.838039984953099</v>
      </c>
      <c r="N2260">
        <v>0.12993043332261001</v>
      </c>
      <c r="O2260">
        <v>25.628987600818501</v>
      </c>
      <c r="P2260">
        <v>55.155024280911398</v>
      </c>
      <c r="Q2260">
        <v>-4.9749742562149998E-3</v>
      </c>
    </row>
    <row r="2261" spans="1:17" hidden="1" x14ac:dyDescent="0.3">
      <c r="A2261" t="s">
        <v>4717</v>
      </c>
      <c r="B2261" t="s">
        <v>4718</v>
      </c>
      <c r="C2261" t="s">
        <v>10398</v>
      </c>
      <c r="D2261" t="s">
        <v>390</v>
      </c>
      <c r="E2261">
        <v>264.33832825000002</v>
      </c>
      <c r="F2261">
        <v>117.5</v>
      </c>
      <c r="G2261">
        <v>23.700547711961601</v>
      </c>
      <c r="H2261">
        <v>-15.691504626637199</v>
      </c>
      <c r="I2261">
        <v>35.1988974227189</v>
      </c>
      <c r="J2261">
        <v>-5.9531960749350201</v>
      </c>
      <c r="K2261">
        <v>119.232500977345</v>
      </c>
      <c r="M2261">
        <v>52.627420128999603</v>
      </c>
      <c r="N2261">
        <v>0.35537994997454397</v>
      </c>
      <c r="O2261">
        <v>25.106382978723399</v>
      </c>
      <c r="P2261">
        <v>78.761600486840095</v>
      </c>
    </row>
    <row r="2262" spans="1:17" hidden="1" x14ac:dyDescent="0.3">
      <c r="A2262" t="s">
        <v>4719</v>
      </c>
      <c r="B2262" t="s">
        <v>4720</v>
      </c>
      <c r="C2262" t="s">
        <v>10398</v>
      </c>
      <c r="D2262" t="s">
        <v>21</v>
      </c>
      <c r="E2262">
        <v>264.21656949999999</v>
      </c>
      <c r="F2262">
        <v>115.7</v>
      </c>
      <c r="G2262">
        <v>-47.971071722214802</v>
      </c>
      <c r="H2262">
        <v>-16.475406159099201</v>
      </c>
      <c r="I2262">
        <v>-19.877979480099299</v>
      </c>
      <c r="J2262">
        <v>-7.0439458935415704</v>
      </c>
      <c r="K2262">
        <v>124.914709060519</v>
      </c>
      <c r="L2262">
        <v>136.63511546283701</v>
      </c>
      <c r="M2262">
        <v>35.547455086090501</v>
      </c>
      <c r="N2262">
        <v>0.78048086498790703</v>
      </c>
      <c r="O2262">
        <v>79.775280898876403</v>
      </c>
      <c r="P2262">
        <v>15.526709935097299</v>
      </c>
    </row>
    <row r="2263" spans="1:17" hidden="1" x14ac:dyDescent="0.3">
      <c r="A2263" t="s">
        <v>4721</v>
      </c>
      <c r="B2263" t="s">
        <v>4722</v>
      </c>
      <c r="C2263" t="s">
        <v>10398</v>
      </c>
      <c r="D2263" t="s">
        <v>828</v>
      </c>
      <c r="E2263">
        <v>263.96611999999999</v>
      </c>
      <c r="F2263">
        <v>132.88</v>
      </c>
      <c r="G2263">
        <v>68.586815663413006</v>
      </c>
      <c r="H2263">
        <v>-12.2098890313666</v>
      </c>
      <c r="I2263">
        <v>38.880485667010902</v>
      </c>
      <c r="J2263">
        <v>-3.25574642807101</v>
      </c>
      <c r="K2263">
        <v>126.522973342893</v>
      </c>
      <c r="L2263">
        <v>107.71946742299799</v>
      </c>
      <c r="M2263">
        <v>47.839457909735799</v>
      </c>
      <c r="N2263">
        <v>0.22340961455458999</v>
      </c>
      <c r="O2263">
        <v>15.1414810355207</v>
      </c>
      <c r="P2263">
        <v>107.625</v>
      </c>
      <c r="Q2263">
        <v>0.122836347788851</v>
      </c>
    </row>
    <row r="2264" spans="1:17" hidden="1" x14ac:dyDescent="0.3">
      <c r="A2264" t="s">
        <v>4723</v>
      </c>
      <c r="B2264" t="s">
        <v>4724</v>
      </c>
      <c r="C2264" t="s">
        <v>10398</v>
      </c>
      <c r="D2264" t="s">
        <v>605</v>
      </c>
      <c r="E2264">
        <v>262.58868354999998</v>
      </c>
      <c r="F2264">
        <v>114.41</v>
      </c>
      <c r="G2264">
        <v>-14.6664744028845</v>
      </c>
      <c r="H2264">
        <v>18.736812623325498</v>
      </c>
      <c r="I2264">
        <v>2.6540434020272499</v>
      </c>
      <c r="J2264">
        <v>25.738061190283599</v>
      </c>
      <c r="K2264">
        <v>92.047755920360899</v>
      </c>
      <c r="L2264">
        <v>92.841515024240493</v>
      </c>
      <c r="M2264">
        <v>81.643637616384098</v>
      </c>
      <c r="N2264">
        <v>3.4159184441506101</v>
      </c>
      <c r="O2264">
        <v>7.0710602220085601</v>
      </c>
      <c r="P2264">
        <v>45.652450668364096</v>
      </c>
      <c r="Q2264">
        <v>0.133141172994969</v>
      </c>
    </row>
    <row r="2265" spans="1:17" hidden="1" x14ac:dyDescent="0.3">
      <c r="A2265" t="s">
        <v>4725</v>
      </c>
      <c r="B2265" t="s">
        <v>4726</v>
      </c>
      <c r="C2265" t="s">
        <v>10398</v>
      </c>
      <c r="D2265" t="s">
        <v>552</v>
      </c>
      <c r="E2265">
        <v>261.38678382000001</v>
      </c>
      <c r="F2265">
        <v>202.19</v>
      </c>
      <c r="G2265">
        <v>82.790807103389398</v>
      </c>
      <c r="H2265">
        <v>-5.5107722676870496</v>
      </c>
      <c r="I2265">
        <v>2.47119080842422</v>
      </c>
      <c r="J2265">
        <v>-6.11528125674295</v>
      </c>
      <c r="K2265">
        <v>214.56732388938201</v>
      </c>
      <c r="L2265">
        <v>188.32806174469101</v>
      </c>
      <c r="M2265">
        <v>37.776575966442898</v>
      </c>
      <c r="N2265">
        <v>0.41868447255199598</v>
      </c>
      <c r="O2265">
        <v>37.4944359266036</v>
      </c>
      <c r="P2265">
        <v>115.095744680851</v>
      </c>
      <c r="Q2265">
        <v>0.120755708069035</v>
      </c>
    </row>
    <row r="2266" spans="1:17" hidden="1" x14ac:dyDescent="0.3">
      <c r="A2266" t="s">
        <v>4727</v>
      </c>
      <c r="B2266" t="s">
        <v>4728</v>
      </c>
      <c r="C2266" t="s">
        <v>10398</v>
      </c>
      <c r="D2266" t="s">
        <v>533</v>
      </c>
      <c r="E2266">
        <v>261.17622984000002</v>
      </c>
      <c r="F2266">
        <v>290.64999999999998</v>
      </c>
      <c r="G2266">
        <v>90.345816053620993</v>
      </c>
      <c r="H2266">
        <v>-24.050234785367401</v>
      </c>
      <c r="I2266">
        <v>-48.084457511747402</v>
      </c>
      <c r="J2266">
        <v>-16.4709431387206</v>
      </c>
      <c r="K2266">
        <v>335.41145794480298</v>
      </c>
      <c r="L2266">
        <v>328.958627596783</v>
      </c>
      <c r="M2266">
        <v>29.795646529763602</v>
      </c>
      <c r="N2266">
        <v>1.7121212121212099</v>
      </c>
      <c r="O2266">
        <v>81.420953036297902</v>
      </c>
      <c r="P2266">
        <v>125.31007751937901</v>
      </c>
      <c r="Q2266">
        <v>0.25710479025236399</v>
      </c>
    </row>
    <row r="2267" spans="1:17" hidden="1" x14ac:dyDescent="0.3">
      <c r="A2267" t="s">
        <v>4729</v>
      </c>
      <c r="B2267" t="s">
        <v>4730</v>
      </c>
      <c r="C2267" t="s">
        <v>10398</v>
      </c>
      <c r="D2267" t="s">
        <v>278</v>
      </c>
      <c r="E2267">
        <v>261.12337812499999</v>
      </c>
      <c r="F2267">
        <v>51.01</v>
      </c>
      <c r="G2267">
        <v>74.446353321876799</v>
      </c>
      <c r="H2267">
        <v>-10.458700393833</v>
      </c>
      <c r="I2267">
        <v>-7.5644193942347897</v>
      </c>
      <c r="J2267">
        <v>-4.13644430422179</v>
      </c>
      <c r="K2267">
        <v>52.299354952157799</v>
      </c>
      <c r="L2267">
        <v>48.314689782941699</v>
      </c>
      <c r="M2267">
        <v>38.461253854209097</v>
      </c>
      <c r="N2267">
        <v>0.90759991240764804</v>
      </c>
      <c r="O2267">
        <v>36.639874534405003</v>
      </c>
      <c r="P2267">
        <v>118.458244111349</v>
      </c>
      <c r="Q2267">
        <v>0.107205287899884</v>
      </c>
    </row>
    <row r="2268" spans="1:17" hidden="1" x14ac:dyDescent="0.3">
      <c r="A2268" t="s">
        <v>4731</v>
      </c>
      <c r="B2268" t="s">
        <v>4732</v>
      </c>
      <c r="C2268" t="s">
        <v>10398</v>
      </c>
      <c r="D2268" t="s">
        <v>215</v>
      </c>
      <c r="E2268">
        <v>261.12240000000003</v>
      </c>
      <c r="F2268">
        <v>206.25</v>
      </c>
      <c r="G2268">
        <v>120.285199941697</v>
      </c>
      <c r="H2268">
        <v>-9.9262505127592693</v>
      </c>
      <c r="I2268">
        <v>48.3695940737963</v>
      </c>
      <c r="J2268">
        <v>-1.4944425453385</v>
      </c>
      <c r="K2268">
        <v>210.37135552085201</v>
      </c>
      <c r="L2268">
        <v>173.67737438286099</v>
      </c>
      <c r="M2268">
        <v>45.543896098669499</v>
      </c>
      <c r="N2268">
        <v>0.879540541925529</v>
      </c>
      <c r="O2268">
        <v>28.2424242424242</v>
      </c>
      <c r="P2268">
        <v>157.8125</v>
      </c>
      <c r="Q2268">
        <v>0.16408365294716901</v>
      </c>
    </row>
    <row r="2269" spans="1:17" hidden="1" x14ac:dyDescent="0.3">
      <c r="A2269" t="s">
        <v>4733</v>
      </c>
      <c r="B2269" t="s">
        <v>4734</v>
      </c>
      <c r="C2269" t="s">
        <v>10398</v>
      </c>
      <c r="D2269" t="s">
        <v>132</v>
      </c>
      <c r="E2269">
        <v>261.020445</v>
      </c>
      <c r="F2269">
        <v>166.75</v>
      </c>
      <c r="G2269">
        <v>-22.702621037097401</v>
      </c>
      <c r="H2269">
        <v>-7.8898714492815198</v>
      </c>
      <c r="I2269">
        <v>-48.616130300699197</v>
      </c>
      <c r="J2269">
        <v>-7.3630848952691696</v>
      </c>
      <c r="K2269">
        <v>183.830149192265</v>
      </c>
      <c r="L2269">
        <v>187.07405902996001</v>
      </c>
      <c r="M2269">
        <v>25.7043525659026</v>
      </c>
      <c r="N2269">
        <v>0.538522214881623</v>
      </c>
      <c r="O2269">
        <v>69.685157421289304</v>
      </c>
      <c r="P2269">
        <v>13.7448840381991</v>
      </c>
      <c r="Q2269">
        <v>0.23779618865097699</v>
      </c>
    </row>
    <row r="2270" spans="1:17" hidden="1" x14ac:dyDescent="0.3">
      <c r="A2270" t="s">
        <v>4735</v>
      </c>
      <c r="B2270" t="s">
        <v>4736</v>
      </c>
      <c r="C2270" t="s">
        <v>10398</v>
      </c>
      <c r="D2270" t="s">
        <v>514</v>
      </c>
      <c r="E2270">
        <v>260.85883215000001</v>
      </c>
      <c r="F2270">
        <v>181.75</v>
      </c>
      <c r="G2270">
        <v>-1.37495179276158</v>
      </c>
      <c r="H2270">
        <v>-15.5879164585329</v>
      </c>
      <c r="I2270">
        <v>-13.4307418277171</v>
      </c>
      <c r="J2270">
        <v>-4.21881400423855</v>
      </c>
      <c r="K2270">
        <v>199.29921578216499</v>
      </c>
      <c r="M2270">
        <v>44.475096862796498</v>
      </c>
      <c r="N2270">
        <v>0.49474401401596202</v>
      </c>
      <c r="O2270">
        <v>50.756533700137503</v>
      </c>
      <c r="P2270">
        <v>34.629629629629598</v>
      </c>
    </row>
    <row r="2271" spans="1:17" hidden="1" x14ac:dyDescent="0.3">
      <c r="A2271" t="s">
        <v>4737</v>
      </c>
      <c r="B2271" t="s">
        <v>4738</v>
      </c>
      <c r="C2271" t="s">
        <v>10398</v>
      </c>
      <c r="D2271" t="s">
        <v>467</v>
      </c>
      <c r="E2271">
        <v>260.73625600000003</v>
      </c>
      <c r="F2271">
        <v>176</v>
      </c>
      <c r="G2271">
        <v>341.62455947984199</v>
      </c>
      <c r="H2271">
        <v>10.611016381766101</v>
      </c>
      <c r="I2271">
        <v>140.91868390091901</v>
      </c>
      <c r="J2271">
        <v>3.0485373807598801</v>
      </c>
      <c r="K2271">
        <v>127.395006107071</v>
      </c>
      <c r="M2271">
        <v>94.697606314781694</v>
      </c>
      <c r="N2271">
        <v>0.100719424460431</v>
      </c>
      <c r="O2271">
        <v>0</v>
      </c>
      <c r="P2271">
        <v>371.21820615796503</v>
      </c>
    </row>
    <row r="2272" spans="1:17" hidden="1" x14ac:dyDescent="0.3">
      <c r="A2272" t="s">
        <v>4739</v>
      </c>
      <c r="B2272" t="s">
        <v>4740</v>
      </c>
      <c r="C2272" t="s">
        <v>10398</v>
      </c>
      <c r="D2272" t="s">
        <v>197</v>
      </c>
      <c r="E2272">
        <v>259.8288</v>
      </c>
      <c r="F2272">
        <v>703</v>
      </c>
      <c r="G2272">
        <v>37.747462581576897</v>
      </c>
      <c r="H2272">
        <v>10.5408895575641</v>
      </c>
      <c r="I2272">
        <v>49.106510619743098</v>
      </c>
      <c r="J2272">
        <v>2.5850078034932298</v>
      </c>
      <c r="K2272">
        <v>637.83635070080902</v>
      </c>
      <c r="L2272">
        <v>529.11560500495295</v>
      </c>
      <c r="M2272">
        <v>61.417078285872201</v>
      </c>
      <c r="N2272">
        <v>0.40115278845576002</v>
      </c>
      <c r="O2272">
        <v>5.5476529160739698</v>
      </c>
      <c r="P2272">
        <v>89.411289236157899</v>
      </c>
      <c r="Q2272">
        <v>0.11600745002807999</v>
      </c>
    </row>
    <row r="2273" spans="1:17" hidden="1" x14ac:dyDescent="0.3">
      <c r="A2273" t="s">
        <v>4741</v>
      </c>
      <c r="B2273" t="s">
        <v>4742</v>
      </c>
      <c r="C2273" t="s">
        <v>10398</v>
      </c>
      <c r="D2273" t="s">
        <v>1414</v>
      </c>
      <c r="E2273">
        <v>259.54897499999998</v>
      </c>
      <c r="F2273">
        <v>220.05</v>
      </c>
      <c r="G2273">
        <v>-32.398416996144299</v>
      </c>
      <c r="H2273">
        <v>-6.3327744679070799</v>
      </c>
      <c r="I2273">
        <v>10.4761316040626</v>
      </c>
      <c r="J2273">
        <v>-5.75684564201444</v>
      </c>
      <c r="K2273">
        <v>213.484480077608</v>
      </c>
      <c r="L2273">
        <v>201.560511072601</v>
      </c>
      <c r="M2273">
        <v>41.668462845652101</v>
      </c>
      <c r="N2273">
        <v>1.0332160737640399</v>
      </c>
      <c r="O2273">
        <v>11.770052260849701</v>
      </c>
      <c r="P2273">
        <v>37.273861509669302</v>
      </c>
      <c r="Q2273">
        <v>-5.0369143891279999E-2</v>
      </c>
    </row>
    <row r="2274" spans="1:17" hidden="1" x14ac:dyDescent="0.3">
      <c r="A2274" t="s">
        <v>4743</v>
      </c>
      <c r="B2274" t="s">
        <v>4744</v>
      </c>
      <c r="C2274" t="s">
        <v>10398</v>
      </c>
      <c r="D2274" t="s">
        <v>625</v>
      </c>
      <c r="E2274">
        <v>258.75740624999997</v>
      </c>
      <c r="F2274">
        <v>147.5</v>
      </c>
      <c r="G2274">
        <v>-31.2603133447898</v>
      </c>
      <c r="H2274">
        <v>0.93547950034688299</v>
      </c>
      <c r="I2274">
        <v>-1.3560805051577201</v>
      </c>
      <c r="J2274">
        <v>2.8965616968693002</v>
      </c>
      <c r="K2274">
        <v>140.961479198185</v>
      </c>
      <c r="L2274">
        <v>134.769599101707</v>
      </c>
      <c r="M2274">
        <v>62.418174208776101</v>
      </c>
      <c r="N2274">
        <v>0.129870129870129</v>
      </c>
      <c r="O2274">
        <v>11.796610169491499</v>
      </c>
      <c r="P2274">
        <v>22.9166666666666</v>
      </c>
    </row>
    <row r="2275" spans="1:17" hidden="1" x14ac:dyDescent="0.3">
      <c r="A2275" t="s">
        <v>4745</v>
      </c>
      <c r="B2275" t="s">
        <v>4746</v>
      </c>
      <c r="C2275" t="s">
        <v>10398</v>
      </c>
      <c r="D2275" t="s">
        <v>278</v>
      </c>
      <c r="E2275">
        <v>258.59353141999998</v>
      </c>
      <c r="F2275">
        <v>258.85000000000002</v>
      </c>
      <c r="G2275">
        <v>1.7222421219828601</v>
      </c>
      <c r="H2275">
        <v>-9.2779747427544894</v>
      </c>
      <c r="I2275">
        <v>31.655968601307698</v>
      </c>
      <c r="J2275">
        <v>-3.3862997119719398</v>
      </c>
      <c r="K2275">
        <v>267.765054500926</v>
      </c>
      <c r="L2275">
        <v>228.311467826464</v>
      </c>
      <c r="M2275">
        <v>35.6838604764541</v>
      </c>
      <c r="N2275">
        <v>0.105381288557419</v>
      </c>
      <c r="O2275">
        <v>54.529650376665998</v>
      </c>
      <c r="P2275">
        <v>78.231878512698799</v>
      </c>
      <c r="Q2275">
        <v>-1.2715339924780999E-2</v>
      </c>
    </row>
    <row r="2276" spans="1:17" hidden="1" x14ac:dyDescent="0.3">
      <c r="A2276" t="s">
        <v>4747</v>
      </c>
      <c r="B2276" t="s">
        <v>4748</v>
      </c>
      <c r="C2276" t="s">
        <v>10398</v>
      </c>
      <c r="D2276" t="s">
        <v>1414</v>
      </c>
      <c r="E2276">
        <v>258.07336467599998</v>
      </c>
      <c r="F2276">
        <v>120.22</v>
      </c>
      <c r="G2276">
        <v>-26.2230533849159</v>
      </c>
      <c r="H2276">
        <v>1.28986498150898</v>
      </c>
      <c r="I2276">
        <v>5.0809325408308403</v>
      </c>
      <c r="J2276">
        <v>-7.4037243003684203</v>
      </c>
      <c r="K2276">
        <v>119.843108990026</v>
      </c>
      <c r="L2276">
        <v>113.403300255373</v>
      </c>
      <c r="M2276">
        <v>30.2411881978346</v>
      </c>
      <c r="N2276">
        <v>0.61951129885272305</v>
      </c>
      <c r="O2276">
        <v>24.355348527699199</v>
      </c>
      <c r="P2276">
        <v>36.769055745164898</v>
      </c>
      <c r="Q2276">
        <v>-4.7125902341776001E-2</v>
      </c>
    </row>
    <row r="2277" spans="1:17" hidden="1" x14ac:dyDescent="0.3">
      <c r="A2277" t="s">
        <v>4749</v>
      </c>
      <c r="B2277" t="s">
        <v>4750</v>
      </c>
      <c r="C2277" t="s">
        <v>10398</v>
      </c>
      <c r="D2277" t="s">
        <v>46</v>
      </c>
      <c r="E2277">
        <v>257.94533840000003</v>
      </c>
      <c r="F2277">
        <v>136</v>
      </c>
      <c r="G2277">
        <v>103.283065650643</v>
      </c>
      <c r="H2277">
        <v>-6.13594907108169</v>
      </c>
      <c r="I2277">
        <v>2.9011443137729001</v>
      </c>
      <c r="J2277">
        <v>9.2672989169279602E-2</v>
      </c>
      <c r="K2277">
        <v>129.737400778471</v>
      </c>
      <c r="L2277">
        <v>107.48715860049801</v>
      </c>
      <c r="M2277">
        <v>57.3186667338055</v>
      </c>
      <c r="N2277">
        <v>0.233223246805804</v>
      </c>
      <c r="O2277">
        <v>15.110294117646999</v>
      </c>
      <c r="P2277">
        <v>141.777777777777</v>
      </c>
      <c r="Q2277">
        <v>5.2400503613292002E-2</v>
      </c>
    </row>
    <row r="2278" spans="1:17" hidden="1" x14ac:dyDescent="0.3">
      <c r="A2278" t="s">
        <v>4751</v>
      </c>
      <c r="B2278" t="s">
        <v>4752</v>
      </c>
      <c r="C2278" t="s">
        <v>10398</v>
      </c>
      <c r="D2278" t="s">
        <v>605</v>
      </c>
      <c r="E2278">
        <v>257.65412924999998</v>
      </c>
      <c r="F2278">
        <v>119.85</v>
      </c>
      <c r="G2278">
        <v>-5.2034027756841104</v>
      </c>
      <c r="H2278">
        <v>-3.6075602044924403E-2</v>
      </c>
      <c r="I2278">
        <v>-9.2891235674566701</v>
      </c>
      <c r="J2278">
        <v>-6.1306902157905396</v>
      </c>
      <c r="K2278">
        <v>119.24810314730701</v>
      </c>
      <c r="L2278">
        <v>110.658508408784</v>
      </c>
      <c r="M2278">
        <v>43.159979554336502</v>
      </c>
      <c r="N2278">
        <v>0.74441765646948699</v>
      </c>
      <c r="O2278">
        <v>12.3654568210262</v>
      </c>
      <c r="P2278">
        <v>33.835845896147397</v>
      </c>
      <c r="Q2278">
        <v>6.1054124837628003E-2</v>
      </c>
    </row>
    <row r="2279" spans="1:17" hidden="1" x14ac:dyDescent="0.3">
      <c r="A2279" t="s">
        <v>4753</v>
      </c>
      <c r="B2279" t="s">
        <v>4754</v>
      </c>
      <c r="C2279" t="s">
        <v>10398</v>
      </c>
      <c r="D2279" t="s">
        <v>4755</v>
      </c>
      <c r="E2279">
        <v>257.51246058599997</v>
      </c>
      <c r="F2279">
        <v>157.87</v>
      </c>
      <c r="G2279">
        <v>-22.6356520981773</v>
      </c>
      <c r="H2279">
        <v>15.572268682038899</v>
      </c>
      <c r="I2279">
        <v>6.5061237114028598</v>
      </c>
      <c r="J2279">
        <v>-7.7145557352744198</v>
      </c>
      <c r="K2279">
        <v>148.03894614320299</v>
      </c>
      <c r="L2279">
        <v>137.0339383731</v>
      </c>
      <c r="M2279">
        <v>41.750757534832303</v>
      </c>
      <c r="N2279">
        <v>0.443643930359989</v>
      </c>
      <c r="O2279">
        <v>21.460695508962999</v>
      </c>
      <c r="P2279">
        <v>46.855813953488301</v>
      </c>
      <c r="Q2279">
        <v>2.5319383397642E-2</v>
      </c>
    </row>
    <row r="2280" spans="1:17" hidden="1" x14ac:dyDescent="0.3">
      <c r="A2280" t="s">
        <v>4756</v>
      </c>
      <c r="B2280" t="s">
        <v>4757</v>
      </c>
      <c r="C2280" t="s">
        <v>10398</v>
      </c>
      <c r="D2280" t="s">
        <v>467</v>
      </c>
      <c r="E2280">
        <v>257.290398165</v>
      </c>
      <c r="F2280">
        <v>58.09</v>
      </c>
      <c r="G2280">
        <v>-30.885065539635399</v>
      </c>
      <c r="H2280">
        <v>-9.02638360766246</v>
      </c>
      <c r="I2280">
        <v>-40.9505426512968</v>
      </c>
      <c r="J2280">
        <v>-3.7306584474273001</v>
      </c>
      <c r="K2280">
        <v>63.22063303022</v>
      </c>
      <c r="L2280">
        <v>66.484965915700997</v>
      </c>
      <c r="M2280">
        <v>37.929461506204703</v>
      </c>
      <c r="N2280">
        <v>0.757529804534538</v>
      </c>
      <c r="O2280">
        <v>48.046135307281702</v>
      </c>
      <c r="P2280">
        <v>10.8587786259542</v>
      </c>
      <c r="Q2280">
        <v>4.0039149265994001E-2</v>
      </c>
    </row>
    <row r="2281" spans="1:17" hidden="1" x14ac:dyDescent="0.3">
      <c r="A2281" t="s">
        <v>4758</v>
      </c>
      <c r="B2281" t="s">
        <v>4759</v>
      </c>
      <c r="C2281" t="s">
        <v>10398</v>
      </c>
      <c r="D2281" t="s">
        <v>1414</v>
      </c>
      <c r="E2281">
        <v>256.37326739999997</v>
      </c>
      <c r="F2281">
        <v>64.17</v>
      </c>
      <c r="G2281">
        <v>-18.745486374098199</v>
      </c>
      <c r="H2281">
        <v>-5.5756870527491902</v>
      </c>
      <c r="I2281">
        <v>-23.935355661423099</v>
      </c>
      <c r="J2281">
        <v>-6.9920462369396201</v>
      </c>
      <c r="K2281">
        <v>68.619605410412106</v>
      </c>
      <c r="L2281">
        <v>71.614674550344603</v>
      </c>
      <c r="M2281">
        <v>29.550861648843298</v>
      </c>
      <c r="N2281">
        <v>1.30027990925512</v>
      </c>
      <c r="O2281">
        <v>74.224715599189594</v>
      </c>
      <c r="P2281">
        <v>26.943620178041499</v>
      </c>
    </row>
    <row r="2282" spans="1:17" hidden="1" x14ac:dyDescent="0.3">
      <c r="A2282" t="s">
        <v>4760</v>
      </c>
      <c r="B2282" t="s">
        <v>4761</v>
      </c>
      <c r="C2282" t="s">
        <v>10398</v>
      </c>
      <c r="E2282">
        <v>256.34944999999999</v>
      </c>
      <c r="F2282">
        <v>106.75</v>
      </c>
      <c r="G2282">
        <v>354.31387825387998</v>
      </c>
      <c r="H2282">
        <v>36.961898287039602</v>
      </c>
      <c r="I2282">
        <v>132.373966289321</v>
      </c>
      <c r="J2282">
        <v>14.7501848643978</v>
      </c>
      <c r="K2282">
        <v>78.591111301330997</v>
      </c>
      <c r="L2282">
        <v>59.8530243585246</v>
      </c>
      <c r="M2282">
        <v>96.186371687789105</v>
      </c>
      <c r="N2282">
        <v>2.2542493331763498</v>
      </c>
      <c r="O2282">
        <v>1.5175644028102999</v>
      </c>
      <c r="P2282">
        <v>473.92473118279497</v>
      </c>
      <c r="Q2282">
        <v>0.27016971472760998</v>
      </c>
    </row>
    <row r="2283" spans="1:17" hidden="1" x14ac:dyDescent="0.3">
      <c r="A2283" t="s">
        <v>4762</v>
      </c>
      <c r="B2283" t="s">
        <v>4763</v>
      </c>
      <c r="C2283" t="s">
        <v>10398</v>
      </c>
      <c r="D2283" t="s">
        <v>266</v>
      </c>
      <c r="E2283">
        <v>255.45519999999999</v>
      </c>
      <c r="F2283">
        <v>377</v>
      </c>
      <c r="G2283">
        <v>114.49829246075601</v>
      </c>
      <c r="H2283">
        <v>56.2628473935331</v>
      </c>
      <c r="I2283">
        <v>180.518564418772</v>
      </c>
      <c r="J2283">
        <v>7.6000654546760096</v>
      </c>
      <c r="K2283">
        <v>256.22802880972199</v>
      </c>
      <c r="L2283">
        <v>181.32743494057999</v>
      </c>
      <c r="M2283">
        <v>77.258822316085201</v>
      </c>
      <c r="N2283">
        <v>0.94925155166119002</v>
      </c>
      <c r="O2283">
        <v>5.5702917771883298</v>
      </c>
      <c r="P2283">
        <v>239.639639639639</v>
      </c>
    </row>
    <row r="2284" spans="1:17" hidden="1" x14ac:dyDescent="0.3">
      <c r="A2284" t="s">
        <v>4764</v>
      </c>
      <c r="B2284" t="s">
        <v>4765</v>
      </c>
      <c r="C2284" t="s">
        <v>10398</v>
      </c>
      <c r="D2284" t="s">
        <v>1657</v>
      </c>
      <c r="E2284">
        <v>255.36156600000001</v>
      </c>
      <c r="F2284">
        <v>26.94</v>
      </c>
      <c r="G2284">
        <v>1021.68840460392</v>
      </c>
      <c r="H2284">
        <v>-7.9366018453724196</v>
      </c>
      <c r="I2284">
        <v>750.93696109714995</v>
      </c>
      <c r="J2284">
        <v>7.3450354794033803</v>
      </c>
      <c r="K2284">
        <v>25.196314854497999</v>
      </c>
      <c r="L2284">
        <v>14.2536622988593</v>
      </c>
      <c r="M2284">
        <v>41.537037702754802</v>
      </c>
      <c r="N2284">
        <v>1.05372711370548</v>
      </c>
      <c r="O2284">
        <v>21.195248700816599</v>
      </c>
      <c r="P2284">
        <v>1051.2820512820499</v>
      </c>
      <c r="Q2284">
        <v>0.41640314445568799</v>
      </c>
    </row>
    <row r="2285" spans="1:17" hidden="1" x14ac:dyDescent="0.3">
      <c r="A2285" t="s">
        <v>4766</v>
      </c>
      <c r="B2285" t="s">
        <v>4767</v>
      </c>
      <c r="C2285" t="s">
        <v>10398</v>
      </c>
      <c r="D2285" t="s">
        <v>605</v>
      </c>
      <c r="E2285">
        <v>254.826481</v>
      </c>
      <c r="F2285">
        <v>455</v>
      </c>
      <c r="G2285">
        <v>-38.053560167711701</v>
      </c>
      <c r="H2285">
        <v>-12.3824716850262</v>
      </c>
      <c r="I2285">
        <v>-25.502704374773199</v>
      </c>
      <c r="J2285">
        <v>-3.4459597315861998</v>
      </c>
      <c r="K2285">
        <v>488.96907588891202</v>
      </c>
      <c r="L2285">
        <v>505.67305452464598</v>
      </c>
      <c r="M2285">
        <v>37.6681483323595</v>
      </c>
      <c r="N2285">
        <v>0.36862919165205699</v>
      </c>
      <c r="O2285">
        <v>25.890109890109802</v>
      </c>
      <c r="P2285">
        <v>3.1746031746031802</v>
      </c>
      <c r="Q2285">
        <v>-0.108175208310992</v>
      </c>
    </row>
    <row r="2286" spans="1:17" hidden="1" x14ac:dyDescent="0.3">
      <c r="A2286" t="s">
        <v>4768</v>
      </c>
      <c r="B2286" t="s">
        <v>4769</v>
      </c>
      <c r="C2286" t="s">
        <v>10398</v>
      </c>
      <c r="D2286" t="s">
        <v>605</v>
      </c>
      <c r="E2286">
        <v>254.59733555999901</v>
      </c>
      <c r="F2286">
        <v>528.6</v>
      </c>
      <c r="G2286">
        <v>-48.176627040079197</v>
      </c>
      <c r="H2286">
        <v>-12.403438584605601</v>
      </c>
      <c r="I2286">
        <v>-38.516825006507702</v>
      </c>
      <c r="J2286">
        <v>-4.7625273064715801</v>
      </c>
      <c r="K2286">
        <v>577.56831500370595</v>
      </c>
      <c r="L2286">
        <v>601.80577391188797</v>
      </c>
      <c r="M2286">
        <v>23.391684842720402</v>
      </c>
      <c r="N2286">
        <v>0.345107047903353</v>
      </c>
      <c r="O2286">
        <v>46.594778660612903</v>
      </c>
      <c r="P2286">
        <v>9.1697645600991393</v>
      </c>
      <c r="Q2286">
        <v>-0.15436375923045301</v>
      </c>
    </row>
    <row r="2287" spans="1:17" hidden="1" x14ac:dyDescent="0.3">
      <c r="A2287" t="s">
        <v>4770</v>
      </c>
      <c r="B2287" t="s">
        <v>4771</v>
      </c>
      <c r="C2287" t="s">
        <v>10398</v>
      </c>
      <c r="D2287" t="s">
        <v>161</v>
      </c>
      <c r="E2287">
        <v>254.59245000000001</v>
      </c>
      <c r="F2287">
        <v>325.14999999999998</v>
      </c>
      <c r="G2287">
        <v>-5.0473238509980103</v>
      </c>
      <c r="H2287">
        <v>0.49769148191370399</v>
      </c>
      <c r="I2287">
        <v>1.6873517708916199</v>
      </c>
      <c r="J2287">
        <v>-8.7582373439913894</v>
      </c>
      <c r="K2287">
        <v>317.07295643475601</v>
      </c>
      <c r="L2287">
        <v>296.31198003783697</v>
      </c>
      <c r="M2287">
        <v>43.070223813342302</v>
      </c>
      <c r="N2287">
        <v>1.04815073482626</v>
      </c>
      <c r="O2287">
        <v>11.117945563586</v>
      </c>
      <c r="P2287">
        <v>36.046025104602499</v>
      </c>
      <c r="Q2287">
        <v>9.0946549669216004E-2</v>
      </c>
    </row>
    <row r="2288" spans="1:17" hidden="1" x14ac:dyDescent="0.3">
      <c r="A2288" t="s">
        <v>4772</v>
      </c>
      <c r="B2288" t="s">
        <v>4773</v>
      </c>
      <c r="C2288" t="s">
        <v>10398</v>
      </c>
      <c r="D2288" t="s">
        <v>119</v>
      </c>
      <c r="E2288">
        <v>253.70808607999999</v>
      </c>
      <c r="F2288">
        <v>2.1800000000000002</v>
      </c>
      <c r="G2288">
        <v>112.62857554409899</v>
      </c>
      <c r="H2288">
        <v>-14.339018728696701</v>
      </c>
      <c r="I2288">
        <v>-53.598255547247497</v>
      </c>
      <c r="J2288">
        <v>-7.7478501397655499</v>
      </c>
      <c r="K2288">
        <v>2.3124715852536899</v>
      </c>
      <c r="L2288">
        <v>2.1175898551870498</v>
      </c>
      <c r="M2288">
        <v>19.200972558258801</v>
      </c>
      <c r="N2288">
        <v>0.65062664176650997</v>
      </c>
      <c r="O2288">
        <v>77.064220183486199</v>
      </c>
      <c r="P2288">
        <v>142.222222222222</v>
      </c>
    </row>
    <row r="2289" spans="1:17" hidden="1" x14ac:dyDescent="0.3">
      <c r="A2289" t="s">
        <v>4774</v>
      </c>
      <c r="B2289" t="s">
        <v>4775</v>
      </c>
      <c r="C2289" t="s">
        <v>10398</v>
      </c>
      <c r="D2289" t="s">
        <v>625</v>
      </c>
      <c r="E2289">
        <v>253.38903206399999</v>
      </c>
      <c r="F2289">
        <v>48.81</v>
      </c>
      <c r="G2289">
        <v>-30.787978661928801</v>
      </c>
      <c r="H2289">
        <v>-14.047625953055499</v>
      </c>
      <c r="I2289">
        <v>-22.2013873406468</v>
      </c>
      <c r="J2289">
        <v>-3.27118643447022</v>
      </c>
      <c r="K2289">
        <v>62.214925445809399</v>
      </c>
      <c r="L2289">
        <v>71.823557745124106</v>
      </c>
      <c r="M2289">
        <v>34.376019283904</v>
      </c>
      <c r="N2289">
        <v>0.54713800302004101</v>
      </c>
      <c r="O2289">
        <v>187.44109813562699</v>
      </c>
      <c r="P2289">
        <v>3.6305732484076501</v>
      </c>
      <c r="Q2289">
        <v>3.2923655268859001E-2</v>
      </c>
    </row>
    <row r="2290" spans="1:17" hidden="1" x14ac:dyDescent="0.3">
      <c r="A2290" t="s">
        <v>4776</v>
      </c>
      <c r="B2290" t="s">
        <v>4777</v>
      </c>
      <c r="C2290" t="s">
        <v>10398</v>
      </c>
      <c r="D2290" t="s">
        <v>605</v>
      </c>
      <c r="E2290">
        <v>253.3545</v>
      </c>
      <c r="F2290">
        <v>73.5</v>
      </c>
      <c r="G2290">
        <v>1340.40635332187</v>
      </c>
      <c r="H2290">
        <v>-16.817372534388301</v>
      </c>
      <c r="I2290">
        <v>279.20200032993102</v>
      </c>
      <c r="J2290">
        <v>-11.3519215980123</v>
      </c>
      <c r="K2290">
        <v>68.603028212551706</v>
      </c>
      <c r="L2290">
        <v>40.7785299495009</v>
      </c>
      <c r="M2290">
        <v>7.5049895929112003</v>
      </c>
      <c r="N2290">
        <v>3.3176203252132801</v>
      </c>
      <c r="O2290">
        <v>23.265306122448902</v>
      </c>
      <c r="P2290">
        <v>1737.5</v>
      </c>
      <c r="Q2290">
        <v>0.18171552169316399</v>
      </c>
    </row>
    <row r="2291" spans="1:17" hidden="1" x14ac:dyDescent="0.3">
      <c r="A2291" t="s">
        <v>4778</v>
      </c>
      <c r="B2291" t="s">
        <v>4779</v>
      </c>
      <c r="C2291" t="s">
        <v>10398</v>
      </c>
      <c r="D2291" t="s">
        <v>180</v>
      </c>
      <c r="E2291">
        <v>252.36049176799901</v>
      </c>
      <c r="F2291">
        <v>29.48</v>
      </c>
      <c r="G2291">
        <v>4.7115925018312996</v>
      </c>
      <c r="H2291">
        <v>30.274027447291001</v>
      </c>
      <c r="I2291">
        <v>51.329990388955899</v>
      </c>
      <c r="J2291">
        <v>3.74750218407251</v>
      </c>
      <c r="K2291">
        <v>26.206746985096601</v>
      </c>
      <c r="L2291">
        <v>23.242073806857299</v>
      </c>
      <c r="M2291">
        <v>49.065577708325598</v>
      </c>
      <c r="N2291">
        <v>0.67312817647313405</v>
      </c>
      <c r="O2291">
        <v>33.989145183174998</v>
      </c>
      <c r="P2291">
        <v>89.581993569131797</v>
      </c>
      <c r="Q2291">
        <v>2.4247725165319998E-2</v>
      </c>
    </row>
    <row r="2292" spans="1:17" hidden="1" x14ac:dyDescent="0.3">
      <c r="A2292" t="s">
        <v>4780</v>
      </c>
      <c r="B2292" t="s">
        <v>4781</v>
      </c>
      <c r="C2292" t="s">
        <v>10398</v>
      </c>
      <c r="D2292" t="s">
        <v>46</v>
      </c>
      <c r="E2292">
        <v>252.05004663699901</v>
      </c>
      <c r="F2292">
        <v>44.23</v>
      </c>
      <c r="G2292">
        <v>-31.955677583200401</v>
      </c>
      <c r="H2292">
        <v>-13.4404938820685</v>
      </c>
      <c r="I2292">
        <v>-3.8058912826113702</v>
      </c>
      <c r="J2292">
        <v>-5.8086452750019602</v>
      </c>
      <c r="K2292">
        <v>48.937664126764702</v>
      </c>
      <c r="L2292">
        <v>47.674716663851001</v>
      </c>
      <c r="M2292">
        <v>23.134572980642499</v>
      </c>
      <c r="N2292">
        <v>0.38654511967210903</v>
      </c>
      <c r="O2292">
        <v>60.456703594845102</v>
      </c>
      <c r="P2292">
        <v>28.017366136034699</v>
      </c>
      <c r="Q2292">
        <v>1.2355358813329E-2</v>
      </c>
    </row>
    <row r="2293" spans="1:17" hidden="1" x14ac:dyDescent="0.3">
      <c r="A2293" t="s">
        <v>4782</v>
      </c>
      <c r="B2293" t="s">
        <v>4783</v>
      </c>
      <c r="C2293" t="s">
        <v>10398</v>
      </c>
      <c r="D2293" t="s">
        <v>1414</v>
      </c>
      <c r="E2293">
        <v>252.03299175000001</v>
      </c>
      <c r="F2293">
        <v>142.47</v>
      </c>
      <c r="G2293">
        <v>1.0528457565398499</v>
      </c>
      <c r="H2293">
        <v>22.544422802690701</v>
      </c>
      <c r="I2293">
        <v>36.511322674522297</v>
      </c>
      <c r="J2293">
        <v>-6.11640395809449</v>
      </c>
      <c r="K2293">
        <v>123.18491832598799</v>
      </c>
      <c r="L2293">
        <v>110.49136073821499</v>
      </c>
      <c r="M2293">
        <v>57.8564961973359</v>
      </c>
      <c r="N2293">
        <v>2.6656018398751602</v>
      </c>
      <c r="O2293">
        <v>10.1986383098196</v>
      </c>
      <c r="P2293">
        <v>62.729868646487702</v>
      </c>
      <c r="Q2293">
        <v>1.9587844909741001E-2</v>
      </c>
    </row>
    <row r="2294" spans="1:17" hidden="1" x14ac:dyDescent="0.3">
      <c r="A2294" t="s">
        <v>4784</v>
      </c>
      <c r="B2294" t="s">
        <v>4785</v>
      </c>
      <c r="C2294" t="s">
        <v>10398</v>
      </c>
      <c r="D2294" t="s">
        <v>590</v>
      </c>
      <c r="E2294">
        <v>251.89920000000001</v>
      </c>
      <c r="F2294">
        <v>228.48</v>
      </c>
      <c r="G2294">
        <v>-23.7668750245798</v>
      </c>
      <c r="H2294">
        <v>-4.3319772581412597</v>
      </c>
      <c r="I2294">
        <v>-1.2854810164456401</v>
      </c>
      <c r="J2294">
        <v>-1.6236812824901701</v>
      </c>
      <c r="K2294">
        <v>222.376438476369</v>
      </c>
      <c r="L2294">
        <v>222.415909861156</v>
      </c>
      <c r="M2294">
        <v>65.091678157148806</v>
      </c>
      <c r="N2294">
        <v>0.61119924661539005</v>
      </c>
      <c r="O2294">
        <v>20.360644257703001</v>
      </c>
      <c r="P2294">
        <v>20.252631578947302</v>
      </c>
      <c r="Q2294">
        <v>2.6992121305272999E-2</v>
      </c>
    </row>
    <row r="2295" spans="1:17" hidden="1" x14ac:dyDescent="0.3">
      <c r="A2295" t="s">
        <v>4786</v>
      </c>
      <c r="B2295" t="s">
        <v>4787</v>
      </c>
      <c r="C2295" t="s">
        <v>10398</v>
      </c>
      <c r="D2295" t="s">
        <v>853</v>
      </c>
      <c r="E2295">
        <v>251.229454</v>
      </c>
      <c r="F2295">
        <v>163.1</v>
      </c>
      <c r="G2295">
        <v>109.380712296235</v>
      </c>
      <c r="H2295">
        <v>-8.2944957267381607</v>
      </c>
      <c r="I2295">
        <v>29.5065129873852</v>
      </c>
      <c r="J2295">
        <v>-9.3244784922559791</v>
      </c>
      <c r="K2295">
        <v>170.309972356771</v>
      </c>
      <c r="M2295">
        <v>32.3111718938599</v>
      </c>
      <c r="N2295">
        <v>0.78239895086881095</v>
      </c>
      <c r="O2295">
        <v>31.820968730839901</v>
      </c>
      <c r="P2295">
        <v>158.888888888888</v>
      </c>
    </row>
    <row r="2296" spans="1:17" hidden="1" x14ac:dyDescent="0.3">
      <c r="A2296" t="s">
        <v>4788</v>
      </c>
      <c r="B2296" t="s">
        <v>4789</v>
      </c>
      <c r="C2296" t="s">
        <v>10398</v>
      </c>
      <c r="D2296" t="s">
        <v>991</v>
      </c>
      <c r="E2296">
        <v>251.14920000000001</v>
      </c>
      <c r="F2296">
        <v>183</v>
      </c>
      <c r="G2296">
        <v>9.8349247504482893</v>
      </c>
      <c r="H2296">
        <v>-4.9507638858965004</v>
      </c>
      <c r="I2296">
        <v>19.965812048099899</v>
      </c>
      <c r="J2296">
        <v>-5.3031109708884596</v>
      </c>
      <c r="K2296">
        <v>189.07412270255699</v>
      </c>
      <c r="M2296">
        <v>32.823654884204302</v>
      </c>
      <c r="N2296">
        <v>0.69518716577540096</v>
      </c>
      <c r="O2296">
        <v>36.557377049180303</v>
      </c>
      <c r="P2296">
        <v>58.992180712423902</v>
      </c>
    </row>
    <row r="2297" spans="1:17" hidden="1" x14ac:dyDescent="0.3">
      <c r="A2297" t="s">
        <v>4790</v>
      </c>
      <c r="B2297" t="s">
        <v>4791</v>
      </c>
      <c r="C2297" t="s">
        <v>10398</v>
      </c>
      <c r="D2297" t="s">
        <v>215</v>
      </c>
      <c r="E2297">
        <v>250.91821999999999</v>
      </c>
      <c r="F2297">
        <v>138.25</v>
      </c>
      <c r="G2297">
        <v>32.102259754625301</v>
      </c>
      <c r="H2297">
        <v>-4.7503704422598201</v>
      </c>
      <c r="I2297">
        <v>43.600609465382597</v>
      </c>
      <c r="J2297">
        <v>2.4469379623665599</v>
      </c>
      <c r="K2297">
        <v>132.292859318121</v>
      </c>
      <c r="M2297">
        <v>51.605091372364299</v>
      </c>
      <c r="N2297">
        <v>0.36840510881142902</v>
      </c>
      <c r="O2297">
        <v>32.007233273056002</v>
      </c>
      <c r="P2297">
        <v>79.545454545454504</v>
      </c>
    </row>
    <row r="2298" spans="1:17" hidden="1" x14ac:dyDescent="0.3">
      <c r="A2298" t="s">
        <v>4792</v>
      </c>
      <c r="B2298" t="s">
        <v>4793</v>
      </c>
      <c r="C2298" t="s">
        <v>10398</v>
      </c>
      <c r="D2298" t="s">
        <v>1414</v>
      </c>
      <c r="E2298">
        <v>250.54530911999899</v>
      </c>
      <c r="F2298">
        <v>81.599999999999994</v>
      </c>
      <c r="G2298">
        <v>74.406353321876793</v>
      </c>
      <c r="H2298">
        <v>9.3806393671579702</v>
      </c>
      <c r="I2298">
        <v>115.715591284783</v>
      </c>
      <c r="J2298">
        <v>-2.7149552643743902</v>
      </c>
      <c r="K2298">
        <v>70.673669574575698</v>
      </c>
      <c r="L2298">
        <v>51.102444668185797</v>
      </c>
      <c r="M2298">
        <v>46.683481056764798</v>
      </c>
      <c r="N2298">
        <v>1.31209300391455</v>
      </c>
      <c r="O2298">
        <v>16.2990196078431</v>
      </c>
      <c r="P2298">
        <v>190.288153681963</v>
      </c>
      <c r="Q2298">
        <v>0.13343624599373999</v>
      </c>
    </row>
    <row r="2299" spans="1:17" hidden="1" x14ac:dyDescent="0.3">
      <c r="A2299" t="s">
        <v>4794</v>
      </c>
      <c r="B2299" t="s">
        <v>4795</v>
      </c>
      <c r="C2299" t="s">
        <v>10398</v>
      </c>
      <c r="D2299" t="s">
        <v>1648</v>
      </c>
      <c r="E2299">
        <v>249.98750999999999</v>
      </c>
      <c r="F2299">
        <v>27.33</v>
      </c>
      <c r="G2299">
        <v>-82.097629299412006</v>
      </c>
      <c r="H2299">
        <v>3.6509515524353899</v>
      </c>
      <c r="I2299">
        <v>-42.388925776230103</v>
      </c>
      <c r="J2299">
        <v>12.3045625292055</v>
      </c>
      <c r="K2299">
        <v>29.108077120744401</v>
      </c>
      <c r="L2299">
        <v>34.164680394097203</v>
      </c>
      <c r="M2299">
        <v>38.373135190426403</v>
      </c>
      <c r="N2299">
        <v>0.29923732652311202</v>
      </c>
      <c r="O2299">
        <v>123.80778143676</v>
      </c>
      <c r="P2299">
        <v>17.5483870967741</v>
      </c>
      <c r="Q2299">
        <v>0.117824512026657</v>
      </c>
    </row>
    <row r="2300" spans="1:17" hidden="1" x14ac:dyDescent="0.3">
      <c r="A2300" t="s">
        <v>4796</v>
      </c>
      <c r="B2300" t="s">
        <v>4797</v>
      </c>
      <c r="C2300" t="s">
        <v>10398</v>
      </c>
      <c r="D2300" t="s">
        <v>83</v>
      </c>
      <c r="E2300">
        <v>249.98599949999999</v>
      </c>
      <c r="F2300">
        <v>7.5</v>
      </c>
      <c r="G2300">
        <v>-45.347106574197603</v>
      </c>
      <c r="H2300">
        <v>-12.238040528011799</v>
      </c>
      <c r="I2300">
        <v>-36.128083852611702</v>
      </c>
      <c r="J2300">
        <v>6.7454536663341003E-2</v>
      </c>
      <c r="K2300">
        <v>7.9430809062005103</v>
      </c>
      <c r="L2300">
        <v>9.1553089193487196</v>
      </c>
      <c r="M2300">
        <v>45.5780727597988</v>
      </c>
      <c r="N2300">
        <v>0.32501585754165702</v>
      </c>
      <c r="O2300">
        <v>116.94083969465601</v>
      </c>
      <c r="P2300">
        <v>12.9518072289156</v>
      </c>
      <c r="Q2300">
        <v>8.0694078002156E-2</v>
      </c>
    </row>
    <row r="2301" spans="1:17" hidden="1" x14ac:dyDescent="0.3">
      <c r="A2301" t="s">
        <v>4798</v>
      </c>
      <c r="B2301" t="s">
        <v>4799</v>
      </c>
      <c r="C2301" t="s">
        <v>10398</v>
      </c>
      <c r="D2301" t="s">
        <v>533</v>
      </c>
      <c r="E2301">
        <v>249.9</v>
      </c>
      <c r="F2301">
        <v>2.38</v>
      </c>
      <c r="G2301">
        <v>-24.356923366307701</v>
      </c>
      <c r="H2301">
        <v>-24.2168851997993</v>
      </c>
      <c r="I2301">
        <v>-10.5708188009458</v>
      </c>
      <c r="J2301">
        <v>-6.1849120965920203</v>
      </c>
      <c r="K2301">
        <v>2.62503250536649</v>
      </c>
      <c r="L2301">
        <v>2.5468211769420099</v>
      </c>
      <c r="M2301">
        <v>36.293420781774103</v>
      </c>
      <c r="N2301">
        <v>0.407032131694471</v>
      </c>
      <c r="O2301">
        <v>57.699177231868298</v>
      </c>
      <c r="P2301">
        <v>26.823743478341498</v>
      </c>
      <c r="Q2301">
        <v>6.6932410014509999E-3</v>
      </c>
    </row>
    <row r="2302" spans="1:17" hidden="1" x14ac:dyDescent="0.3">
      <c r="A2302" t="s">
        <v>4800</v>
      </c>
      <c r="B2302" t="s">
        <v>4801</v>
      </c>
      <c r="C2302" t="s">
        <v>10398</v>
      </c>
      <c r="D2302" t="s">
        <v>429</v>
      </c>
      <c r="E2302">
        <v>248.892325</v>
      </c>
      <c r="F2302">
        <v>187</v>
      </c>
      <c r="G2302">
        <v>-38.596079768147398</v>
      </c>
      <c r="H2302">
        <v>-6.7939261305186003</v>
      </c>
      <c r="I2302">
        <v>-25.0836083326978</v>
      </c>
      <c r="J2302">
        <v>-8.0883673811448702</v>
      </c>
      <c r="K2302">
        <v>199.20696201629599</v>
      </c>
      <c r="L2302">
        <v>203.023360743491</v>
      </c>
      <c r="M2302">
        <v>35.715906303441102</v>
      </c>
      <c r="N2302">
        <v>0.93936685893790395</v>
      </c>
      <c r="O2302">
        <v>57.433155080213801</v>
      </c>
      <c r="P2302">
        <v>25.6298286865972</v>
      </c>
    </row>
    <row r="2303" spans="1:17" hidden="1" x14ac:dyDescent="0.3">
      <c r="A2303" t="s">
        <v>4802</v>
      </c>
      <c r="B2303" t="s">
        <v>4803</v>
      </c>
      <c r="C2303" t="s">
        <v>10398</v>
      </c>
      <c r="D2303" t="s">
        <v>4804</v>
      </c>
      <c r="E2303">
        <v>248.30199999999999</v>
      </c>
      <c r="F2303">
        <v>134</v>
      </c>
      <c r="G2303">
        <v>-1.97459905907551</v>
      </c>
      <c r="H2303">
        <v>-3.5367076045835701</v>
      </c>
      <c r="I2303">
        <v>33.402724513696803</v>
      </c>
      <c r="J2303">
        <v>-7.6674563337991097</v>
      </c>
      <c r="K2303">
        <v>125.11889910843</v>
      </c>
      <c r="M2303">
        <v>41.796215148834897</v>
      </c>
      <c r="N2303">
        <v>0.42324067117455499</v>
      </c>
      <c r="O2303">
        <v>21.492537313432798</v>
      </c>
      <c r="P2303">
        <v>71.794871794871696</v>
      </c>
    </row>
    <row r="2304" spans="1:17" hidden="1" x14ac:dyDescent="0.3">
      <c r="A2304" t="s">
        <v>4805</v>
      </c>
      <c r="B2304" t="s">
        <v>4806</v>
      </c>
      <c r="C2304" t="s">
        <v>10398</v>
      </c>
      <c r="D2304" t="s">
        <v>40</v>
      </c>
      <c r="E2304">
        <v>248.07687999999999</v>
      </c>
      <c r="F2304">
        <v>207.7</v>
      </c>
      <c r="G2304">
        <v>104.039649159897</v>
      </c>
      <c r="H2304">
        <v>-25.761949181438599</v>
      </c>
      <c r="I2304">
        <v>68.853397902121003</v>
      </c>
      <c r="J2304">
        <v>6.4098075591259001</v>
      </c>
      <c r="K2304">
        <v>200.80600515963599</v>
      </c>
      <c r="L2304">
        <v>149.74600004292699</v>
      </c>
      <c r="M2304">
        <v>50.305214651635097</v>
      </c>
      <c r="N2304">
        <v>0.19805772948703401</v>
      </c>
      <c r="O2304">
        <v>35.074626865671597</v>
      </c>
      <c r="P2304">
        <v>155.78817733990101</v>
      </c>
      <c r="Q2304">
        <v>6.2676340705681996E-2</v>
      </c>
    </row>
    <row r="2305" spans="1:17" hidden="1" x14ac:dyDescent="0.3">
      <c r="A2305" t="s">
        <v>4807</v>
      </c>
      <c r="B2305" t="s">
        <v>4808</v>
      </c>
      <c r="C2305" t="s">
        <v>10398</v>
      </c>
      <c r="D2305" t="s">
        <v>4809</v>
      </c>
      <c r="E2305">
        <v>247.572</v>
      </c>
      <c r="F2305">
        <v>105.8</v>
      </c>
      <c r="G2305">
        <v>41.742385710540802</v>
      </c>
      <c r="H2305">
        <v>2.9730477107848401</v>
      </c>
      <c r="I2305">
        <v>19.808769768817601</v>
      </c>
      <c r="J2305">
        <v>0.52439485661736596</v>
      </c>
      <c r="K2305">
        <v>109.23153778381599</v>
      </c>
      <c r="L2305">
        <v>89.318718785469997</v>
      </c>
      <c r="M2305">
        <v>22.649387119820702</v>
      </c>
      <c r="N2305">
        <v>0.44914092119061</v>
      </c>
      <c r="O2305">
        <v>19.6124763705104</v>
      </c>
      <c r="P2305">
        <v>130.45088216074899</v>
      </c>
      <c r="Q2305">
        <v>6.7322630996683994E-2</v>
      </c>
    </row>
    <row r="2306" spans="1:17" hidden="1" x14ac:dyDescent="0.3">
      <c r="A2306" t="s">
        <v>4810</v>
      </c>
      <c r="B2306" t="s">
        <v>4811</v>
      </c>
      <c r="C2306" t="s">
        <v>10398</v>
      </c>
      <c r="D2306" t="s">
        <v>215</v>
      </c>
      <c r="E2306">
        <v>247.38</v>
      </c>
      <c r="F2306">
        <v>399</v>
      </c>
      <c r="G2306">
        <v>327.71294357975597</v>
      </c>
      <c r="H2306">
        <v>-3.5322097354490798</v>
      </c>
      <c r="I2306">
        <v>37.6424079506669</v>
      </c>
      <c r="J2306">
        <v>-11.0740979747521</v>
      </c>
      <c r="K2306">
        <v>381.82780699305698</v>
      </c>
      <c r="L2306">
        <v>278.914271401804</v>
      </c>
      <c r="M2306">
        <v>27.107845340323099</v>
      </c>
      <c r="N2306">
        <v>0.55191956104336304</v>
      </c>
      <c r="O2306">
        <v>12.1929824561403</v>
      </c>
      <c r="Q2306">
        <v>0.30910684067085797</v>
      </c>
    </row>
    <row r="2307" spans="1:17" hidden="1" x14ac:dyDescent="0.3">
      <c r="A2307" t="s">
        <v>4812</v>
      </c>
      <c r="B2307" t="s">
        <v>3725</v>
      </c>
      <c r="C2307" t="s">
        <v>10398</v>
      </c>
      <c r="D2307" t="s">
        <v>1414</v>
      </c>
      <c r="E2307">
        <v>247.30645100000001</v>
      </c>
      <c r="F2307">
        <v>157.01</v>
      </c>
      <c r="G2307">
        <v>14.982780577862099</v>
      </c>
      <c r="H2307">
        <v>13.322697545459601</v>
      </c>
      <c r="I2307">
        <v>32.2974233391475</v>
      </c>
      <c r="J2307">
        <v>4.52815229321061</v>
      </c>
      <c r="K2307">
        <v>138.43608242991499</v>
      </c>
      <c r="L2307">
        <v>122.75592468061799</v>
      </c>
      <c r="M2307">
        <v>64.607001159000106</v>
      </c>
      <c r="N2307">
        <v>1.14511947560091</v>
      </c>
      <c r="O2307">
        <v>6.1652124068530796</v>
      </c>
      <c r="P2307">
        <v>58.836621143146097</v>
      </c>
      <c r="Q2307">
        <v>5.3510242870583001E-2</v>
      </c>
    </row>
    <row r="2308" spans="1:17" hidden="1" x14ac:dyDescent="0.3">
      <c r="A2308" t="s">
        <v>4813</v>
      </c>
      <c r="B2308" t="s">
        <v>4814</v>
      </c>
      <c r="C2308" t="s">
        <v>10398</v>
      </c>
      <c r="D2308" t="s">
        <v>77</v>
      </c>
      <c r="E2308">
        <v>246.36119600000001</v>
      </c>
      <c r="F2308">
        <v>18.11</v>
      </c>
      <c r="G2308">
        <v>-16.674392019738001</v>
      </c>
      <c r="H2308">
        <v>-6.2054471405797402</v>
      </c>
      <c r="I2308">
        <v>-31.0698284426181</v>
      </c>
      <c r="J2308">
        <v>-2.96336738114486</v>
      </c>
      <c r="K2308">
        <v>18.5258620807592</v>
      </c>
      <c r="L2308">
        <v>19.132734351010399</v>
      </c>
      <c r="M2308">
        <v>41.765050970818102</v>
      </c>
      <c r="N2308">
        <v>0.54808637143380501</v>
      </c>
      <c r="O2308">
        <v>68.139149641082199</v>
      </c>
      <c r="P2308">
        <v>14.984126984126901</v>
      </c>
      <c r="Q2308">
        <v>5.8361646413639001E-2</v>
      </c>
    </row>
    <row r="2309" spans="1:17" hidden="1" x14ac:dyDescent="0.3">
      <c r="A2309" t="s">
        <v>4815</v>
      </c>
      <c r="B2309" t="s">
        <v>4816</v>
      </c>
      <c r="C2309" t="s">
        <v>10398</v>
      </c>
      <c r="D2309" t="s">
        <v>51</v>
      </c>
      <c r="E2309">
        <v>245.660426</v>
      </c>
      <c r="F2309">
        <v>1.42</v>
      </c>
      <c r="G2309">
        <v>-41.4860975571303</v>
      </c>
      <c r="H2309">
        <v>-10.2658192009518</v>
      </c>
      <c r="I2309">
        <v>-47.4485307982116</v>
      </c>
      <c r="J2309">
        <v>-2.3982988879941902</v>
      </c>
      <c r="K2309">
        <v>1.53732665871093</v>
      </c>
      <c r="L2309">
        <v>1.7649837361310401</v>
      </c>
      <c r="M2309">
        <v>28.939301907769501</v>
      </c>
      <c r="N2309">
        <v>0.84499172671568601</v>
      </c>
      <c r="O2309">
        <v>147.88732394366201</v>
      </c>
      <c r="P2309">
        <v>5.1851851851851798</v>
      </c>
      <c r="Q2309">
        <v>0.241430808763201</v>
      </c>
    </row>
    <row r="2310" spans="1:17" hidden="1" x14ac:dyDescent="0.3">
      <c r="A2310" t="s">
        <v>4817</v>
      </c>
      <c r="B2310" t="s">
        <v>4818</v>
      </c>
      <c r="C2310" t="s">
        <v>10398</v>
      </c>
      <c r="D2310" t="s">
        <v>4755</v>
      </c>
      <c r="E2310">
        <v>244.8673302</v>
      </c>
      <c r="F2310">
        <v>433.5</v>
      </c>
      <c r="G2310">
        <v>83.533196979693898</v>
      </c>
      <c r="H2310">
        <v>-22.068722180325299</v>
      </c>
      <c r="I2310">
        <v>43.688617942132097</v>
      </c>
      <c r="J2310">
        <v>-6.2588219265994196</v>
      </c>
      <c r="K2310">
        <v>453.47842623846401</v>
      </c>
      <c r="L2310">
        <v>346.56703315828997</v>
      </c>
      <c r="M2310">
        <v>44.660723092022799</v>
      </c>
      <c r="N2310">
        <v>0.29048316251830097</v>
      </c>
      <c r="O2310">
        <v>25.697808535178702</v>
      </c>
      <c r="P2310">
        <v>161.380765752185</v>
      </c>
    </row>
    <row r="2311" spans="1:17" hidden="1" x14ac:dyDescent="0.3">
      <c r="A2311" t="s">
        <v>4819</v>
      </c>
      <c r="B2311" t="s">
        <v>4820</v>
      </c>
      <c r="C2311" t="s">
        <v>10398</v>
      </c>
      <c r="D2311" t="s">
        <v>21</v>
      </c>
      <c r="E2311">
        <v>244.68097159999999</v>
      </c>
      <c r="F2311">
        <v>43.55</v>
      </c>
      <c r="G2311">
        <v>-24.145704789503199</v>
      </c>
      <c r="H2311">
        <v>-11.882803253169</v>
      </c>
      <c r="I2311">
        <v>32.077116825737498</v>
      </c>
      <c r="J2311">
        <v>-3.6892180946465198</v>
      </c>
      <c r="K2311">
        <v>48.243841801492003</v>
      </c>
      <c r="L2311">
        <v>45.709964104429901</v>
      </c>
      <c r="M2311">
        <v>34.886965551764099</v>
      </c>
      <c r="N2311">
        <v>0.47212295534443099</v>
      </c>
      <c r="O2311">
        <v>57.749712973593503</v>
      </c>
      <c r="P2311">
        <v>61.296296296296198</v>
      </c>
    </row>
    <row r="2312" spans="1:17" hidden="1" x14ac:dyDescent="0.3">
      <c r="A2312" t="s">
        <v>4821</v>
      </c>
      <c r="B2312" t="s">
        <v>4822</v>
      </c>
      <c r="C2312" t="s">
        <v>10398</v>
      </c>
      <c r="D2312" t="s">
        <v>215</v>
      </c>
      <c r="E2312">
        <v>244.54301000000001</v>
      </c>
      <c r="F2312">
        <v>82.31</v>
      </c>
      <c r="G2312">
        <v>303.61687963766599</v>
      </c>
      <c r="H2312">
        <v>49.939469007396802</v>
      </c>
      <c r="I2312">
        <v>250.34695907560601</v>
      </c>
      <c r="J2312">
        <v>6.5216111596276498</v>
      </c>
      <c r="K2312">
        <v>56.673889717739499</v>
      </c>
      <c r="L2312">
        <v>37.395825222926902</v>
      </c>
      <c r="M2312">
        <v>99.993219784583104</v>
      </c>
      <c r="N2312">
        <v>1.81795059053136</v>
      </c>
      <c r="O2312">
        <v>0</v>
      </c>
      <c r="P2312">
        <v>404.350490196078</v>
      </c>
      <c r="Q2312">
        <v>6.6275267800811E-2</v>
      </c>
    </row>
    <row r="2313" spans="1:17" hidden="1" x14ac:dyDescent="0.3">
      <c r="A2313" t="s">
        <v>4823</v>
      </c>
      <c r="B2313" t="s">
        <v>4824</v>
      </c>
      <c r="C2313" t="s">
        <v>10398</v>
      </c>
      <c r="D2313" t="s">
        <v>54</v>
      </c>
      <c r="E2313">
        <v>244.13374356</v>
      </c>
      <c r="F2313">
        <v>51.6</v>
      </c>
      <c r="G2313">
        <v>9.4524325458057206</v>
      </c>
      <c r="H2313">
        <v>-1.4816633567959701</v>
      </c>
      <c r="I2313">
        <v>-17.1168233861525</v>
      </c>
      <c r="J2313">
        <v>-2.4271019490461199</v>
      </c>
      <c r="K2313">
        <v>51.643269287250298</v>
      </c>
      <c r="L2313">
        <v>47.735488791245601</v>
      </c>
      <c r="M2313">
        <v>46.549703460794902</v>
      </c>
      <c r="N2313">
        <v>2.87161943588948</v>
      </c>
      <c r="O2313">
        <v>13.178294573643401</v>
      </c>
      <c r="P2313">
        <v>55.421686746987902</v>
      </c>
      <c r="Q2313">
        <v>2.0298058761998E-2</v>
      </c>
    </row>
    <row r="2314" spans="1:17" hidden="1" x14ac:dyDescent="0.3">
      <c r="A2314" t="s">
        <v>4825</v>
      </c>
      <c r="B2314" t="s">
        <v>4826</v>
      </c>
      <c r="C2314" t="s">
        <v>10398</v>
      </c>
      <c r="D2314" t="s">
        <v>407</v>
      </c>
      <c r="E2314">
        <v>243.13565779999999</v>
      </c>
      <c r="F2314">
        <v>203</v>
      </c>
      <c r="G2314">
        <v>208.73968665520999</v>
      </c>
      <c r="H2314">
        <v>11.3137984448003</v>
      </c>
      <c r="I2314">
        <v>64.557213379943803</v>
      </c>
      <c r="J2314">
        <v>-1.71336738114487</v>
      </c>
      <c r="K2314">
        <v>177.68224005920999</v>
      </c>
      <c r="L2314">
        <v>127.49307402182301</v>
      </c>
      <c r="M2314">
        <v>95.9382642270361</v>
      </c>
      <c r="N2314">
        <v>0.47049441786283802</v>
      </c>
      <c r="O2314">
        <v>0</v>
      </c>
      <c r="P2314">
        <v>238.333333333333</v>
      </c>
    </row>
    <row r="2315" spans="1:17" hidden="1" x14ac:dyDescent="0.3">
      <c r="A2315" t="s">
        <v>4827</v>
      </c>
      <c r="B2315" t="s">
        <v>4828</v>
      </c>
      <c r="C2315" t="s">
        <v>10398</v>
      </c>
      <c r="D2315" t="s">
        <v>753</v>
      </c>
      <c r="E2315">
        <v>242.86609717499999</v>
      </c>
      <c r="F2315">
        <v>549.4</v>
      </c>
      <c r="G2315">
        <v>-9.6504090403106808</v>
      </c>
      <c r="H2315">
        <v>0.74451740122152799</v>
      </c>
      <c r="I2315">
        <v>-0.49105002841564199</v>
      </c>
      <c r="J2315">
        <v>1.1750693641821</v>
      </c>
      <c r="K2315">
        <v>522.28557912396298</v>
      </c>
      <c r="L2315">
        <v>497.233652498715</v>
      </c>
      <c r="M2315">
        <v>76.378610990004603</v>
      </c>
      <c r="N2315">
        <v>0.99164587373046298</v>
      </c>
      <c r="O2315">
        <v>0.89188205314889502</v>
      </c>
      <c r="P2315">
        <v>28.831047016062801</v>
      </c>
      <c r="Q2315">
        <v>-1.6014498322345E-2</v>
      </c>
    </row>
    <row r="2316" spans="1:17" hidden="1" x14ac:dyDescent="0.3">
      <c r="A2316" t="s">
        <v>4829</v>
      </c>
      <c r="B2316" t="s">
        <v>4830</v>
      </c>
      <c r="C2316" t="s">
        <v>10398</v>
      </c>
      <c r="D2316" t="s">
        <v>2547</v>
      </c>
      <c r="E2316">
        <v>242.73242504000001</v>
      </c>
      <c r="F2316">
        <v>2067.8000000000002</v>
      </c>
      <c r="G2316">
        <v>291.63267232778401</v>
      </c>
      <c r="H2316">
        <v>-9.0156224814116293</v>
      </c>
      <c r="I2316">
        <v>128.10067874402799</v>
      </c>
      <c r="J2316">
        <v>-0.65972753440158105</v>
      </c>
      <c r="K2316">
        <v>2084.15468310805</v>
      </c>
      <c r="L2316">
        <v>1506.5304924720999</v>
      </c>
      <c r="M2316">
        <v>31.406679738376599</v>
      </c>
      <c r="N2316">
        <v>0.25160229381008598</v>
      </c>
      <c r="O2316">
        <v>25.3046716316858</v>
      </c>
      <c r="P2316">
        <v>359.306974677921</v>
      </c>
      <c r="Q2316">
        <v>0.16336760707711401</v>
      </c>
    </row>
    <row r="2317" spans="1:17" hidden="1" x14ac:dyDescent="0.3">
      <c r="A2317" t="s">
        <v>4831</v>
      </c>
      <c r="B2317" t="s">
        <v>4832</v>
      </c>
      <c r="C2317" t="s">
        <v>10398</v>
      </c>
      <c r="D2317" t="s">
        <v>46</v>
      </c>
      <c r="E2317">
        <v>242.566147331</v>
      </c>
      <c r="F2317">
        <v>12.23</v>
      </c>
      <c r="G2317">
        <v>-15.294581257562299</v>
      </c>
      <c r="H2317">
        <v>-0.164568198198312</v>
      </c>
      <c r="I2317">
        <v>-5.3764029581492796</v>
      </c>
      <c r="J2317">
        <v>-4.5149238013783304</v>
      </c>
      <c r="K2317">
        <v>12.4406468969117</v>
      </c>
      <c r="L2317">
        <v>12.0344529935505</v>
      </c>
      <c r="M2317">
        <v>32.527759907866297</v>
      </c>
      <c r="N2317">
        <v>0.31174611976844502</v>
      </c>
      <c r="O2317">
        <v>24.284546197874</v>
      </c>
      <c r="P2317">
        <v>32.216216216216203</v>
      </c>
    </row>
    <row r="2318" spans="1:17" hidden="1" x14ac:dyDescent="0.3">
      <c r="A2318" t="s">
        <v>4833</v>
      </c>
      <c r="B2318" t="s">
        <v>4834</v>
      </c>
      <c r="C2318" t="s">
        <v>10398</v>
      </c>
      <c r="D2318" t="s">
        <v>180</v>
      </c>
      <c r="E2318">
        <v>242.36579549999999</v>
      </c>
      <c r="F2318">
        <v>161.5</v>
      </c>
      <c r="G2318">
        <v>10.884614191441999</v>
      </c>
      <c r="H2318">
        <v>0.21012604673617399</v>
      </c>
      <c r="I2318">
        <v>-12.5742254221192</v>
      </c>
      <c r="J2318">
        <v>8.4234267261858697</v>
      </c>
      <c r="K2318">
        <v>147.987004747605</v>
      </c>
      <c r="L2318">
        <v>141.74914368575099</v>
      </c>
      <c r="M2318">
        <v>79.104065426345201</v>
      </c>
      <c r="N2318">
        <v>0.85337011652801098</v>
      </c>
      <c r="O2318">
        <v>11.455108359133099</v>
      </c>
      <c r="P2318">
        <v>53.809523809523803</v>
      </c>
      <c r="Q2318">
        <v>0.12705140947648699</v>
      </c>
    </row>
    <row r="2319" spans="1:17" hidden="1" x14ac:dyDescent="0.3">
      <c r="A2319" t="s">
        <v>4835</v>
      </c>
      <c r="B2319" t="s">
        <v>4836</v>
      </c>
      <c r="C2319" t="s">
        <v>10398</v>
      </c>
      <c r="D2319" t="s">
        <v>197</v>
      </c>
      <c r="E2319">
        <v>242.27505977800001</v>
      </c>
      <c r="F2319">
        <v>106.07</v>
      </c>
      <c r="G2319">
        <v>7.6249820411523999</v>
      </c>
      <c r="H2319">
        <v>-5.3562427960483001</v>
      </c>
      <c r="I2319">
        <v>-12.1312610033299</v>
      </c>
      <c r="J2319">
        <v>-4.1972680251191203</v>
      </c>
      <c r="K2319">
        <v>106.998464994326</v>
      </c>
      <c r="L2319">
        <v>100.82670945106899</v>
      </c>
      <c r="M2319">
        <v>41.353315825568998</v>
      </c>
      <c r="N2319">
        <v>0.67826085510651701</v>
      </c>
      <c r="O2319">
        <v>32.6482511548977</v>
      </c>
      <c r="P2319">
        <v>47.935843793584297</v>
      </c>
      <c r="Q2319">
        <v>5.2491322674028999E-2</v>
      </c>
    </row>
    <row r="2320" spans="1:17" hidden="1" x14ac:dyDescent="0.3">
      <c r="A2320" t="s">
        <v>4837</v>
      </c>
      <c r="B2320" t="s">
        <v>4838</v>
      </c>
      <c r="C2320" t="s">
        <v>10398</v>
      </c>
      <c r="D2320" t="s">
        <v>1060</v>
      </c>
      <c r="E2320">
        <v>241.97872339200001</v>
      </c>
      <c r="F2320">
        <v>6.87</v>
      </c>
      <c r="G2320">
        <v>48.847911763435299</v>
      </c>
      <c r="H2320">
        <v>-7.1840942960224901</v>
      </c>
      <c r="I2320">
        <v>-17.065885202659899</v>
      </c>
      <c r="J2320">
        <v>-9.3249159375753194</v>
      </c>
      <c r="K2320">
        <v>7.0557964160589801</v>
      </c>
      <c r="L2320">
        <v>6.3761320070701801</v>
      </c>
      <c r="M2320">
        <v>25.9362539188431</v>
      </c>
      <c r="N2320">
        <v>0.40835611242714798</v>
      </c>
      <c r="O2320">
        <v>34.643377001455598</v>
      </c>
      <c r="Q2320">
        <v>-5.582181800707E-2</v>
      </c>
    </row>
    <row r="2321" spans="1:17" hidden="1" x14ac:dyDescent="0.3">
      <c r="A2321" t="s">
        <v>4839</v>
      </c>
      <c r="B2321" t="s">
        <v>4840</v>
      </c>
      <c r="C2321" t="s">
        <v>10398</v>
      </c>
      <c r="D2321" t="s">
        <v>77</v>
      </c>
      <c r="E2321">
        <v>240.80425199999999</v>
      </c>
      <c r="F2321">
        <v>129.19999999999999</v>
      </c>
      <c r="G2321">
        <v>307.94746208768299</v>
      </c>
      <c r="H2321">
        <v>29.087316103361001</v>
      </c>
      <c r="I2321">
        <v>104.47145583194499</v>
      </c>
      <c r="J2321">
        <v>6.7145802171084004</v>
      </c>
      <c r="K2321">
        <v>98.377442693233704</v>
      </c>
      <c r="L2321">
        <v>69.791552561109796</v>
      </c>
      <c r="M2321">
        <v>76.115072592573298</v>
      </c>
      <c r="N2321">
        <v>1.05937414456301</v>
      </c>
      <c r="O2321">
        <v>6.4164086687306696</v>
      </c>
      <c r="P2321">
        <v>360.72306021324499</v>
      </c>
      <c r="Q2321">
        <v>0.26289001688227698</v>
      </c>
    </row>
    <row r="2322" spans="1:17" hidden="1" x14ac:dyDescent="0.3">
      <c r="A2322" t="s">
        <v>4841</v>
      </c>
      <c r="B2322" t="s">
        <v>4842</v>
      </c>
      <c r="C2322" t="s">
        <v>10398</v>
      </c>
      <c r="D2322" t="s">
        <v>281</v>
      </c>
      <c r="E2322">
        <v>240.42374118399999</v>
      </c>
      <c r="F2322">
        <v>139.04</v>
      </c>
      <c r="G2322">
        <v>-28.8400234897173</v>
      </c>
      <c r="H2322">
        <v>-1.29479768515418</v>
      </c>
      <c r="I2322">
        <v>-19.8685219761966</v>
      </c>
      <c r="J2322">
        <v>1.4905161140007399</v>
      </c>
      <c r="K2322">
        <v>135.85899555457101</v>
      </c>
      <c r="L2322">
        <v>140.04277985088001</v>
      </c>
      <c r="M2322">
        <v>60.000915641038901</v>
      </c>
      <c r="N2322">
        <v>0.91296356455776495</v>
      </c>
      <c r="O2322">
        <v>31.5448791714614</v>
      </c>
      <c r="P2322">
        <v>12.400970088924799</v>
      </c>
      <c r="Q2322">
        <v>3.1479181431697999E-2</v>
      </c>
    </row>
    <row r="2323" spans="1:17" hidden="1" x14ac:dyDescent="0.3">
      <c r="A2323" t="s">
        <v>4843</v>
      </c>
      <c r="B2323" t="s">
        <v>4844</v>
      </c>
      <c r="C2323" t="s">
        <v>10398</v>
      </c>
      <c r="D2323" t="s">
        <v>46</v>
      </c>
      <c r="E2323">
        <v>240.4067484</v>
      </c>
      <c r="F2323">
        <v>211.54</v>
      </c>
      <c r="G2323">
        <v>92.379071055350096</v>
      </c>
      <c r="H2323">
        <v>-15.2006846427297</v>
      </c>
      <c r="I2323">
        <v>29.2166807485115</v>
      </c>
      <c r="J2323">
        <v>-6.8367381144880807E-2</v>
      </c>
      <c r="K2323">
        <v>195.447604046533</v>
      </c>
      <c r="L2323">
        <v>167.20548091964599</v>
      </c>
      <c r="M2323">
        <v>63.667818964005797</v>
      </c>
      <c r="N2323">
        <v>0.467415486044788</v>
      </c>
      <c r="O2323">
        <v>13.236267372600899</v>
      </c>
      <c r="P2323">
        <v>129.68512486427699</v>
      </c>
      <c r="Q2323">
        <v>0.12867333658423599</v>
      </c>
    </row>
    <row r="2324" spans="1:17" hidden="1" x14ac:dyDescent="0.3">
      <c r="A2324" t="s">
        <v>4845</v>
      </c>
      <c r="B2324" t="s">
        <v>4846</v>
      </c>
      <c r="C2324" t="s">
        <v>10398</v>
      </c>
      <c r="D2324" t="s">
        <v>1001</v>
      </c>
      <c r="E2324">
        <v>240.26627910599899</v>
      </c>
      <c r="F2324">
        <v>72.510000000000005</v>
      </c>
      <c r="G2324">
        <v>4.2085497588999401E-3</v>
      </c>
      <c r="H2324">
        <v>-8.0395495356577609</v>
      </c>
      <c r="I2324">
        <v>7.2461032054949701</v>
      </c>
      <c r="J2324">
        <v>-2.8393056630464599</v>
      </c>
      <c r="K2324">
        <v>73.282410715227698</v>
      </c>
      <c r="L2324">
        <v>68.100770711049194</v>
      </c>
      <c r="M2324">
        <v>49.064119333888399</v>
      </c>
      <c r="N2324">
        <v>0.31913128672532298</v>
      </c>
      <c r="O2324">
        <v>40.532340366845901</v>
      </c>
      <c r="P2324">
        <v>58.491803278688501</v>
      </c>
      <c r="Q2324">
        <v>9.0381594178741004E-2</v>
      </c>
    </row>
    <row r="2325" spans="1:17" hidden="1" x14ac:dyDescent="0.3">
      <c r="A2325" t="s">
        <v>4847</v>
      </c>
      <c r="B2325" t="s">
        <v>4848</v>
      </c>
      <c r="C2325" t="s">
        <v>10398</v>
      </c>
      <c r="D2325" t="s">
        <v>364</v>
      </c>
      <c r="E2325">
        <v>239.94221999999999</v>
      </c>
      <c r="F2325">
        <v>343</v>
      </c>
      <c r="G2325">
        <v>-8.6059923571354808</v>
      </c>
      <c r="H2325">
        <v>25.0122989073549</v>
      </c>
      <c r="I2325">
        <v>12.3229539832044</v>
      </c>
      <c r="J2325">
        <v>14.1650109972335</v>
      </c>
      <c r="K2325">
        <v>280.81061158634901</v>
      </c>
      <c r="M2325">
        <v>84.754237526180304</v>
      </c>
      <c r="N2325">
        <v>2.7428571428571402</v>
      </c>
      <c r="O2325">
        <v>2.0408163265306101</v>
      </c>
      <c r="P2325">
        <v>70.646766169154205</v>
      </c>
    </row>
    <row r="2326" spans="1:17" hidden="1" x14ac:dyDescent="0.3">
      <c r="A2326" t="s">
        <v>4849</v>
      </c>
      <c r="B2326" t="s">
        <v>4850</v>
      </c>
      <c r="C2326" t="s">
        <v>10398</v>
      </c>
      <c r="D2326" t="s">
        <v>114</v>
      </c>
      <c r="E2326">
        <v>239.30680319999999</v>
      </c>
      <c r="F2326">
        <v>108.76</v>
      </c>
      <c r="G2326">
        <v>26.783060726621599</v>
      </c>
      <c r="H2326">
        <v>-7.6199012422585204</v>
      </c>
      <c r="I2326">
        <v>26.532362607102201</v>
      </c>
      <c r="J2326">
        <v>-3.7900162224995899</v>
      </c>
      <c r="K2326">
        <v>111.601291560086</v>
      </c>
      <c r="L2326">
        <v>97.528311979961899</v>
      </c>
      <c r="M2326">
        <v>45.991233292477602</v>
      </c>
      <c r="N2326">
        <v>0.103100169238619</v>
      </c>
      <c r="O2326">
        <v>52.077969841853601</v>
      </c>
      <c r="P2326">
        <v>68.881987577639705</v>
      </c>
      <c r="Q2326">
        <v>3.3424178733628997E-2</v>
      </c>
    </row>
    <row r="2327" spans="1:17" hidden="1" x14ac:dyDescent="0.3">
      <c r="A2327" t="s">
        <v>4851</v>
      </c>
      <c r="B2327" t="s">
        <v>4852</v>
      </c>
      <c r="C2327" t="s">
        <v>10398</v>
      </c>
      <c r="D2327" t="s">
        <v>266</v>
      </c>
      <c r="E2327">
        <v>239.10075000000001</v>
      </c>
      <c r="F2327">
        <v>133.94999999999999</v>
      </c>
      <c r="G2327">
        <v>-33.537712651590297</v>
      </c>
      <c r="H2327">
        <v>15.9487070135743</v>
      </c>
      <c r="I2327">
        <v>-4.6744671621160903</v>
      </c>
      <c r="J2327">
        <v>3.9776895294242198</v>
      </c>
      <c r="K2327">
        <v>123.161687397823</v>
      </c>
      <c r="L2327">
        <v>126.233456856045</v>
      </c>
      <c r="M2327">
        <v>61.434680546553999</v>
      </c>
      <c r="N2327">
        <v>0.79250171454697804</v>
      </c>
      <c r="O2327">
        <v>41.097424412094</v>
      </c>
      <c r="P2327">
        <v>48.421052631578902</v>
      </c>
    </row>
    <row r="2328" spans="1:17" hidden="1" x14ac:dyDescent="0.3">
      <c r="A2328" t="s">
        <v>4853</v>
      </c>
      <c r="B2328" t="s">
        <v>4854</v>
      </c>
      <c r="C2328" t="s">
        <v>10398</v>
      </c>
      <c r="D2328" t="s">
        <v>281</v>
      </c>
      <c r="E2328">
        <v>238.869065025</v>
      </c>
      <c r="F2328">
        <v>784.05</v>
      </c>
      <c r="G2328">
        <v>727.76009853784103</v>
      </c>
      <c r="H2328">
        <v>1.11190741223185</v>
      </c>
      <c r="I2328">
        <v>121.89552029617801</v>
      </c>
      <c r="J2328">
        <v>-2.9417624428732698</v>
      </c>
      <c r="K2328">
        <v>805.89568736106901</v>
      </c>
      <c r="M2328">
        <v>39.404102429186501</v>
      </c>
      <c r="N2328">
        <v>0.53039939866144303</v>
      </c>
      <c r="O2328">
        <v>24.9920285696065</v>
      </c>
      <c r="P2328">
        <v>800.17221584385697</v>
      </c>
    </row>
    <row r="2329" spans="1:17" hidden="1" x14ac:dyDescent="0.3">
      <c r="A2329" t="s">
        <v>4855</v>
      </c>
      <c r="B2329" t="s">
        <v>4856</v>
      </c>
      <c r="C2329" t="s">
        <v>10398</v>
      </c>
      <c r="D2329" t="s">
        <v>533</v>
      </c>
      <c r="E2329">
        <v>238.64824820000001</v>
      </c>
      <c r="F2329">
        <v>56.5</v>
      </c>
      <c r="G2329">
        <v>48.808626766777301</v>
      </c>
      <c r="H2329">
        <v>12.2553875258623</v>
      </c>
      <c r="I2329">
        <v>99.631099949782396</v>
      </c>
      <c r="J2329">
        <v>2.3236696558921501</v>
      </c>
      <c r="K2329">
        <v>50.3939885218117</v>
      </c>
      <c r="L2329">
        <v>40.471412206386098</v>
      </c>
      <c r="M2329">
        <v>69.719200665290103</v>
      </c>
      <c r="N2329">
        <v>0.74616213792946295</v>
      </c>
      <c r="O2329">
        <v>3.5398230088495599</v>
      </c>
      <c r="P2329">
        <v>129.67479674796701</v>
      </c>
      <c r="Q2329">
        <v>1.1194424546295E-2</v>
      </c>
    </row>
    <row r="2330" spans="1:17" hidden="1" x14ac:dyDescent="0.3">
      <c r="A2330" t="s">
        <v>4857</v>
      </c>
      <c r="B2330" t="s">
        <v>4858</v>
      </c>
      <c r="C2330" t="s">
        <v>10398</v>
      </c>
      <c r="D2330" t="s">
        <v>197</v>
      </c>
      <c r="E2330">
        <v>238.36038338</v>
      </c>
      <c r="F2330">
        <v>237.65</v>
      </c>
      <c r="G2330">
        <v>68.118499744505797</v>
      </c>
      <c r="H2330">
        <v>-12.4055343245379</v>
      </c>
      <c r="I2330">
        <v>50.990437646650399</v>
      </c>
      <c r="J2330">
        <v>-3.6050268824346401</v>
      </c>
      <c r="K2330">
        <v>229.42278899526701</v>
      </c>
      <c r="L2330">
        <v>190.22472772474001</v>
      </c>
      <c r="M2330">
        <v>51.364055013687199</v>
      </c>
      <c r="N2330">
        <v>0.41943397496491802</v>
      </c>
      <c r="O2330">
        <v>22.0281927203871</v>
      </c>
      <c r="P2330">
        <v>108.190976784932</v>
      </c>
      <c r="Q2330">
        <v>0.13804751945318</v>
      </c>
    </row>
    <row r="2331" spans="1:17" hidden="1" x14ac:dyDescent="0.3">
      <c r="A2331" t="s">
        <v>4859</v>
      </c>
      <c r="B2331" t="s">
        <v>4860</v>
      </c>
      <c r="C2331" t="s">
        <v>10398</v>
      </c>
      <c r="D2331" t="s">
        <v>407</v>
      </c>
      <c r="E2331">
        <v>238.19129520000001</v>
      </c>
      <c r="F2331">
        <v>4.46</v>
      </c>
      <c r="G2331">
        <v>118.184131099654</v>
      </c>
      <c r="H2331">
        <v>-10.4954160682927</v>
      </c>
      <c r="I2331">
        <v>61.0211688960879</v>
      </c>
      <c r="J2331">
        <v>-12.0653342548508</v>
      </c>
      <c r="K2331">
        <v>4.5882207756471303</v>
      </c>
      <c r="L2331">
        <v>3.6687640762312701</v>
      </c>
      <c r="M2331">
        <v>33.157929466978601</v>
      </c>
      <c r="N2331">
        <v>0.81277599564831005</v>
      </c>
      <c r="O2331">
        <v>19.5067264573991</v>
      </c>
      <c r="P2331">
        <v>214.08450704225299</v>
      </c>
      <c r="Q2331">
        <v>8.1016184181255002E-2</v>
      </c>
    </row>
    <row r="2332" spans="1:17" hidden="1" x14ac:dyDescent="0.3">
      <c r="A2332" t="s">
        <v>4861</v>
      </c>
      <c r="B2332" t="s">
        <v>4862</v>
      </c>
      <c r="C2332" t="s">
        <v>10398</v>
      </c>
      <c r="D2332" t="s">
        <v>390</v>
      </c>
      <c r="E2332">
        <v>238.13399999999999</v>
      </c>
      <c r="F2332">
        <v>184.6</v>
      </c>
      <c r="G2332">
        <v>32.3361778832803</v>
      </c>
      <c r="H2332">
        <v>-6.9155641429168604</v>
      </c>
      <c r="I2332">
        <v>56.302435673163103</v>
      </c>
      <c r="J2332">
        <v>-3.4346788565547102</v>
      </c>
      <c r="K2332">
        <v>177.060114185044</v>
      </c>
      <c r="L2332">
        <v>147.436573989045</v>
      </c>
      <c r="M2332">
        <v>61.773128649237897</v>
      </c>
      <c r="N2332">
        <v>0.31344103524049799</v>
      </c>
      <c r="O2332">
        <v>13.596966413867801</v>
      </c>
      <c r="P2332">
        <v>92.2916666666666</v>
      </c>
    </row>
    <row r="2333" spans="1:17" hidden="1" x14ac:dyDescent="0.3">
      <c r="A2333" t="s">
        <v>4863</v>
      </c>
      <c r="B2333" t="s">
        <v>4864</v>
      </c>
      <c r="C2333" t="s">
        <v>10398</v>
      </c>
      <c r="D2333" t="s">
        <v>390</v>
      </c>
      <c r="E2333">
        <v>237.99035187499999</v>
      </c>
      <c r="F2333">
        <v>50.47</v>
      </c>
      <c r="G2333">
        <v>-16.983670055286499</v>
      </c>
      <c r="H2333">
        <v>5.4133201415538501</v>
      </c>
      <c r="I2333">
        <v>30.89953814295</v>
      </c>
      <c r="J2333">
        <v>17.143775475997899</v>
      </c>
      <c r="K2333">
        <v>46.187258277031198</v>
      </c>
      <c r="L2333">
        <v>43.627205370164504</v>
      </c>
      <c r="M2333">
        <v>76.594301714909093</v>
      </c>
      <c r="N2333">
        <v>0.66389283157543699</v>
      </c>
      <c r="O2333">
        <v>28.638525136444599</v>
      </c>
      <c r="P2333">
        <v>54.919153553987996</v>
      </c>
      <c r="Q2333">
        <v>3.3619656814804E-2</v>
      </c>
    </row>
    <row r="2334" spans="1:17" hidden="1" x14ac:dyDescent="0.3">
      <c r="A2334" t="s">
        <v>4865</v>
      </c>
      <c r="B2334" t="s">
        <v>4866</v>
      </c>
      <c r="C2334" t="s">
        <v>10398</v>
      </c>
      <c r="D2334" t="s">
        <v>46</v>
      </c>
      <c r="E2334">
        <v>237.84375</v>
      </c>
      <c r="F2334">
        <v>25.37</v>
      </c>
      <c r="G2334">
        <v>5.8333995852220699</v>
      </c>
      <c r="H2334">
        <v>-39.802437389255303</v>
      </c>
      <c r="I2334">
        <v>3.4473411674153298</v>
      </c>
      <c r="J2334">
        <v>-9.3837205741523704</v>
      </c>
      <c r="K2334">
        <v>30.766136168415599</v>
      </c>
      <c r="L2334">
        <v>25.982208614410599</v>
      </c>
      <c r="M2334">
        <v>5.5512017392466797</v>
      </c>
      <c r="N2334">
        <v>0.199056723922027</v>
      </c>
      <c r="O2334">
        <v>57.863618446984603</v>
      </c>
      <c r="P2334">
        <v>52.22</v>
      </c>
      <c r="Q2334">
        <v>0.136666095456486</v>
      </c>
    </row>
    <row r="2335" spans="1:17" hidden="1" x14ac:dyDescent="0.3">
      <c r="A2335" t="s">
        <v>4867</v>
      </c>
      <c r="B2335" t="s">
        <v>4868</v>
      </c>
      <c r="C2335" t="s">
        <v>10398</v>
      </c>
      <c r="D2335" t="s">
        <v>54</v>
      </c>
      <c r="E2335">
        <v>237.6956582</v>
      </c>
      <c r="F2335">
        <v>112.97</v>
      </c>
      <c r="G2335">
        <v>26.766214913572298</v>
      </c>
      <c r="H2335">
        <v>5.2532888420567998</v>
      </c>
      <c r="I2335">
        <v>14.0333580033943</v>
      </c>
      <c r="J2335">
        <v>-8.5964842642617594</v>
      </c>
      <c r="K2335">
        <v>105.22127994151801</v>
      </c>
      <c r="L2335">
        <v>94.294057052352599</v>
      </c>
      <c r="M2335">
        <v>44.028204999501703</v>
      </c>
      <c r="N2335">
        <v>1.8540282433823201</v>
      </c>
      <c r="O2335">
        <v>13.702752943259201</v>
      </c>
      <c r="P2335">
        <v>62.3132183908046</v>
      </c>
      <c r="Q2335">
        <v>7.8332842553423002E-2</v>
      </c>
    </row>
    <row r="2336" spans="1:17" hidden="1" x14ac:dyDescent="0.3">
      <c r="A2336" t="s">
        <v>4869</v>
      </c>
      <c r="B2336" t="s">
        <v>4870</v>
      </c>
      <c r="C2336" t="s">
        <v>10398</v>
      </c>
      <c r="E2336">
        <v>237.636956</v>
      </c>
      <c r="F2336">
        <v>138.1</v>
      </c>
      <c r="G2336">
        <v>1.1209770795673299</v>
      </c>
      <c r="H2336">
        <v>-6.1293136300200102</v>
      </c>
      <c r="I2336">
        <v>8.8348500914576409</v>
      </c>
      <c r="J2336">
        <v>-9.4993334176716306</v>
      </c>
      <c r="K2336">
        <v>147.322095041994</v>
      </c>
      <c r="L2336">
        <v>123.972119918847</v>
      </c>
      <c r="M2336">
        <v>21.1876275944737</v>
      </c>
      <c r="N2336">
        <v>1.46943028539431</v>
      </c>
      <c r="O2336">
        <v>33.888486603910202</v>
      </c>
      <c r="P2336">
        <v>61.520467836257303</v>
      </c>
      <c r="Q2336">
        <v>0.231017886319454</v>
      </c>
    </row>
    <row r="2337" spans="1:17" hidden="1" x14ac:dyDescent="0.3">
      <c r="A2337" t="s">
        <v>4871</v>
      </c>
      <c r="B2337" t="s">
        <v>4872</v>
      </c>
      <c r="C2337" t="s">
        <v>10398</v>
      </c>
      <c r="D2337" t="s">
        <v>2435</v>
      </c>
      <c r="E2337">
        <v>237.61760000000001</v>
      </c>
      <c r="F2337">
        <v>230</v>
      </c>
      <c r="G2337">
        <v>44.648777564301099</v>
      </c>
      <c r="H2337">
        <v>30.369941727448701</v>
      </c>
      <c r="I2337">
        <v>24.7618458897769</v>
      </c>
      <c r="J2337">
        <v>26.376520259304499</v>
      </c>
      <c r="K2337">
        <v>174.15701818198201</v>
      </c>
      <c r="L2337">
        <v>162.516491661115</v>
      </c>
      <c r="M2337">
        <v>81.362406780200402</v>
      </c>
      <c r="N2337">
        <v>2.2493744787322698</v>
      </c>
      <c r="O2337">
        <v>6.1304347826086802</v>
      </c>
      <c r="P2337">
        <v>118.423551756885</v>
      </c>
    </row>
    <row r="2338" spans="1:17" hidden="1" x14ac:dyDescent="0.3">
      <c r="A2338" t="s">
        <v>4873</v>
      </c>
      <c r="B2338" t="s">
        <v>4874</v>
      </c>
      <c r="C2338" t="s">
        <v>10398</v>
      </c>
      <c r="D2338" t="s">
        <v>1379</v>
      </c>
      <c r="E2338">
        <v>237.47200000000001</v>
      </c>
      <c r="F2338">
        <v>371.05</v>
      </c>
      <c r="G2338">
        <v>1249.77438306165</v>
      </c>
      <c r="H2338">
        <v>7.4743023591786004</v>
      </c>
      <c r="I2338">
        <v>249.97334701636501</v>
      </c>
      <c r="J2338">
        <v>-0.46988563224795599</v>
      </c>
      <c r="K2338">
        <v>330.88705727949599</v>
      </c>
      <c r="L2338">
        <v>210.326438417155</v>
      </c>
      <c r="M2338">
        <v>53.7773370944806</v>
      </c>
      <c r="N2338">
        <v>0.87543213198673198</v>
      </c>
      <c r="O2338">
        <v>8.3816197277994693</v>
      </c>
      <c r="P2338">
        <v>1775.8847320525699</v>
      </c>
      <c r="Q2338">
        <v>0.24926477063177599</v>
      </c>
    </row>
    <row r="2339" spans="1:17" hidden="1" x14ac:dyDescent="0.3">
      <c r="A2339" t="s">
        <v>4875</v>
      </c>
      <c r="B2339" t="s">
        <v>4876</v>
      </c>
      <c r="C2339" t="s">
        <v>10398</v>
      </c>
      <c r="E2339">
        <v>237.43420800000001</v>
      </c>
      <c r="F2339">
        <v>17.600000000000001</v>
      </c>
      <c r="G2339">
        <v>176.493309843616</v>
      </c>
      <c r="H2339">
        <v>-15.222696948527201</v>
      </c>
      <c r="I2339">
        <v>116.57136969930001</v>
      </c>
      <c r="J2339">
        <v>-5.8244784922559703</v>
      </c>
      <c r="K2339">
        <v>17.373662666298099</v>
      </c>
      <c r="L2339">
        <v>12.6379441830091</v>
      </c>
      <c r="M2339">
        <v>40.765987203495101</v>
      </c>
      <c r="N2339">
        <v>0.37058981626902199</v>
      </c>
      <c r="O2339">
        <v>22.9545454545454</v>
      </c>
      <c r="P2339">
        <v>248.514851485148</v>
      </c>
      <c r="Q2339">
        <v>0.118718152507784</v>
      </c>
    </row>
    <row r="2340" spans="1:17" hidden="1" x14ac:dyDescent="0.3">
      <c r="A2340" t="s">
        <v>4877</v>
      </c>
      <c r="B2340" t="s">
        <v>4878</v>
      </c>
      <c r="C2340" t="s">
        <v>10398</v>
      </c>
      <c r="D2340" t="s">
        <v>4325</v>
      </c>
      <c r="E2340">
        <v>236.77400040000001</v>
      </c>
      <c r="F2340">
        <v>16.03</v>
      </c>
      <c r="G2340">
        <v>-63.762024501531698</v>
      </c>
      <c r="H2340">
        <v>-8.7720805200856002</v>
      </c>
      <c r="I2340">
        <v>-12.9805428690052</v>
      </c>
      <c r="J2340">
        <v>-4.0856301548675003</v>
      </c>
      <c r="K2340">
        <v>16.969077791058801</v>
      </c>
      <c r="L2340">
        <v>18.4217829635109</v>
      </c>
      <c r="M2340">
        <v>23.346467378080401</v>
      </c>
      <c r="N2340">
        <v>1.0005025349949299</v>
      </c>
      <c r="O2340">
        <v>54.709918902058597</v>
      </c>
      <c r="P2340">
        <v>13.6879432624113</v>
      </c>
      <c r="Q2340">
        <v>0.20214705620209</v>
      </c>
    </row>
    <row r="2341" spans="1:17" hidden="1" x14ac:dyDescent="0.3">
      <c r="A2341" t="s">
        <v>4879</v>
      </c>
      <c r="B2341" t="s">
        <v>4880</v>
      </c>
      <c r="C2341" t="s">
        <v>10398</v>
      </c>
      <c r="D2341" t="s">
        <v>327</v>
      </c>
      <c r="E2341">
        <v>236.71080000000001</v>
      </c>
      <c r="F2341">
        <v>139.9</v>
      </c>
      <c r="G2341">
        <v>132.514081659113</v>
      </c>
      <c r="H2341">
        <v>-3.6277386070548499</v>
      </c>
      <c r="I2341">
        <v>4.5164471167708404</v>
      </c>
      <c r="J2341">
        <v>-4.2058188944315601E-2</v>
      </c>
      <c r="K2341">
        <v>138.405024958539</v>
      </c>
      <c r="L2341">
        <v>124.96986045741799</v>
      </c>
      <c r="M2341">
        <v>56.483334651535301</v>
      </c>
      <c r="N2341">
        <v>0.83739222507941302</v>
      </c>
      <c r="O2341">
        <v>34.381701215153598</v>
      </c>
      <c r="P2341">
        <v>179.66016991504199</v>
      </c>
    </row>
    <row r="2342" spans="1:17" hidden="1" x14ac:dyDescent="0.3">
      <c r="A2342" t="s">
        <v>4881</v>
      </c>
      <c r="B2342" t="s">
        <v>4882</v>
      </c>
      <c r="C2342" t="s">
        <v>10398</v>
      </c>
      <c r="D2342" t="s">
        <v>605</v>
      </c>
      <c r="E2342">
        <v>236.54358682399999</v>
      </c>
      <c r="F2342">
        <v>182.48</v>
      </c>
      <c r="G2342">
        <v>-1.4475792623928101</v>
      </c>
      <c r="H2342">
        <v>3.4763187059842902</v>
      </c>
      <c r="I2342">
        <v>9.3793799449638193</v>
      </c>
      <c r="J2342">
        <v>-12.0956011909125</v>
      </c>
      <c r="K2342">
        <v>182.650384507338</v>
      </c>
      <c r="L2342">
        <v>168.642950118942</v>
      </c>
      <c r="M2342">
        <v>44.982682053403501</v>
      </c>
      <c r="N2342">
        <v>3.0692704414229399</v>
      </c>
      <c r="O2342">
        <v>20.561157387110899</v>
      </c>
      <c r="P2342">
        <v>49.635096350963501</v>
      </c>
      <c r="Q2342">
        <v>5.0714441314040001E-3</v>
      </c>
    </row>
    <row r="2343" spans="1:17" hidden="1" x14ac:dyDescent="0.3">
      <c r="A2343" t="s">
        <v>4883</v>
      </c>
      <c r="B2343" t="s">
        <v>4884</v>
      </c>
      <c r="C2343" t="s">
        <v>10398</v>
      </c>
      <c r="D2343" t="s">
        <v>77</v>
      </c>
      <c r="E2343">
        <v>236.26495312500001</v>
      </c>
      <c r="F2343">
        <v>191.55</v>
      </c>
      <c r="G2343">
        <v>68.431784935647102</v>
      </c>
      <c r="H2343">
        <v>21.739626965784598</v>
      </c>
      <c r="I2343">
        <v>18.970892656963201</v>
      </c>
      <c r="J2343">
        <v>-6.2998518895615501</v>
      </c>
      <c r="K2343">
        <v>168.65155691533101</v>
      </c>
      <c r="L2343">
        <v>145.24757874201501</v>
      </c>
      <c r="M2343">
        <v>57.101287654672397</v>
      </c>
      <c r="N2343">
        <v>1.9695575860407699</v>
      </c>
      <c r="O2343">
        <v>9.6058470373270506</v>
      </c>
      <c r="P2343">
        <v>124.79755897195101</v>
      </c>
      <c r="Q2343">
        <v>0.100608907700504</v>
      </c>
    </row>
    <row r="2344" spans="1:17" hidden="1" x14ac:dyDescent="0.3">
      <c r="A2344" t="s">
        <v>4885</v>
      </c>
      <c r="B2344" t="s">
        <v>4886</v>
      </c>
      <c r="C2344" t="s">
        <v>10398</v>
      </c>
      <c r="D2344" t="s">
        <v>144</v>
      </c>
      <c r="E2344">
        <v>235.69099199999999</v>
      </c>
      <c r="F2344">
        <v>229.92</v>
      </c>
      <c r="G2344">
        <v>85.485866885955403</v>
      </c>
      <c r="H2344">
        <v>-2.8637234426328799</v>
      </c>
      <c r="I2344">
        <v>18.7618458897769</v>
      </c>
      <c r="J2344">
        <v>1.1960872591960801</v>
      </c>
      <c r="K2344">
        <v>243.160980453755</v>
      </c>
      <c r="L2344">
        <v>206.59832393510001</v>
      </c>
      <c r="M2344">
        <v>46.5322041287952</v>
      </c>
      <c r="N2344">
        <v>0.65724507292482603</v>
      </c>
      <c r="O2344">
        <v>31.7849686847599</v>
      </c>
      <c r="P2344">
        <v>127.64356435643499</v>
      </c>
      <c r="Q2344">
        <v>0.147871756392603</v>
      </c>
    </row>
    <row r="2345" spans="1:17" hidden="1" x14ac:dyDescent="0.3">
      <c r="A2345" t="s">
        <v>4887</v>
      </c>
      <c r="B2345" t="s">
        <v>4888</v>
      </c>
      <c r="C2345" t="s">
        <v>10398</v>
      </c>
      <c r="D2345" t="s">
        <v>21</v>
      </c>
      <c r="E2345">
        <v>235.33359300000001</v>
      </c>
      <c r="F2345">
        <v>270</v>
      </c>
      <c r="G2345">
        <v>255.57040467708299</v>
      </c>
      <c r="H2345">
        <v>2.3512450097378901</v>
      </c>
      <c r="I2345">
        <v>267.06875438784101</v>
      </c>
      <c r="J2345">
        <v>-0.73371402771608096</v>
      </c>
      <c r="K2345">
        <v>236.30837423284399</v>
      </c>
      <c r="M2345">
        <v>54.284573481218999</v>
      </c>
      <c r="N2345">
        <v>0.60030517185994203</v>
      </c>
      <c r="O2345">
        <v>10.7407407407407</v>
      </c>
      <c r="P2345">
        <v>335.48387096774098</v>
      </c>
    </row>
    <row r="2346" spans="1:17" hidden="1" x14ac:dyDescent="0.3">
      <c r="A2346" t="s">
        <v>4889</v>
      </c>
      <c r="B2346" t="s">
        <v>4890</v>
      </c>
      <c r="C2346" t="s">
        <v>10398</v>
      </c>
      <c r="D2346" t="s">
        <v>753</v>
      </c>
      <c r="E2346">
        <v>235.24006722999999</v>
      </c>
      <c r="F2346">
        <v>23.38</v>
      </c>
      <c r="G2346">
        <v>11.4536506191741</v>
      </c>
      <c r="H2346">
        <v>1.13895651558323</v>
      </c>
      <c r="I2346">
        <v>3.4855662671634899</v>
      </c>
      <c r="J2346">
        <v>-1.4102058393518899</v>
      </c>
      <c r="K2346">
        <v>22.170618181795199</v>
      </c>
      <c r="L2346">
        <v>20.145516581255698</v>
      </c>
      <c r="M2346">
        <v>52.769297021364501</v>
      </c>
      <c r="N2346">
        <v>1.3483100069528899</v>
      </c>
      <c r="O2346">
        <v>2.6518391787852802</v>
      </c>
      <c r="P2346">
        <v>50.266726653383799</v>
      </c>
      <c r="Q2346">
        <v>2.7288076423579999E-3</v>
      </c>
    </row>
    <row r="2347" spans="1:17" hidden="1" x14ac:dyDescent="0.3">
      <c r="A2347" t="s">
        <v>4891</v>
      </c>
      <c r="B2347" t="s">
        <v>4892</v>
      </c>
      <c r="C2347" t="s">
        <v>10398</v>
      </c>
      <c r="D2347" t="s">
        <v>54</v>
      </c>
      <c r="E2347">
        <v>235.23856298299901</v>
      </c>
      <c r="F2347">
        <v>192.91</v>
      </c>
      <c r="G2347">
        <v>27.116345198400001</v>
      </c>
      <c r="H2347">
        <v>12.6896914190324</v>
      </c>
      <c r="I2347">
        <v>15.267993734327799</v>
      </c>
      <c r="J2347">
        <v>-10.879443450126599</v>
      </c>
      <c r="K2347">
        <v>177.41943508258399</v>
      </c>
      <c r="L2347">
        <v>160.730974615939</v>
      </c>
      <c r="M2347">
        <v>50.3568039042664</v>
      </c>
      <c r="N2347">
        <v>1.2364326781725801</v>
      </c>
      <c r="O2347">
        <v>9.8958063345601506</v>
      </c>
      <c r="P2347">
        <v>63.275497249259402</v>
      </c>
      <c r="Q2347">
        <v>0.15440660697928199</v>
      </c>
    </row>
    <row r="2348" spans="1:17" hidden="1" x14ac:dyDescent="0.3">
      <c r="A2348" t="s">
        <v>4893</v>
      </c>
      <c r="B2348" t="s">
        <v>4894</v>
      </c>
      <c r="C2348" t="s">
        <v>10398</v>
      </c>
      <c r="D2348" t="s">
        <v>51</v>
      </c>
      <c r="E2348">
        <v>235.095100968</v>
      </c>
      <c r="F2348">
        <v>166.83</v>
      </c>
      <c r="G2348">
        <v>-5.4641823924088397</v>
      </c>
      <c r="H2348">
        <v>-22.8726437489528</v>
      </c>
      <c r="I2348">
        <v>8.2432111734898506</v>
      </c>
      <c r="J2348">
        <v>-3.3627909696757601</v>
      </c>
      <c r="K2348">
        <v>171.432341303539</v>
      </c>
      <c r="L2348">
        <v>154.57353830065799</v>
      </c>
      <c r="M2348">
        <v>35.884284869094003</v>
      </c>
      <c r="N2348">
        <v>0.14979638209604501</v>
      </c>
      <c r="O2348">
        <v>30.881735898819102</v>
      </c>
      <c r="P2348">
        <v>58.2827324478178</v>
      </c>
      <c r="Q2348">
        <v>5.9217742597616002E-2</v>
      </c>
    </row>
    <row r="2349" spans="1:17" hidden="1" x14ac:dyDescent="0.3">
      <c r="A2349" t="s">
        <v>4895</v>
      </c>
      <c r="B2349" t="s">
        <v>4896</v>
      </c>
      <c r="C2349" t="s">
        <v>10398</v>
      </c>
      <c r="D2349" t="s">
        <v>605</v>
      </c>
      <c r="E2349">
        <v>234.415865</v>
      </c>
      <c r="F2349">
        <v>86.5</v>
      </c>
      <c r="G2349">
        <v>243.89512706971701</v>
      </c>
      <c r="H2349">
        <v>35.800094637740401</v>
      </c>
      <c r="I2349">
        <v>159.326127022371</v>
      </c>
      <c r="J2349">
        <v>6.5093784950798597</v>
      </c>
      <c r="K2349">
        <v>62.439173299476401</v>
      </c>
      <c r="L2349">
        <v>41.647923476697201</v>
      </c>
      <c r="M2349">
        <v>86.883427480629706</v>
      </c>
      <c r="N2349">
        <v>0.13190387731477701</v>
      </c>
      <c r="O2349">
        <v>0.878612716763016</v>
      </c>
      <c r="P2349">
        <v>311.90476190476102</v>
      </c>
      <c r="Q2349">
        <v>0.111901746499896</v>
      </c>
    </row>
    <row r="2350" spans="1:17" hidden="1" x14ac:dyDescent="0.3">
      <c r="A2350" t="s">
        <v>4897</v>
      </c>
      <c r="B2350" t="s">
        <v>4898</v>
      </c>
      <c r="C2350" t="s">
        <v>10398</v>
      </c>
      <c r="D2350" t="s">
        <v>46</v>
      </c>
      <c r="E2350">
        <v>234.189264036</v>
      </c>
      <c r="F2350">
        <v>91.13</v>
      </c>
      <c r="G2350">
        <v>201.788171503695</v>
      </c>
      <c r="H2350">
        <v>-3.16610780124042</v>
      </c>
      <c r="I2350">
        <v>9.2701817188675193</v>
      </c>
      <c r="J2350">
        <v>11.915061546535901</v>
      </c>
      <c r="K2350">
        <v>80.964234576069401</v>
      </c>
      <c r="L2350">
        <v>73.774078673099098</v>
      </c>
      <c r="M2350">
        <v>83.882209334510904</v>
      </c>
      <c r="N2350">
        <v>2.5754256913443201</v>
      </c>
      <c r="O2350">
        <v>28.4099637879951</v>
      </c>
      <c r="P2350">
        <v>369.74226804123703</v>
      </c>
      <c r="Q2350">
        <v>0.122032271971882</v>
      </c>
    </row>
    <row r="2351" spans="1:17" hidden="1" x14ac:dyDescent="0.3">
      <c r="A2351" t="s">
        <v>4899</v>
      </c>
      <c r="B2351" t="s">
        <v>4900</v>
      </c>
      <c r="C2351" t="s">
        <v>10398</v>
      </c>
      <c r="D2351" t="s">
        <v>404</v>
      </c>
      <c r="E2351">
        <v>233.76612</v>
      </c>
      <c r="F2351">
        <v>407.4</v>
      </c>
      <c r="G2351">
        <v>282.545958784699</v>
      </c>
      <c r="H2351">
        <v>7.7620047882601098</v>
      </c>
      <c r="I2351">
        <v>59.035137815242699</v>
      </c>
      <c r="J2351">
        <v>-3.9860946538721498</v>
      </c>
      <c r="K2351">
        <v>384.06040639241098</v>
      </c>
      <c r="L2351">
        <v>251.90181638294999</v>
      </c>
      <c r="M2351">
        <v>44.8819860334021</v>
      </c>
      <c r="N2351">
        <v>0.816593886462882</v>
      </c>
      <c r="O2351">
        <v>8.2474226804123791</v>
      </c>
      <c r="P2351">
        <v>312.13960546282198</v>
      </c>
    </row>
    <row r="2352" spans="1:17" hidden="1" x14ac:dyDescent="0.3">
      <c r="A2352" t="s">
        <v>4901</v>
      </c>
      <c r="B2352" t="s">
        <v>4902</v>
      </c>
      <c r="C2352" t="s">
        <v>10398</v>
      </c>
      <c r="D2352" t="s">
        <v>132</v>
      </c>
      <c r="E2352">
        <v>233.58883598400001</v>
      </c>
      <c r="F2352">
        <v>14.84</v>
      </c>
      <c r="G2352">
        <v>1.7337869501954299</v>
      </c>
      <c r="H2352">
        <v>39.818907489279397</v>
      </c>
      <c r="I2352">
        <v>44.981626109557197</v>
      </c>
      <c r="J2352">
        <v>15.616649202603</v>
      </c>
      <c r="K2352">
        <v>10.7775755871575</v>
      </c>
      <c r="L2352">
        <v>10.832768900246499</v>
      </c>
      <c r="M2352">
        <v>94.944437413021006</v>
      </c>
      <c r="N2352">
        <v>1.81245635475153</v>
      </c>
      <c r="O2352">
        <v>1.4150943396226501</v>
      </c>
      <c r="P2352">
        <v>83.209876543209802</v>
      </c>
      <c r="Q2352">
        <v>6.2561614744158001E-2</v>
      </c>
    </row>
    <row r="2353" spans="1:17" hidden="1" x14ac:dyDescent="0.3">
      <c r="A2353" t="s">
        <v>4903</v>
      </c>
      <c r="B2353" t="s">
        <v>4904</v>
      </c>
      <c r="C2353" t="s">
        <v>10398</v>
      </c>
      <c r="D2353" t="s">
        <v>266</v>
      </c>
      <c r="E2353">
        <v>233.54027207999999</v>
      </c>
      <c r="F2353">
        <v>151.65</v>
      </c>
      <c r="G2353">
        <v>-15.5710902871456</v>
      </c>
      <c r="H2353">
        <v>15.8623123024332</v>
      </c>
      <c r="I2353">
        <v>2.0711055682918</v>
      </c>
      <c r="J2353">
        <v>-6.0682060908222901</v>
      </c>
      <c r="K2353">
        <v>139.95959597614399</v>
      </c>
      <c r="L2353">
        <v>135.30511351665399</v>
      </c>
      <c r="M2353">
        <v>51.290614657633903</v>
      </c>
      <c r="N2353">
        <v>0.91938250428816404</v>
      </c>
      <c r="O2353">
        <v>15.990768216287499</v>
      </c>
      <c r="P2353">
        <v>39.128440366972399</v>
      </c>
    </row>
    <row r="2354" spans="1:17" hidden="1" x14ac:dyDescent="0.3">
      <c r="A2354" t="s">
        <v>4905</v>
      </c>
      <c r="B2354" t="s">
        <v>4906</v>
      </c>
      <c r="C2354" t="s">
        <v>10398</v>
      </c>
      <c r="D2354" t="s">
        <v>215</v>
      </c>
      <c r="E2354">
        <v>233.06747100000001</v>
      </c>
      <c r="F2354">
        <v>73.36</v>
      </c>
      <c r="G2354">
        <v>-1.56572346695384</v>
      </c>
      <c r="H2354">
        <v>11.4001722760774</v>
      </c>
      <c r="I2354">
        <v>27.412141049163001</v>
      </c>
      <c r="J2354">
        <v>-3.3312017760493302</v>
      </c>
      <c r="K2354">
        <v>74.334398846662097</v>
      </c>
      <c r="L2354">
        <v>63.765264778087897</v>
      </c>
      <c r="M2354">
        <v>34.357062019364001</v>
      </c>
      <c r="N2354">
        <v>1.29550559956663</v>
      </c>
      <c r="O2354">
        <v>19.047619047619001</v>
      </c>
      <c r="P2354">
        <v>72.950884086444006</v>
      </c>
    </row>
    <row r="2355" spans="1:17" hidden="1" x14ac:dyDescent="0.3">
      <c r="A2355" t="s">
        <v>4907</v>
      </c>
      <c r="B2355" t="s">
        <v>4908</v>
      </c>
      <c r="C2355" t="s">
        <v>10398</v>
      </c>
      <c r="D2355" t="s">
        <v>46</v>
      </c>
      <c r="E2355">
        <v>232.90167840000001</v>
      </c>
      <c r="F2355">
        <v>80.260000000000005</v>
      </c>
      <c r="G2355">
        <v>48.761908877432397</v>
      </c>
      <c r="H2355">
        <v>-17.530599801574901</v>
      </c>
      <c r="I2355">
        <v>-1.5568912754826201</v>
      </c>
      <c r="J2355">
        <v>-7.7489529143464004</v>
      </c>
      <c r="K2355">
        <v>86.873942511509497</v>
      </c>
      <c r="L2355">
        <v>78.2066038357015</v>
      </c>
      <c r="M2355">
        <v>27.318336894967199</v>
      </c>
      <c r="N2355">
        <v>0.298133396097855</v>
      </c>
      <c r="O2355">
        <v>42.5367555444804</v>
      </c>
      <c r="P2355">
        <v>94.569696969696906</v>
      </c>
      <c r="Q2355">
        <v>0.12520816722772901</v>
      </c>
    </row>
    <row r="2356" spans="1:17" hidden="1" x14ac:dyDescent="0.3">
      <c r="A2356" t="s">
        <v>4909</v>
      </c>
      <c r="B2356" t="s">
        <v>4910</v>
      </c>
      <c r="C2356" t="s">
        <v>10398</v>
      </c>
      <c r="D2356" t="s">
        <v>1223</v>
      </c>
      <c r="E2356">
        <v>232.57126679999999</v>
      </c>
      <c r="F2356">
        <v>538</v>
      </c>
      <c r="G2356">
        <v>-27.302554368968199</v>
      </c>
      <c r="H2356">
        <v>-6.8764785712550998</v>
      </c>
      <c r="I2356">
        <v>-37.520188385667502</v>
      </c>
      <c r="J2356">
        <v>1.50261739525854</v>
      </c>
      <c r="K2356">
        <v>542.83366216041702</v>
      </c>
      <c r="L2356">
        <v>584.00080002361801</v>
      </c>
      <c r="M2356">
        <v>50.6916469123572</v>
      </c>
      <c r="N2356">
        <v>0.41283247589224298</v>
      </c>
      <c r="O2356">
        <v>84.925650557620799</v>
      </c>
      <c r="P2356">
        <v>19.290465631928999</v>
      </c>
    </row>
    <row r="2357" spans="1:17" hidden="1" x14ac:dyDescent="0.3">
      <c r="A2357" t="s">
        <v>4911</v>
      </c>
      <c r="B2357" t="s">
        <v>4912</v>
      </c>
      <c r="C2357" t="s">
        <v>10398</v>
      </c>
      <c r="D2357" t="s">
        <v>164</v>
      </c>
      <c r="E2357">
        <v>231.990465</v>
      </c>
      <c r="F2357">
        <v>773.25</v>
      </c>
      <c r="G2357">
        <v>95.348683195002494</v>
      </c>
      <c r="H2357">
        <v>-6.9216633567959702</v>
      </c>
      <c r="I2357">
        <v>11.0595385095006</v>
      </c>
      <c r="J2357">
        <v>-4.9501431997846801</v>
      </c>
      <c r="K2357">
        <v>819.93227544579702</v>
      </c>
      <c r="L2357">
        <v>774.87820905240699</v>
      </c>
      <c r="M2357">
        <v>42.443834585294802</v>
      </c>
      <c r="N2357">
        <v>0.58504214115412401</v>
      </c>
      <c r="O2357">
        <v>77.820885871322304</v>
      </c>
      <c r="P2357">
        <v>137.70365816169601</v>
      </c>
      <c r="Q2357">
        <v>0.17236346628928201</v>
      </c>
    </row>
    <row r="2358" spans="1:17" hidden="1" x14ac:dyDescent="0.3">
      <c r="A2358" t="s">
        <v>4913</v>
      </c>
      <c r="B2358" t="s">
        <v>4914</v>
      </c>
      <c r="C2358" t="s">
        <v>10398</v>
      </c>
      <c r="D2358" t="s">
        <v>21</v>
      </c>
      <c r="E2358">
        <v>231.1138737</v>
      </c>
      <c r="F2358">
        <v>177</v>
      </c>
      <c r="G2358">
        <v>20.788681274298199</v>
      </c>
      <c r="H2358">
        <v>6.4993892747829696</v>
      </c>
      <c r="I2358">
        <v>32.287030985055502</v>
      </c>
      <c r="J2358">
        <v>-11.5529395736582</v>
      </c>
      <c r="M2358">
        <v>46.349813438296202</v>
      </c>
      <c r="O2358">
        <v>41.2429378531073</v>
      </c>
      <c r="P2358">
        <v>73.444390004899503</v>
      </c>
    </row>
    <row r="2359" spans="1:17" hidden="1" x14ac:dyDescent="0.3">
      <c r="A2359" t="s">
        <v>4915</v>
      </c>
      <c r="B2359" t="s">
        <v>4916</v>
      </c>
      <c r="C2359" t="s">
        <v>10398</v>
      </c>
      <c r="D2359" t="s">
        <v>278</v>
      </c>
      <c r="E2359">
        <v>230.69754399999999</v>
      </c>
      <c r="F2359">
        <v>171.4</v>
      </c>
      <c r="G2359">
        <v>-38.905815990292403</v>
      </c>
      <c r="H2359">
        <v>-10.4325923185446</v>
      </c>
      <c r="I2359">
        <v>-25.845566073932002</v>
      </c>
      <c r="J2359">
        <v>-5.9982866911059096</v>
      </c>
      <c r="K2359">
        <v>181.23875537608299</v>
      </c>
      <c r="L2359">
        <v>176.62844085855201</v>
      </c>
      <c r="M2359">
        <v>30.557026501627099</v>
      </c>
      <c r="N2359">
        <v>0.63708299613344099</v>
      </c>
      <c r="O2359">
        <v>25.7292882147024</v>
      </c>
      <c r="P2359">
        <v>24.202898550724601</v>
      </c>
      <c r="Q2359">
        <v>0.176151505367627</v>
      </c>
    </row>
    <row r="2360" spans="1:17" hidden="1" x14ac:dyDescent="0.3">
      <c r="A2360" t="s">
        <v>4917</v>
      </c>
      <c r="B2360" t="s">
        <v>4918</v>
      </c>
      <c r="C2360" t="s">
        <v>10398</v>
      </c>
      <c r="D2360" t="s">
        <v>472</v>
      </c>
      <c r="E2360">
        <v>230.48926470000001</v>
      </c>
      <c r="F2360">
        <v>381</v>
      </c>
      <c r="G2360">
        <v>-44.196358770468699</v>
      </c>
      <c r="H2360">
        <v>-2.6512770907015599</v>
      </c>
      <c r="I2360">
        <v>-9.4554338364847794</v>
      </c>
      <c r="J2360">
        <v>-7.5694467856113796</v>
      </c>
      <c r="K2360">
        <v>391.05711391110702</v>
      </c>
      <c r="L2360">
        <v>392.03616072586198</v>
      </c>
      <c r="M2360">
        <v>36.5043932918975</v>
      </c>
      <c r="N2360">
        <v>2.11660231660231</v>
      </c>
      <c r="O2360">
        <v>24.671916010498599</v>
      </c>
      <c r="P2360">
        <v>19.0625</v>
      </c>
      <c r="Q2360">
        <v>7.4234104041053003E-2</v>
      </c>
    </row>
    <row r="2361" spans="1:17" hidden="1" x14ac:dyDescent="0.3">
      <c r="A2361" t="s">
        <v>4919</v>
      </c>
      <c r="B2361" t="s">
        <v>4920</v>
      </c>
      <c r="C2361" t="s">
        <v>10398</v>
      </c>
      <c r="D2361" t="s">
        <v>46</v>
      </c>
      <c r="E2361">
        <v>230.4246</v>
      </c>
      <c r="F2361">
        <v>105</v>
      </c>
      <c r="G2361">
        <v>-22.231683487939002</v>
      </c>
      <c r="H2361">
        <v>-28.584958685961102</v>
      </c>
      <c r="I2361">
        <v>-10.7333337771818</v>
      </c>
      <c r="J2361">
        <v>-5.3582271942289896</v>
      </c>
      <c r="M2361">
        <v>49.097907666037699</v>
      </c>
      <c r="O2361">
        <v>33.3333333333333</v>
      </c>
      <c r="P2361">
        <v>14.7540983606557</v>
      </c>
    </row>
    <row r="2362" spans="1:17" hidden="1" x14ac:dyDescent="0.3">
      <c r="A2362" t="s">
        <v>4921</v>
      </c>
      <c r="B2362" t="s">
        <v>4922</v>
      </c>
      <c r="C2362" t="s">
        <v>10398</v>
      </c>
      <c r="D2362" t="s">
        <v>4923</v>
      </c>
      <c r="E2362">
        <v>230.31473265</v>
      </c>
      <c r="F2362">
        <v>22.34</v>
      </c>
      <c r="G2362">
        <v>-45.766254558047997</v>
      </c>
      <c r="H2362">
        <v>-10.1773569385765</v>
      </c>
      <c r="I2362">
        <v>-42.237911568384497</v>
      </c>
      <c r="J2362">
        <v>-2.7568456420144298</v>
      </c>
      <c r="K2362">
        <v>23.876574804412702</v>
      </c>
      <c r="L2362">
        <v>27.3442270729103</v>
      </c>
      <c r="M2362">
        <v>35.937491626069303</v>
      </c>
      <c r="N2362">
        <v>0.37355682338664697</v>
      </c>
      <c r="O2362">
        <v>62.488809310653501</v>
      </c>
      <c r="P2362">
        <v>9.4561489465948103</v>
      </c>
      <c r="Q2362">
        <v>-4.1539694276560998E-2</v>
      </c>
    </row>
    <row r="2363" spans="1:17" hidden="1" x14ac:dyDescent="0.3">
      <c r="A2363" t="s">
        <v>4924</v>
      </c>
      <c r="B2363" t="s">
        <v>4925</v>
      </c>
      <c r="C2363" t="s">
        <v>10398</v>
      </c>
      <c r="D2363" t="s">
        <v>54</v>
      </c>
      <c r="E2363">
        <v>230.19625199999999</v>
      </c>
      <c r="F2363">
        <v>92.95</v>
      </c>
      <c r="G2363">
        <v>-29.323959515232001</v>
      </c>
      <c r="H2363">
        <v>-7.6175396454557598</v>
      </c>
      <c r="I2363">
        <v>-17.825609804474801</v>
      </c>
      <c r="J2363">
        <v>-1.97890110392767</v>
      </c>
      <c r="K2363">
        <v>96.374612433530501</v>
      </c>
      <c r="M2363">
        <v>39.3634266488477</v>
      </c>
      <c r="N2363">
        <v>0.84098360655737703</v>
      </c>
      <c r="O2363">
        <v>31.091984938138701</v>
      </c>
      <c r="P2363">
        <v>13.4228187919463</v>
      </c>
    </row>
    <row r="2364" spans="1:17" hidden="1" x14ac:dyDescent="0.3">
      <c r="A2364" t="s">
        <v>4926</v>
      </c>
      <c r="B2364" t="s">
        <v>4927</v>
      </c>
      <c r="C2364" t="s">
        <v>10398</v>
      </c>
      <c r="D2364" t="s">
        <v>4928</v>
      </c>
      <c r="E2364">
        <v>230.02529999999999</v>
      </c>
      <c r="F2364">
        <v>135.15</v>
      </c>
      <c r="G2364">
        <v>-43.784122868599297</v>
      </c>
      <c r="H2364">
        <v>-12.4216633567959</v>
      </c>
      <c r="I2364">
        <v>-32.285773157842002</v>
      </c>
      <c r="J2364">
        <v>-12.102977770755199</v>
      </c>
      <c r="O2364">
        <v>28.449870514243401</v>
      </c>
      <c r="P2364">
        <v>8.1199999999999903</v>
      </c>
    </row>
    <row r="2365" spans="1:17" hidden="1" x14ac:dyDescent="0.3">
      <c r="A2365" t="s">
        <v>4929</v>
      </c>
      <c r="B2365" t="s">
        <v>4930</v>
      </c>
      <c r="C2365" t="s">
        <v>10398</v>
      </c>
      <c r="D2365" t="s">
        <v>51</v>
      </c>
      <c r="E2365">
        <v>229.58337570999899</v>
      </c>
      <c r="F2365">
        <v>140.9</v>
      </c>
      <c r="G2365">
        <v>11.5887180513357</v>
      </c>
      <c r="H2365">
        <v>-10.438702760416801</v>
      </c>
      <c r="I2365">
        <v>9.5893428151443203</v>
      </c>
      <c r="J2365">
        <v>-4.6286589102977898</v>
      </c>
      <c r="K2365">
        <v>133.65051609786201</v>
      </c>
      <c r="L2365">
        <v>118.10356084687599</v>
      </c>
      <c r="M2365">
        <v>43.3725708122331</v>
      </c>
      <c r="N2365">
        <v>0.83199159220364705</v>
      </c>
      <c r="O2365">
        <v>19.943222143364</v>
      </c>
      <c r="P2365">
        <v>54.835164835164797</v>
      </c>
    </row>
    <row r="2366" spans="1:17" hidden="1" x14ac:dyDescent="0.3">
      <c r="A2366" t="s">
        <v>4931</v>
      </c>
      <c r="B2366" t="s">
        <v>4932</v>
      </c>
      <c r="C2366" t="s">
        <v>10398</v>
      </c>
      <c r="D2366" t="s">
        <v>407</v>
      </c>
      <c r="E2366">
        <v>229.53385509</v>
      </c>
      <c r="F2366">
        <v>5.15</v>
      </c>
      <c r="G2366">
        <v>32.314269670675102</v>
      </c>
      <c r="H2366">
        <v>41.05744450724</v>
      </c>
      <c r="I2366">
        <v>24.892345631860099</v>
      </c>
      <c r="J2366">
        <v>24.7152040474265</v>
      </c>
      <c r="K2366">
        <v>4.0634725155661604</v>
      </c>
      <c r="L2366">
        <v>3.7649931975364002</v>
      </c>
      <c r="M2366">
        <v>63.609624306651099</v>
      </c>
      <c r="N2366">
        <v>2.6245635683570301</v>
      </c>
      <c r="O2366">
        <v>27.010412998641701</v>
      </c>
      <c r="P2366">
        <v>88.960884650116398</v>
      </c>
      <c r="Q2366">
        <v>4.8166635940747E-2</v>
      </c>
    </row>
    <row r="2367" spans="1:17" hidden="1" x14ac:dyDescent="0.3">
      <c r="A2367" t="s">
        <v>4933</v>
      </c>
      <c r="B2367" t="s">
        <v>4934</v>
      </c>
      <c r="C2367" t="s">
        <v>10398</v>
      </c>
      <c r="D2367" t="s">
        <v>259</v>
      </c>
      <c r="E2367">
        <v>229.44167357500001</v>
      </c>
      <c r="F2367">
        <v>174.05</v>
      </c>
      <c r="G2367">
        <v>115.719954449431</v>
      </c>
      <c r="H2367">
        <v>37.951217999136198</v>
      </c>
      <c r="I2367">
        <v>165.14310824011901</v>
      </c>
      <c r="J2367">
        <v>-3.8112694790469699</v>
      </c>
      <c r="K2367">
        <v>131.81032834209299</v>
      </c>
      <c r="L2367">
        <v>87.577345621311594</v>
      </c>
      <c r="M2367">
        <v>67.166084826592794</v>
      </c>
      <c r="N2367">
        <v>0.70660614024608703</v>
      </c>
      <c r="O2367">
        <v>2.2694627980465398</v>
      </c>
      <c r="P2367">
        <v>274.30107526881699</v>
      </c>
    </row>
    <row r="2368" spans="1:17" hidden="1" x14ac:dyDescent="0.3">
      <c r="A2368" t="s">
        <v>4935</v>
      </c>
      <c r="B2368" t="s">
        <v>4936</v>
      </c>
      <c r="C2368" t="s">
        <v>10398</v>
      </c>
      <c r="D2368" t="s">
        <v>77</v>
      </c>
      <c r="E2368">
        <v>229.38256179000001</v>
      </c>
      <c r="F2368">
        <v>82.65</v>
      </c>
      <c r="G2368">
        <v>84.248526672458993</v>
      </c>
      <c r="H2368">
        <v>16.059386205886199</v>
      </c>
      <c r="I2368">
        <v>67.218604377925601</v>
      </c>
      <c r="J2368">
        <v>-11.3459936658594</v>
      </c>
      <c r="K2368">
        <v>75.331357367724706</v>
      </c>
      <c r="L2368">
        <v>59.004421002690698</v>
      </c>
      <c r="M2368">
        <v>40.498514218695398</v>
      </c>
      <c r="N2368">
        <v>0.35625533772412898</v>
      </c>
      <c r="O2368">
        <v>16.043557168784002</v>
      </c>
      <c r="P2368">
        <v>142.37536656891399</v>
      </c>
      <c r="Q2368">
        <v>0.13328820841112499</v>
      </c>
    </row>
    <row r="2369" spans="1:17" hidden="1" x14ac:dyDescent="0.3">
      <c r="A2369" t="s">
        <v>4937</v>
      </c>
      <c r="B2369" t="s">
        <v>4938</v>
      </c>
      <c r="C2369" t="s">
        <v>10398</v>
      </c>
      <c r="D2369" t="s">
        <v>226</v>
      </c>
      <c r="E2369">
        <v>229.31038703999999</v>
      </c>
      <c r="F2369">
        <v>293.3</v>
      </c>
      <c r="G2369">
        <v>-17.7111366647719</v>
      </c>
      <c r="H2369">
        <v>-7.1152660503986596</v>
      </c>
      <c r="I2369">
        <v>6.87274734452164</v>
      </c>
      <c r="J2369">
        <v>-5.2030985549635398</v>
      </c>
      <c r="K2369">
        <v>291.79567404020702</v>
      </c>
      <c r="L2369">
        <v>274.89901723896298</v>
      </c>
      <c r="M2369">
        <v>45.672017042450797</v>
      </c>
      <c r="N2369">
        <v>0.63619036452700295</v>
      </c>
      <c r="O2369">
        <v>22.400272758267899</v>
      </c>
      <c r="P2369">
        <v>31.113097898971802</v>
      </c>
      <c r="Q2369">
        <v>4.7140474482888002E-2</v>
      </c>
    </row>
    <row r="2370" spans="1:17" hidden="1" x14ac:dyDescent="0.3">
      <c r="A2370" t="s">
        <v>4939</v>
      </c>
      <c r="B2370" t="s">
        <v>4940</v>
      </c>
      <c r="C2370" t="s">
        <v>10398</v>
      </c>
      <c r="D2370" t="s">
        <v>982</v>
      </c>
      <c r="E2370">
        <v>229.19287360000001</v>
      </c>
      <c r="F2370">
        <v>165.5</v>
      </c>
      <c r="G2370">
        <v>177.456446086255</v>
      </c>
      <c r="H2370">
        <v>28.7188325109726</v>
      </c>
      <c r="I2370">
        <v>2.5755014285509898</v>
      </c>
      <c r="J2370">
        <v>-2.3302705273509199</v>
      </c>
      <c r="K2370">
        <v>153.850397728225</v>
      </c>
      <c r="L2370">
        <v>127.893276429457</v>
      </c>
      <c r="M2370">
        <v>60.094176208366797</v>
      </c>
      <c r="N2370">
        <v>0.72183714100750795</v>
      </c>
      <c r="O2370">
        <v>14.6827794561933</v>
      </c>
      <c r="P2370">
        <v>273.33634107827601</v>
      </c>
      <c r="Q2370">
        <v>0.15821233969770701</v>
      </c>
    </row>
    <row r="2371" spans="1:17" hidden="1" x14ac:dyDescent="0.3">
      <c r="A2371" t="s">
        <v>4941</v>
      </c>
      <c r="B2371" t="s">
        <v>4942</v>
      </c>
      <c r="C2371" t="s">
        <v>10398</v>
      </c>
      <c r="D2371" t="s">
        <v>215</v>
      </c>
      <c r="E2371">
        <v>228.57775574999999</v>
      </c>
      <c r="F2371">
        <v>166.97</v>
      </c>
      <c r="G2371">
        <v>-55.859930626014503</v>
      </c>
      <c r="H2371">
        <v>-10.598793401639</v>
      </c>
      <c r="I2371">
        <v>-41.591287803562899</v>
      </c>
      <c r="J2371">
        <v>-5.5179650822942996</v>
      </c>
      <c r="K2371">
        <v>181.86408938008199</v>
      </c>
      <c r="L2371">
        <v>209.445236480842</v>
      </c>
      <c r="M2371">
        <v>27.491741094886901</v>
      </c>
      <c r="N2371">
        <v>0.70412525318172503</v>
      </c>
      <c r="O2371">
        <v>168.311672755584</v>
      </c>
      <c r="P2371">
        <v>1.8109756097560901</v>
      </c>
      <c r="Q2371">
        <v>3.2234816577918997E-2</v>
      </c>
    </row>
    <row r="2372" spans="1:17" hidden="1" x14ac:dyDescent="0.3">
      <c r="A2372" t="s">
        <v>4943</v>
      </c>
      <c r="B2372" t="s">
        <v>4944</v>
      </c>
      <c r="C2372" t="s">
        <v>10398</v>
      </c>
      <c r="D2372" t="s">
        <v>789</v>
      </c>
      <c r="E2372">
        <v>227.97802375000001</v>
      </c>
      <c r="F2372">
        <v>100.25</v>
      </c>
      <c r="G2372">
        <v>-56.816877168141197</v>
      </c>
      <c r="H2372">
        <v>-19.1496968295993</v>
      </c>
      <c r="I2372">
        <v>16.921538049469099</v>
      </c>
      <c r="J2372">
        <v>-2.6851846794927798</v>
      </c>
      <c r="K2372">
        <v>102.280362997379</v>
      </c>
      <c r="M2372">
        <v>39.648175228000902</v>
      </c>
      <c r="N2372">
        <v>0.36115821051258601</v>
      </c>
      <c r="O2372">
        <v>44.638403990024898</v>
      </c>
      <c r="P2372">
        <v>52.936689549961798</v>
      </c>
    </row>
    <row r="2373" spans="1:17" hidden="1" x14ac:dyDescent="0.3">
      <c r="A2373" t="s">
        <v>4945</v>
      </c>
      <c r="B2373" t="s">
        <v>4946</v>
      </c>
      <c r="C2373" t="s">
        <v>10398</v>
      </c>
      <c r="D2373" t="s">
        <v>119</v>
      </c>
      <c r="E2373">
        <v>227.67998000399999</v>
      </c>
      <c r="F2373">
        <v>39.24</v>
      </c>
      <c r="G2373">
        <v>66.606353321876796</v>
      </c>
      <c r="H2373">
        <v>-0.65631547139350999</v>
      </c>
      <c r="I2373">
        <v>81.092520291517303</v>
      </c>
      <c r="J2373">
        <v>-1.6080765151275001</v>
      </c>
      <c r="K2373">
        <v>35.833009161247404</v>
      </c>
      <c r="L2373">
        <v>27.952393915535701</v>
      </c>
      <c r="M2373">
        <v>58.4608339564586</v>
      </c>
      <c r="N2373">
        <v>0.42717607450031297</v>
      </c>
      <c r="O2373">
        <v>5.7849133537206798</v>
      </c>
      <c r="P2373">
        <v>117.39612188365599</v>
      </c>
      <c r="Q2373">
        <v>0.12697357599973799</v>
      </c>
    </row>
    <row r="2374" spans="1:17" hidden="1" x14ac:dyDescent="0.3">
      <c r="A2374" t="s">
        <v>4947</v>
      </c>
      <c r="B2374" t="s">
        <v>4948</v>
      </c>
      <c r="C2374" t="s">
        <v>10398</v>
      </c>
      <c r="D2374" t="s">
        <v>114</v>
      </c>
      <c r="E2374">
        <v>227.32986</v>
      </c>
      <c r="F2374">
        <v>265.25</v>
      </c>
      <c r="G2374">
        <v>106.61142099054899</v>
      </c>
      <c r="H2374">
        <v>-12.14096160241</v>
      </c>
      <c r="I2374">
        <v>-8.9399247871458201</v>
      </c>
      <c r="J2374">
        <v>-7.4481344062344803</v>
      </c>
      <c r="K2374">
        <v>270.37613659010998</v>
      </c>
      <c r="L2374">
        <v>235.23434552808499</v>
      </c>
      <c r="M2374">
        <v>41.1570885426217</v>
      </c>
      <c r="N2374">
        <v>1.31715384531693</v>
      </c>
      <c r="O2374">
        <v>45.035824419168499</v>
      </c>
      <c r="P2374">
        <v>179.77687626774801</v>
      </c>
    </row>
    <row r="2375" spans="1:17" hidden="1" x14ac:dyDescent="0.3">
      <c r="A2375" t="s">
        <v>4949</v>
      </c>
      <c r="B2375" t="s">
        <v>4950</v>
      </c>
      <c r="C2375" t="s">
        <v>10398</v>
      </c>
      <c r="D2375" t="s">
        <v>46</v>
      </c>
      <c r="E2375">
        <v>227.0025</v>
      </c>
      <c r="F2375">
        <v>405</v>
      </c>
      <c r="G2375">
        <v>7.2306776462011797</v>
      </c>
      <c r="H2375">
        <v>-11.3456500248961</v>
      </c>
      <c r="I2375">
        <v>-18.525536672344298</v>
      </c>
      <c r="J2375">
        <v>-7.4105351371361499</v>
      </c>
      <c r="K2375">
        <v>457.70130984165701</v>
      </c>
      <c r="L2375">
        <v>400.59773870823801</v>
      </c>
      <c r="M2375">
        <v>21.708757943673898</v>
      </c>
      <c r="N2375">
        <v>0.30290736984448902</v>
      </c>
      <c r="O2375">
        <v>49.876543209876502</v>
      </c>
      <c r="P2375">
        <v>94.711538461538396</v>
      </c>
    </row>
    <row r="2376" spans="1:17" hidden="1" x14ac:dyDescent="0.3">
      <c r="A2376" t="s">
        <v>4951</v>
      </c>
      <c r="B2376" t="s">
        <v>4952</v>
      </c>
      <c r="C2376" t="s">
        <v>10398</v>
      </c>
      <c r="D2376" t="s">
        <v>125</v>
      </c>
      <c r="E2376">
        <v>226.86108899999999</v>
      </c>
      <c r="F2376">
        <v>26.7</v>
      </c>
      <c r="G2376">
        <v>34.2100343034719</v>
      </c>
      <c r="H2376">
        <v>24.070239477212102</v>
      </c>
      <c r="I2376">
        <v>30.651221138483699</v>
      </c>
      <c r="J2376">
        <v>-6.6197344223433703</v>
      </c>
      <c r="K2376">
        <v>23.065187695055599</v>
      </c>
      <c r="L2376">
        <v>21.128718563621899</v>
      </c>
      <c r="M2376">
        <v>60.071406861641897</v>
      </c>
      <c r="N2376">
        <v>3.2117072397612798</v>
      </c>
      <c r="O2376">
        <v>14.044943820224701</v>
      </c>
      <c r="P2376">
        <v>93.478260869565204</v>
      </c>
      <c r="Q2376">
        <v>8.9570779253486998E-2</v>
      </c>
    </row>
    <row r="2377" spans="1:17" hidden="1" x14ac:dyDescent="0.3">
      <c r="A2377" t="s">
        <v>4953</v>
      </c>
      <c r="B2377" t="s">
        <v>4954</v>
      </c>
      <c r="C2377" t="s">
        <v>10398</v>
      </c>
      <c r="D2377" t="s">
        <v>828</v>
      </c>
      <c r="E2377">
        <v>226.20753791999999</v>
      </c>
      <c r="F2377">
        <v>35.36</v>
      </c>
      <c r="G2377">
        <v>-34.180802641425899</v>
      </c>
      <c r="H2377">
        <v>-1.7299122714124699</v>
      </c>
      <c r="I2377">
        <v>2.62849955021691</v>
      </c>
      <c r="J2377">
        <v>-4.4545954513203103</v>
      </c>
      <c r="K2377">
        <v>35.308861620183102</v>
      </c>
      <c r="L2377">
        <v>32.827474074381399</v>
      </c>
      <c r="M2377">
        <v>34.6380803862641</v>
      </c>
      <c r="N2377">
        <v>0.37668589822021797</v>
      </c>
      <c r="O2377">
        <v>15.0735294117646</v>
      </c>
      <c r="P2377">
        <v>33.232856066315001</v>
      </c>
      <c r="Q2377">
        <v>-6.9773749405159999E-3</v>
      </c>
    </row>
    <row r="2378" spans="1:17" hidden="1" x14ac:dyDescent="0.3">
      <c r="A2378" t="s">
        <v>4955</v>
      </c>
      <c r="B2378" t="s">
        <v>4956</v>
      </c>
      <c r="C2378" t="s">
        <v>10398</v>
      </c>
      <c r="D2378" t="s">
        <v>982</v>
      </c>
      <c r="E2378">
        <v>225.971576588</v>
      </c>
      <c r="F2378">
        <v>120.94</v>
      </c>
      <c r="G2378">
        <v>66.1021462021357</v>
      </c>
      <c r="H2378">
        <v>29.2435908804921</v>
      </c>
      <c r="I2378">
        <v>84.654074365408604</v>
      </c>
      <c r="J2378">
        <v>12.995723527946</v>
      </c>
      <c r="K2378">
        <v>100.910527686243</v>
      </c>
      <c r="L2378">
        <v>83.115709213051304</v>
      </c>
      <c r="M2378">
        <v>63.732400331324101</v>
      </c>
      <c r="N2378">
        <v>2.37856281122875</v>
      </c>
      <c r="O2378">
        <v>4.8453778733256101</v>
      </c>
      <c r="P2378">
        <v>119.292837715321</v>
      </c>
      <c r="Q2378">
        <v>6.1245872189018002E-2</v>
      </c>
    </row>
    <row r="2379" spans="1:17" hidden="1" x14ac:dyDescent="0.3">
      <c r="A2379" t="s">
        <v>4957</v>
      </c>
      <c r="B2379" t="s">
        <v>4958</v>
      </c>
      <c r="C2379" t="s">
        <v>10398</v>
      </c>
      <c r="D2379" t="s">
        <v>21</v>
      </c>
      <c r="E2379">
        <v>225.79134999999999</v>
      </c>
      <c r="F2379">
        <v>247.85</v>
      </c>
      <c r="G2379">
        <v>-53.202831452356399</v>
      </c>
      <c r="H2379">
        <v>-8.6848519882929605</v>
      </c>
      <c r="I2379">
        <v>-5.1538524469739899</v>
      </c>
      <c r="J2379">
        <v>-5.4707059330039698</v>
      </c>
      <c r="K2379">
        <v>256.302188670855</v>
      </c>
      <c r="M2379">
        <v>36.7575712198921</v>
      </c>
      <c r="N2379">
        <v>0.75458375221408402</v>
      </c>
      <c r="O2379">
        <v>35.565866451482698</v>
      </c>
      <c r="P2379">
        <v>34.664493344199897</v>
      </c>
    </row>
    <row r="2380" spans="1:17" hidden="1" x14ac:dyDescent="0.3">
      <c r="A2380" t="s">
        <v>4959</v>
      </c>
      <c r="B2380" t="s">
        <v>4960</v>
      </c>
      <c r="C2380" t="s">
        <v>10398</v>
      </c>
      <c r="D2380" t="s">
        <v>364</v>
      </c>
      <c r="E2380">
        <v>225.20212649999999</v>
      </c>
      <c r="F2380">
        <v>370.5</v>
      </c>
      <c r="G2380">
        <v>37.223102533943504</v>
      </c>
      <c r="H2380">
        <v>-11.440979099757699</v>
      </c>
      <c r="I2380">
        <v>-29.4801331309631</v>
      </c>
      <c r="J2380">
        <v>-8.2251724078013808</v>
      </c>
      <c r="K2380">
        <v>393.518964439885</v>
      </c>
      <c r="L2380">
        <v>373.65498951121998</v>
      </c>
      <c r="M2380">
        <v>34.750094421904599</v>
      </c>
      <c r="N2380">
        <v>0.452855341691692</v>
      </c>
      <c r="O2380">
        <v>42.591093117408803</v>
      </c>
      <c r="P2380">
        <v>70.032124827902706</v>
      </c>
      <c r="Q2380">
        <v>0.13715982114303599</v>
      </c>
    </row>
    <row r="2381" spans="1:17" hidden="1" x14ac:dyDescent="0.3">
      <c r="A2381" t="s">
        <v>4961</v>
      </c>
      <c r="B2381" t="s">
        <v>4962</v>
      </c>
      <c r="C2381" t="s">
        <v>10398</v>
      </c>
      <c r="D2381" t="s">
        <v>54</v>
      </c>
      <c r="E2381">
        <v>225.1489383</v>
      </c>
      <c r="F2381">
        <v>162.25</v>
      </c>
      <c r="G2381">
        <v>21.547480476045401</v>
      </c>
      <c r="H2381">
        <v>-8.2770850435429608</v>
      </c>
      <c r="I2381">
        <v>-0.39489798296253997</v>
      </c>
      <c r="J2381">
        <v>-6.14450510569577</v>
      </c>
      <c r="K2381">
        <v>171.47151606192099</v>
      </c>
      <c r="L2381">
        <v>158.665951089164</v>
      </c>
      <c r="M2381">
        <v>37.482729429478297</v>
      </c>
      <c r="N2381">
        <v>0.68384778056277595</v>
      </c>
      <c r="O2381">
        <v>43.543913713405203</v>
      </c>
      <c r="P2381">
        <v>75.500270416441296</v>
      </c>
      <c r="Q2381">
        <v>8.2447554039570006E-2</v>
      </c>
    </row>
    <row r="2382" spans="1:17" hidden="1" x14ac:dyDescent="0.3">
      <c r="A2382" t="s">
        <v>4963</v>
      </c>
      <c r="B2382" t="s">
        <v>4964</v>
      </c>
      <c r="C2382" t="s">
        <v>10398</v>
      </c>
      <c r="D2382" t="s">
        <v>794</v>
      </c>
      <c r="E2382">
        <v>224.52175</v>
      </c>
      <c r="F2382">
        <v>225.65</v>
      </c>
      <c r="G2382">
        <v>43.983276398799902</v>
      </c>
      <c r="H2382">
        <v>37.929330020687402</v>
      </c>
      <c r="I2382">
        <v>40.5338770220893</v>
      </c>
      <c r="J2382">
        <v>18.909528241750699</v>
      </c>
      <c r="K2382">
        <v>164.64108682838599</v>
      </c>
      <c r="L2382">
        <v>146.724678436283</v>
      </c>
      <c r="M2382">
        <v>99.988262959767098</v>
      </c>
      <c r="N2382">
        <v>1.3648771610554999</v>
      </c>
      <c r="O2382">
        <v>0</v>
      </c>
      <c r="P2382">
        <v>77.607241243604904</v>
      </c>
    </row>
    <row r="2383" spans="1:17" hidden="1" x14ac:dyDescent="0.3">
      <c r="A2383" t="s">
        <v>4965</v>
      </c>
      <c r="B2383" t="s">
        <v>4966</v>
      </c>
      <c r="C2383" t="s">
        <v>10398</v>
      </c>
      <c r="D2383" t="s">
        <v>51</v>
      </c>
      <c r="E2383">
        <v>224.17450249999999</v>
      </c>
      <c r="F2383">
        <v>138.22999999999999</v>
      </c>
      <c r="G2383">
        <v>8.8440098066039408</v>
      </c>
      <c r="H2383">
        <v>-3.42166335679596</v>
      </c>
      <c r="I2383">
        <v>16.894937407634</v>
      </c>
      <c r="J2383">
        <v>-11.4772474066713</v>
      </c>
      <c r="K2383">
        <v>145.608950455203</v>
      </c>
      <c r="L2383">
        <v>124.5786892799</v>
      </c>
      <c r="M2383">
        <v>29.428966496888702</v>
      </c>
      <c r="N2383">
        <v>0.51043981697578</v>
      </c>
      <c r="O2383">
        <v>33.834912826448601</v>
      </c>
      <c r="P2383">
        <v>58.793796668581201</v>
      </c>
      <c r="Q2383">
        <v>3.7514607682962997E-2</v>
      </c>
    </row>
    <row r="2384" spans="1:17" hidden="1" x14ac:dyDescent="0.3">
      <c r="A2384" t="s">
        <v>4967</v>
      </c>
      <c r="B2384" t="s">
        <v>4968</v>
      </c>
      <c r="C2384" t="s">
        <v>10398</v>
      </c>
      <c r="D2384" t="s">
        <v>407</v>
      </c>
      <c r="E2384">
        <v>223.58342425000001</v>
      </c>
      <c r="F2384">
        <v>151.69999999999999</v>
      </c>
      <c r="G2384">
        <v>34.815153581982997</v>
      </c>
      <c r="H2384">
        <v>47.625955690822998</v>
      </c>
      <c r="I2384">
        <v>36.953762721922701</v>
      </c>
      <c r="J2384">
        <v>-7.8016026752625196</v>
      </c>
      <c r="K2384">
        <v>122.496474927094</v>
      </c>
      <c r="L2384">
        <v>105.522086538435</v>
      </c>
      <c r="M2384">
        <v>53.566686662155703</v>
      </c>
      <c r="N2384">
        <v>4.3653153903742501</v>
      </c>
      <c r="O2384">
        <v>30.718523401450199</v>
      </c>
      <c r="P2384">
        <v>88.8930394720458</v>
      </c>
      <c r="Q2384">
        <v>0.115811545322779</v>
      </c>
    </row>
    <row r="2385" spans="1:17" hidden="1" x14ac:dyDescent="0.3">
      <c r="A2385" t="s">
        <v>4969</v>
      </c>
      <c r="B2385" t="s">
        <v>4970</v>
      </c>
      <c r="C2385" t="s">
        <v>10398</v>
      </c>
      <c r="D2385" t="s">
        <v>132</v>
      </c>
      <c r="E2385">
        <v>222.66979312500001</v>
      </c>
      <c r="F2385">
        <v>55.25</v>
      </c>
      <c r="G2385">
        <v>9.2254487992638001</v>
      </c>
      <c r="H2385">
        <v>-2.7218441886223599</v>
      </c>
      <c r="I2385">
        <v>16.9902776047612</v>
      </c>
      <c r="J2385">
        <v>-9.5166460696694593</v>
      </c>
      <c r="K2385">
        <v>57.739849728391199</v>
      </c>
      <c r="L2385">
        <v>51.373368681821098</v>
      </c>
      <c r="M2385">
        <v>30.1830929009691</v>
      </c>
      <c r="N2385">
        <v>0.21041405934135499</v>
      </c>
      <c r="O2385">
        <v>40.904977375565601</v>
      </c>
      <c r="P2385">
        <v>49.728997289972902</v>
      </c>
      <c r="Q2385">
        <v>1.8843025458415999E-2</v>
      </c>
    </row>
    <row r="2386" spans="1:17" hidden="1" x14ac:dyDescent="0.3">
      <c r="A2386" t="s">
        <v>4971</v>
      </c>
      <c r="B2386" t="s">
        <v>4972</v>
      </c>
      <c r="C2386" t="s">
        <v>10398</v>
      </c>
      <c r="D2386" t="s">
        <v>3301</v>
      </c>
      <c r="E2386">
        <v>222.65638749999999</v>
      </c>
      <c r="F2386">
        <v>118.45</v>
      </c>
      <c r="G2386">
        <v>75.514578430101906</v>
      </c>
      <c r="H2386">
        <v>25.0431253755984</v>
      </c>
      <c r="I2386">
        <v>41.885794334632998</v>
      </c>
      <c r="J2386">
        <v>7.61108552085323</v>
      </c>
      <c r="K2386">
        <v>99.9545190275241</v>
      </c>
      <c r="M2386">
        <v>67.443398274995403</v>
      </c>
      <c r="N2386">
        <v>0.86592635673003504</v>
      </c>
      <c r="O2386">
        <v>21.3592233009708</v>
      </c>
      <c r="P2386">
        <v>115.363636363636</v>
      </c>
    </row>
    <row r="2387" spans="1:17" hidden="1" x14ac:dyDescent="0.3">
      <c r="A2387" t="s">
        <v>4973</v>
      </c>
      <c r="B2387" t="s">
        <v>4974</v>
      </c>
      <c r="C2387" t="s">
        <v>10398</v>
      </c>
      <c r="E2387">
        <v>222.614269669999</v>
      </c>
      <c r="F2387">
        <v>43.22</v>
      </c>
      <c r="G2387">
        <v>-16.8065903106909</v>
      </c>
      <c r="H2387">
        <v>-6.2810197334348299</v>
      </c>
      <c r="I2387">
        <v>18.3745483120783</v>
      </c>
      <c r="J2387">
        <v>-1.17612684390434</v>
      </c>
      <c r="K2387">
        <v>42.581827882505301</v>
      </c>
      <c r="L2387">
        <v>39.295752137811597</v>
      </c>
      <c r="M2387">
        <v>56.270686572397601</v>
      </c>
      <c r="N2387">
        <v>0.83511799974881296</v>
      </c>
      <c r="O2387">
        <v>27.672373900971699</v>
      </c>
      <c r="P2387">
        <v>179.37944408532601</v>
      </c>
    </row>
    <row r="2388" spans="1:17" hidden="1" x14ac:dyDescent="0.3">
      <c r="A2388" t="s">
        <v>4975</v>
      </c>
      <c r="B2388" t="s">
        <v>4976</v>
      </c>
      <c r="C2388" t="s">
        <v>10398</v>
      </c>
      <c r="D2388" t="s">
        <v>605</v>
      </c>
      <c r="E2388">
        <v>222.39316614399999</v>
      </c>
      <c r="F2388">
        <v>216.08</v>
      </c>
      <c r="G2388">
        <v>-3.1941146512146599</v>
      </c>
      <c r="H2388">
        <v>-4.8077098684238804</v>
      </c>
      <c r="I2388">
        <v>12.624606238925701</v>
      </c>
      <c r="J2388">
        <v>-4.3190972583617997</v>
      </c>
      <c r="K2388">
        <v>214.24351048493901</v>
      </c>
      <c r="L2388">
        <v>198.001479017234</v>
      </c>
      <c r="M2388">
        <v>44.930949076443497</v>
      </c>
      <c r="N2388">
        <v>0.33429957522218601</v>
      </c>
      <c r="O2388">
        <v>19.293780081451299</v>
      </c>
      <c r="P2388">
        <v>35.899371069182301</v>
      </c>
      <c r="Q2388">
        <v>0.113055838496256</v>
      </c>
    </row>
    <row r="2389" spans="1:17" hidden="1" x14ac:dyDescent="0.3">
      <c r="A2389" t="s">
        <v>4977</v>
      </c>
      <c r="B2389" t="s">
        <v>4978</v>
      </c>
      <c r="C2389" t="s">
        <v>10398</v>
      </c>
      <c r="D2389" t="s">
        <v>197</v>
      </c>
      <c r="E2389">
        <v>222.20477199999999</v>
      </c>
      <c r="F2389">
        <v>1.9</v>
      </c>
      <c r="G2389">
        <v>31.423302474419199</v>
      </c>
      <c r="H2389">
        <v>-17.324889163247502</v>
      </c>
      <c r="I2389">
        <v>-19.649701112443601</v>
      </c>
      <c r="J2389">
        <v>-6.7384930092855804</v>
      </c>
      <c r="K2389">
        <v>2.0304859232422601</v>
      </c>
      <c r="L2389">
        <v>2.0060096345434402</v>
      </c>
      <c r="M2389">
        <v>32.654660378821198</v>
      </c>
      <c r="N2389">
        <v>0.56521989453299204</v>
      </c>
      <c r="O2389">
        <v>56.315789473684198</v>
      </c>
      <c r="P2389">
        <v>66.6666666666666</v>
      </c>
      <c r="Q2389">
        <v>-3.1699288183749001E-2</v>
      </c>
    </row>
    <row r="2390" spans="1:17" hidden="1" x14ac:dyDescent="0.3">
      <c r="A2390" t="s">
        <v>4979</v>
      </c>
      <c r="B2390" t="s">
        <v>4980</v>
      </c>
      <c r="C2390" t="s">
        <v>10398</v>
      </c>
      <c r="D2390" t="s">
        <v>467</v>
      </c>
      <c r="E2390">
        <v>222.17760000000001</v>
      </c>
      <c r="F2390">
        <v>150.12</v>
      </c>
      <c r="G2390">
        <v>-16.338271348058999</v>
      </c>
      <c r="H2390">
        <v>-11.3029133567959</v>
      </c>
      <c r="I2390">
        <v>12.956645415872799</v>
      </c>
      <c r="J2390">
        <v>-9.0002373251398797</v>
      </c>
      <c r="K2390">
        <v>155.28491439052701</v>
      </c>
      <c r="L2390">
        <v>142.05164719973001</v>
      </c>
      <c r="M2390">
        <v>30.151605533075699</v>
      </c>
      <c r="N2390">
        <v>0.11376143561959701</v>
      </c>
      <c r="O2390">
        <v>28.9634958699706</v>
      </c>
      <c r="P2390">
        <v>39.322505800464</v>
      </c>
      <c r="Q2390">
        <v>2.4593562991978998E-2</v>
      </c>
    </row>
    <row r="2391" spans="1:17" hidden="1" x14ac:dyDescent="0.3">
      <c r="A2391" t="s">
        <v>4981</v>
      </c>
      <c r="B2391" t="s">
        <v>4982</v>
      </c>
      <c r="C2391" t="s">
        <v>10398</v>
      </c>
      <c r="E2391">
        <v>222.004695516</v>
      </c>
      <c r="F2391">
        <v>9.32</v>
      </c>
      <c r="G2391">
        <v>-28.289298852036101</v>
      </c>
      <c r="H2391">
        <v>-10.1699289663103</v>
      </c>
      <c r="I2391">
        <v>-15.677714549783399</v>
      </c>
      <c r="J2391">
        <v>-5.9429746319001602</v>
      </c>
      <c r="K2391">
        <v>10.656342937240501</v>
      </c>
      <c r="L2391">
        <v>10.764869558838701</v>
      </c>
      <c r="M2391">
        <v>15.680506844827701</v>
      </c>
      <c r="N2391">
        <v>0.127759463797608</v>
      </c>
      <c r="O2391">
        <v>59.120171673819698</v>
      </c>
      <c r="P2391">
        <v>8.3720930232558093</v>
      </c>
      <c r="Q2391">
        <v>4.7231232048403002E-2</v>
      </c>
    </row>
    <row r="2392" spans="1:17" hidden="1" x14ac:dyDescent="0.3">
      <c r="A2392" t="s">
        <v>4983</v>
      </c>
      <c r="B2392" t="s">
        <v>4984</v>
      </c>
      <c r="C2392" t="s">
        <v>10398</v>
      </c>
      <c r="D2392" t="s">
        <v>4985</v>
      </c>
      <c r="E2392">
        <v>221.55420000000001</v>
      </c>
      <c r="F2392">
        <v>172.55</v>
      </c>
      <c r="G2392">
        <v>-16.852712342938499</v>
      </c>
      <c r="H2392">
        <v>-18.121663356795899</v>
      </c>
      <c r="I2392">
        <v>-5.3543626321813003</v>
      </c>
      <c r="J2392">
        <v>-1.9734078318816599</v>
      </c>
      <c r="K2392">
        <v>177.56907937248701</v>
      </c>
      <c r="M2392">
        <v>36.207595168249803</v>
      </c>
      <c r="N2392">
        <v>0.39466689051176501</v>
      </c>
      <c r="O2392">
        <v>27.789046653143998</v>
      </c>
      <c r="P2392">
        <v>63.554502369668199</v>
      </c>
    </row>
    <row r="2393" spans="1:17" hidden="1" x14ac:dyDescent="0.3">
      <c r="A2393" t="s">
        <v>4986</v>
      </c>
      <c r="B2393" t="s">
        <v>4987</v>
      </c>
      <c r="C2393" t="s">
        <v>10398</v>
      </c>
      <c r="D2393" t="s">
        <v>418</v>
      </c>
      <c r="E2393">
        <v>221.15834565</v>
      </c>
      <c r="F2393">
        <v>93.5</v>
      </c>
      <c r="G2393">
        <v>-28.0184158253257</v>
      </c>
      <c r="H2393">
        <v>-13.723988938191299</v>
      </c>
      <c r="I2393">
        <v>8.2560543839854592</v>
      </c>
      <c r="J2393">
        <v>-6.4520092961424202</v>
      </c>
      <c r="K2393">
        <v>104.31703598807501</v>
      </c>
      <c r="L2393">
        <v>99.020971816301696</v>
      </c>
      <c r="M2393">
        <v>25.3506670375345</v>
      </c>
      <c r="N2393">
        <v>0.83376377410468305</v>
      </c>
      <c r="O2393">
        <v>64.812834224598902</v>
      </c>
      <c r="P2393">
        <v>38.415988156920797</v>
      </c>
    </row>
    <row r="2394" spans="1:17" hidden="1" x14ac:dyDescent="0.3">
      <c r="A2394" t="s">
        <v>4988</v>
      </c>
      <c r="B2394" t="s">
        <v>4989</v>
      </c>
      <c r="C2394" t="s">
        <v>10398</v>
      </c>
      <c r="D2394" t="s">
        <v>132</v>
      </c>
      <c r="E2394">
        <v>220.57</v>
      </c>
      <c r="F2394">
        <v>161</v>
      </c>
      <c r="G2394">
        <v>-19.5457997881709</v>
      </c>
      <c r="H2394">
        <v>21.852846447125501</v>
      </c>
      <c r="I2394">
        <v>15.792436920368001</v>
      </c>
      <c r="J2394">
        <v>-1.71336738114487</v>
      </c>
      <c r="K2394">
        <v>151.98179595149199</v>
      </c>
      <c r="L2394">
        <v>138.10595903119901</v>
      </c>
      <c r="M2394">
        <v>71.541127958898699</v>
      </c>
      <c r="N2394">
        <v>0.43601341780292102</v>
      </c>
      <c r="O2394">
        <v>11.8012422360248</v>
      </c>
      <c r="P2394">
        <v>74.242424242424207</v>
      </c>
      <c r="Q2394">
        <v>9.8091477922179995E-2</v>
      </c>
    </row>
    <row r="2395" spans="1:17" hidden="1" x14ac:dyDescent="0.3">
      <c r="A2395" t="s">
        <v>4990</v>
      </c>
      <c r="B2395" t="s">
        <v>4991</v>
      </c>
      <c r="C2395" t="s">
        <v>10398</v>
      </c>
      <c r="D2395" t="s">
        <v>46</v>
      </c>
      <c r="E2395">
        <v>220.353301515</v>
      </c>
      <c r="F2395">
        <v>92.53</v>
      </c>
      <c r="G2395">
        <v>-10.7368708271276</v>
      </c>
      <c r="H2395">
        <v>-1.4073851970921001</v>
      </c>
      <c r="I2395">
        <v>-21.810177300352301</v>
      </c>
      <c r="J2395">
        <v>18.533546199101998</v>
      </c>
      <c r="K2395">
        <v>87.000001384594299</v>
      </c>
      <c r="L2395">
        <v>86.737247676355395</v>
      </c>
      <c r="M2395">
        <v>62.654883090372103</v>
      </c>
      <c r="N2395">
        <v>0.55503853782753299</v>
      </c>
      <c r="O2395">
        <v>66.324435318275107</v>
      </c>
      <c r="P2395">
        <v>30.784452296819701</v>
      </c>
      <c r="Q2395">
        <v>4.4130702096767997E-2</v>
      </c>
    </row>
    <row r="2396" spans="1:17" hidden="1" x14ac:dyDescent="0.3">
      <c r="A2396" t="s">
        <v>4992</v>
      </c>
      <c r="B2396" t="s">
        <v>4993</v>
      </c>
      <c r="C2396" t="s">
        <v>10398</v>
      </c>
      <c r="D2396" t="s">
        <v>132</v>
      </c>
      <c r="E2396">
        <v>220.28329679999999</v>
      </c>
      <c r="F2396">
        <v>126.26</v>
      </c>
      <c r="G2396">
        <v>-3.0806206260189199</v>
      </c>
      <c r="H2396">
        <v>-8.9283721176483795</v>
      </c>
      <c r="I2396">
        <v>33.750764367570902</v>
      </c>
      <c r="J2396">
        <v>-6.4456508457117998</v>
      </c>
      <c r="K2396">
        <v>123.176023022141</v>
      </c>
      <c r="L2396">
        <v>106.243826523035</v>
      </c>
      <c r="M2396">
        <v>44.329964924227397</v>
      </c>
      <c r="N2396">
        <v>0.18579200041994501</v>
      </c>
      <c r="O2396">
        <v>22.667511484238801</v>
      </c>
      <c r="P2396">
        <v>79.857549857549799</v>
      </c>
      <c r="Q2396">
        <v>6.5822986548142004E-2</v>
      </c>
    </row>
    <row r="2397" spans="1:17" hidden="1" x14ac:dyDescent="0.3">
      <c r="A2397" t="s">
        <v>4994</v>
      </c>
      <c r="B2397" t="s">
        <v>4995</v>
      </c>
      <c r="C2397" t="s">
        <v>10398</v>
      </c>
      <c r="D2397" t="s">
        <v>21</v>
      </c>
      <c r="E2397">
        <v>219.91399200000001</v>
      </c>
      <c r="F2397">
        <v>90.96</v>
      </c>
      <c r="G2397">
        <v>-28.918494492179502</v>
      </c>
      <c r="H2397">
        <v>-5.96837401878813</v>
      </c>
      <c r="I2397">
        <v>-38.827323111156701</v>
      </c>
      <c r="J2397">
        <v>-0.67633034410783499</v>
      </c>
      <c r="K2397">
        <v>97.057614163632707</v>
      </c>
      <c r="L2397">
        <v>100.617341333273</v>
      </c>
      <c r="M2397">
        <v>43.209660872150103</v>
      </c>
      <c r="N2397">
        <v>0.64153938535204502</v>
      </c>
      <c r="O2397">
        <v>43.8544415127528</v>
      </c>
      <c r="P2397">
        <v>20.9574468085106</v>
      </c>
      <c r="Q2397">
        <v>8.9531376372571997E-2</v>
      </c>
    </row>
    <row r="2398" spans="1:17" hidden="1" x14ac:dyDescent="0.3">
      <c r="A2398" t="s">
        <v>4996</v>
      </c>
      <c r="B2398" t="s">
        <v>4997</v>
      </c>
      <c r="C2398" t="s">
        <v>10398</v>
      </c>
      <c r="D2398" t="s">
        <v>364</v>
      </c>
      <c r="E2398">
        <v>219.83834999999999</v>
      </c>
      <c r="F2398">
        <v>75.3</v>
      </c>
      <c r="G2398">
        <v>-19.102083948849401</v>
      </c>
      <c r="H2398">
        <v>-1.7504304800836401</v>
      </c>
      <c r="I2398">
        <v>-18.360197629617499</v>
      </c>
      <c r="J2398">
        <v>-6.2964354906292703</v>
      </c>
      <c r="K2398">
        <v>75.585160145835999</v>
      </c>
      <c r="L2398">
        <v>76.605531117232502</v>
      </c>
      <c r="M2398">
        <v>44.9578108296094</v>
      </c>
      <c r="N2398">
        <v>2.3149342963086901</v>
      </c>
      <c r="O2398">
        <v>43.293492695883103</v>
      </c>
      <c r="P2398">
        <v>13.1480090157776</v>
      </c>
      <c r="Q2398">
        <v>4.2780504120867001E-2</v>
      </c>
    </row>
    <row r="2399" spans="1:17" hidden="1" x14ac:dyDescent="0.3">
      <c r="A2399" t="s">
        <v>4998</v>
      </c>
      <c r="B2399" t="s">
        <v>4999</v>
      </c>
      <c r="C2399" t="s">
        <v>10398</v>
      </c>
      <c r="D2399" t="s">
        <v>2266</v>
      </c>
      <c r="E2399">
        <v>219.78960000000001</v>
      </c>
      <c r="F2399">
        <v>269.35000000000002</v>
      </c>
      <c r="G2399">
        <v>5.4188846501976702</v>
      </c>
      <c r="H2399">
        <v>9.6885061347294492</v>
      </c>
      <c r="I2399">
        <v>25.865151990410698</v>
      </c>
      <c r="J2399">
        <v>-3.7860946538721398</v>
      </c>
      <c r="K2399">
        <v>258.30252751859501</v>
      </c>
      <c r="M2399">
        <v>49.8531048983453</v>
      </c>
      <c r="N2399">
        <v>0.63891104649666697</v>
      </c>
      <c r="O2399">
        <v>27.714869129385502</v>
      </c>
      <c r="P2399">
        <v>105.6106870229</v>
      </c>
    </row>
    <row r="2400" spans="1:17" hidden="1" x14ac:dyDescent="0.3">
      <c r="A2400" t="s">
        <v>5000</v>
      </c>
      <c r="B2400" t="s">
        <v>5001</v>
      </c>
      <c r="C2400" t="s">
        <v>10398</v>
      </c>
      <c r="D2400" t="s">
        <v>605</v>
      </c>
      <c r="E2400">
        <v>219.68402699999999</v>
      </c>
      <c r="F2400">
        <v>24.6</v>
      </c>
      <c r="G2400">
        <v>61.797590831484797</v>
      </c>
      <c r="H2400">
        <v>10.0127900270185</v>
      </c>
      <c r="I2400">
        <v>-26.713424753398499</v>
      </c>
      <c r="J2400">
        <v>-1.1728268406043401</v>
      </c>
      <c r="K2400">
        <v>22.996112374187199</v>
      </c>
      <c r="L2400">
        <v>21.792036634368699</v>
      </c>
      <c r="M2400">
        <v>61.503891356464898</v>
      </c>
      <c r="N2400">
        <v>4.0226136827281698</v>
      </c>
      <c r="O2400">
        <v>25.162601626016201</v>
      </c>
      <c r="P2400">
        <v>99.837530463038107</v>
      </c>
      <c r="Q2400">
        <v>3.7081945788899E-2</v>
      </c>
    </row>
    <row r="2401" spans="1:17" hidden="1" x14ac:dyDescent="0.3">
      <c r="A2401" t="s">
        <v>5002</v>
      </c>
      <c r="B2401" t="s">
        <v>5003</v>
      </c>
      <c r="C2401" t="s">
        <v>10398</v>
      </c>
      <c r="D2401" t="s">
        <v>642</v>
      </c>
      <c r="E2401">
        <v>219.20449500000001</v>
      </c>
      <c r="F2401">
        <v>441.9</v>
      </c>
      <c r="G2401">
        <v>104.242332157855</v>
      </c>
      <c r="H2401">
        <v>21.0853788967251</v>
      </c>
      <c r="I2401">
        <v>94.356626109557098</v>
      </c>
      <c r="J2401">
        <v>-8.8904507144782006</v>
      </c>
      <c r="K2401">
        <v>395.02315307517802</v>
      </c>
      <c r="L2401">
        <v>292.56411686747498</v>
      </c>
      <c r="M2401">
        <v>39.901692364761601</v>
      </c>
      <c r="N2401">
        <v>0.40654199962551502</v>
      </c>
      <c r="O2401">
        <v>20.706042090970801</v>
      </c>
      <c r="P2401">
        <v>142.73551222191699</v>
      </c>
      <c r="Q2401">
        <v>5.6570690297321001E-2</v>
      </c>
    </row>
    <row r="2402" spans="1:17" hidden="1" x14ac:dyDescent="0.3">
      <c r="A2402" t="s">
        <v>5004</v>
      </c>
      <c r="B2402" t="s">
        <v>5005</v>
      </c>
      <c r="C2402" t="s">
        <v>10398</v>
      </c>
      <c r="D2402" t="s">
        <v>57</v>
      </c>
      <c r="E2402">
        <v>218.57719231999999</v>
      </c>
      <c r="F2402">
        <v>22.09</v>
      </c>
      <c r="G2402">
        <v>7.0173613614563104</v>
      </c>
      <c r="H2402">
        <v>3.6420243679087001</v>
      </c>
      <c r="I2402">
        <v>22.158671286602299</v>
      </c>
      <c r="J2402">
        <v>0.67106084269939703</v>
      </c>
      <c r="K2402">
        <v>21.830982608396202</v>
      </c>
      <c r="L2402">
        <v>20.7911632087058</v>
      </c>
      <c r="M2402">
        <v>76.053472395067004</v>
      </c>
      <c r="N2402">
        <v>0.30361608083577502</v>
      </c>
      <c r="O2402">
        <v>94.703485740153894</v>
      </c>
      <c r="P2402">
        <v>59.494584837545098</v>
      </c>
      <c r="Q2402">
        <v>-2.790378902836E-3</v>
      </c>
    </row>
    <row r="2403" spans="1:17" hidden="1" x14ac:dyDescent="0.3">
      <c r="A2403" t="s">
        <v>5006</v>
      </c>
      <c r="B2403" t="s">
        <v>5007</v>
      </c>
      <c r="C2403" t="s">
        <v>10398</v>
      </c>
      <c r="D2403" t="s">
        <v>51</v>
      </c>
      <c r="E2403">
        <v>218.545226971999</v>
      </c>
      <c r="F2403">
        <v>66.680000000000007</v>
      </c>
      <c r="G2403">
        <v>209.74477571373399</v>
      </c>
      <c r="H2403">
        <v>-17.120948678401199</v>
      </c>
      <c r="I2403">
        <v>90.410018855023097</v>
      </c>
      <c r="J2403">
        <v>-11.6779315200534</v>
      </c>
      <c r="K2403">
        <v>65.905306967028395</v>
      </c>
      <c r="L2403">
        <v>45.241835261302903</v>
      </c>
      <c r="M2403">
        <v>41.762749642993803</v>
      </c>
      <c r="N2403">
        <v>0.48657865514180099</v>
      </c>
      <c r="O2403">
        <v>25.599880023995102</v>
      </c>
      <c r="P2403">
        <v>269.41828254847599</v>
      </c>
      <c r="Q2403">
        <v>0.108685948962068</v>
      </c>
    </row>
    <row r="2404" spans="1:17" hidden="1" x14ac:dyDescent="0.3">
      <c r="A2404" t="s">
        <v>5008</v>
      </c>
      <c r="B2404" t="s">
        <v>5009</v>
      </c>
      <c r="C2404" t="s">
        <v>10398</v>
      </c>
      <c r="D2404" t="s">
        <v>244</v>
      </c>
      <c r="E2404">
        <v>218.47001616</v>
      </c>
      <c r="F2404">
        <v>237.6</v>
      </c>
      <c r="G2404">
        <v>-26.019104393903401</v>
      </c>
      <c r="H2404">
        <v>-23.781524948491398</v>
      </c>
      <c r="I2404">
        <v>-14.5207546831461</v>
      </c>
      <c r="J2404">
        <v>-3.4422309695909998</v>
      </c>
      <c r="M2404">
        <v>41.160165917055899</v>
      </c>
      <c r="O2404">
        <v>39.288720538720497</v>
      </c>
      <c r="P2404">
        <v>8.7414187643020504</v>
      </c>
    </row>
    <row r="2405" spans="1:17" hidden="1" x14ac:dyDescent="0.3">
      <c r="A2405" t="s">
        <v>5010</v>
      </c>
      <c r="B2405" t="s">
        <v>5011</v>
      </c>
      <c r="C2405" t="s">
        <v>10398</v>
      </c>
      <c r="D2405" t="s">
        <v>2771</v>
      </c>
      <c r="E2405">
        <v>218.29499999999999</v>
      </c>
      <c r="F2405">
        <v>88.2</v>
      </c>
      <c r="G2405">
        <v>93.810608641025794</v>
      </c>
      <c r="H2405">
        <v>-7.2084423587402302</v>
      </c>
      <c r="I2405">
        <v>32.9579655775904</v>
      </c>
      <c r="J2405">
        <v>-3.6314144604822798</v>
      </c>
      <c r="K2405">
        <v>85.4909512025867</v>
      </c>
      <c r="L2405">
        <v>69.011021690661593</v>
      </c>
      <c r="M2405">
        <v>43.547686507162297</v>
      </c>
      <c r="N2405">
        <v>0.33009917902045499</v>
      </c>
      <c r="O2405">
        <v>25.2267573696145</v>
      </c>
      <c r="P2405">
        <v>145</v>
      </c>
      <c r="Q2405">
        <v>0.15207416119783501</v>
      </c>
    </row>
    <row r="2406" spans="1:17" hidden="1" x14ac:dyDescent="0.3">
      <c r="A2406" t="s">
        <v>5012</v>
      </c>
      <c r="B2406" t="s">
        <v>5013</v>
      </c>
      <c r="C2406" t="s">
        <v>10398</v>
      </c>
      <c r="D2406" t="s">
        <v>125</v>
      </c>
      <c r="E2406">
        <v>217.99994008499999</v>
      </c>
      <c r="F2406">
        <v>302.85000000000002</v>
      </c>
      <c r="G2406">
        <v>434.37283376880401</v>
      </c>
      <c r="H2406">
        <v>11.6606089252804</v>
      </c>
      <c r="I2406">
        <v>81.279291577729495</v>
      </c>
      <c r="J2406">
        <v>8.0273733595958596</v>
      </c>
      <c r="K2406">
        <v>259.425955684374</v>
      </c>
      <c r="L2406">
        <v>181.080673447077</v>
      </c>
      <c r="M2406">
        <v>67.145284280226505</v>
      </c>
      <c r="N2406">
        <v>0.66666816165248399</v>
      </c>
      <c r="O2406">
        <v>1.9316493313521399</v>
      </c>
      <c r="P2406">
        <v>551.29032258064501</v>
      </c>
      <c r="Q2406">
        <v>0.16259920980541701</v>
      </c>
    </row>
    <row r="2407" spans="1:17" hidden="1" x14ac:dyDescent="0.3">
      <c r="A2407" t="s">
        <v>5014</v>
      </c>
      <c r="B2407" t="s">
        <v>5015</v>
      </c>
      <c r="C2407" t="s">
        <v>10398</v>
      </c>
      <c r="D2407" t="s">
        <v>244</v>
      </c>
      <c r="E2407">
        <v>217.83761820000001</v>
      </c>
      <c r="F2407">
        <v>44.27</v>
      </c>
      <c r="G2407">
        <v>53.718982721462801</v>
      </c>
      <c r="H2407">
        <v>7.5182551768088999</v>
      </c>
      <c r="I2407">
        <v>21.118539510621499</v>
      </c>
      <c r="J2407">
        <v>-2.7709731417209298</v>
      </c>
      <c r="K2407">
        <v>40.017427206373299</v>
      </c>
      <c r="L2407">
        <v>36.414573779019101</v>
      </c>
      <c r="M2407">
        <v>62.914983072968603</v>
      </c>
      <c r="N2407">
        <v>2.39944018715943</v>
      </c>
      <c r="O2407">
        <v>7.1606053761011896</v>
      </c>
      <c r="P2407">
        <v>108.329411764705</v>
      </c>
      <c r="Q2407">
        <v>0.106247661809099</v>
      </c>
    </row>
    <row r="2408" spans="1:17" hidden="1" x14ac:dyDescent="0.3">
      <c r="A2408" t="s">
        <v>5016</v>
      </c>
      <c r="B2408" t="s">
        <v>5017</v>
      </c>
      <c r="C2408" t="s">
        <v>10398</v>
      </c>
      <c r="D2408" t="s">
        <v>364</v>
      </c>
      <c r="E2408">
        <v>217.48055600000001</v>
      </c>
      <c r="F2408">
        <v>73.88</v>
      </c>
      <c r="G2408">
        <v>21.181863525958398</v>
      </c>
      <c r="H2408">
        <v>-7.6700795853981996</v>
      </c>
      <c r="I2408">
        <v>-3.6413852710064698</v>
      </c>
      <c r="J2408">
        <v>0.82948976171226696</v>
      </c>
      <c r="K2408">
        <v>75.544626738724105</v>
      </c>
      <c r="L2408">
        <v>73.556848974966101</v>
      </c>
      <c r="M2408">
        <v>59.269900982116297</v>
      </c>
      <c r="N2408">
        <v>1.29392195498119</v>
      </c>
      <c r="O2408">
        <v>31.767731456415799</v>
      </c>
      <c r="P2408">
        <v>55.373291272344801</v>
      </c>
      <c r="Q2408">
        <v>4.7559004624457002E-2</v>
      </c>
    </row>
    <row r="2409" spans="1:17" hidden="1" x14ac:dyDescent="0.3">
      <c r="A2409" t="s">
        <v>5018</v>
      </c>
      <c r="B2409" t="s">
        <v>5019</v>
      </c>
      <c r="C2409" t="s">
        <v>10398</v>
      </c>
      <c r="D2409" t="s">
        <v>4403</v>
      </c>
      <c r="E2409">
        <v>217.323612</v>
      </c>
      <c r="F2409">
        <v>294.8</v>
      </c>
      <c r="G2409">
        <v>18.175776880774102</v>
      </c>
      <c r="H2409">
        <v>-2.1867361218687398</v>
      </c>
      <c r="I2409">
        <v>82.108438176946507</v>
      </c>
      <c r="J2409">
        <v>-6.5359480263061602</v>
      </c>
      <c r="K2409">
        <v>282.96202884919597</v>
      </c>
      <c r="M2409">
        <v>35.7534985719942</v>
      </c>
      <c r="N2409">
        <v>0.226971703792895</v>
      </c>
      <c r="O2409">
        <v>25.474898236092201</v>
      </c>
      <c r="P2409">
        <v>110.571428571428</v>
      </c>
    </row>
    <row r="2410" spans="1:17" hidden="1" x14ac:dyDescent="0.3">
      <c r="A2410" t="s">
        <v>5020</v>
      </c>
      <c r="B2410" t="s">
        <v>5021</v>
      </c>
      <c r="C2410" t="s">
        <v>10398</v>
      </c>
      <c r="D2410" t="s">
        <v>125</v>
      </c>
      <c r="E2410">
        <v>217.12409124999999</v>
      </c>
      <c r="F2410">
        <v>46.43</v>
      </c>
      <c r="G2410">
        <v>31.3422285385146</v>
      </c>
      <c r="H2410">
        <v>-11.771417051377201</v>
      </c>
      <c r="I2410">
        <v>8.9361667809241396</v>
      </c>
      <c r="J2410">
        <v>6.1524393746898498E-2</v>
      </c>
      <c r="K2410">
        <v>47.145736401811597</v>
      </c>
      <c r="L2410">
        <v>42.250159148141499</v>
      </c>
      <c r="M2410">
        <v>42.834307201718403</v>
      </c>
      <c r="N2410">
        <v>0.19260323959293099</v>
      </c>
      <c r="O2410">
        <v>37.023476200732198</v>
      </c>
      <c r="Q2410">
        <v>5.1879990956277003E-2</v>
      </c>
    </row>
    <row r="2411" spans="1:17" hidden="1" x14ac:dyDescent="0.3">
      <c r="A2411" t="s">
        <v>5022</v>
      </c>
      <c r="B2411" t="s">
        <v>5023</v>
      </c>
      <c r="C2411" t="s">
        <v>10398</v>
      </c>
      <c r="D2411" t="s">
        <v>83</v>
      </c>
      <c r="E2411">
        <v>217.01347200000001</v>
      </c>
      <c r="F2411">
        <v>54.21</v>
      </c>
      <c r="G2411">
        <v>49.464982553916499</v>
      </c>
      <c r="H2411">
        <v>0.87939685524643296</v>
      </c>
      <c r="I2411">
        <v>25.9652929874573</v>
      </c>
      <c r="J2411">
        <v>2.73107706329957</v>
      </c>
      <c r="K2411">
        <v>50.955258942751797</v>
      </c>
      <c r="L2411">
        <v>43.364995636738698</v>
      </c>
      <c r="M2411">
        <v>54.851396686209199</v>
      </c>
      <c r="N2411">
        <v>1.3176722246870001</v>
      </c>
      <c r="O2411">
        <v>10.3117505995203</v>
      </c>
      <c r="P2411">
        <v>86.770025839793206</v>
      </c>
      <c r="Q2411">
        <v>0.118588267876256</v>
      </c>
    </row>
    <row r="2412" spans="1:17" hidden="1" x14ac:dyDescent="0.3">
      <c r="A2412" t="s">
        <v>5024</v>
      </c>
      <c r="B2412" t="s">
        <v>5025</v>
      </c>
      <c r="C2412" t="s">
        <v>10398</v>
      </c>
      <c r="D2412" t="s">
        <v>54</v>
      </c>
      <c r="E2412">
        <v>216.76083199999999</v>
      </c>
      <c r="F2412">
        <v>126.4</v>
      </c>
      <c r="G2412">
        <v>-9.38442176133759</v>
      </c>
      <c r="H2412">
        <v>60.514194920540596</v>
      </c>
      <c r="I2412">
        <v>85.775670774569605</v>
      </c>
      <c r="J2412">
        <v>-8.2554234559112203</v>
      </c>
      <c r="K2412">
        <v>101.465795709009</v>
      </c>
      <c r="M2412">
        <v>53.835961285266102</v>
      </c>
      <c r="N2412">
        <v>1.63935828877005</v>
      </c>
      <c r="O2412">
        <v>16.693037974683499</v>
      </c>
      <c r="P2412">
        <v>139.39393939393901</v>
      </c>
    </row>
    <row r="2413" spans="1:17" hidden="1" x14ac:dyDescent="0.3">
      <c r="A2413" t="s">
        <v>5026</v>
      </c>
      <c r="B2413" t="s">
        <v>5027</v>
      </c>
      <c r="C2413" t="s">
        <v>10398</v>
      </c>
      <c r="D2413" t="s">
        <v>197</v>
      </c>
      <c r="E2413">
        <v>216.42621840000001</v>
      </c>
      <c r="F2413">
        <v>249</v>
      </c>
      <c r="G2413">
        <v>92.133868905135898</v>
      </c>
      <c r="H2413">
        <v>12.1150338909104</v>
      </c>
      <c r="I2413">
        <v>86.842974637572297</v>
      </c>
      <c r="J2413">
        <v>0.15110735822962401</v>
      </c>
      <c r="K2413">
        <v>220.35912741310199</v>
      </c>
      <c r="L2413">
        <v>174.923503219368</v>
      </c>
      <c r="M2413">
        <v>52.812694193672598</v>
      </c>
      <c r="N2413">
        <v>0.42541549293918901</v>
      </c>
      <c r="O2413">
        <v>6.2048192771084301</v>
      </c>
      <c r="P2413">
        <v>144.117647058823</v>
      </c>
      <c r="Q2413">
        <v>7.6120481473419002E-2</v>
      </c>
    </row>
    <row r="2414" spans="1:17" hidden="1" x14ac:dyDescent="0.3">
      <c r="A2414" t="s">
        <v>5028</v>
      </c>
      <c r="B2414" t="s">
        <v>5029</v>
      </c>
      <c r="C2414" t="s">
        <v>10398</v>
      </c>
      <c r="D2414" t="s">
        <v>1978</v>
      </c>
      <c r="E2414">
        <v>215.80446597100001</v>
      </c>
      <c r="F2414">
        <v>84.67</v>
      </c>
      <c r="G2414">
        <v>90.385568702495206</v>
      </c>
      <c r="H2414">
        <v>-6.7416633567959696</v>
      </c>
      <c r="I2414">
        <v>75.9239514286011</v>
      </c>
      <c r="J2414">
        <v>0.52347472411828599</v>
      </c>
      <c r="K2414">
        <v>80.778614976025494</v>
      </c>
      <c r="L2414">
        <v>62.145590155508003</v>
      </c>
      <c r="M2414">
        <v>51.373824598923498</v>
      </c>
      <c r="N2414">
        <v>0.55061833190373799</v>
      </c>
      <c r="O2414">
        <v>20.7039092949096</v>
      </c>
      <c r="P2414">
        <v>156.575757575757</v>
      </c>
      <c r="Q2414">
        <v>8.8804026365224997E-2</v>
      </c>
    </row>
    <row r="2415" spans="1:17" hidden="1" x14ac:dyDescent="0.3">
      <c r="A2415" t="s">
        <v>5030</v>
      </c>
      <c r="B2415" t="s">
        <v>5031</v>
      </c>
      <c r="C2415" t="s">
        <v>10398</v>
      </c>
      <c r="D2415" t="s">
        <v>935</v>
      </c>
      <c r="E2415">
        <v>215.43674999999999</v>
      </c>
      <c r="F2415">
        <v>844.85</v>
      </c>
      <c r="G2415">
        <v>105.511404108018</v>
      </c>
      <c r="H2415">
        <v>19.2832145162496</v>
      </c>
      <c r="I2415">
        <v>69.295187672758303</v>
      </c>
      <c r="J2415">
        <v>-2.1252003277806</v>
      </c>
      <c r="K2415">
        <v>698.50918534485595</v>
      </c>
      <c r="L2415">
        <v>580.49971516634002</v>
      </c>
      <c r="M2415">
        <v>71.939569426770007</v>
      </c>
      <c r="N2415">
        <v>1.9895225622097801</v>
      </c>
      <c r="O2415">
        <v>6.5337042078475296</v>
      </c>
      <c r="P2415">
        <v>158.64074697688599</v>
      </c>
      <c r="Q2415">
        <v>0.143058081675485</v>
      </c>
    </row>
    <row r="2416" spans="1:17" hidden="1" x14ac:dyDescent="0.3">
      <c r="A2416" t="s">
        <v>5032</v>
      </c>
      <c r="B2416" t="s">
        <v>5033</v>
      </c>
      <c r="C2416" t="s">
        <v>10398</v>
      </c>
      <c r="E2416">
        <v>215.41</v>
      </c>
      <c r="F2416">
        <v>33.14</v>
      </c>
      <c r="G2416">
        <v>169.50382624606399</v>
      </c>
      <c r="H2416">
        <v>18.3452211747944</v>
      </c>
      <c r="I2416">
        <v>107.807906849948</v>
      </c>
      <c r="J2416">
        <v>11.9719049793124</v>
      </c>
      <c r="K2416">
        <v>25.4446724846668</v>
      </c>
      <c r="L2416">
        <v>20.841879844565899</v>
      </c>
      <c r="M2416">
        <v>79.164083942636907</v>
      </c>
      <c r="N2416">
        <v>0.65723371804266595</v>
      </c>
      <c r="O2416">
        <v>2.0217260108630102</v>
      </c>
      <c r="P2416">
        <v>225.86037364798401</v>
      </c>
      <c r="Q2416">
        <v>0.101365000607373</v>
      </c>
    </row>
    <row r="2417" spans="1:17" hidden="1" x14ac:dyDescent="0.3">
      <c r="A2417" t="s">
        <v>5034</v>
      </c>
      <c r="B2417" t="s">
        <v>5035</v>
      </c>
      <c r="C2417" t="s">
        <v>10398</v>
      </c>
      <c r="D2417" t="s">
        <v>132</v>
      </c>
      <c r="E2417">
        <v>215.04820749999999</v>
      </c>
      <c r="F2417">
        <v>13.61</v>
      </c>
      <c r="G2417">
        <v>-113.926557924813</v>
      </c>
      <c r="H2417">
        <v>-9.2033681385007498</v>
      </c>
      <c r="I2417">
        <v>-20.672247575812499</v>
      </c>
      <c r="J2417">
        <v>-7.3452355130130096</v>
      </c>
      <c r="K2417">
        <v>14.752433314672301</v>
      </c>
      <c r="L2417">
        <v>25.8864335939572</v>
      </c>
      <c r="M2417">
        <v>28.937565060757301</v>
      </c>
      <c r="N2417">
        <v>0.68770442289830702</v>
      </c>
      <c r="O2417">
        <v>568.03820720058695</v>
      </c>
      <c r="P2417">
        <v>32.264334305150598</v>
      </c>
      <c r="Q2417">
        <v>-2.2528904404049001E-2</v>
      </c>
    </row>
    <row r="2418" spans="1:17" hidden="1" x14ac:dyDescent="0.3">
      <c r="A2418" t="s">
        <v>5036</v>
      </c>
      <c r="B2418" t="s">
        <v>5037</v>
      </c>
      <c r="C2418" t="s">
        <v>10398</v>
      </c>
      <c r="D2418" t="s">
        <v>223</v>
      </c>
      <c r="E2418">
        <v>214.83946950000001</v>
      </c>
      <c r="F2418">
        <v>170.05</v>
      </c>
      <c r="G2418">
        <v>281.651818859966</v>
      </c>
      <c r="H2418">
        <v>12.3548783270386</v>
      </c>
      <c r="I2418">
        <v>167.46305735673101</v>
      </c>
      <c r="J2418">
        <v>-1.80736890866969</v>
      </c>
      <c r="K2418">
        <v>145.01307077104099</v>
      </c>
      <c r="L2418">
        <v>95.595163271759006</v>
      </c>
      <c r="M2418">
        <v>40.141115025651501</v>
      </c>
      <c r="N2418">
        <v>1.27740119634676</v>
      </c>
      <c r="O2418">
        <v>12.907968244633899</v>
      </c>
      <c r="P2418">
        <v>335.46734955185599</v>
      </c>
      <c r="Q2418">
        <v>0.10013734315372599</v>
      </c>
    </row>
    <row r="2419" spans="1:17" hidden="1" x14ac:dyDescent="0.3">
      <c r="A2419" t="s">
        <v>5038</v>
      </c>
      <c r="B2419" t="s">
        <v>5039</v>
      </c>
      <c r="C2419" t="s">
        <v>10398</v>
      </c>
      <c r="D2419" t="s">
        <v>1414</v>
      </c>
      <c r="E2419">
        <v>214.80545236500001</v>
      </c>
      <c r="F2419">
        <v>206.55</v>
      </c>
      <c r="G2419">
        <v>44.209879770239503</v>
      </c>
      <c r="H2419">
        <v>4.6405073492103401</v>
      </c>
      <c r="I2419">
        <v>7.2384408967117801</v>
      </c>
      <c r="J2419">
        <v>-9.2613798867277204</v>
      </c>
      <c r="K2419">
        <v>203.17951515347201</v>
      </c>
      <c r="L2419">
        <v>180.742158959233</v>
      </c>
      <c r="M2419">
        <v>36.792773560201297</v>
      </c>
      <c r="N2419">
        <v>0.40852469621704202</v>
      </c>
      <c r="O2419">
        <v>20.479302832243899</v>
      </c>
      <c r="P2419">
        <v>86.754068716093997</v>
      </c>
      <c r="Q2419">
        <v>5.0554355371047001E-2</v>
      </c>
    </row>
    <row r="2420" spans="1:17" hidden="1" x14ac:dyDescent="0.3">
      <c r="A2420" t="s">
        <v>5040</v>
      </c>
      <c r="B2420" t="s">
        <v>5041</v>
      </c>
      <c r="C2420" t="s">
        <v>10398</v>
      </c>
      <c r="D2420" t="s">
        <v>3440</v>
      </c>
      <c r="E2420">
        <v>214.53072</v>
      </c>
      <c r="F2420">
        <v>208.85</v>
      </c>
      <c r="G2420">
        <v>-7.4591437541465302</v>
      </c>
      <c r="H2420">
        <v>14.539010800507301</v>
      </c>
      <c r="I2420">
        <v>14.5078776358087</v>
      </c>
      <c r="J2420">
        <v>-6.3304844982619901</v>
      </c>
      <c r="K2420">
        <v>199.62133292519101</v>
      </c>
      <c r="L2420">
        <v>185.746424881351</v>
      </c>
      <c r="M2420">
        <v>42.254212365141498</v>
      </c>
      <c r="N2420">
        <v>0.953340635268346</v>
      </c>
      <c r="O2420">
        <v>28.752693320564902</v>
      </c>
      <c r="P2420">
        <v>45.0347222222222</v>
      </c>
    </row>
    <row r="2421" spans="1:17" hidden="1" x14ac:dyDescent="0.3">
      <c r="A2421" t="s">
        <v>5042</v>
      </c>
      <c r="B2421" t="s">
        <v>5043</v>
      </c>
      <c r="C2421" t="s">
        <v>10398</v>
      </c>
      <c r="D2421" t="s">
        <v>789</v>
      </c>
      <c r="E2421">
        <v>214.42182885</v>
      </c>
      <c r="F2421">
        <v>111.9</v>
      </c>
      <c r="G2421">
        <v>1669.4417230967899</v>
      </c>
      <c r="H2421">
        <v>57.154183476782798</v>
      </c>
      <c r="I2421">
        <v>126.387989027827</v>
      </c>
      <c r="J2421">
        <v>4.1740952189902396</v>
      </c>
      <c r="K2421">
        <v>83.480859275776993</v>
      </c>
      <c r="L2421">
        <v>58.398251467264103</v>
      </c>
      <c r="M2421">
        <v>81.608408449214593</v>
      </c>
      <c r="N2421">
        <v>2.3676301688705799</v>
      </c>
      <c r="O2421">
        <v>2.0732797140303698</v>
      </c>
      <c r="P2421">
        <v>1898.2142857142801</v>
      </c>
      <c r="Q2421">
        <v>0.37793824184133701</v>
      </c>
    </row>
    <row r="2422" spans="1:17" hidden="1" x14ac:dyDescent="0.3">
      <c r="A2422" t="s">
        <v>5044</v>
      </c>
      <c r="B2422" t="s">
        <v>5045</v>
      </c>
      <c r="C2422" t="s">
        <v>10398</v>
      </c>
      <c r="D2422" t="s">
        <v>4985</v>
      </c>
      <c r="E2422">
        <v>213.97319999999999</v>
      </c>
      <c r="F2422">
        <v>210</v>
      </c>
      <c r="G2422">
        <v>78.327145401084707</v>
      </c>
      <c r="H2422">
        <v>-32.469404192260498</v>
      </c>
      <c r="I2422">
        <v>-0.51410995728749098</v>
      </c>
      <c r="J2422">
        <v>-6.2382542589729297</v>
      </c>
      <c r="K2422">
        <v>252.109057349804</v>
      </c>
      <c r="L2422">
        <v>225.059092379064</v>
      </c>
      <c r="M2422">
        <v>29.719346134770301</v>
      </c>
      <c r="N2422">
        <v>0.72966507177033502</v>
      </c>
      <c r="O2422">
        <v>64.285714285714207</v>
      </c>
      <c r="P2422">
        <v>133.91812865496999</v>
      </c>
    </row>
    <row r="2423" spans="1:17" hidden="1" x14ac:dyDescent="0.3">
      <c r="A2423" t="s">
        <v>5046</v>
      </c>
      <c r="B2423" t="s">
        <v>5047</v>
      </c>
      <c r="C2423" t="s">
        <v>10398</v>
      </c>
      <c r="D2423" t="s">
        <v>46</v>
      </c>
      <c r="E2423">
        <v>213.876452</v>
      </c>
      <c r="F2423">
        <v>206.6</v>
      </c>
      <c r="G2423">
        <v>176.48042739594999</v>
      </c>
      <c r="H2423">
        <v>28.977873220496299</v>
      </c>
      <c r="I2423">
        <v>154.10496653724499</v>
      </c>
      <c r="J2423">
        <v>15.437795409552701</v>
      </c>
      <c r="K2423">
        <v>156.10027043126701</v>
      </c>
      <c r="L2423">
        <v>113.286607434269</v>
      </c>
      <c r="M2423">
        <v>92.455288539892805</v>
      </c>
      <c r="N2423">
        <v>1.9125541125541099</v>
      </c>
      <c r="O2423">
        <v>1.59728944820911</v>
      </c>
      <c r="P2423">
        <v>274.95462794918302</v>
      </c>
      <c r="Q2423">
        <v>0.16628246396093199</v>
      </c>
    </row>
    <row r="2424" spans="1:17" hidden="1" x14ac:dyDescent="0.3">
      <c r="A2424" t="s">
        <v>5048</v>
      </c>
      <c r="B2424" t="s">
        <v>5049</v>
      </c>
      <c r="C2424" t="s">
        <v>10398</v>
      </c>
      <c r="D2424" t="s">
        <v>605</v>
      </c>
      <c r="E2424">
        <v>213.62880000000001</v>
      </c>
      <c r="F2424">
        <v>108.8</v>
      </c>
      <c r="G2424">
        <v>107.391759551456</v>
      </c>
      <c r="H2424">
        <v>-21.431009151188402</v>
      </c>
      <c r="I2424">
        <v>76.537976735675201</v>
      </c>
      <c r="J2424">
        <v>-2.0724338084339302</v>
      </c>
      <c r="K2424">
        <v>109.448442233218</v>
      </c>
      <c r="L2424">
        <v>79.981423601580701</v>
      </c>
      <c r="M2424">
        <v>24.837351462578901</v>
      </c>
      <c r="N2424">
        <v>0.32828617400035798</v>
      </c>
      <c r="O2424">
        <v>25.229779411764699</v>
      </c>
      <c r="P2424">
        <v>178.97435897435801</v>
      </c>
      <c r="Q2424">
        <v>0.114104837570412</v>
      </c>
    </row>
    <row r="2425" spans="1:17" hidden="1" x14ac:dyDescent="0.3">
      <c r="A2425" t="s">
        <v>5050</v>
      </c>
      <c r="B2425" t="s">
        <v>5051</v>
      </c>
      <c r="C2425" t="s">
        <v>10398</v>
      </c>
      <c r="D2425" t="s">
        <v>1648</v>
      </c>
      <c r="E2425">
        <v>213.18437392499999</v>
      </c>
      <c r="F2425">
        <v>459.75</v>
      </c>
      <c r="G2425">
        <v>-29.539239714031702</v>
      </c>
      <c r="H2425">
        <v>-20.904299153768299</v>
      </c>
      <c r="I2425">
        <v>2.8279013493095499</v>
      </c>
      <c r="J2425">
        <v>-5.2116696756196097</v>
      </c>
      <c r="K2425">
        <v>508.66379125655601</v>
      </c>
      <c r="L2425">
        <v>457.62307794113298</v>
      </c>
      <c r="M2425">
        <v>12.3715888683495</v>
      </c>
      <c r="N2425">
        <v>0.308883694342935</v>
      </c>
      <c r="O2425">
        <v>41.163675910821098</v>
      </c>
      <c r="P2425">
        <v>27.7083333333333</v>
      </c>
      <c r="Q2425">
        <v>-8.5712542182820997E-2</v>
      </c>
    </row>
    <row r="2426" spans="1:17" hidden="1" x14ac:dyDescent="0.3">
      <c r="A2426" t="s">
        <v>5052</v>
      </c>
      <c r="B2426" t="s">
        <v>5053</v>
      </c>
      <c r="C2426" t="s">
        <v>10398</v>
      </c>
      <c r="D2426" t="s">
        <v>533</v>
      </c>
      <c r="E2426">
        <v>213.14849459999999</v>
      </c>
      <c r="F2426">
        <v>48.03</v>
      </c>
      <c r="G2426">
        <v>-10.854462500125599</v>
      </c>
      <c r="H2426">
        <v>-9.6112841152790001</v>
      </c>
      <c r="I2426">
        <v>1.3823149729326101</v>
      </c>
      <c r="J2426">
        <v>-5.4425931614448402</v>
      </c>
      <c r="K2426">
        <v>49.360543006391801</v>
      </c>
      <c r="L2426">
        <v>46.036679958998697</v>
      </c>
      <c r="M2426">
        <v>42.1633258818568</v>
      </c>
      <c r="N2426">
        <v>0.38973173377266901</v>
      </c>
      <c r="O2426">
        <v>26.275244638767401</v>
      </c>
      <c r="P2426">
        <v>63.089983022071301</v>
      </c>
      <c r="Q2426">
        <v>7.2159900623057993E-2</v>
      </c>
    </row>
    <row r="2427" spans="1:17" hidden="1" x14ac:dyDescent="0.3">
      <c r="A2427" t="s">
        <v>5054</v>
      </c>
      <c r="B2427" t="s">
        <v>5055</v>
      </c>
      <c r="C2427" t="s">
        <v>10398</v>
      </c>
      <c r="D2427" t="s">
        <v>514</v>
      </c>
      <c r="E2427">
        <v>212.93398445099999</v>
      </c>
      <c r="F2427">
        <v>209.91</v>
      </c>
      <c r="G2427">
        <v>105.995578911102</v>
      </c>
      <c r="H2427">
        <v>1.83603684854283</v>
      </c>
      <c r="I2427">
        <v>61.583710094478697</v>
      </c>
      <c r="J2427">
        <v>-10.294764784201099</v>
      </c>
      <c r="K2427">
        <v>206.36988748316401</v>
      </c>
      <c r="L2427">
        <v>165.32961946568301</v>
      </c>
      <c r="M2427">
        <v>40.687978097302498</v>
      </c>
      <c r="N2427">
        <v>0.62337953704753801</v>
      </c>
      <c r="O2427">
        <v>13.258062979372101</v>
      </c>
      <c r="P2427">
        <v>153.974591651542</v>
      </c>
      <c r="Q2427">
        <v>0.130047684930331</v>
      </c>
    </row>
    <row r="2428" spans="1:17" hidden="1" x14ac:dyDescent="0.3">
      <c r="A2428" t="s">
        <v>5056</v>
      </c>
      <c r="B2428" t="s">
        <v>5057</v>
      </c>
      <c r="C2428" t="s">
        <v>10398</v>
      </c>
      <c r="D2428" t="s">
        <v>83</v>
      </c>
      <c r="E2428">
        <v>212.86385661</v>
      </c>
      <c r="F2428">
        <v>208.9</v>
      </c>
      <c r="G2428">
        <v>-10.085637524805</v>
      </c>
      <c r="H2428">
        <v>22.361854478382298</v>
      </c>
      <c r="I2428">
        <v>-18.5954160433363</v>
      </c>
      <c r="J2428">
        <v>-9.8870867575368493</v>
      </c>
      <c r="K2428">
        <v>207.97730304719499</v>
      </c>
      <c r="L2428">
        <v>192.41305447753501</v>
      </c>
      <c r="M2428">
        <v>34.029658416793801</v>
      </c>
      <c r="N2428">
        <v>0.15577322280693701</v>
      </c>
      <c r="O2428">
        <v>50.287218764959299</v>
      </c>
      <c r="P2428">
        <v>45.0694444444444</v>
      </c>
      <c r="Q2428">
        <v>7.7383912488724005E-2</v>
      </c>
    </row>
    <row r="2429" spans="1:17" hidden="1" x14ac:dyDescent="0.3">
      <c r="A2429" t="s">
        <v>5058</v>
      </c>
      <c r="B2429" t="s">
        <v>5059</v>
      </c>
      <c r="C2429" t="s">
        <v>10398</v>
      </c>
      <c r="D2429" t="s">
        <v>364</v>
      </c>
      <c r="E2429">
        <v>212.784422812</v>
      </c>
      <c r="F2429">
        <v>227.24</v>
      </c>
      <c r="G2429">
        <v>48.354669688360801</v>
      </c>
      <c r="H2429">
        <v>9.9903179837392493</v>
      </c>
      <c r="I2429">
        <v>67.786093625681104</v>
      </c>
      <c r="J2429">
        <v>-2.1407178084953</v>
      </c>
      <c r="K2429">
        <v>207.654649762585</v>
      </c>
      <c r="L2429">
        <v>172.72278026711101</v>
      </c>
      <c r="M2429">
        <v>61.383680517952797</v>
      </c>
      <c r="N2429">
        <v>0.61739093895672004</v>
      </c>
      <c r="O2429">
        <v>5.2455553599718199</v>
      </c>
      <c r="P2429">
        <v>94.305258657545906</v>
      </c>
      <c r="Q2429">
        <v>9.7601559740621999E-2</v>
      </c>
    </row>
    <row r="2430" spans="1:17" hidden="1" x14ac:dyDescent="0.3">
      <c r="A2430" t="s">
        <v>5060</v>
      </c>
      <c r="B2430" t="s">
        <v>5061</v>
      </c>
      <c r="C2430" t="s">
        <v>10398</v>
      </c>
      <c r="D2430" t="s">
        <v>569</v>
      </c>
      <c r="E2430">
        <v>212.455762284</v>
      </c>
      <c r="F2430">
        <v>4.38</v>
      </c>
      <c r="G2430">
        <v>120.692067607591</v>
      </c>
      <c r="H2430">
        <v>-5.8367576964186201</v>
      </c>
      <c r="I2430">
        <v>18.779703032634099</v>
      </c>
      <c r="J2430">
        <v>13.4381477703702</v>
      </c>
      <c r="K2430">
        <v>3.82942024358276</v>
      </c>
      <c r="L2430">
        <v>3.6168539033102398</v>
      </c>
      <c r="M2430">
        <v>74.902056911664204</v>
      </c>
      <c r="N2430">
        <v>1.9692801304766101</v>
      </c>
      <c r="O2430">
        <v>32.420091324200897</v>
      </c>
      <c r="P2430">
        <v>150.28571428571399</v>
      </c>
      <c r="Q2430">
        <v>3.2229731607178E-2</v>
      </c>
    </row>
    <row r="2431" spans="1:17" hidden="1" x14ac:dyDescent="0.3">
      <c r="A2431" t="s">
        <v>5062</v>
      </c>
      <c r="B2431" t="s">
        <v>5063</v>
      </c>
      <c r="C2431" t="s">
        <v>10398</v>
      </c>
      <c r="D2431" t="s">
        <v>794</v>
      </c>
      <c r="E2431">
        <v>212.327808</v>
      </c>
      <c r="F2431">
        <v>143.62</v>
      </c>
      <c r="G2431">
        <v>-14.926980011456401</v>
      </c>
      <c r="H2431">
        <v>-1.7880239518561201</v>
      </c>
      <c r="I2431">
        <v>-2.0856039140540799</v>
      </c>
      <c r="J2431">
        <v>-4.1624574291795096</v>
      </c>
      <c r="K2431">
        <v>143.13573824948401</v>
      </c>
      <c r="L2431">
        <v>139.917782052197</v>
      </c>
      <c r="M2431">
        <v>44.474824288411398</v>
      </c>
      <c r="N2431">
        <v>0.58448365686403203</v>
      </c>
      <c r="O2431">
        <v>28.289931764378199</v>
      </c>
      <c r="P2431">
        <v>27.153607791058</v>
      </c>
      <c r="Q2431">
        <v>8.2428081741118001E-2</v>
      </c>
    </row>
    <row r="2432" spans="1:17" hidden="1" x14ac:dyDescent="0.3">
      <c r="A2432" t="s">
        <v>5064</v>
      </c>
      <c r="B2432" t="s">
        <v>5065</v>
      </c>
      <c r="C2432" t="s">
        <v>10398</v>
      </c>
      <c r="D2432" t="s">
        <v>278</v>
      </c>
      <c r="E2432">
        <v>212.326876</v>
      </c>
      <c r="F2432">
        <v>82.31</v>
      </c>
      <c r="G2432">
        <v>-46.870028587670802</v>
      </c>
      <c r="H2432">
        <v>4.0464380057406402</v>
      </c>
      <c r="I2432">
        <v>-26.436054205673202</v>
      </c>
      <c r="J2432">
        <v>-1.4544219950808299</v>
      </c>
      <c r="K2432">
        <v>83.643552879661399</v>
      </c>
      <c r="L2432">
        <v>92.105719618402304</v>
      </c>
      <c r="M2432">
        <v>41.477775740600599</v>
      </c>
      <c r="N2432">
        <v>0.79008598742370995</v>
      </c>
      <c r="O2432">
        <v>63.163649617300401</v>
      </c>
      <c r="P2432">
        <v>15.038434661076099</v>
      </c>
    </row>
    <row r="2433" spans="1:17" hidden="1" x14ac:dyDescent="0.3">
      <c r="A2433" t="s">
        <v>5066</v>
      </c>
      <c r="B2433" t="s">
        <v>5067</v>
      </c>
      <c r="C2433" t="s">
        <v>10398</v>
      </c>
      <c r="D2433" t="s">
        <v>605</v>
      </c>
      <c r="E2433">
        <v>212.045669</v>
      </c>
      <c r="F2433">
        <v>120.01</v>
      </c>
      <c r="G2433">
        <v>48.594920508216902</v>
      </c>
      <c r="H2433">
        <v>-11.711739692673801</v>
      </c>
      <c r="I2433">
        <v>-13.6024802499083</v>
      </c>
      <c r="J2433">
        <v>-5.0252056105851999</v>
      </c>
      <c r="K2433">
        <v>133.440034624746</v>
      </c>
      <c r="L2433">
        <v>123.258954600453</v>
      </c>
      <c r="M2433">
        <v>31.678808604889699</v>
      </c>
      <c r="N2433">
        <v>0.55804027723413496</v>
      </c>
      <c r="O2433">
        <v>46.454462128155903</v>
      </c>
      <c r="P2433">
        <v>91.250996015936195</v>
      </c>
      <c r="Q2433">
        <v>0.100039820284028</v>
      </c>
    </row>
    <row r="2434" spans="1:17" hidden="1" x14ac:dyDescent="0.3">
      <c r="A2434" t="s">
        <v>5068</v>
      </c>
      <c r="B2434" t="s">
        <v>5069</v>
      </c>
      <c r="C2434" t="s">
        <v>10398</v>
      </c>
      <c r="D2434" t="s">
        <v>2645</v>
      </c>
      <c r="E2434">
        <v>211.80323609999999</v>
      </c>
      <c r="F2434">
        <v>16.079999999999998</v>
      </c>
      <c r="G2434">
        <v>-3.2361022192126998</v>
      </c>
      <c r="H2434">
        <v>-1.03074844956629</v>
      </c>
      <c r="I2434">
        <v>-23.507061673248199</v>
      </c>
      <c r="J2434">
        <v>-8.1406980122971593</v>
      </c>
      <c r="K2434">
        <v>16.4036165799812</v>
      </c>
      <c r="L2434">
        <v>15.666434740288899</v>
      </c>
      <c r="M2434">
        <v>33.238519408670598</v>
      </c>
      <c r="N2434">
        <v>0.69529746884704502</v>
      </c>
      <c r="O2434">
        <v>21.890547263681601</v>
      </c>
      <c r="P2434">
        <v>36.261243889473597</v>
      </c>
      <c r="Q2434">
        <v>9.0551783436328998E-2</v>
      </c>
    </row>
    <row r="2435" spans="1:17" hidden="1" x14ac:dyDescent="0.3">
      <c r="A2435" t="s">
        <v>5070</v>
      </c>
      <c r="B2435" t="s">
        <v>5071</v>
      </c>
      <c r="C2435" t="s">
        <v>10398</v>
      </c>
      <c r="D2435" t="s">
        <v>278</v>
      </c>
      <c r="E2435">
        <v>211.70904402599999</v>
      </c>
      <c r="F2435">
        <v>205.02</v>
      </c>
      <c r="G2435">
        <v>-7.0473227092050301</v>
      </c>
      <c r="H2435">
        <v>2.4125335343957302</v>
      </c>
      <c r="I2435">
        <v>10.564885021965701</v>
      </c>
      <c r="J2435">
        <v>-4.9968234531932803</v>
      </c>
      <c r="K2435">
        <v>202.24130097057099</v>
      </c>
      <c r="L2435">
        <v>191.52181278088801</v>
      </c>
      <c r="M2435">
        <v>36.3707742304574</v>
      </c>
      <c r="N2435">
        <v>0.31281202487416998</v>
      </c>
      <c r="O2435">
        <v>41.449614671739297</v>
      </c>
      <c r="P2435">
        <v>40.6172839506172</v>
      </c>
      <c r="Q2435">
        <v>5.7537162604901999E-2</v>
      </c>
    </row>
    <row r="2436" spans="1:17" hidden="1" x14ac:dyDescent="0.3">
      <c r="A2436" t="s">
        <v>5072</v>
      </c>
      <c r="B2436" t="s">
        <v>5073</v>
      </c>
      <c r="C2436" t="s">
        <v>10398</v>
      </c>
      <c r="D2436" t="s">
        <v>226</v>
      </c>
      <c r="E2436">
        <v>211.17986199000001</v>
      </c>
      <c r="F2436">
        <v>422.65</v>
      </c>
      <c r="G2436">
        <v>2.3195867800541401</v>
      </c>
      <c r="H2436">
        <v>-7.5742924866237997</v>
      </c>
      <c r="I2436">
        <v>16.7427952323469</v>
      </c>
      <c r="J2436">
        <v>-11.0172131159743</v>
      </c>
      <c r="K2436">
        <v>416.74279700871199</v>
      </c>
      <c r="L2436">
        <v>372.255936946649</v>
      </c>
      <c r="M2436">
        <v>45.893946091244203</v>
      </c>
      <c r="N2436">
        <v>1.1952757424418501</v>
      </c>
      <c r="O2436">
        <v>9.9491304862179</v>
      </c>
      <c r="P2436">
        <v>44.495726495726402</v>
      </c>
      <c r="Q2436">
        <v>-2.2468657643321E-2</v>
      </c>
    </row>
    <row r="2437" spans="1:17" hidden="1" x14ac:dyDescent="0.3">
      <c r="A2437" t="s">
        <v>5074</v>
      </c>
      <c r="B2437" t="s">
        <v>5075</v>
      </c>
      <c r="C2437" t="s">
        <v>10398</v>
      </c>
      <c r="D2437" t="s">
        <v>3147</v>
      </c>
      <c r="E2437">
        <v>210.91560000000001</v>
      </c>
      <c r="F2437">
        <v>16.66</v>
      </c>
      <c r="G2437">
        <v>14.1509607420666</v>
      </c>
      <c r="H2437">
        <v>-30.639054661143799</v>
      </c>
      <c r="I2437">
        <v>-29.257756974475701</v>
      </c>
      <c r="J2437">
        <v>-1.9485231718562299</v>
      </c>
      <c r="K2437">
        <v>19.894894956822601</v>
      </c>
      <c r="L2437">
        <v>17.9642908676331</v>
      </c>
      <c r="M2437">
        <v>27.353698092015001</v>
      </c>
      <c r="N2437">
        <v>0.988235848745177</v>
      </c>
      <c r="O2437">
        <v>49.139655862344902</v>
      </c>
      <c r="P2437">
        <v>75.306909856190799</v>
      </c>
      <c r="Q2437">
        <v>0.13251329248743299</v>
      </c>
    </row>
    <row r="2438" spans="1:17" hidden="1" x14ac:dyDescent="0.3">
      <c r="A2438" t="s">
        <v>5076</v>
      </c>
      <c r="B2438" t="s">
        <v>5077</v>
      </c>
      <c r="C2438" t="s">
        <v>10398</v>
      </c>
      <c r="D2438" t="s">
        <v>21</v>
      </c>
      <c r="E2438">
        <v>210.90575905</v>
      </c>
      <c r="F2438">
        <v>12.95</v>
      </c>
      <c r="G2438">
        <v>-39.034206118682498</v>
      </c>
      <c r="H2438">
        <v>9.5947669237716499E-2</v>
      </c>
      <c r="I2438">
        <v>-2.4702969673658801</v>
      </c>
      <c r="J2438">
        <v>7.4866326188551202</v>
      </c>
      <c r="K2438">
        <v>12.9929083524282</v>
      </c>
      <c r="L2438">
        <v>13.3354938554538</v>
      </c>
      <c r="M2438">
        <v>50.476162339283199</v>
      </c>
      <c r="N2438">
        <v>1.1380300684036599</v>
      </c>
      <c r="O2438">
        <v>28.571428571428498</v>
      </c>
      <c r="P2438">
        <v>31.472081218274099</v>
      </c>
      <c r="Q2438">
        <v>0.109472035029256</v>
      </c>
    </row>
    <row r="2439" spans="1:17" hidden="1" x14ac:dyDescent="0.3">
      <c r="A2439" t="s">
        <v>5078</v>
      </c>
      <c r="B2439" t="s">
        <v>5079</v>
      </c>
      <c r="C2439" t="s">
        <v>10398</v>
      </c>
      <c r="D2439" t="s">
        <v>164</v>
      </c>
      <c r="E2439">
        <v>210.46621159200001</v>
      </c>
      <c r="F2439">
        <v>91.14</v>
      </c>
      <c r="G2439">
        <v>35.3954916274525</v>
      </c>
      <c r="H2439">
        <v>1.9856592976662599</v>
      </c>
      <c r="I2439">
        <v>63.277837360992301</v>
      </c>
      <c r="J2439">
        <v>2.5584119663156</v>
      </c>
      <c r="K2439">
        <v>86.717538022251901</v>
      </c>
      <c r="L2439">
        <v>70.694685947196206</v>
      </c>
      <c r="M2439">
        <v>53.060486651278303</v>
      </c>
      <c r="N2439">
        <v>0.54930799839382205</v>
      </c>
      <c r="O2439">
        <v>8.6021505376344205</v>
      </c>
      <c r="P2439">
        <v>107.136363636363</v>
      </c>
      <c r="Q2439">
        <v>0.16412051574710801</v>
      </c>
    </row>
    <row r="2440" spans="1:17" hidden="1" x14ac:dyDescent="0.3">
      <c r="A2440" t="s">
        <v>5080</v>
      </c>
      <c r="B2440" t="s">
        <v>5081</v>
      </c>
      <c r="C2440" t="s">
        <v>10398</v>
      </c>
      <c r="D2440" t="s">
        <v>733</v>
      </c>
      <c r="E2440">
        <v>210.237050286</v>
      </c>
      <c r="F2440">
        <v>79.510000000000005</v>
      </c>
      <c r="G2440">
        <v>154.87862523600899</v>
      </c>
      <c r="H2440">
        <v>51.510872434535599</v>
      </c>
      <c r="I2440">
        <v>128.830168871143</v>
      </c>
      <c r="J2440">
        <v>8.6405535071271604</v>
      </c>
      <c r="K2440">
        <v>58.491271004560502</v>
      </c>
      <c r="L2440">
        <v>45.0316205514629</v>
      </c>
      <c r="M2440">
        <v>95.102451026533998</v>
      </c>
      <c r="N2440">
        <v>1.4986758399943001</v>
      </c>
      <c r="O2440">
        <v>0</v>
      </c>
      <c r="Q2440">
        <v>0.26199046151806799</v>
      </c>
    </row>
    <row r="2441" spans="1:17" hidden="1" x14ac:dyDescent="0.3">
      <c r="A2441" t="s">
        <v>5082</v>
      </c>
      <c r="B2441" t="s">
        <v>5083</v>
      </c>
      <c r="C2441" t="s">
        <v>10398</v>
      </c>
      <c r="D2441" t="s">
        <v>197</v>
      </c>
      <c r="E2441">
        <v>210.21619050000001</v>
      </c>
      <c r="F2441">
        <v>115.95</v>
      </c>
      <c r="G2441">
        <v>-41.752737587214</v>
      </c>
      <c r="H2441">
        <v>8.8955279264969995</v>
      </c>
      <c r="I2441">
        <v>-6.6049123519812598</v>
      </c>
      <c r="J2441">
        <v>-10.945330142975701</v>
      </c>
      <c r="K2441">
        <v>113.34198617855</v>
      </c>
      <c r="L2441">
        <v>110.799567492476</v>
      </c>
      <c r="M2441">
        <v>43.479713252981803</v>
      </c>
      <c r="N2441">
        <v>1.9718503937007801</v>
      </c>
      <c r="O2441">
        <v>43.855109961190102</v>
      </c>
      <c r="P2441">
        <v>29.264214046822701</v>
      </c>
      <c r="Q2441">
        <v>5.7417188930745003E-2</v>
      </c>
    </row>
    <row r="2442" spans="1:17" hidden="1" x14ac:dyDescent="0.3">
      <c r="A2442" t="s">
        <v>5084</v>
      </c>
      <c r="B2442" t="s">
        <v>5085</v>
      </c>
      <c r="C2442" t="s">
        <v>10398</v>
      </c>
      <c r="D2442" t="s">
        <v>77</v>
      </c>
      <c r="E2442">
        <v>210.08362656</v>
      </c>
      <c r="F2442">
        <v>150.6</v>
      </c>
      <c r="G2442">
        <v>-43.806121756448398</v>
      </c>
      <c r="H2442">
        <v>-3.9546853714724302</v>
      </c>
      <c r="I2442">
        <v>7.6142188924003902</v>
      </c>
      <c r="J2442">
        <v>5.7812792997973004</v>
      </c>
      <c r="K2442">
        <v>138.65724161703901</v>
      </c>
      <c r="L2442">
        <v>138.58837255340501</v>
      </c>
      <c r="M2442">
        <v>69.749485239838094</v>
      </c>
      <c r="N2442">
        <v>0.76058120814951402</v>
      </c>
      <c r="O2442">
        <v>32.1381142098273</v>
      </c>
      <c r="P2442">
        <v>35.188509874326698</v>
      </c>
      <c r="Q2442">
        <v>4.6510529604717001E-2</v>
      </c>
    </row>
    <row r="2443" spans="1:17" hidden="1" x14ac:dyDescent="0.3">
      <c r="A2443" t="s">
        <v>5086</v>
      </c>
      <c r="B2443" t="s">
        <v>5087</v>
      </c>
      <c r="C2443" t="s">
        <v>10398</v>
      </c>
      <c r="D2443" t="s">
        <v>1223</v>
      </c>
      <c r="E2443">
        <v>209.59525730999999</v>
      </c>
      <c r="F2443">
        <v>10.59</v>
      </c>
      <c r="G2443">
        <v>61.2171641326876</v>
      </c>
      <c r="H2443">
        <v>9.9120432501469296</v>
      </c>
      <c r="I2443">
        <v>12.645443773374801</v>
      </c>
      <c r="J2443">
        <v>3.4359632058787999</v>
      </c>
      <c r="K2443">
        <v>9.7037317413820592</v>
      </c>
      <c r="L2443">
        <v>8.9103436231587505</v>
      </c>
      <c r="M2443">
        <v>53.144646067892502</v>
      </c>
      <c r="N2443">
        <v>2.1423097847069199</v>
      </c>
      <c r="O2443">
        <v>45.420207743153902</v>
      </c>
      <c r="P2443">
        <v>105.631067961165</v>
      </c>
      <c r="Q2443">
        <v>9.0889872799608001E-2</v>
      </c>
    </row>
    <row r="2444" spans="1:17" hidden="1" x14ac:dyDescent="0.3">
      <c r="A2444" t="s">
        <v>5088</v>
      </c>
      <c r="B2444" t="s">
        <v>5089</v>
      </c>
      <c r="C2444" t="s">
        <v>10398</v>
      </c>
      <c r="D2444" t="s">
        <v>1001</v>
      </c>
      <c r="E2444">
        <v>209.34375</v>
      </c>
      <c r="F2444">
        <v>398.75</v>
      </c>
      <c r="G2444">
        <v>155.22778189330501</v>
      </c>
      <c r="H2444">
        <v>3.1102340228171399</v>
      </c>
      <c r="I2444">
        <v>12.002582314852701</v>
      </c>
      <c r="J2444">
        <v>1.2826904375147701</v>
      </c>
      <c r="K2444">
        <v>371.38776332958099</v>
      </c>
      <c r="L2444">
        <v>298.11885788256097</v>
      </c>
      <c r="M2444">
        <v>52.884502595367898</v>
      </c>
      <c r="N2444">
        <v>0.318488148995688</v>
      </c>
      <c r="O2444">
        <v>8.0877742946708402</v>
      </c>
      <c r="P2444">
        <v>246.437880104257</v>
      </c>
      <c r="Q2444">
        <v>8.0429744231603997E-2</v>
      </c>
    </row>
    <row r="2445" spans="1:17" hidden="1" x14ac:dyDescent="0.3">
      <c r="A2445" t="s">
        <v>5090</v>
      </c>
      <c r="B2445" t="s">
        <v>5091</v>
      </c>
      <c r="C2445" t="s">
        <v>10398</v>
      </c>
      <c r="D2445" t="s">
        <v>192</v>
      </c>
      <c r="E2445">
        <v>208.99080000000001</v>
      </c>
      <c r="F2445">
        <v>15.69</v>
      </c>
      <c r="G2445">
        <v>7.9173086242431996</v>
      </c>
      <c r="H2445">
        <v>-10.0787051953345</v>
      </c>
      <c r="I2445">
        <v>87.271195179231</v>
      </c>
      <c r="J2445">
        <v>-7.8130741260129</v>
      </c>
      <c r="K2445">
        <v>14.859938937928799</v>
      </c>
      <c r="L2445">
        <v>11.6534741388028</v>
      </c>
      <c r="M2445">
        <v>32.056877283592002</v>
      </c>
      <c r="N2445">
        <v>0.40455500902519298</v>
      </c>
      <c r="O2445">
        <v>25.111536010197501</v>
      </c>
      <c r="P2445">
        <v>105.366492146596</v>
      </c>
      <c r="Q2445">
        <v>0.15974717711164599</v>
      </c>
    </row>
    <row r="2446" spans="1:17" hidden="1" x14ac:dyDescent="0.3">
      <c r="A2446" t="s">
        <v>5092</v>
      </c>
      <c r="B2446" t="s">
        <v>5093</v>
      </c>
      <c r="C2446" t="s">
        <v>10398</v>
      </c>
      <c r="D2446" t="s">
        <v>5094</v>
      </c>
      <c r="E2446">
        <v>208.85033924999999</v>
      </c>
      <c r="F2446">
        <v>84.45</v>
      </c>
      <c r="G2446">
        <v>14.0288023014687</v>
      </c>
      <c r="H2446">
        <v>50.462883712475701</v>
      </c>
      <c r="I2446">
        <v>58.209504702780201</v>
      </c>
      <c r="J2446">
        <v>26.521926736502099</v>
      </c>
      <c r="K2446">
        <v>61.286379849015503</v>
      </c>
      <c r="M2446">
        <v>98.375214015196605</v>
      </c>
      <c r="N2446">
        <v>2.2098158486792698</v>
      </c>
      <c r="O2446">
        <v>3.2563647128478399</v>
      </c>
      <c r="P2446">
        <v>86.629834254143603</v>
      </c>
    </row>
    <row r="2447" spans="1:17" hidden="1" x14ac:dyDescent="0.3">
      <c r="A2447" t="s">
        <v>5095</v>
      </c>
      <c r="B2447" t="s">
        <v>5096</v>
      </c>
      <c r="C2447" t="s">
        <v>10398</v>
      </c>
      <c r="D2447" t="s">
        <v>132</v>
      </c>
      <c r="E2447">
        <v>208.56175999999999</v>
      </c>
      <c r="F2447">
        <v>4.4000000000000004</v>
      </c>
      <c r="G2447">
        <v>39.637122552646098</v>
      </c>
      <c r="H2447">
        <v>-3.2722380694396298</v>
      </c>
      <c r="I2447">
        <v>-18.095296967365801</v>
      </c>
      <c r="J2447">
        <v>-1.71336738114487</v>
      </c>
      <c r="K2447">
        <v>4.3376212682349298</v>
      </c>
      <c r="L2447">
        <v>4.2743631363560599</v>
      </c>
      <c r="M2447">
        <v>19.461474005657799</v>
      </c>
      <c r="N2447">
        <v>0.155496001329615</v>
      </c>
      <c r="O2447">
        <v>31.818181818181799</v>
      </c>
      <c r="P2447">
        <v>79.5918367346938</v>
      </c>
      <c r="Q2447">
        <v>2.8488962567787001E-2</v>
      </c>
    </row>
    <row r="2448" spans="1:17" hidden="1" x14ac:dyDescent="0.3">
      <c r="A2448" t="s">
        <v>5097</v>
      </c>
      <c r="B2448" t="s">
        <v>5098</v>
      </c>
      <c r="C2448" t="s">
        <v>10398</v>
      </c>
      <c r="D2448" t="s">
        <v>1657</v>
      </c>
      <c r="E2448">
        <v>208.05174</v>
      </c>
      <c r="F2448">
        <v>329.3</v>
      </c>
      <c r="G2448">
        <v>199.44312390541</v>
      </c>
      <c r="H2448">
        <v>5.4720266294865896</v>
      </c>
      <c r="I2448">
        <v>49.146957984386198</v>
      </c>
      <c r="J2448">
        <v>-1.63529117877136</v>
      </c>
      <c r="K2448">
        <v>312.90387052006798</v>
      </c>
      <c r="L2448">
        <v>254.05447102269201</v>
      </c>
      <c r="M2448">
        <v>60.485324331827499</v>
      </c>
      <c r="N2448">
        <v>0.89160401866003303</v>
      </c>
      <c r="O2448">
        <v>3.2645004555116901</v>
      </c>
      <c r="P2448">
        <v>246.63157894736801</v>
      </c>
      <c r="Q2448">
        <v>9.5778620804071998E-2</v>
      </c>
    </row>
    <row r="2449" spans="1:17" hidden="1" x14ac:dyDescent="0.3">
      <c r="A2449" t="s">
        <v>5099</v>
      </c>
      <c r="B2449" t="s">
        <v>5100</v>
      </c>
      <c r="C2449" t="s">
        <v>10398</v>
      </c>
      <c r="D2449" t="s">
        <v>514</v>
      </c>
      <c r="E2449">
        <v>207.94985004</v>
      </c>
      <c r="F2449">
        <v>99.6</v>
      </c>
      <c r="G2449">
        <v>52.823935739459202</v>
      </c>
      <c r="H2449">
        <v>31.833316722885201</v>
      </c>
      <c r="I2449">
        <v>40.377256731918102</v>
      </c>
      <c r="J2449">
        <v>2.1327864650089601</v>
      </c>
      <c r="K2449">
        <v>87.405615000429904</v>
      </c>
      <c r="L2449">
        <v>72.616867350081293</v>
      </c>
      <c r="M2449">
        <v>59.964505068191102</v>
      </c>
      <c r="N2449">
        <v>0.94636697451874896</v>
      </c>
      <c r="O2449">
        <v>11.445783132530099</v>
      </c>
      <c r="P2449">
        <v>140.57971014492699</v>
      </c>
      <c r="Q2449">
        <v>0.122243683044783</v>
      </c>
    </row>
    <row r="2450" spans="1:17" hidden="1" x14ac:dyDescent="0.3">
      <c r="A2450" t="s">
        <v>5101</v>
      </c>
      <c r="B2450" t="s">
        <v>5102</v>
      </c>
      <c r="C2450" t="s">
        <v>10398</v>
      </c>
      <c r="D2450" t="s">
        <v>259</v>
      </c>
      <c r="E2450">
        <v>207.94198090500001</v>
      </c>
      <c r="F2450">
        <v>445.95</v>
      </c>
      <c r="G2450">
        <v>20.988828418956</v>
      </c>
      <c r="H2450">
        <v>0.93978242633655695</v>
      </c>
      <c r="I2450">
        <v>-11.0244686360333</v>
      </c>
      <c r="J2450">
        <v>3.1050432625084898</v>
      </c>
      <c r="K2450">
        <v>407.85426923425803</v>
      </c>
      <c r="L2450">
        <v>394.70487844384201</v>
      </c>
      <c r="M2450">
        <v>73.041907302949198</v>
      </c>
      <c r="N2450">
        <v>0.730983059845703</v>
      </c>
      <c r="O2450">
        <v>36.652091041596499</v>
      </c>
      <c r="P2450">
        <v>59.210996072831101</v>
      </c>
      <c r="Q2450">
        <v>0.154499706252022</v>
      </c>
    </row>
    <row r="2451" spans="1:17" hidden="1" x14ac:dyDescent="0.3">
      <c r="A2451" t="s">
        <v>5103</v>
      </c>
      <c r="B2451" t="s">
        <v>5104</v>
      </c>
      <c r="C2451" t="s">
        <v>10398</v>
      </c>
      <c r="D2451" t="s">
        <v>1060</v>
      </c>
      <c r="E2451">
        <v>207.90273706400001</v>
      </c>
      <c r="F2451">
        <v>6.32</v>
      </c>
      <c r="G2451">
        <v>84.643641457469997</v>
      </c>
      <c r="H2451">
        <v>3.9816979877418399</v>
      </c>
      <c r="I2451">
        <v>27.192059354473201</v>
      </c>
      <c r="J2451">
        <v>1.9843818149965999</v>
      </c>
      <c r="K2451">
        <v>6.4648790868706696</v>
      </c>
      <c r="L2451">
        <v>5.5745918317861598</v>
      </c>
      <c r="M2451">
        <v>39.919388250820099</v>
      </c>
      <c r="N2451">
        <v>0.34958373478528199</v>
      </c>
      <c r="O2451">
        <v>36.3924050632911</v>
      </c>
      <c r="Q2451">
        <v>6.6120789549860004E-2</v>
      </c>
    </row>
    <row r="2452" spans="1:17" hidden="1" x14ac:dyDescent="0.3">
      <c r="A2452" t="s">
        <v>5105</v>
      </c>
      <c r="B2452" t="s">
        <v>5106</v>
      </c>
      <c r="C2452" t="s">
        <v>10398</v>
      </c>
      <c r="D2452" t="s">
        <v>125</v>
      </c>
      <c r="E2452">
        <v>207.45</v>
      </c>
      <c r="F2452">
        <v>230.5</v>
      </c>
      <c r="G2452">
        <v>-19.753284514672998</v>
      </c>
      <c r="H2452">
        <v>-10.6210710566972</v>
      </c>
      <c r="I2452">
        <v>-29.081973932030799</v>
      </c>
      <c r="J2452">
        <v>-5.9270770585642198</v>
      </c>
      <c r="K2452">
        <v>252.98333403888699</v>
      </c>
      <c r="L2452">
        <v>262.33761460501802</v>
      </c>
      <c r="M2452">
        <v>25.258558364718301</v>
      </c>
      <c r="N2452">
        <v>0.457388999151012</v>
      </c>
      <c r="O2452">
        <v>53.145336225596502</v>
      </c>
      <c r="P2452">
        <v>10.8706108706108</v>
      </c>
      <c r="Q2452">
        <v>1.5167221566779E-2</v>
      </c>
    </row>
    <row r="2453" spans="1:17" hidden="1" x14ac:dyDescent="0.3">
      <c r="A2453" t="s">
        <v>5107</v>
      </c>
      <c r="B2453" t="s">
        <v>5108</v>
      </c>
      <c r="C2453" t="s">
        <v>10398</v>
      </c>
      <c r="D2453" t="s">
        <v>1001</v>
      </c>
      <c r="E2453">
        <v>206.95650891</v>
      </c>
      <c r="F2453">
        <v>119.1</v>
      </c>
      <c r="G2453">
        <v>-4.8162763271540499</v>
      </c>
      <c r="H2453">
        <v>0.72092663852894401</v>
      </c>
      <c r="I2453">
        <v>25.122596250527302</v>
      </c>
      <c r="J2453">
        <v>-2.2880800248230302</v>
      </c>
      <c r="K2453">
        <v>109.124769843151</v>
      </c>
      <c r="L2453">
        <v>98.043980808007007</v>
      </c>
      <c r="M2453">
        <v>72.111600627552306</v>
      </c>
      <c r="N2453">
        <v>1.88938626950591</v>
      </c>
      <c r="O2453">
        <v>6.63308144416456</v>
      </c>
      <c r="P2453">
        <v>58.167330677290799</v>
      </c>
      <c r="Q2453">
        <v>8.022634046379E-2</v>
      </c>
    </row>
    <row r="2454" spans="1:17" hidden="1" x14ac:dyDescent="0.3">
      <c r="A2454" t="s">
        <v>5109</v>
      </c>
      <c r="B2454" t="s">
        <v>5110</v>
      </c>
      <c r="C2454" t="s">
        <v>10398</v>
      </c>
      <c r="D2454" t="s">
        <v>1978</v>
      </c>
      <c r="E2454">
        <v>206.3892098</v>
      </c>
      <c r="F2454">
        <v>46.6</v>
      </c>
      <c r="G2454">
        <v>135.17908059460399</v>
      </c>
      <c r="H2454">
        <v>-9.1873822194311199</v>
      </c>
      <c r="I2454">
        <v>12.436915917788101</v>
      </c>
      <c r="J2454">
        <v>-5.6325593003367898</v>
      </c>
      <c r="K2454">
        <v>47.774187675682697</v>
      </c>
      <c r="L2454">
        <v>39.945557093002201</v>
      </c>
      <c r="M2454">
        <v>13.201249205948301</v>
      </c>
      <c r="N2454">
        <v>0.43946829288887002</v>
      </c>
      <c r="O2454">
        <v>25.751072961373399</v>
      </c>
      <c r="P2454">
        <v>164.772727272727</v>
      </c>
      <c r="Q2454">
        <v>0.143920049291307</v>
      </c>
    </row>
    <row r="2455" spans="1:17" hidden="1" x14ac:dyDescent="0.3">
      <c r="A2455" t="s">
        <v>5111</v>
      </c>
      <c r="B2455" t="s">
        <v>5112</v>
      </c>
      <c r="C2455" t="s">
        <v>10398</v>
      </c>
      <c r="D2455" t="s">
        <v>125</v>
      </c>
      <c r="E2455">
        <v>206.02914045200001</v>
      </c>
      <c r="F2455">
        <v>22.84</v>
      </c>
      <c r="G2455">
        <v>108.075448014904</v>
      </c>
      <c r="H2455">
        <v>10.7707404413049</v>
      </c>
      <c r="I2455">
        <v>47.052931521426601</v>
      </c>
      <c r="J2455">
        <v>-12.8887045680427</v>
      </c>
      <c r="K2455">
        <v>21.578654049958399</v>
      </c>
      <c r="L2455">
        <v>16.820957361819101</v>
      </c>
      <c r="M2455">
        <v>32.391428544683599</v>
      </c>
      <c r="N2455">
        <v>1.1052318328508699</v>
      </c>
      <c r="O2455">
        <v>17.206654991243401</v>
      </c>
      <c r="P2455">
        <v>157.49718151070999</v>
      </c>
      <c r="Q2455">
        <v>7.1580706925056997E-2</v>
      </c>
    </row>
    <row r="2456" spans="1:17" hidden="1" x14ac:dyDescent="0.3">
      <c r="A2456" t="s">
        <v>5113</v>
      </c>
      <c r="B2456" t="s">
        <v>5114</v>
      </c>
      <c r="C2456" t="s">
        <v>10398</v>
      </c>
      <c r="D2456" t="s">
        <v>472</v>
      </c>
      <c r="E2456">
        <v>205.33655999999999</v>
      </c>
      <c r="F2456">
        <v>84.92</v>
      </c>
      <c r="G2456">
        <v>-35.880374696750401</v>
      </c>
      <c r="H2456">
        <v>-5.4111860576108803</v>
      </c>
      <c r="I2456">
        <v>-30.368024240093099</v>
      </c>
      <c r="J2456">
        <v>-5.7201393901742197</v>
      </c>
      <c r="K2456">
        <v>85.731611578928195</v>
      </c>
      <c r="L2456">
        <v>89.436920849463803</v>
      </c>
      <c r="M2456">
        <v>35.0911724531841</v>
      </c>
      <c r="N2456">
        <v>0.700889375752763</v>
      </c>
      <c r="O2456">
        <v>40.720678285445103</v>
      </c>
      <c r="P2456">
        <v>24.8823529411764</v>
      </c>
      <c r="Q2456">
        <v>-1.7543143479328002E-2</v>
      </c>
    </row>
    <row r="2457" spans="1:17" hidden="1" x14ac:dyDescent="0.3">
      <c r="A2457" t="s">
        <v>5115</v>
      </c>
      <c r="B2457" t="s">
        <v>5116</v>
      </c>
      <c r="C2457" t="s">
        <v>10398</v>
      </c>
      <c r="D2457" t="s">
        <v>1556</v>
      </c>
      <c r="E2457">
        <v>205.21376785000001</v>
      </c>
      <c r="F2457">
        <v>186.55</v>
      </c>
      <c r="G2457">
        <v>2.5239170612536399</v>
      </c>
      <c r="H2457">
        <v>-4.7130540852728</v>
      </c>
      <c r="I2457">
        <v>-10.3563423037793</v>
      </c>
      <c r="J2457">
        <v>-4.6029442645298202</v>
      </c>
      <c r="K2457">
        <v>188.838791283006</v>
      </c>
      <c r="L2457">
        <v>181.09943464267101</v>
      </c>
      <c r="M2457">
        <v>30.8465569378582</v>
      </c>
      <c r="N2457">
        <v>0.73783112713506704</v>
      </c>
      <c r="O2457">
        <v>36.156526400428803</v>
      </c>
      <c r="P2457">
        <v>36.167883211678799</v>
      </c>
      <c r="Q2457">
        <v>2.6325968405696999E-2</v>
      </c>
    </row>
    <row r="2458" spans="1:17" hidden="1" x14ac:dyDescent="0.3">
      <c r="A2458" t="s">
        <v>5117</v>
      </c>
      <c r="B2458" t="s">
        <v>5118</v>
      </c>
      <c r="C2458" t="s">
        <v>10398</v>
      </c>
      <c r="D2458" t="s">
        <v>605</v>
      </c>
      <c r="E2458">
        <v>204.65181659999999</v>
      </c>
      <c r="F2458">
        <v>58.85</v>
      </c>
      <c r="G2458">
        <v>150.64444855997201</v>
      </c>
      <c r="H2458">
        <v>6.25102915146058</v>
      </c>
      <c r="I2458">
        <v>-13.473074745143601</v>
      </c>
      <c r="J2458">
        <v>-1.60330448806311</v>
      </c>
      <c r="K2458">
        <v>60.730326608882301</v>
      </c>
      <c r="M2458">
        <v>41.099512619690898</v>
      </c>
      <c r="N2458">
        <v>1.2914705581419099</v>
      </c>
      <c r="O2458">
        <v>28.292268479184301</v>
      </c>
      <c r="P2458">
        <v>180.23809523809501</v>
      </c>
    </row>
    <row r="2459" spans="1:17" hidden="1" x14ac:dyDescent="0.3">
      <c r="A2459" t="s">
        <v>5119</v>
      </c>
      <c r="B2459" t="s">
        <v>5120</v>
      </c>
      <c r="C2459" t="s">
        <v>10398</v>
      </c>
      <c r="D2459" t="s">
        <v>132</v>
      </c>
      <c r="E2459">
        <v>204.221</v>
      </c>
      <c r="F2459">
        <v>49.81</v>
      </c>
      <c r="G2459">
        <v>30.5671250260569</v>
      </c>
      <c r="H2459">
        <v>-10.236880748100299</v>
      </c>
      <c r="I2459">
        <v>36.594144026422903</v>
      </c>
      <c r="J2459">
        <v>-3.6190277585033601</v>
      </c>
      <c r="K2459">
        <v>51.992781195252803</v>
      </c>
      <c r="L2459">
        <v>44.113717109922703</v>
      </c>
      <c r="M2459">
        <v>22.1355339354797</v>
      </c>
      <c r="N2459">
        <v>9.0573163197654599E-2</v>
      </c>
      <c r="O2459">
        <v>31.1182493475205</v>
      </c>
      <c r="P2459">
        <v>70</v>
      </c>
      <c r="Q2459">
        <v>1.8019465009327999E-2</v>
      </c>
    </row>
    <row r="2460" spans="1:17" hidden="1" x14ac:dyDescent="0.3">
      <c r="A2460" t="s">
        <v>5121</v>
      </c>
      <c r="B2460" t="s">
        <v>5122</v>
      </c>
      <c r="C2460" t="s">
        <v>10398</v>
      </c>
      <c r="D2460" t="s">
        <v>54</v>
      </c>
      <c r="E2460">
        <v>204.15274270399999</v>
      </c>
      <c r="F2460">
        <v>128.97999999999999</v>
      </c>
      <c r="G2460">
        <v>-2.45712622469782</v>
      </c>
      <c r="H2460">
        <v>5.6215518549585504</v>
      </c>
      <c r="I2460">
        <v>15.2862955869257</v>
      </c>
      <c r="J2460">
        <v>-3.0921435236700501</v>
      </c>
      <c r="K2460">
        <v>123.38603729338899</v>
      </c>
      <c r="L2460">
        <v>112.282251209067</v>
      </c>
      <c r="M2460">
        <v>43.954190204257102</v>
      </c>
      <c r="N2460">
        <v>0.71581706954441704</v>
      </c>
      <c r="O2460">
        <v>12.4127771747557</v>
      </c>
      <c r="P2460">
        <v>42.048458149779698</v>
      </c>
      <c r="Q2460">
        <v>-4.0088997026297001E-2</v>
      </c>
    </row>
    <row r="2461" spans="1:17" hidden="1" x14ac:dyDescent="0.3">
      <c r="A2461" t="s">
        <v>5123</v>
      </c>
      <c r="B2461" t="s">
        <v>5124</v>
      </c>
      <c r="C2461" t="s">
        <v>10398</v>
      </c>
      <c r="D2461" t="s">
        <v>605</v>
      </c>
      <c r="E2461">
        <v>203.63309147999999</v>
      </c>
      <c r="F2461">
        <v>9.17</v>
      </c>
      <c r="G2461">
        <v>-29.702579139996701</v>
      </c>
      <c r="H2461">
        <v>-3.32034177089289</v>
      </c>
      <c r="I2461">
        <v>-26.119369184015799</v>
      </c>
      <c r="J2461">
        <v>-5.0817884337764498</v>
      </c>
      <c r="K2461">
        <v>9.2479297166835401</v>
      </c>
      <c r="L2461">
        <v>9.5210954836232702</v>
      </c>
      <c r="M2461">
        <v>40.585997978213598</v>
      </c>
      <c r="N2461">
        <v>1.09548687067506</v>
      </c>
      <c r="O2461">
        <v>51.581243184296603</v>
      </c>
      <c r="P2461">
        <v>14.625</v>
      </c>
      <c r="Q2461">
        <v>1.1219514229552001E-2</v>
      </c>
    </row>
    <row r="2462" spans="1:17" hidden="1" x14ac:dyDescent="0.3">
      <c r="A2462" t="s">
        <v>5125</v>
      </c>
      <c r="B2462" t="s">
        <v>5126</v>
      </c>
      <c r="C2462" t="s">
        <v>10398</v>
      </c>
      <c r="D2462" t="s">
        <v>144</v>
      </c>
      <c r="E2462">
        <v>203.63220000000001</v>
      </c>
      <c r="F2462">
        <v>186.75</v>
      </c>
      <c r="G2462">
        <v>83.713035217936195</v>
      </c>
      <c r="H2462">
        <v>62.578336643203997</v>
      </c>
      <c r="I2462">
        <v>22.848099259049199</v>
      </c>
      <c r="J2462">
        <v>-8.0304405518765698</v>
      </c>
      <c r="K2462">
        <v>144.323389579918</v>
      </c>
      <c r="L2462">
        <v>123.66621869236801</v>
      </c>
      <c r="M2462">
        <v>62.6103646964742</v>
      </c>
      <c r="N2462">
        <v>2.2848181117263602</v>
      </c>
      <c r="O2462">
        <v>12.5301204819277</v>
      </c>
      <c r="P2462">
        <v>155.297334244702</v>
      </c>
      <c r="Q2462">
        <v>0.289460036389594</v>
      </c>
    </row>
    <row r="2463" spans="1:17" hidden="1" x14ac:dyDescent="0.3">
      <c r="A2463" t="s">
        <v>5127</v>
      </c>
      <c r="B2463" t="s">
        <v>5128</v>
      </c>
      <c r="C2463" t="s">
        <v>10398</v>
      </c>
      <c r="D2463" t="s">
        <v>281</v>
      </c>
      <c r="E2463">
        <v>203.43204</v>
      </c>
      <c r="F2463">
        <v>170.55</v>
      </c>
      <c r="G2463">
        <v>83.822502390199801</v>
      </c>
      <c r="H2463">
        <v>6.4664945379408696</v>
      </c>
      <c r="I2463">
        <v>33.639578477473897</v>
      </c>
      <c r="J2463">
        <v>-4.0315360279139201</v>
      </c>
      <c r="K2463">
        <v>157.36048356444101</v>
      </c>
      <c r="L2463">
        <v>133.869836710209</v>
      </c>
      <c r="M2463">
        <v>55.503117932106001</v>
      </c>
      <c r="N2463">
        <v>0.60580449119532798</v>
      </c>
      <c r="O2463">
        <v>5.9513339196716402</v>
      </c>
      <c r="P2463">
        <v>119.72429786137501</v>
      </c>
      <c r="Q2463">
        <v>0.137169918699413</v>
      </c>
    </row>
    <row r="2464" spans="1:17" hidden="1" x14ac:dyDescent="0.3">
      <c r="A2464" t="s">
        <v>5129</v>
      </c>
      <c r="B2464" t="s">
        <v>5130</v>
      </c>
      <c r="C2464" t="s">
        <v>10398</v>
      </c>
      <c r="D2464" t="s">
        <v>1509</v>
      </c>
      <c r="E2464">
        <v>203.326123529</v>
      </c>
      <c r="F2464">
        <v>126.89</v>
      </c>
      <c r="G2464">
        <v>58.111390846592599</v>
      </c>
      <c r="H2464">
        <v>-12.8937077443333</v>
      </c>
      <c r="I2464">
        <v>8.49085446500359</v>
      </c>
      <c r="J2464">
        <v>-2.0232767326595602</v>
      </c>
      <c r="K2464">
        <v>131.369573125203</v>
      </c>
      <c r="L2464">
        <v>114.976633921089</v>
      </c>
      <c r="M2464">
        <v>28.9770552673629</v>
      </c>
      <c r="N2464">
        <v>0.21901330419227</v>
      </c>
      <c r="O2464">
        <v>27.125857041532001</v>
      </c>
      <c r="P2464">
        <v>101.82785156556299</v>
      </c>
      <c r="Q2464">
        <v>8.5084452688478002E-2</v>
      </c>
    </row>
    <row r="2465" spans="1:17" hidden="1" x14ac:dyDescent="0.3">
      <c r="A2465" t="s">
        <v>5131</v>
      </c>
      <c r="B2465" t="s">
        <v>5132</v>
      </c>
      <c r="C2465" t="s">
        <v>10398</v>
      </c>
      <c r="D2465" t="s">
        <v>54</v>
      </c>
      <c r="E2465">
        <v>203.11754400000001</v>
      </c>
      <c r="F2465">
        <v>352.8</v>
      </c>
      <c r="G2465">
        <v>69.615839487884699</v>
      </c>
      <c r="H2465">
        <v>-6.4490606170699296</v>
      </c>
      <c r="I2465">
        <v>2.1091323341673398</v>
      </c>
      <c r="J2465">
        <v>0.45806119028370101</v>
      </c>
      <c r="K2465">
        <v>351.32484886665901</v>
      </c>
      <c r="L2465">
        <v>309.50256430447303</v>
      </c>
      <c r="M2465">
        <v>50.400174464998599</v>
      </c>
      <c r="N2465">
        <v>0.31570711406908197</v>
      </c>
      <c r="O2465">
        <v>15.547052154195001</v>
      </c>
      <c r="P2465">
        <v>117.777777777777</v>
      </c>
      <c r="Q2465">
        <v>0.108633154029145</v>
      </c>
    </row>
    <row r="2466" spans="1:17" hidden="1" x14ac:dyDescent="0.3">
      <c r="A2466" t="s">
        <v>5133</v>
      </c>
      <c r="B2466" t="s">
        <v>5134</v>
      </c>
      <c r="C2466" t="s">
        <v>10398</v>
      </c>
      <c r="D2466" t="s">
        <v>3301</v>
      </c>
      <c r="E2466">
        <v>202.50828390000001</v>
      </c>
      <c r="F2466">
        <v>274.3</v>
      </c>
      <c r="G2466">
        <v>170.68002600934199</v>
      </c>
      <c r="H2466">
        <v>-22.6020579700123</v>
      </c>
      <c r="I2466">
        <v>27.421944411944398</v>
      </c>
      <c r="J2466">
        <v>-8.1592044447079903</v>
      </c>
      <c r="K2466">
        <v>286.54717259538</v>
      </c>
      <c r="L2466">
        <v>259.85421752898498</v>
      </c>
      <c r="M2466">
        <v>43.747204182035503</v>
      </c>
      <c r="N2466">
        <v>0.351035103510351</v>
      </c>
      <c r="O2466">
        <v>31.2431644185198</v>
      </c>
      <c r="P2466">
        <v>218.58304297328601</v>
      </c>
    </row>
    <row r="2467" spans="1:17" hidden="1" x14ac:dyDescent="0.3">
      <c r="A2467" t="s">
        <v>5135</v>
      </c>
      <c r="B2467" t="s">
        <v>5136</v>
      </c>
      <c r="C2467" t="s">
        <v>10398</v>
      </c>
      <c r="D2467" t="s">
        <v>407</v>
      </c>
      <c r="E2467">
        <v>202.41735016499999</v>
      </c>
      <c r="F2467">
        <v>112.05</v>
      </c>
      <c r="G2467">
        <v>-11.022218106694501</v>
      </c>
      <c r="H2467">
        <v>-2.2286809006556201</v>
      </c>
      <c r="I2467">
        <v>0.47613160406268601</v>
      </c>
      <c r="J2467">
        <v>4.1957235279460301</v>
      </c>
      <c r="K2467">
        <v>113.323938636778</v>
      </c>
      <c r="M2467">
        <v>50.136925892188799</v>
      </c>
      <c r="N2467">
        <v>0.36511751390324998</v>
      </c>
      <c r="O2467">
        <v>34.761267291387703</v>
      </c>
      <c r="P2467">
        <v>33.155080213903702</v>
      </c>
    </row>
    <row r="2468" spans="1:17" hidden="1" x14ac:dyDescent="0.3">
      <c r="A2468" t="s">
        <v>5137</v>
      </c>
      <c r="B2468" t="s">
        <v>5138</v>
      </c>
      <c r="C2468" t="s">
        <v>10398</v>
      </c>
      <c r="D2468" t="s">
        <v>281</v>
      </c>
      <c r="E2468">
        <v>202.29302225000001</v>
      </c>
      <c r="F2468">
        <v>113.65</v>
      </c>
      <c r="G2468">
        <v>-29.5936466781231</v>
      </c>
      <c r="I2468">
        <v>-18.095296967365801</v>
      </c>
      <c r="M2468">
        <v>0</v>
      </c>
      <c r="O2468">
        <v>0</v>
      </c>
      <c r="P2468">
        <v>0</v>
      </c>
    </row>
    <row r="2469" spans="1:17" hidden="1" x14ac:dyDescent="0.3">
      <c r="A2469" t="s">
        <v>5139</v>
      </c>
      <c r="B2469" t="s">
        <v>5140</v>
      </c>
      <c r="C2469" t="s">
        <v>10398</v>
      </c>
      <c r="D2469" t="s">
        <v>54</v>
      </c>
      <c r="E2469">
        <v>201.87375</v>
      </c>
      <c r="F2469">
        <v>196.95</v>
      </c>
      <c r="G2469">
        <v>-13.7066210823596</v>
      </c>
      <c r="H2469">
        <v>-0.84211790225051197</v>
      </c>
      <c r="I2469">
        <v>-7.1062859783548902</v>
      </c>
      <c r="J2469">
        <v>-4.1745765839271103</v>
      </c>
      <c r="K2469">
        <v>181.39062862625701</v>
      </c>
      <c r="L2469">
        <v>181.09182843149</v>
      </c>
      <c r="M2469">
        <v>78.187733920333102</v>
      </c>
      <c r="N2469">
        <v>1.6510915918624101</v>
      </c>
      <c r="O2469">
        <v>16.7809088601167</v>
      </c>
      <c r="P2469">
        <v>32.537012113055098</v>
      </c>
      <c r="Q2469">
        <v>-1.4638669353797E-2</v>
      </c>
    </row>
    <row r="2470" spans="1:17" hidden="1" x14ac:dyDescent="0.3">
      <c r="A2470" t="s">
        <v>5141</v>
      </c>
      <c r="B2470" t="s">
        <v>5142</v>
      </c>
      <c r="C2470" t="s">
        <v>10398</v>
      </c>
      <c r="D2470" t="s">
        <v>89</v>
      </c>
      <c r="E2470">
        <v>201.85381425999901</v>
      </c>
      <c r="F2470">
        <v>152.15</v>
      </c>
      <c r="G2470">
        <v>46.404039845879097</v>
      </c>
      <c r="H2470">
        <v>-14.471619278041899</v>
      </c>
      <c r="I2470">
        <v>2.5629108042439501</v>
      </c>
      <c r="J2470">
        <v>-5.4555057459247402</v>
      </c>
      <c r="K2470">
        <v>166.25343473219601</v>
      </c>
      <c r="L2470">
        <v>153.048498866253</v>
      </c>
      <c r="M2470">
        <v>33.868784150802199</v>
      </c>
      <c r="N2470">
        <v>0.68428149146916895</v>
      </c>
      <c r="O2470">
        <v>72.067039106145202</v>
      </c>
      <c r="P2470">
        <v>118.763479511143</v>
      </c>
      <c r="Q2470">
        <v>0.12175594161353499</v>
      </c>
    </row>
    <row r="2471" spans="1:17" hidden="1" x14ac:dyDescent="0.3">
      <c r="A2471" t="s">
        <v>5143</v>
      </c>
      <c r="B2471" t="s">
        <v>5144</v>
      </c>
      <c r="C2471" t="s">
        <v>10398</v>
      </c>
      <c r="D2471" t="s">
        <v>605</v>
      </c>
      <c r="E2471">
        <v>201.76759999999999</v>
      </c>
      <c r="F2471">
        <v>101.8</v>
      </c>
      <c r="G2471">
        <v>30.243062381383801</v>
      </c>
      <c r="H2471">
        <v>1.5635061347294399</v>
      </c>
      <c r="I2471">
        <v>12.3339150761959</v>
      </c>
      <c r="J2471">
        <v>-11.9018772554716</v>
      </c>
      <c r="K2471">
        <v>97.080586098434296</v>
      </c>
      <c r="L2471">
        <v>84.2286365974185</v>
      </c>
      <c r="M2471">
        <v>44.747650416201402</v>
      </c>
      <c r="N2471">
        <v>0.41354344409363902</v>
      </c>
      <c r="O2471">
        <v>25.7367387033398</v>
      </c>
      <c r="P2471">
        <v>71.4670709112346</v>
      </c>
      <c r="Q2471">
        <v>7.3094682697386004E-2</v>
      </c>
    </row>
    <row r="2472" spans="1:17" hidden="1" x14ac:dyDescent="0.3">
      <c r="A2472" t="s">
        <v>5145</v>
      </c>
      <c r="B2472" t="s">
        <v>5146</v>
      </c>
      <c r="C2472" t="s">
        <v>10398</v>
      </c>
      <c r="D2472" t="s">
        <v>54</v>
      </c>
      <c r="E2472">
        <v>201.22126430399999</v>
      </c>
      <c r="F2472">
        <v>127.32</v>
      </c>
      <c r="G2472">
        <v>5.2078355876259197</v>
      </c>
      <c r="H2472">
        <v>5.26799181561781</v>
      </c>
      <c r="I2472">
        <v>16.706185298383101</v>
      </c>
      <c r="J2472">
        <v>-8.8374549723857498</v>
      </c>
      <c r="K2472">
        <v>128.27674386620399</v>
      </c>
      <c r="L2472">
        <v>114.403071036543</v>
      </c>
      <c r="M2472">
        <v>32.603734008723102</v>
      </c>
      <c r="N2472">
        <v>0.18362419689423301</v>
      </c>
      <c r="O2472">
        <v>24.081055607917001</v>
      </c>
      <c r="P2472">
        <v>56.798029556650199</v>
      </c>
      <c r="Q2472">
        <v>6.0037309118710002E-3</v>
      </c>
    </row>
    <row r="2473" spans="1:17" hidden="1" x14ac:dyDescent="0.3">
      <c r="A2473" t="s">
        <v>5147</v>
      </c>
      <c r="B2473" t="s">
        <v>5148</v>
      </c>
      <c r="C2473" t="s">
        <v>10398</v>
      </c>
      <c r="D2473" t="s">
        <v>34</v>
      </c>
      <c r="E2473">
        <v>200.898178</v>
      </c>
      <c r="F2473">
        <v>90.8</v>
      </c>
      <c r="G2473">
        <v>-52.382762324381602</v>
      </c>
      <c r="H2473">
        <v>-10.864962325868101</v>
      </c>
      <c r="I2473">
        <v>-40.884412613624299</v>
      </c>
      <c r="J2473">
        <v>-1.6582405895241501</v>
      </c>
      <c r="K2473">
        <v>93.737004045339205</v>
      </c>
      <c r="M2473">
        <v>42.311940876760303</v>
      </c>
      <c r="N2473">
        <v>0.58725630052306199</v>
      </c>
      <c r="O2473">
        <v>35.958149779735599</v>
      </c>
      <c r="P2473">
        <v>13.358302122347</v>
      </c>
    </row>
    <row r="2474" spans="1:17" hidden="1" x14ac:dyDescent="0.3">
      <c r="A2474" t="s">
        <v>5149</v>
      </c>
      <c r="B2474" t="s">
        <v>5150</v>
      </c>
      <c r="C2474" t="s">
        <v>10398</v>
      </c>
      <c r="D2474" t="s">
        <v>125</v>
      </c>
      <c r="E2474">
        <v>200.58436800000001</v>
      </c>
      <c r="F2474">
        <v>395.1</v>
      </c>
      <c r="G2474">
        <v>130.511685777439</v>
      </c>
      <c r="H2474">
        <v>-30.418639353771901</v>
      </c>
      <c r="I2474">
        <v>7.9937408497715001</v>
      </c>
      <c r="J2474">
        <v>-4.0821493285329797</v>
      </c>
      <c r="K2474">
        <v>468.84307974767</v>
      </c>
      <c r="L2474">
        <v>380.76416061156601</v>
      </c>
      <c r="M2474">
        <v>28.776087184921</v>
      </c>
      <c r="N2474">
        <v>1.1161840460671799</v>
      </c>
      <c r="O2474">
        <v>90.382181726145205</v>
      </c>
      <c r="P2474">
        <v>215.071770334928</v>
      </c>
      <c r="Q2474">
        <v>0.13243882769173901</v>
      </c>
    </row>
    <row r="2475" spans="1:17" hidden="1" x14ac:dyDescent="0.3">
      <c r="A2475" t="s">
        <v>5151</v>
      </c>
      <c r="B2475" t="s">
        <v>5152</v>
      </c>
      <c r="C2475" t="s">
        <v>10398</v>
      </c>
      <c r="D2475" t="s">
        <v>132</v>
      </c>
      <c r="E2475">
        <v>200.456914047</v>
      </c>
      <c r="F2475">
        <v>103.01</v>
      </c>
      <c r="G2475">
        <v>135.759264192562</v>
      </c>
      <c r="H2475">
        <v>9.3714400914798794</v>
      </c>
      <c r="I2475">
        <v>39.653554487458003</v>
      </c>
      <c r="J2475">
        <v>-1.81427555470692</v>
      </c>
      <c r="K2475">
        <v>91.415060456386996</v>
      </c>
      <c r="L2475">
        <v>72.070496921801904</v>
      </c>
      <c r="M2475">
        <v>55.121423846331297</v>
      </c>
      <c r="N2475">
        <v>0.62034049102102895</v>
      </c>
      <c r="O2475">
        <v>21.4445199495194</v>
      </c>
      <c r="P2475">
        <v>184.951590594744</v>
      </c>
      <c r="Q2475">
        <v>0.184031807446013</v>
      </c>
    </row>
    <row r="2476" spans="1:17" hidden="1" x14ac:dyDescent="0.3">
      <c r="A2476" t="s">
        <v>5153</v>
      </c>
      <c r="B2476" t="s">
        <v>5154</v>
      </c>
      <c r="C2476" t="s">
        <v>10398</v>
      </c>
      <c r="D2476" t="s">
        <v>514</v>
      </c>
      <c r="E2476">
        <v>200.41200000000001</v>
      </c>
      <c r="F2476">
        <v>190</v>
      </c>
      <c r="G2476">
        <v>30.4063533218768</v>
      </c>
      <c r="H2476">
        <v>-25.2549966901293</v>
      </c>
      <c r="I2476">
        <v>41.904703032634103</v>
      </c>
      <c r="J2476">
        <v>-0.64953759391083399</v>
      </c>
      <c r="K2476">
        <v>177.25971214720599</v>
      </c>
      <c r="M2476">
        <v>39.841299063405202</v>
      </c>
      <c r="N2476">
        <v>0.288220105066334</v>
      </c>
      <c r="O2476">
        <v>35.2631578947368</v>
      </c>
      <c r="P2476">
        <v>137.5</v>
      </c>
    </row>
    <row r="2477" spans="1:17" hidden="1" x14ac:dyDescent="0.3">
      <c r="A2477" t="s">
        <v>5155</v>
      </c>
      <c r="B2477" t="s">
        <v>5156</v>
      </c>
      <c r="C2477" t="s">
        <v>10398</v>
      </c>
      <c r="D2477" t="s">
        <v>46</v>
      </c>
      <c r="E2477">
        <v>200.18115</v>
      </c>
      <c r="F2477">
        <v>260</v>
      </c>
      <c r="G2477">
        <v>-14.421996622752101</v>
      </c>
      <c r="H2477">
        <v>-17.3468334248231</v>
      </c>
      <c r="I2477">
        <v>5.6847554011178003</v>
      </c>
      <c r="J2477">
        <v>-7.8717251524058698</v>
      </c>
      <c r="K2477">
        <v>276.175115138519</v>
      </c>
      <c r="L2477">
        <v>257.94575907117598</v>
      </c>
      <c r="M2477">
        <v>34.249214284531803</v>
      </c>
      <c r="N2477">
        <v>0.31845400108873101</v>
      </c>
      <c r="O2477">
        <v>30.384615384615302</v>
      </c>
      <c r="P2477">
        <v>24.640460210930001</v>
      </c>
    </row>
    <row r="2478" spans="1:17" hidden="1" x14ac:dyDescent="0.3">
      <c r="A2478" t="s">
        <v>5157</v>
      </c>
      <c r="B2478" t="s">
        <v>5158</v>
      </c>
      <c r="C2478" t="s">
        <v>10398</v>
      </c>
      <c r="D2478" t="s">
        <v>269</v>
      </c>
      <c r="E2478">
        <v>200.081505432</v>
      </c>
      <c r="F2478">
        <v>12.72</v>
      </c>
      <c r="G2478">
        <v>16.613249873600999</v>
      </c>
      <c r="H2478">
        <v>-16.186369239148899</v>
      </c>
      <c r="I2478">
        <v>13.7181745352247</v>
      </c>
      <c r="J2478">
        <v>-13.600029440578099</v>
      </c>
      <c r="K2478">
        <v>13.7507679686444</v>
      </c>
      <c r="L2478">
        <v>12.2341639505849</v>
      </c>
      <c r="M2478">
        <v>25.872899776719098</v>
      </c>
      <c r="N2478">
        <v>1.6081244037659099</v>
      </c>
      <c r="O2478">
        <v>52.908805031446498</v>
      </c>
      <c r="P2478">
        <v>85.693430656934297</v>
      </c>
      <c r="Q2478">
        <v>1.8542240319905999E-2</v>
      </c>
    </row>
    <row r="2479" spans="1:17" hidden="1" x14ac:dyDescent="0.3">
      <c r="A2479" t="s">
        <v>5159</v>
      </c>
      <c r="B2479" t="s">
        <v>5160</v>
      </c>
      <c r="C2479" t="s">
        <v>10398</v>
      </c>
      <c r="D2479" t="s">
        <v>472</v>
      </c>
      <c r="E2479">
        <v>200.01300000000001</v>
      </c>
      <c r="F2479">
        <v>181.5</v>
      </c>
      <c r="G2479">
        <v>21.153861627524599</v>
      </c>
      <c r="H2479">
        <v>-6.95942092234535</v>
      </c>
      <c r="I2479">
        <v>22.547864597918799</v>
      </c>
      <c r="J2479">
        <v>-3.2505199619730099</v>
      </c>
      <c r="K2479">
        <v>183.26073358287701</v>
      </c>
      <c r="L2479">
        <v>172.90817802216901</v>
      </c>
      <c r="M2479">
        <v>51.843161443841701</v>
      </c>
      <c r="N2479">
        <v>0.58518123947811396</v>
      </c>
      <c r="O2479">
        <v>73.553719008264395</v>
      </c>
      <c r="P2479">
        <v>72.446555819477396</v>
      </c>
      <c r="Q2479">
        <v>6.6591640181482004E-2</v>
      </c>
    </row>
    <row r="2480" spans="1:17" hidden="1" x14ac:dyDescent="0.3">
      <c r="A2480" t="s">
        <v>5161</v>
      </c>
      <c r="B2480" t="s">
        <v>5162</v>
      </c>
      <c r="C2480" t="s">
        <v>10398</v>
      </c>
      <c r="D2480" t="s">
        <v>407</v>
      </c>
      <c r="E2480">
        <v>199.303065</v>
      </c>
      <c r="F2480">
        <v>3.51</v>
      </c>
      <c r="G2480">
        <v>-80.087299710563201</v>
      </c>
      <c r="H2480">
        <v>-1.7430919282245301</v>
      </c>
      <c r="I2480">
        <v>-23.230432102500998</v>
      </c>
      <c r="J2480">
        <v>-7.9633673811448702</v>
      </c>
      <c r="K2480">
        <v>3.51333353181341</v>
      </c>
      <c r="L2480">
        <v>4.6273677511678297</v>
      </c>
      <c r="M2480">
        <v>48.341934860364802</v>
      </c>
      <c r="N2480">
        <v>1.7975640789346501</v>
      </c>
      <c r="O2480">
        <v>123.07692307692299</v>
      </c>
      <c r="P2480">
        <v>11.4285714285714</v>
      </c>
      <c r="Q2480">
        <v>4.3908149791271001E-2</v>
      </c>
    </row>
    <row r="2481" spans="1:17" hidden="1" x14ac:dyDescent="0.3">
      <c r="A2481" t="s">
        <v>5163</v>
      </c>
      <c r="B2481" t="s">
        <v>5164</v>
      </c>
      <c r="C2481" t="s">
        <v>10398</v>
      </c>
      <c r="D2481" t="s">
        <v>605</v>
      </c>
      <c r="E2481">
        <v>198.87212334</v>
      </c>
      <c r="F2481">
        <v>125.4</v>
      </c>
      <c r="G2481">
        <v>-2.6799410943667801</v>
      </c>
      <c r="H2481">
        <v>-11.8216633567959</v>
      </c>
      <c r="I2481">
        <v>6.1246138795880496</v>
      </c>
      <c r="J2481">
        <v>-1.3037288269280001</v>
      </c>
      <c r="K2481">
        <v>126.870098917612</v>
      </c>
      <c r="L2481">
        <v>119.179327787826</v>
      </c>
      <c r="M2481">
        <v>38.437115205524002</v>
      </c>
      <c r="N2481">
        <v>0.10502223441382399</v>
      </c>
      <c r="O2481">
        <v>29.178628389154699</v>
      </c>
      <c r="P2481">
        <v>46.6666666666666</v>
      </c>
      <c r="Q2481">
        <v>8.7084585057959005E-2</v>
      </c>
    </row>
    <row r="2482" spans="1:17" hidden="1" x14ac:dyDescent="0.3">
      <c r="A2482" t="s">
        <v>5165</v>
      </c>
      <c r="B2482" t="s">
        <v>5166</v>
      </c>
      <c r="C2482" t="s">
        <v>10398</v>
      </c>
      <c r="E2482">
        <v>198.8536</v>
      </c>
      <c r="F2482">
        <v>61.28</v>
      </c>
      <c r="G2482">
        <v>2159.5359760338602</v>
      </c>
      <c r="H2482">
        <v>48.843642765652902</v>
      </c>
      <c r="I2482">
        <v>252.17660635589601</v>
      </c>
      <c r="J2482">
        <v>6.4998891030049597</v>
      </c>
      <c r="K2482">
        <v>42.958463570294199</v>
      </c>
      <c r="L2482">
        <v>26.076827366703601</v>
      </c>
      <c r="M2482">
        <v>99.928537213819396</v>
      </c>
      <c r="N2482">
        <v>0.69429948424520305</v>
      </c>
      <c r="O2482">
        <v>0</v>
      </c>
      <c r="P2482">
        <v>2261.46435452793</v>
      </c>
      <c r="Q2482">
        <v>0.24990070254744501</v>
      </c>
    </row>
    <row r="2483" spans="1:17" hidden="1" x14ac:dyDescent="0.3">
      <c r="A2483" t="s">
        <v>5167</v>
      </c>
      <c r="B2483" t="s">
        <v>5168</v>
      </c>
      <c r="C2483" t="s">
        <v>10398</v>
      </c>
      <c r="D2483" t="s">
        <v>1526</v>
      </c>
      <c r="E2483">
        <v>198.80650399999999</v>
      </c>
      <c r="F2483">
        <v>132.52000000000001</v>
      </c>
      <c r="G2483">
        <v>-7.9040231703178101</v>
      </c>
      <c r="H2483">
        <v>0.55473165906965505</v>
      </c>
      <c r="I2483">
        <v>-34.486464159794899</v>
      </c>
      <c r="J2483">
        <v>-0.26235765788384602</v>
      </c>
      <c r="K2483">
        <v>134.408225252986</v>
      </c>
      <c r="L2483">
        <v>136.80621041169499</v>
      </c>
      <c r="M2483">
        <v>43.991365423035397</v>
      </c>
      <c r="N2483">
        <v>0.94815767589706901</v>
      </c>
      <c r="O2483">
        <v>48.505885904014399</v>
      </c>
      <c r="P2483">
        <v>31.795126802585699</v>
      </c>
      <c r="Q2483">
        <v>7.1704034612747006E-2</v>
      </c>
    </row>
    <row r="2484" spans="1:17" hidden="1" x14ac:dyDescent="0.3">
      <c r="A2484" t="s">
        <v>5169</v>
      </c>
      <c r="B2484" t="s">
        <v>5170</v>
      </c>
      <c r="C2484" t="s">
        <v>10398</v>
      </c>
      <c r="D2484" t="s">
        <v>2902</v>
      </c>
      <c r="E2484">
        <v>198.68520240000001</v>
      </c>
      <c r="F2484">
        <v>285.3</v>
      </c>
      <c r="G2484">
        <v>131.07332454161099</v>
      </c>
      <c r="H2484">
        <v>46.961234384893899</v>
      </c>
      <c r="I2484">
        <v>58.070186206453201</v>
      </c>
      <c r="J2484">
        <v>21.043834264945598</v>
      </c>
      <c r="K2484">
        <v>224.57929105365099</v>
      </c>
      <c r="L2484">
        <v>183.28983265694899</v>
      </c>
      <c r="M2484">
        <v>73.031049642438106</v>
      </c>
      <c r="N2484">
        <v>1.69696518770202</v>
      </c>
      <c r="O2484">
        <v>6.5194532071503497</v>
      </c>
      <c r="P2484">
        <v>191.12244897959101</v>
      </c>
      <c r="Q2484">
        <v>0.10847422472853099</v>
      </c>
    </row>
    <row r="2485" spans="1:17" hidden="1" x14ac:dyDescent="0.3">
      <c r="A2485" t="s">
        <v>5171</v>
      </c>
      <c r="B2485" t="s">
        <v>5172</v>
      </c>
      <c r="C2485" t="s">
        <v>10398</v>
      </c>
      <c r="D2485" t="s">
        <v>34</v>
      </c>
      <c r="E2485">
        <v>198.5746</v>
      </c>
      <c r="F2485">
        <v>750.4</v>
      </c>
      <c r="G2485">
        <v>86.410958963788204</v>
      </c>
      <c r="H2485">
        <v>10.1782043680717</v>
      </c>
      <c r="I2485">
        <v>74.339630587448795</v>
      </c>
      <c r="J2485">
        <v>14.1121673782134</v>
      </c>
      <c r="K2485">
        <v>552.85162863870005</v>
      </c>
      <c r="L2485">
        <v>444.92676661072898</v>
      </c>
      <c r="M2485">
        <v>81.104544252607198</v>
      </c>
      <c r="N2485">
        <v>1.2933646439577999</v>
      </c>
      <c r="O2485">
        <v>2.6052771855010701</v>
      </c>
      <c r="P2485">
        <v>148.35346682111501</v>
      </c>
      <c r="Q2485">
        <v>0.134433405655246</v>
      </c>
    </row>
    <row r="2486" spans="1:17" hidden="1" x14ac:dyDescent="0.3">
      <c r="A2486" t="s">
        <v>5173</v>
      </c>
      <c r="B2486" t="s">
        <v>5174</v>
      </c>
      <c r="C2486" t="s">
        <v>10398</v>
      </c>
      <c r="D2486" t="s">
        <v>642</v>
      </c>
      <c r="E2486">
        <v>198.35852459500001</v>
      </c>
      <c r="F2486">
        <v>222.6</v>
      </c>
      <c r="G2486">
        <v>-14.1309521209526</v>
      </c>
      <c r="H2486">
        <v>-9.7989038736780092</v>
      </c>
      <c r="I2486">
        <v>-1.8550880900812801</v>
      </c>
      <c r="J2486">
        <v>-0.374081666859162</v>
      </c>
      <c r="K2486">
        <v>227.41569072944401</v>
      </c>
      <c r="L2486">
        <v>218.39837361611299</v>
      </c>
      <c r="M2486">
        <v>41.857060020877199</v>
      </c>
      <c r="N2486">
        <v>2.0055276381909501</v>
      </c>
      <c r="O2486">
        <v>33.535318203329098</v>
      </c>
      <c r="P2486">
        <v>27.857553130384801</v>
      </c>
      <c r="Q2486">
        <v>-2.6094465344941E-2</v>
      </c>
    </row>
    <row r="2487" spans="1:17" hidden="1" x14ac:dyDescent="0.3">
      <c r="A2487" t="s">
        <v>5175</v>
      </c>
      <c r="B2487" t="s">
        <v>5176</v>
      </c>
      <c r="C2487" t="s">
        <v>10398</v>
      </c>
      <c r="D2487" t="s">
        <v>472</v>
      </c>
      <c r="E2487">
        <v>197.64722592999999</v>
      </c>
      <c r="F2487">
        <v>21.01</v>
      </c>
      <c r="G2487">
        <v>56.996051368057998</v>
      </c>
      <c r="H2487">
        <v>52.5195131137922</v>
      </c>
      <c r="I2487">
        <v>103.29564086192801</v>
      </c>
      <c r="J2487">
        <v>4.2156956151494596</v>
      </c>
      <c r="K2487">
        <v>15.4137213646436</v>
      </c>
      <c r="L2487">
        <v>12.6338822462869</v>
      </c>
      <c r="M2487">
        <v>74.205026874124499</v>
      </c>
      <c r="N2487">
        <v>2.0884276919862601</v>
      </c>
      <c r="O2487">
        <v>0</v>
      </c>
      <c r="P2487">
        <v>146.01873536299701</v>
      </c>
      <c r="Q2487">
        <v>-2.6345928686189998E-2</v>
      </c>
    </row>
    <row r="2488" spans="1:17" hidden="1" x14ac:dyDescent="0.3">
      <c r="A2488" t="s">
        <v>5177</v>
      </c>
      <c r="B2488" t="s">
        <v>5178</v>
      </c>
      <c r="C2488" t="s">
        <v>10398</v>
      </c>
      <c r="D2488" t="s">
        <v>281</v>
      </c>
      <c r="E2488">
        <v>197.56511716</v>
      </c>
      <c r="F2488">
        <v>36.04</v>
      </c>
      <c r="G2488">
        <v>10.6944031467114</v>
      </c>
      <c r="H2488">
        <v>3.4327980928141799</v>
      </c>
      <c r="I2488">
        <v>-15.5632912774654</v>
      </c>
      <c r="J2488">
        <v>-10.2812988376932</v>
      </c>
      <c r="K2488">
        <v>36.985123927227903</v>
      </c>
      <c r="L2488">
        <v>35.040413189523399</v>
      </c>
      <c r="M2488">
        <v>36.915251282509999</v>
      </c>
      <c r="N2488">
        <v>0.46514147429097802</v>
      </c>
      <c r="O2488">
        <v>32.491675915649203</v>
      </c>
      <c r="P2488">
        <v>60.892857142857103</v>
      </c>
      <c r="Q2488">
        <v>0.111926877561057</v>
      </c>
    </row>
    <row r="2489" spans="1:17" hidden="1" x14ac:dyDescent="0.3">
      <c r="A2489" t="s">
        <v>5179</v>
      </c>
      <c r="B2489" t="s">
        <v>5180</v>
      </c>
      <c r="C2489" t="s">
        <v>10398</v>
      </c>
      <c r="D2489" t="s">
        <v>54</v>
      </c>
      <c r="E2489">
        <v>197.30188799999999</v>
      </c>
      <c r="F2489">
        <v>120.4</v>
      </c>
      <c r="G2489">
        <v>-47.883432901401001</v>
      </c>
      <c r="H2489">
        <v>-16.287334998586999</v>
      </c>
      <c r="I2489">
        <v>-36.385083190643698</v>
      </c>
      <c r="J2489">
        <v>-7.3088909622799596</v>
      </c>
      <c r="K2489">
        <v>129.57546426827199</v>
      </c>
      <c r="M2489">
        <v>37.712313103897202</v>
      </c>
      <c r="N2489">
        <v>0.29278232581417801</v>
      </c>
      <c r="O2489">
        <v>63.455149501661097</v>
      </c>
      <c r="P2489">
        <v>18.039215686274499</v>
      </c>
    </row>
    <row r="2490" spans="1:17" hidden="1" x14ac:dyDescent="0.3">
      <c r="A2490" t="s">
        <v>5181</v>
      </c>
      <c r="B2490" t="s">
        <v>5182</v>
      </c>
      <c r="C2490" t="s">
        <v>10398</v>
      </c>
      <c r="D2490" t="s">
        <v>290</v>
      </c>
      <c r="E2490">
        <v>197.217524736</v>
      </c>
      <c r="F2490">
        <v>43.31</v>
      </c>
      <c r="G2490">
        <v>-42.541415339319798</v>
      </c>
      <c r="H2490">
        <v>-17.566824647118501</v>
      </c>
      <c r="I2490">
        <v>-38.801997809548197</v>
      </c>
      <c r="J2490">
        <v>-11.757217871852699</v>
      </c>
      <c r="K2490">
        <v>49.501051023708101</v>
      </c>
      <c r="L2490">
        <v>55.554509932118897</v>
      </c>
      <c r="M2490">
        <v>22.8542195902304</v>
      </c>
      <c r="N2490">
        <v>0.731984488176179</v>
      </c>
      <c r="O2490">
        <v>130.20087739552</v>
      </c>
      <c r="P2490">
        <v>1.9058823529411699</v>
      </c>
      <c r="Q2490">
        <v>6.1993272656808998E-2</v>
      </c>
    </row>
    <row r="2491" spans="1:17" hidden="1" x14ac:dyDescent="0.3">
      <c r="A2491" t="s">
        <v>5183</v>
      </c>
      <c r="B2491" t="s">
        <v>5184</v>
      </c>
      <c r="C2491" t="s">
        <v>10398</v>
      </c>
      <c r="D2491" t="s">
        <v>407</v>
      </c>
      <c r="E2491">
        <v>197.20024893799999</v>
      </c>
      <c r="F2491">
        <v>36.74</v>
      </c>
      <c r="G2491">
        <v>230.60243175324899</v>
      </c>
      <c r="H2491">
        <v>17.151940704117699</v>
      </c>
      <c r="I2491">
        <v>212.895694023625</v>
      </c>
      <c r="J2491">
        <v>12.845675967136099</v>
      </c>
      <c r="K2491">
        <v>31.315435543507999</v>
      </c>
      <c r="L2491">
        <v>21.476035241235799</v>
      </c>
      <c r="M2491">
        <v>61.885642046812698</v>
      </c>
      <c r="N2491">
        <v>0.87515852374408698</v>
      </c>
      <c r="O2491">
        <v>10.506260206859</v>
      </c>
      <c r="P2491">
        <v>345.33333333333297</v>
      </c>
      <c r="Q2491">
        <v>0.16116671027125601</v>
      </c>
    </row>
    <row r="2492" spans="1:17" hidden="1" x14ac:dyDescent="0.3">
      <c r="A2492" t="s">
        <v>5185</v>
      </c>
      <c r="B2492" t="s">
        <v>5186</v>
      </c>
      <c r="C2492" t="s">
        <v>10398</v>
      </c>
      <c r="D2492" t="s">
        <v>828</v>
      </c>
      <c r="E2492">
        <v>196.84827279999999</v>
      </c>
      <c r="F2492">
        <v>101.6</v>
      </c>
      <c r="G2492">
        <v>17.015299930823399</v>
      </c>
      <c r="H2492">
        <v>-10.323000378464901</v>
      </c>
      <c r="I2492">
        <v>28.513649641580699</v>
      </c>
      <c r="J2492">
        <v>8.0768424090649003</v>
      </c>
      <c r="K2492">
        <v>101.782825133353</v>
      </c>
      <c r="M2492">
        <v>63.199091605525702</v>
      </c>
      <c r="O2492">
        <v>36.811023622047202</v>
      </c>
      <c r="P2492">
        <v>62.041467304625101</v>
      </c>
    </row>
    <row r="2493" spans="1:17" hidden="1" x14ac:dyDescent="0.3">
      <c r="A2493" t="s">
        <v>5187</v>
      </c>
      <c r="B2493" t="s">
        <v>5188</v>
      </c>
      <c r="C2493" t="s">
        <v>10398</v>
      </c>
      <c r="D2493" t="s">
        <v>171</v>
      </c>
      <c r="E2493">
        <v>196.08</v>
      </c>
      <c r="F2493">
        <v>24.51</v>
      </c>
      <c r="G2493">
        <v>2.89283980836335</v>
      </c>
      <c r="H2493">
        <v>-15.4765766515936</v>
      </c>
      <c r="I2493">
        <v>11.931228231573099</v>
      </c>
      <c r="J2493">
        <v>-7.9942961972849496</v>
      </c>
      <c r="K2493">
        <v>25.694037452911299</v>
      </c>
      <c r="L2493">
        <v>22.2379785264406</v>
      </c>
      <c r="M2493">
        <v>22.9391060199337</v>
      </c>
      <c r="N2493">
        <v>0.25007894021077498</v>
      </c>
      <c r="O2493">
        <v>27.702978376172901</v>
      </c>
      <c r="P2493">
        <v>69.034482758620697</v>
      </c>
      <c r="Q2493">
        <v>8.5837101076594993E-2</v>
      </c>
    </row>
    <row r="2494" spans="1:17" hidden="1" x14ac:dyDescent="0.3">
      <c r="A2494" t="s">
        <v>5189</v>
      </c>
      <c r="B2494" t="s">
        <v>5190</v>
      </c>
      <c r="C2494" t="s">
        <v>10398</v>
      </c>
      <c r="D2494" t="s">
        <v>171</v>
      </c>
      <c r="E2494">
        <v>196.01234355</v>
      </c>
      <c r="F2494">
        <v>29.91</v>
      </c>
      <c r="G2494">
        <v>-17.7805625659736</v>
      </c>
      <c r="H2494">
        <v>3.0520208537303302</v>
      </c>
      <c r="I2494">
        <v>-13.6973912082035</v>
      </c>
      <c r="J2494">
        <v>1.90638904645999</v>
      </c>
      <c r="K2494">
        <v>30.220859935379799</v>
      </c>
      <c r="L2494">
        <v>28.729506334458101</v>
      </c>
      <c r="M2494">
        <v>42.479346075459603</v>
      </c>
      <c r="N2494">
        <v>0.28215828299623102</v>
      </c>
      <c r="O2494">
        <v>53.794717485790699</v>
      </c>
      <c r="P2494">
        <v>32.052980132450301</v>
      </c>
      <c r="Q2494">
        <v>3.5760433428085998E-2</v>
      </c>
    </row>
    <row r="2495" spans="1:17" hidden="1" x14ac:dyDescent="0.3">
      <c r="A2495" t="s">
        <v>5191</v>
      </c>
      <c r="B2495" t="s">
        <v>5192</v>
      </c>
      <c r="C2495" t="s">
        <v>10398</v>
      </c>
      <c r="D2495" t="s">
        <v>21</v>
      </c>
      <c r="E2495">
        <v>195.97284877999999</v>
      </c>
      <c r="F2495">
        <v>101.8</v>
      </c>
      <c r="G2495">
        <v>49.789613233771099</v>
      </c>
      <c r="H2495">
        <v>-3.0608428023123699</v>
      </c>
      <c r="I2495">
        <v>-2.01775990921309</v>
      </c>
      <c r="J2495">
        <v>2.7997216240907199</v>
      </c>
      <c r="K2495">
        <v>103.76414219055199</v>
      </c>
      <c r="L2495">
        <v>95.379418226803296</v>
      </c>
      <c r="M2495">
        <v>60.957512835523097</v>
      </c>
      <c r="N2495">
        <v>9.5776741374019203E-2</v>
      </c>
      <c r="O2495">
        <v>44.990176817288798</v>
      </c>
      <c r="P2495">
        <v>83.093525179856101</v>
      </c>
      <c r="Q2495">
        <v>5.1813043890158998E-2</v>
      </c>
    </row>
    <row r="2496" spans="1:17" hidden="1" x14ac:dyDescent="0.3">
      <c r="A2496" t="s">
        <v>5193</v>
      </c>
      <c r="B2496" t="s">
        <v>5194</v>
      </c>
      <c r="C2496" t="s">
        <v>10398</v>
      </c>
      <c r="D2496" t="s">
        <v>472</v>
      </c>
      <c r="E2496">
        <v>195.705240135</v>
      </c>
      <c r="F2496">
        <v>80.61</v>
      </c>
      <c r="G2496">
        <v>144.59002679126399</v>
      </c>
      <c r="H2496">
        <v>231.29262235748899</v>
      </c>
      <c r="I2496">
        <v>210.79087194328201</v>
      </c>
      <c r="J2496">
        <v>-5.6942219223543002</v>
      </c>
      <c r="K2496">
        <v>53.746693532910697</v>
      </c>
      <c r="L2496">
        <v>35.086509760103297</v>
      </c>
      <c r="M2496">
        <v>63.428151410312999</v>
      </c>
      <c r="N2496">
        <v>1.4878914171889399</v>
      </c>
      <c r="O2496">
        <v>8.3860563205557792</v>
      </c>
      <c r="P2496">
        <v>313.38461538461502</v>
      </c>
      <c r="Q2496">
        <v>0.110893440772204</v>
      </c>
    </row>
    <row r="2497" spans="1:17" hidden="1" x14ac:dyDescent="0.3">
      <c r="A2497" t="s">
        <v>5195</v>
      </c>
      <c r="B2497" t="s">
        <v>5196</v>
      </c>
      <c r="C2497" t="s">
        <v>10398</v>
      </c>
      <c r="D2497" t="s">
        <v>5197</v>
      </c>
      <c r="E2497">
        <v>195.61638802499999</v>
      </c>
      <c r="F2497">
        <v>183.25</v>
      </c>
      <c r="G2497">
        <v>-38.875824895944902</v>
      </c>
      <c r="H2497">
        <v>3.4135078562046002</v>
      </c>
      <c r="I2497">
        <v>-16.459135015064099</v>
      </c>
      <c r="J2497">
        <v>-3.6658739774509299</v>
      </c>
      <c r="K2497">
        <v>174.65468828796801</v>
      </c>
      <c r="L2497">
        <v>189.75496059260499</v>
      </c>
      <c r="M2497">
        <v>58.860512044139199</v>
      </c>
      <c r="N2497">
        <v>0.67278927069655603</v>
      </c>
      <c r="O2497">
        <v>60.436562073669798</v>
      </c>
      <c r="P2497">
        <v>24.4904891304347</v>
      </c>
      <c r="Q2497">
        <v>-5.2369130594855998E-2</v>
      </c>
    </row>
    <row r="2498" spans="1:17" hidden="1" x14ac:dyDescent="0.3">
      <c r="A2498" t="s">
        <v>5198</v>
      </c>
      <c r="B2498" t="s">
        <v>5199</v>
      </c>
      <c r="C2498" t="s">
        <v>10398</v>
      </c>
      <c r="D2498" t="s">
        <v>77</v>
      </c>
      <c r="E2498">
        <v>194.911416</v>
      </c>
      <c r="F2498">
        <v>84.84</v>
      </c>
      <c r="G2498">
        <v>114.902030555306</v>
      </c>
      <c r="H2498">
        <v>0.57833664320403499</v>
      </c>
      <c r="I2498">
        <v>-13.095296967365799</v>
      </c>
      <c r="J2498">
        <v>-1.71336738114487</v>
      </c>
      <c r="K2498">
        <v>82.986364852778806</v>
      </c>
      <c r="L2498">
        <v>75.305959912396105</v>
      </c>
      <c r="M2498">
        <v>100</v>
      </c>
      <c r="N2498">
        <v>0</v>
      </c>
      <c r="O2498">
        <v>0</v>
      </c>
      <c r="P2498">
        <v>144.49567723342901</v>
      </c>
    </row>
    <row r="2499" spans="1:17" hidden="1" x14ac:dyDescent="0.3">
      <c r="A2499" t="s">
        <v>5200</v>
      </c>
      <c r="B2499" t="s">
        <v>5201</v>
      </c>
      <c r="C2499" t="s">
        <v>10398</v>
      </c>
      <c r="D2499" t="s">
        <v>1414</v>
      </c>
      <c r="E2499">
        <v>194.7519595</v>
      </c>
      <c r="F2499">
        <v>380.65</v>
      </c>
      <c r="G2499">
        <v>14.9752860981776</v>
      </c>
      <c r="H2499">
        <v>-0.16022186597656601</v>
      </c>
      <c r="I2499">
        <v>-16.966179007748401</v>
      </c>
      <c r="J2499">
        <v>-2.8951855629630598</v>
      </c>
      <c r="K2499">
        <v>394.09784689108398</v>
      </c>
      <c r="L2499">
        <v>372.659598327607</v>
      </c>
      <c r="M2499">
        <v>41.073708000879599</v>
      </c>
      <c r="N2499">
        <v>0.32321844019831197</v>
      </c>
      <c r="O2499">
        <v>41.5473532116117</v>
      </c>
      <c r="P2499">
        <v>56.068060680606699</v>
      </c>
      <c r="Q2499">
        <v>4.3762759089561003E-2</v>
      </c>
    </row>
    <row r="2500" spans="1:17" hidden="1" x14ac:dyDescent="0.3">
      <c r="A2500" t="s">
        <v>5202</v>
      </c>
      <c r="B2500" t="s">
        <v>5203</v>
      </c>
      <c r="C2500" t="s">
        <v>10398</v>
      </c>
      <c r="D2500" t="s">
        <v>605</v>
      </c>
      <c r="E2500">
        <v>194.473087996</v>
      </c>
      <c r="F2500">
        <v>4.18</v>
      </c>
      <c r="G2500">
        <v>68.415138094936793</v>
      </c>
      <c r="H2500">
        <v>-34.302817855946998</v>
      </c>
      <c r="I2500">
        <v>14.758109188555601</v>
      </c>
      <c r="J2500">
        <v>-11.9307586854926</v>
      </c>
      <c r="K2500">
        <v>3.9905981859644601</v>
      </c>
      <c r="L2500">
        <v>3.5142020559621998</v>
      </c>
      <c r="M2500">
        <v>43.9616006109352</v>
      </c>
      <c r="N2500">
        <v>0.80771913871324297</v>
      </c>
      <c r="O2500">
        <v>42.344497607655498</v>
      </c>
      <c r="P2500">
        <v>103.86126117029301</v>
      </c>
      <c r="Q2500">
        <v>0.14162223072624699</v>
      </c>
    </row>
    <row r="2501" spans="1:17" hidden="1" x14ac:dyDescent="0.3">
      <c r="A2501" t="s">
        <v>5204</v>
      </c>
      <c r="B2501" t="s">
        <v>5205</v>
      </c>
      <c r="C2501" t="s">
        <v>10398</v>
      </c>
      <c r="D2501" t="s">
        <v>197</v>
      </c>
      <c r="E2501">
        <v>194.16471749999999</v>
      </c>
      <c r="F2501">
        <v>156.15</v>
      </c>
      <c r="G2501">
        <v>-69.914686234782707</v>
      </c>
      <c r="H2501">
        <v>-12.58190074552</v>
      </c>
      <c r="I2501">
        <v>-21.467821719841101</v>
      </c>
      <c r="J2501">
        <v>-6.0705985307122496</v>
      </c>
      <c r="K2501">
        <v>164.36877904411801</v>
      </c>
      <c r="L2501">
        <v>174.070171668499</v>
      </c>
      <c r="M2501">
        <v>35.034773043673198</v>
      </c>
      <c r="N2501">
        <v>0.856338613445491</v>
      </c>
      <c r="O2501">
        <v>88.920909382004396</v>
      </c>
      <c r="P2501">
        <v>11.5755627009646</v>
      </c>
      <c r="Q2501">
        <v>0.113114628768664</v>
      </c>
    </row>
    <row r="2502" spans="1:17" hidden="1" x14ac:dyDescent="0.3">
      <c r="A2502" t="s">
        <v>5206</v>
      </c>
      <c r="B2502" t="s">
        <v>5207</v>
      </c>
      <c r="C2502" t="s">
        <v>10398</v>
      </c>
      <c r="D2502" t="s">
        <v>281</v>
      </c>
      <c r="E2502">
        <v>193.501624244</v>
      </c>
      <c r="F2502">
        <v>43.06</v>
      </c>
      <c r="G2502">
        <v>178.19763280722299</v>
      </c>
      <c r="H2502">
        <v>6.8006759477351002</v>
      </c>
      <c r="I2502">
        <v>179.280393640368</v>
      </c>
      <c r="J2502">
        <v>12.9525750414515</v>
      </c>
      <c r="K2502">
        <v>37.477654138427397</v>
      </c>
      <c r="L2502">
        <v>28.3408302778634</v>
      </c>
      <c r="M2502">
        <v>82.182328546502902</v>
      </c>
      <c r="N2502">
        <v>1.74566802067959</v>
      </c>
      <c r="O2502">
        <v>19.136089177891201</v>
      </c>
      <c r="P2502">
        <v>255.86776859504101</v>
      </c>
      <c r="Q2502">
        <v>8.6906578208179E-2</v>
      </c>
    </row>
    <row r="2503" spans="1:17" hidden="1" x14ac:dyDescent="0.3">
      <c r="A2503" t="s">
        <v>5208</v>
      </c>
      <c r="B2503" t="s">
        <v>5209</v>
      </c>
      <c r="C2503" t="s">
        <v>10398</v>
      </c>
      <c r="D2503" t="s">
        <v>642</v>
      </c>
      <c r="E2503">
        <v>193.125</v>
      </c>
      <c r="F2503">
        <v>103</v>
      </c>
      <c r="G2503">
        <v>-34.311500517161001</v>
      </c>
      <c r="H2503">
        <v>-6.8712310801389096</v>
      </c>
      <c r="I2503">
        <v>26.3242206994877</v>
      </c>
      <c r="J2503">
        <v>-3.4740329514263899</v>
      </c>
      <c r="K2503">
        <v>103.046204987347</v>
      </c>
      <c r="L2503">
        <v>97.601664772210697</v>
      </c>
      <c r="M2503">
        <v>49.522055866366202</v>
      </c>
      <c r="N2503">
        <v>0.17208244185763599</v>
      </c>
      <c r="O2503">
        <v>17.2330097087378</v>
      </c>
      <c r="P2503">
        <v>50.145772594752103</v>
      </c>
      <c r="Q2503">
        <v>-5.4729743569103997E-2</v>
      </c>
    </row>
    <row r="2504" spans="1:17" hidden="1" x14ac:dyDescent="0.3">
      <c r="A2504" t="s">
        <v>5210</v>
      </c>
      <c r="B2504" t="s">
        <v>5211</v>
      </c>
      <c r="C2504" t="s">
        <v>10398</v>
      </c>
      <c r="D2504" t="s">
        <v>429</v>
      </c>
      <c r="E2504">
        <v>193.11036402599899</v>
      </c>
      <c r="F2504">
        <v>66.06</v>
      </c>
      <c r="G2504">
        <v>-36.877857204438897</v>
      </c>
      <c r="H2504">
        <v>-13.0241056905815</v>
      </c>
      <c r="I2504">
        <v>-13.8174753414779</v>
      </c>
      <c r="J2504">
        <v>-0.26758424861476499</v>
      </c>
      <c r="K2504">
        <v>68.885823898752605</v>
      </c>
      <c r="L2504">
        <v>70.554862826153695</v>
      </c>
      <c r="M2504">
        <v>39.737232258271597</v>
      </c>
      <c r="N2504">
        <v>0.66870502521811703</v>
      </c>
      <c r="O2504">
        <v>55.086285195277</v>
      </c>
      <c r="P2504">
        <v>11.682163989856299</v>
      </c>
      <c r="Q2504">
        <v>-5.3164248352477003E-2</v>
      </c>
    </row>
    <row r="2505" spans="1:17" hidden="1" x14ac:dyDescent="0.3">
      <c r="A2505" t="s">
        <v>5212</v>
      </c>
      <c r="B2505" t="s">
        <v>5213</v>
      </c>
      <c r="C2505" t="s">
        <v>10398</v>
      </c>
      <c r="D2505" t="s">
        <v>141</v>
      </c>
      <c r="E2505">
        <v>192.93181000000001</v>
      </c>
      <c r="F2505">
        <v>21.65</v>
      </c>
      <c r="G2505">
        <v>62.679887957756002</v>
      </c>
      <c r="H2505">
        <v>-16.678392135263799</v>
      </c>
      <c r="I2505">
        <v>-30.051376674563901</v>
      </c>
      <c r="J2505">
        <v>-4.8669322805964201</v>
      </c>
      <c r="K2505">
        <v>23.237613327197</v>
      </c>
      <c r="L2505">
        <v>22.510756875692799</v>
      </c>
      <c r="M2505">
        <v>43.538990616079303</v>
      </c>
      <c r="N2505">
        <v>0.89300043587737299</v>
      </c>
      <c r="O2505">
        <v>84.572748267898405</v>
      </c>
      <c r="P2505">
        <v>124.35233160621701</v>
      </c>
      <c r="Q2505">
        <v>9.5522362829455004E-2</v>
      </c>
    </row>
    <row r="2506" spans="1:17" hidden="1" x14ac:dyDescent="0.3">
      <c r="A2506" t="s">
        <v>5214</v>
      </c>
      <c r="B2506" t="s">
        <v>5215</v>
      </c>
      <c r="C2506" t="s">
        <v>10398</v>
      </c>
      <c r="D2506" t="s">
        <v>605</v>
      </c>
      <c r="E2506">
        <v>192.4794723</v>
      </c>
      <c r="F2506">
        <v>58.09</v>
      </c>
      <c r="G2506">
        <v>-81.003098790210103</v>
      </c>
      <c r="H2506">
        <v>-15.945771432628099</v>
      </c>
      <c r="I2506">
        <v>-41.509931113707303</v>
      </c>
      <c r="J2506">
        <v>2.2690887592059998</v>
      </c>
      <c r="K2506">
        <v>62.116681509762202</v>
      </c>
      <c r="L2506">
        <v>84.359003124062596</v>
      </c>
      <c r="M2506">
        <v>36.882082067505998</v>
      </c>
      <c r="N2506">
        <v>0.27313962089493998</v>
      </c>
      <c r="O2506">
        <v>109.846789464623</v>
      </c>
      <c r="P2506">
        <v>26.036016489477099</v>
      </c>
      <c r="Q2506">
        <v>0.16854995601394099</v>
      </c>
    </row>
    <row r="2507" spans="1:17" hidden="1" x14ac:dyDescent="0.3">
      <c r="A2507" t="s">
        <v>5216</v>
      </c>
      <c r="B2507" t="s">
        <v>5217</v>
      </c>
      <c r="C2507" t="s">
        <v>10398</v>
      </c>
      <c r="D2507" t="s">
        <v>125</v>
      </c>
      <c r="E2507">
        <v>192.0847995</v>
      </c>
      <c r="F2507">
        <v>559.15</v>
      </c>
      <c r="G2507">
        <v>68.500583073067901</v>
      </c>
      <c r="H2507">
        <v>-10.2463161345737</v>
      </c>
      <c r="I2507">
        <v>106.779024367844</v>
      </c>
      <c r="J2507">
        <v>-7.5380201589226399</v>
      </c>
      <c r="K2507">
        <v>532.39093304377695</v>
      </c>
      <c r="L2507">
        <v>397.15407978133601</v>
      </c>
      <c r="M2507">
        <v>41.200335483257398</v>
      </c>
      <c r="N2507">
        <v>0.31699965345329201</v>
      </c>
      <c r="O2507">
        <v>15.7113475811499</v>
      </c>
      <c r="P2507">
        <v>153.46781504986399</v>
      </c>
      <c r="Q2507">
        <v>0.161749387739068</v>
      </c>
    </row>
    <row r="2508" spans="1:17" hidden="1" x14ac:dyDescent="0.3">
      <c r="A2508" t="s">
        <v>5218</v>
      </c>
      <c r="B2508" t="s">
        <v>5219</v>
      </c>
      <c r="C2508" t="s">
        <v>10398</v>
      </c>
      <c r="D2508" t="s">
        <v>54</v>
      </c>
      <c r="E2508">
        <v>191.39332192200001</v>
      </c>
      <c r="F2508">
        <v>88.77</v>
      </c>
      <c r="G2508">
        <v>8.7851530101075497</v>
      </c>
      <c r="H2508">
        <v>4.0032450681124399</v>
      </c>
      <c r="I2508">
        <v>17.534955133474401</v>
      </c>
      <c r="J2508">
        <v>-6.2602877294196304</v>
      </c>
      <c r="K2508">
        <v>85.098339509820903</v>
      </c>
      <c r="L2508">
        <v>78.877681106836903</v>
      </c>
      <c r="M2508">
        <v>50.353309519762902</v>
      </c>
      <c r="N2508">
        <v>0.102937631777136</v>
      </c>
      <c r="O2508">
        <v>36.926889714993798</v>
      </c>
      <c r="P2508">
        <v>47.091963545981699</v>
      </c>
      <c r="Q2508">
        <v>-6.1453424000309002E-2</v>
      </c>
    </row>
    <row r="2509" spans="1:17" hidden="1" x14ac:dyDescent="0.3">
      <c r="A2509" t="s">
        <v>5220</v>
      </c>
      <c r="B2509" t="s">
        <v>5221</v>
      </c>
      <c r="C2509" t="s">
        <v>10398</v>
      </c>
      <c r="D2509" t="s">
        <v>290</v>
      </c>
      <c r="E2509">
        <v>191.306127159</v>
      </c>
      <c r="F2509">
        <v>74.13</v>
      </c>
      <c r="G2509">
        <v>-94.847923687731694</v>
      </c>
      <c r="H2509">
        <v>-8.7818412224086</v>
      </c>
      <c r="I2509">
        <v>-60.9623489904872</v>
      </c>
      <c r="J2509">
        <v>-5.8841594603527803</v>
      </c>
      <c r="K2509">
        <v>85.303412332811405</v>
      </c>
      <c r="L2509">
        <v>121.056137173707</v>
      </c>
      <c r="M2509">
        <v>22.528587092903798</v>
      </c>
      <c r="N2509">
        <v>1.7810947737604901</v>
      </c>
      <c r="O2509">
        <v>206.151355726426</v>
      </c>
      <c r="P2509">
        <v>0.175675675675668</v>
      </c>
      <c r="Q2509">
        <v>3.1989873773700001E-4</v>
      </c>
    </row>
    <row r="2510" spans="1:17" hidden="1" x14ac:dyDescent="0.3">
      <c r="A2510" t="s">
        <v>5222</v>
      </c>
      <c r="B2510" t="s">
        <v>5223</v>
      </c>
      <c r="C2510" t="s">
        <v>10398</v>
      </c>
      <c r="D2510" t="s">
        <v>1543</v>
      </c>
      <c r="E2510">
        <v>190.83600000000001</v>
      </c>
      <c r="F2510">
        <v>186</v>
      </c>
      <c r="G2510">
        <v>-41.022218106694503</v>
      </c>
      <c r="H2510">
        <v>-8.08052095089967</v>
      </c>
      <c r="I2510">
        <v>16.6873117282862</v>
      </c>
      <c r="J2510">
        <v>-0.69211427598341102</v>
      </c>
      <c r="K2510">
        <v>186.44934214109099</v>
      </c>
      <c r="M2510">
        <v>47.899798860246896</v>
      </c>
      <c r="N2510">
        <v>0.19198312236286899</v>
      </c>
      <c r="O2510">
        <v>16.6666666666666</v>
      </c>
      <c r="P2510">
        <v>60.344827586206897</v>
      </c>
    </row>
    <row r="2511" spans="1:17" hidden="1" x14ac:dyDescent="0.3">
      <c r="A2511" t="s">
        <v>5224</v>
      </c>
      <c r="B2511" t="s">
        <v>5225</v>
      </c>
      <c r="C2511" t="s">
        <v>10398</v>
      </c>
      <c r="D2511" t="s">
        <v>327</v>
      </c>
      <c r="E2511">
        <v>190.82908800000001</v>
      </c>
      <c r="F2511">
        <v>82</v>
      </c>
      <c r="G2511">
        <v>-63.196885544519901</v>
      </c>
      <c r="H2511">
        <v>-1.3223591189718</v>
      </c>
      <c r="I2511">
        <v>-8.9075473002553505</v>
      </c>
      <c r="J2511">
        <v>1.1257493380980199</v>
      </c>
      <c r="K2511">
        <v>78.292979833421398</v>
      </c>
      <c r="L2511">
        <v>86.874054750509799</v>
      </c>
      <c r="M2511">
        <v>60.638384195760899</v>
      </c>
      <c r="N2511">
        <v>0.82434762280470997</v>
      </c>
      <c r="O2511">
        <v>53.109756097560897</v>
      </c>
      <c r="P2511">
        <v>30.158730158730101</v>
      </c>
    </row>
    <row r="2512" spans="1:17" hidden="1" x14ac:dyDescent="0.3">
      <c r="A2512" t="s">
        <v>5226</v>
      </c>
      <c r="B2512" t="s">
        <v>5227</v>
      </c>
      <c r="C2512" t="s">
        <v>10398</v>
      </c>
      <c r="D2512" t="s">
        <v>278</v>
      </c>
      <c r="E2512">
        <v>190.74354200400001</v>
      </c>
      <c r="F2512">
        <v>140.35</v>
      </c>
      <c r="G2512">
        <v>-49.674400259565303</v>
      </c>
      <c r="H2512">
        <v>-4.4933993682737299</v>
      </c>
      <c r="I2512">
        <v>-28.1273482494171</v>
      </c>
      <c r="J2512">
        <v>-1.4614782123791099</v>
      </c>
      <c r="K2512">
        <v>143.65401628564999</v>
      </c>
      <c r="L2512">
        <v>156.29793407846</v>
      </c>
      <c r="M2512">
        <v>50.789786475295202</v>
      </c>
      <c r="N2512">
        <v>0.75539181917377896</v>
      </c>
      <c r="O2512">
        <v>51.563389311368603</v>
      </c>
      <c r="P2512">
        <v>10.511811023622</v>
      </c>
      <c r="Q2512">
        <v>-7.1750857094050005E-2</v>
      </c>
    </row>
    <row r="2513" spans="1:17" hidden="1" x14ac:dyDescent="0.3">
      <c r="A2513" t="s">
        <v>5228</v>
      </c>
      <c r="B2513" t="s">
        <v>5229</v>
      </c>
      <c r="C2513" t="s">
        <v>10398</v>
      </c>
      <c r="D2513" t="s">
        <v>119</v>
      </c>
      <c r="E2513">
        <v>190.729391244</v>
      </c>
      <c r="F2513">
        <v>49.58</v>
      </c>
      <c r="G2513">
        <v>-79.2074678163345</v>
      </c>
      <c r="H2513">
        <v>-5.1835309090522701</v>
      </c>
      <c r="I2513">
        <v>23.764502746510999</v>
      </c>
      <c r="J2513">
        <v>7.5339444468121002</v>
      </c>
      <c r="K2513">
        <v>45.495354606134399</v>
      </c>
      <c r="M2513">
        <v>53.082737117710899</v>
      </c>
      <c r="N2513">
        <v>0.48620328094451798</v>
      </c>
      <c r="O2513">
        <v>119.24162968939</v>
      </c>
      <c r="P2513">
        <v>60.7131280388978</v>
      </c>
    </row>
    <row r="2514" spans="1:17" hidden="1" x14ac:dyDescent="0.3">
      <c r="A2514" t="s">
        <v>5230</v>
      </c>
      <c r="B2514" t="s">
        <v>5231</v>
      </c>
      <c r="C2514" t="s">
        <v>10398</v>
      </c>
      <c r="D2514" t="s">
        <v>278</v>
      </c>
      <c r="E2514">
        <v>190.44257949999999</v>
      </c>
      <c r="F2514">
        <v>145</v>
      </c>
      <c r="G2514">
        <v>-66.618619533714806</v>
      </c>
      <c r="H2514">
        <v>-5.5038412397854799</v>
      </c>
      <c r="I2514">
        <v>-19.956549082425099</v>
      </c>
      <c r="J2514">
        <v>-2.7620818601705901</v>
      </c>
      <c r="K2514">
        <v>147.66722812831699</v>
      </c>
      <c r="L2514">
        <v>162.08841616146401</v>
      </c>
      <c r="M2514">
        <v>48.519863170981402</v>
      </c>
      <c r="N2514">
        <v>0.94032278059450203</v>
      </c>
      <c r="O2514">
        <v>71.379310344827502</v>
      </c>
      <c r="P2514">
        <v>10.687022900763299</v>
      </c>
      <c r="Q2514">
        <v>4.5715962993490003E-3</v>
      </c>
    </row>
    <row r="2515" spans="1:17" hidden="1" x14ac:dyDescent="0.3">
      <c r="A2515" t="s">
        <v>5232</v>
      </c>
      <c r="B2515" t="s">
        <v>5233</v>
      </c>
      <c r="C2515" t="s">
        <v>10398</v>
      </c>
      <c r="D2515" t="s">
        <v>407</v>
      </c>
      <c r="E2515">
        <v>190.313256</v>
      </c>
      <c r="F2515">
        <v>147</v>
      </c>
      <c r="G2515">
        <v>39.371870563256103</v>
      </c>
      <c r="H2515">
        <v>-7.3958867540200304</v>
      </c>
      <c r="I2515">
        <v>41.6352256882898</v>
      </c>
      <c r="J2515">
        <v>1.7762343107832199</v>
      </c>
      <c r="K2515">
        <v>148.88231725098601</v>
      </c>
      <c r="L2515">
        <v>120.594235373792</v>
      </c>
      <c r="M2515">
        <v>36.038441080287001</v>
      </c>
      <c r="N2515">
        <v>0.22607099132793301</v>
      </c>
      <c r="O2515">
        <v>56.4625850340136</v>
      </c>
      <c r="P2515">
        <v>93.421052631578902</v>
      </c>
      <c r="Q2515">
        <v>0.103409971670849</v>
      </c>
    </row>
    <row r="2516" spans="1:17" hidden="1" x14ac:dyDescent="0.3">
      <c r="A2516" t="s">
        <v>5234</v>
      </c>
      <c r="B2516" t="s">
        <v>5235</v>
      </c>
      <c r="C2516" t="s">
        <v>10398</v>
      </c>
      <c r="E2516">
        <v>190.23179999999999</v>
      </c>
      <c r="F2516">
        <v>60.68</v>
      </c>
      <c r="G2516">
        <v>17.1536326447305</v>
      </c>
      <c r="H2516">
        <v>-11.545836306480499</v>
      </c>
      <c r="I2516">
        <v>-10.123766718255499</v>
      </c>
      <c r="J2516">
        <v>0.59171736461783397</v>
      </c>
      <c r="K2516">
        <v>64.646676010522398</v>
      </c>
      <c r="L2516">
        <v>64.917886472913906</v>
      </c>
      <c r="M2516">
        <v>49.8410323005766</v>
      </c>
      <c r="N2516">
        <v>0.38948194307170703</v>
      </c>
      <c r="O2516">
        <v>61.173368490441597</v>
      </c>
      <c r="P2516">
        <v>59.181532004197202</v>
      </c>
      <c r="Q2516">
        <v>0.16442972488659999</v>
      </c>
    </row>
    <row r="2517" spans="1:17" hidden="1" x14ac:dyDescent="0.3">
      <c r="A2517" t="s">
        <v>5236</v>
      </c>
      <c r="B2517" t="s">
        <v>5237</v>
      </c>
      <c r="C2517" t="s">
        <v>10398</v>
      </c>
      <c r="D2517" t="s">
        <v>259</v>
      </c>
      <c r="E2517">
        <v>190.07652921600001</v>
      </c>
      <c r="F2517">
        <v>161.36000000000001</v>
      </c>
      <c r="G2517">
        <v>143.897878745605</v>
      </c>
      <c r="H2517">
        <v>-13.4779547475244</v>
      </c>
      <c r="I2517">
        <v>0.63906653520954704</v>
      </c>
      <c r="J2517">
        <v>-6.4590321210292698</v>
      </c>
      <c r="K2517">
        <v>176.91027226439701</v>
      </c>
      <c r="L2517">
        <v>144.45972774789701</v>
      </c>
      <c r="M2517">
        <v>23.836580205325902</v>
      </c>
      <c r="N2517">
        <v>0.24159903859930801</v>
      </c>
      <c r="O2517">
        <v>45.996529499256297</v>
      </c>
      <c r="P2517">
        <v>186.86222222222199</v>
      </c>
      <c r="Q2517">
        <v>0.106739081548652</v>
      </c>
    </row>
    <row r="2518" spans="1:17" hidden="1" x14ac:dyDescent="0.3">
      <c r="A2518" t="s">
        <v>5238</v>
      </c>
      <c r="B2518" t="s">
        <v>5239</v>
      </c>
      <c r="C2518" t="s">
        <v>10398</v>
      </c>
      <c r="D2518" t="s">
        <v>1208</v>
      </c>
      <c r="E2518">
        <v>190.04456409599999</v>
      </c>
      <c r="F2518">
        <v>142.32</v>
      </c>
      <c r="G2518">
        <v>-44.7278148355471</v>
      </c>
      <c r="H2518">
        <v>-3.4009638564390801</v>
      </c>
      <c r="I2518">
        <v>-32.592142867035399</v>
      </c>
      <c r="J2518">
        <v>-6.0591365079359001</v>
      </c>
      <c r="K2518">
        <v>148.81390225150699</v>
      </c>
      <c r="L2518">
        <v>164.39149915507099</v>
      </c>
      <c r="M2518">
        <v>38.120845883713002</v>
      </c>
      <c r="N2518">
        <v>0.43354334250819099</v>
      </c>
      <c r="O2518">
        <v>110.82771219786299</v>
      </c>
      <c r="P2518">
        <v>13.402390438247</v>
      </c>
      <c r="Q2518">
        <v>7.0598216949758E-2</v>
      </c>
    </row>
    <row r="2519" spans="1:17" hidden="1" x14ac:dyDescent="0.3">
      <c r="A2519" t="s">
        <v>5240</v>
      </c>
      <c r="B2519" t="s">
        <v>5241</v>
      </c>
      <c r="C2519" t="s">
        <v>10398</v>
      </c>
      <c r="D2519" t="s">
        <v>5242</v>
      </c>
      <c r="E2519">
        <v>189.93825000000001</v>
      </c>
      <c r="F2519">
        <v>85.5</v>
      </c>
      <c r="G2519">
        <v>-16.796812905035999</v>
      </c>
      <c r="H2519">
        <v>-26.3684034853542</v>
      </c>
      <c r="I2519">
        <v>-5.2984631942788001</v>
      </c>
      <c r="J2519">
        <v>-9.3220630333187895</v>
      </c>
      <c r="M2519">
        <v>44.819827295363901</v>
      </c>
      <c r="O2519">
        <v>40.350877192982402</v>
      </c>
      <c r="P2519">
        <v>18.421052631578899</v>
      </c>
    </row>
    <row r="2520" spans="1:17" hidden="1" x14ac:dyDescent="0.3">
      <c r="A2520" t="s">
        <v>5243</v>
      </c>
      <c r="B2520" t="s">
        <v>5244</v>
      </c>
      <c r="C2520" t="s">
        <v>10398</v>
      </c>
      <c r="D2520" t="s">
        <v>998</v>
      </c>
      <c r="E2520">
        <v>189.72</v>
      </c>
      <c r="F2520">
        <v>158.1</v>
      </c>
      <c r="G2520">
        <v>77.073019988543507</v>
      </c>
      <c r="H2520">
        <v>4.1187732764595504</v>
      </c>
      <c r="I2520">
        <v>96.714485641329702</v>
      </c>
      <c r="J2520">
        <v>1.00900283521533</v>
      </c>
      <c r="K2520">
        <v>145.597395804234</v>
      </c>
      <c r="L2520">
        <v>110.25845086896901</v>
      </c>
      <c r="M2520">
        <v>55.1088936938486</v>
      </c>
      <c r="N2520">
        <v>0.393844063656629</v>
      </c>
      <c r="O2520">
        <v>14.9715370018975</v>
      </c>
      <c r="Q2520">
        <v>9.1261387251612994E-2</v>
      </c>
    </row>
    <row r="2521" spans="1:17" hidden="1" x14ac:dyDescent="0.3">
      <c r="A2521" t="s">
        <v>5245</v>
      </c>
      <c r="B2521" t="s">
        <v>5246</v>
      </c>
      <c r="C2521" t="s">
        <v>10398</v>
      </c>
      <c r="D2521" t="s">
        <v>390</v>
      </c>
      <c r="E2521">
        <v>189.54939786</v>
      </c>
      <c r="F2521">
        <v>470.55</v>
      </c>
      <c r="G2521">
        <v>-24.089162373190401</v>
      </c>
      <c r="H2521">
        <v>-5.8321896725854403</v>
      </c>
      <c r="I2521">
        <v>-22.842260530118899</v>
      </c>
      <c r="J2521">
        <v>-9.3373934192156796</v>
      </c>
      <c r="K2521">
        <v>496.51412101755699</v>
      </c>
      <c r="L2521">
        <v>497.28796910523801</v>
      </c>
      <c r="M2521">
        <v>35.486342654621197</v>
      </c>
      <c r="N2521">
        <v>1.0594643795510801</v>
      </c>
      <c r="O2521">
        <v>47.274466050366499</v>
      </c>
      <c r="P2521">
        <v>9.4429584835445901</v>
      </c>
    </row>
    <row r="2522" spans="1:17" hidden="1" x14ac:dyDescent="0.3">
      <c r="A2522" t="s">
        <v>5247</v>
      </c>
      <c r="B2522" t="s">
        <v>5248</v>
      </c>
      <c r="C2522" t="s">
        <v>10398</v>
      </c>
      <c r="D2522" t="s">
        <v>141</v>
      </c>
      <c r="E2522">
        <v>189.315</v>
      </c>
      <c r="F2522">
        <v>175</v>
      </c>
      <c r="G2522">
        <v>-9.8536535204084608</v>
      </c>
      <c r="H2522">
        <v>5.0884230985354302</v>
      </c>
      <c r="I2522">
        <v>11.4383817891108</v>
      </c>
      <c r="J2522">
        <v>1.9229962552187501</v>
      </c>
      <c r="K2522">
        <v>165.16500322220699</v>
      </c>
      <c r="L2522">
        <v>157.36689824733699</v>
      </c>
      <c r="M2522">
        <v>55.144128417349599</v>
      </c>
      <c r="N2522">
        <v>3.4652511747533801</v>
      </c>
      <c r="O2522">
        <v>14.4285714285714</v>
      </c>
      <c r="P2522">
        <v>45.8333333333333</v>
      </c>
      <c r="Q2522">
        <v>0.110427345328535</v>
      </c>
    </row>
    <row r="2523" spans="1:17" hidden="1" x14ac:dyDescent="0.3">
      <c r="A2523" t="s">
        <v>5249</v>
      </c>
      <c r="B2523" t="s">
        <v>5250</v>
      </c>
      <c r="C2523" t="s">
        <v>10398</v>
      </c>
      <c r="D2523" t="s">
        <v>390</v>
      </c>
      <c r="E2523">
        <v>189.18034431999999</v>
      </c>
      <c r="F2523">
        <v>77.44</v>
      </c>
      <c r="G2523">
        <v>-57.710234443833698</v>
      </c>
      <c r="H2523">
        <v>-19.1876208036044</v>
      </c>
      <c r="I2523">
        <v>-46.211884733076403</v>
      </c>
      <c r="J2523">
        <v>-8.5505766834704495</v>
      </c>
      <c r="K2523">
        <v>100.527697126934</v>
      </c>
      <c r="M2523">
        <v>24.088600442401098</v>
      </c>
      <c r="O2523">
        <v>86.208677685950306</v>
      </c>
      <c r="P2523">
        <v>6.0821917808219199</v>
      </c>
    </row>
    <row r="2524" spans="1:17" hidden="1" x14ac:dyDescent="0.3">
      <c r="A2524" t="s">
        <v>5251</v>
      </c>
      <c r="B2524" t="s">
        <v>5252</v>
      </c>
      <c r="C2524" t="s">
        <v>10398</v>
      </c>
      <c r="D2524" t="s">
        <v>54</v>
      </c>
      <c r="E2524">
        <v>189.02383499999999</v>
      </c>
      <c r="F2524">
        <v>150.15</v>
      </c>
      <c r="G2524">
        <v>93.810608641025794</v>
      </c>
      <c r="H2524">
        <v>-8.7078380264704798</v>
      </c>
      <c r="I2524">
        <v>-11.6059352652382</v>
      </c>
      <c r="J2524">
        <v>-7.1875876230290201</v>
      </c>
      <c r="K2524">
        <v>161.31763259218201</v>
      </c>
      <c r="L2524">
        <v>143.29336870388701</v>
      </c>
      <c r="M2524">
        <v>31.622107230398498</v>
      </c>
      <c r="N2524">
        <v>0.66629368768352804</v>
      </c>
      <c r="O2524">
        <v>33.200133200133102</v>
      </c>
      <c r="P2524">
        <v>165.61117990447499</v>
      </c>
      <c r="Q2524">
        <v>0.107877975418468</v>
      </c>
    </row>
    <row r="2525" spans="1:17" hidden="1" x14ac:dyDescent="0.3">
      <c r="A2525" t="s">
        <v>5253</v>
      </c>
      <c r="B2525" t="s">
        <v>5254</v>
      </c>
      <c r="C2525" t="s">
        <v>10398</v>
      </c>
      <c r="D2525" t="s">
        <v>605</v>
      </c>
      <c r="E2525">
        <v>188.9034528</v>
      </c>
      <c r="F2525">
        <v>182.03</v>
      </c>
      <c r="G2525">
        <v>-25.2186466781231</v>
      </c>
      <c r="H2525">
        <v>-4.0336640125695196</v>
      </c>
      <c r="I2525">
        <v>11.9725844188434</v>
      </c>
      <c r="J2525">
        <v>-5.1612807628330897</v>
      </c>
      <c r="K2525">
        <v>181.08515605550599</v>
      </c>
      <c r="L2525">
        <v>166.748058680604</v>
      </c>
      <c r="M2525">
        <v>41.075765336767503</v>
      </c>
      <c r="N2525">
        <v>0.305038508835556</v>
      </c>
      <c r="O2525">
        <v>25.254078997967301</v>
      </c>
      <c r="P2525">
        <v>42.0444791260241</v>
      </c>
      <c r="Q2525">
        <v>7.7767221877206E-2</v>
      </c>
    </row>
    <row r="2526" spans="1:17" hidden="1" x14ac:dyDescent="0.3">
      <c r="A2526" t="s">
        <v>5255</v>
      </c>
      <c r="B2526" t="s">
        <v>5256</v>
      </c>
      <c r="C2526" t="s">
        <v>10398</v>
      </c>
      <c r="D2526" t="s">
        <v>54</v>
      </c>
      <c r="E2526">
        <v>188.80545918999999</v>
      </c>
      <c r="F2526">
        <v>67.3</v>
      </c>
      <c r="G2526">
        <v>11.9415793996896</v>
      </c>
      <c r="H2526">
        <v>6.2283366432040204</v>
      </c>
      <c r="I2526">
        <v>36.617346710794997</v>
      </c>
      <c r="J2526">
        <v>-8.1799776939090396</v>
      </c>
      <c r="K2526">
        <v>61.5503903735924</v>
      </c>
      <c r="L2526">
        <v>52.236429269454298</v>
      </c>
      <c r="M2526">
        <v>45.266405032869798</v>
      </c>
      <c r="N2526">
        <v>0.38441327598624098</v>
      </c>
      <c r="O2526">
        <v>11.1441307578008</v>
      </c>
      <c r="P2526">
        <v>80.187416331994598</v>
      </c>
      <c r="Q2526">
        <v>5.9431337753981003E-2</v>
      </c>
    </row>
    <row r="2527" spans="1:17" hidden="1" x14ac:dyDescent="0.3">
      <c r="A2527" t="s">
        <v>5257</v>
      </c>
      <c r="B2527" t="s">
        <v>5258</v>
      </c>
      <c r="C2527" t="s">
        <v>10398</v>
      </c>
      <c r="D2527" t="s">
        <v>259</v>
      </c>
      <c r="E2527">
        <v>188.72125</v>
      </c>
      <c r="F2527">
        <v>2822</v>
      </c>
      <c r="G2527">
        <v>108.87179188871799</v>
      </c>
      <c r="H2527">
        <v>5.7568908368146801</v>
      </c>
      <c r="I2527">
        <v>25.3573260501208</v>
      </c>
      <c r="J2527">
        <v>-10.3300820785512</v>
      </c>
      <c r="K2527">
        <v>2784.6060912779099</v>
      </c>
      <c r="L2527">
        <v>2211.9974601811</v>
      </c>
      <c r="M2527">
        <v>30.562388598480599</v>
      </c>
      <c r="N2527">
        <v>0.351160824651988</v>
      </c>
      <c r="O2527">
        <v>26.715095676824902</v>
      </c>
      <c r="P2527">
        <v>145.13551077136799</v>
      </c>
      <c r="Q2527">
        <v>0.10218622600029099</v>
      </c>
    </row>
    <row r="2528" spans="1:17" hidden="1" x14ac:dyDescent="0.3">
      <c r="A2528" t="s">
        <v>5259</v>
      </c>
      <c r="B2528" t="s">
        <v>5260</v>
      </c>
      <c r="C2528" t="s">
        <v>10398</v>
      </c>
      <c r="D2528" t="s">
        <v>1978</v>
      </c>
      <c r="E2528">
        <v>188.55883499999999</v>
      </c>
      <c r="F2528">
        <v>126.95</v>
      </c>
      <c r="G2528">
        <v>1500.0597551190499</v>
      </c>
      <c r="H2528">
        <v>37.896580813299998</v>
      </c>
      <c r="I2528">
        <v>89.576877087925993</v>
      </c>
      <c r="J2528">
        <v>-1.79362420297472</v>
      </c>
      <c r="K2528">
        <v>93.434667390923394</v>
      </c>
      <c r="L2528">
        <v>61.547278444619202</v>
      </c>
      <c r="M2528">
        <v>82.773769223843104</v>
      </c>
      <c r="N2528">
        <v>2.4923176437260999</v>
      </c>
      <c r="O2528">
        <v>7.8771169751856704E-2</v>
      </c>
      <c r="P2528">
        <v>1681.5043502666199</v>
      </c>
      <c r="Q2528">
        <v>0.23269567538688299</v>
      </c>
    </row>
    <row r="2529" spans="1:17" hidden="1" x14ac:dyDescent="0.3">
      <c r="A2529" t="s">
        <v>5261</v>
      </c>
      <c r="B2529" t="s">
        <v>5262</v>
      </c>
      <c r="C2529" t="s">
        <v>10398</v>
      </c>
      <c r="D2529" t="s">
        <v>407</v>
      </c>
      <c r="E2529">
        <v>186.94854514900001</v>
      </c>
      <c r="F2529">
        <v>22.81</v>
      </c>
      <c r="G2529">
        <v>53.063473449164</v>
      </c>
      <c r="H2529">
        <v>2.9732133952581399</v>
      </c>
      <c r="I2529">
        <v>26.914238951260899</v>
      </c>
      <c r="J2529">
        <v>5.164939497162</v>
      </c>
      <c r="K2529">
        <v>21.827137459470201</v>
      </c>
      <c r="L2529">
        <v>19.9986053462559</v>
      </c>
      <c r="M2529">
        <v>56.601750323821101</v>
      </c>
      <c r="N2529">
        <v>1.3150328449155699</v>
      </c>
      <c r="O2529">
        <v>24.945199473914901</v>
      </c>
      <c r="P2529">
        <v>91.519731318219897</v>
      </c>
      <c r="Q2529">
        <v>4.9252552724940002E-2</v>
      </c>
    </row>
    <row r="2530" spans="1:17" hidden="1" x14ac:dyDescent="0.3">
      <c r="A2530" t="s">
        <v>5263</v>
      </c>
      <c r="B2530" t="s">
        <v>5264</v>
      </c>
      <c r="C2530" t="s">
        <v>10398</v>
      </c>
      <c r="D2530" t="s">
        <v>1364</v>
      </c>
      <c r="E2530">
        <v>186.62299999999999</v>
      </c>
      <c r="F2530">
        <v>431</v>
      </c>
      <c r="G2530">
        <v>210.44580105363201</v>
      </c>
      <c r="H2530">
        <v>-24.556278741411301</v>
      </c>
      <c r="I2530">
        <v>22.2041821993007</v>
      </c>
      <c r="J2530">
        <v>-14.456302563411899</v>
      </c>
      <c r="K2530">
        <v>436.96896136210501</v>
      </c>
      <c r="L2530">
        <v>357.54387204577</v>
      </c>
      <c r="M2530">
        <v>38.7959822931549</v>
      </c>
      <c r="N2530">
        <v>0.33653891704959898</v>
      </c>
      <c r="O2530">
        <v>33.410672853828302</v>
      </c>
      <c r="P2530">
        <v>277.90442788250698</v>
      </c>
    </row>
    <row r="2531" spans="1:17" hidden="1" x14ac:dyDescent="0.3">
      <c r="A2531" t="s">
        <v>5265</v>
      </c>
      <c r="B2531" t="s">
        <v>5266</v>
      </c>
      <c r="C2531" t="s">
        <v>10398</v>
      </c>
      <c r="D2531" t="s">
        <v>1509</v>
      </c>
      <c r="E2531">
        <v>186.54239999999999</v>
      </c>
      <c r="F2531">
        <v>105.99</v>
      </c>
      <c r="G2531">
        <v>48.033301537060296</v>
      </c>
      <c r="H2531">
        <v>0.57339104478663006</v>
      </c>
      <c r="I2531">
        <v>-33.741934452443402</v>
      </c>
      <c r="J2531">
        <v>2.9710507648117299</v>
      </c>
      <c r="K2531">
        <v>98.248450128077707</v>
      </c>
      <c r="L2531">
        <v>93.392096035793998</v>
      </c>
      <c r="M2531">
        <v>73.971788852751601</v>
      </c>
      <c r="N2531">
        <v>2.84943023101582E-2</v>
      </c>
      <c r="O2531">
        <v>49.448061137843197</v>
      </c>
      <c r="P2531">
        <v>92.709090909090804</v>
      </c>
      <c r="Q2531">
        <v>3.2565393850511999E-2</v>
      </c>
    </row>
    <row r="2532" spans="1:17" hidden="1" x14ac:dyDescent="0.3">
      <c r="A2532" t="s">
        <v>5267</v>
      </c>
      <c r="B2532" t="s">
        <v>5268</v>
      </c>
      <c r="C2532" t="s">
        <v>10398</v>
      </c>
      <c r="E2532">
        <v>186.503708061</v>
      </c>
      <c r="F2532">
        <v>2.97</v>
      </c>
      <c r="G2532">
        <v>-9.4441202992987794</v>
      </c>
      <c r="H2532">
        <v>6.8683524910645604</v>
      </c>
      <c r="I2532">
        <v>0.24746961628818501</v>
      </c>
      <c r="J2532">
        <v>-2.0523504319923398</v>
      </c>
      <c r="K2532">
        <v>2.65452771869843</v>
      </c>
      <c r="L2532">
        <v>2.6063033269877098</v>
      </c>
      <c r="M2532">
        <v>71.581204249423195</v>
      </c>
      <c r="N2532">
        <v>1.84405445575474</v>
      </c>
      <c r="O2532">
        <v>38.186590788265399</v>
      </c>
      <c r="P2532">
        <v>52.8115335497668</v>
      </c>
      <c r="Q2532">
        <v>3.6048122916175998E-2</v>
      </c>
    </row>
    <row r="2533" spans="1:17" hidden="1" x14ac:dyDescent="0.3">
      <c r="A2533" t="s">
        <v>5269</v>
      </c>
      <c r="B2533" t="s">
        <v>5270</v>
      </c>
      <c r="C2533" t="s">
        <v>10398</v>
      </c>
      <c r="D2533" t="s">
        <v>278</v>
      </c>
      <c r="E2533">
        <v>186.45974425</v>
      </c>
      <c r="F2533">
        <v>209.95</v>
      </c>
      <c r="G2533">
        <v>-24.9326297289706</v>
      </c>
      <c r="H2533">
        <v>-5.3151021655442303</v>
      </c>
      <c r="I2533">
        <v>0.68829567761289501</v>
      </c>
      <c r="J2533">
        <v>-7.4869372612492899</v>
      </c>
      <c r="K2533">
        <v>211.91619075948199</v>
      </c>
      <c r="L2533">
        <v>203.295271638673</v>
      </c>
      <c r="M2533">
        <v>32.421486308925097</v>
      </c>
      <c r="N2533">
        <v>0.60549227918737103</v>
      </c>
      <c r="O2533">
        <v>25.4822576804</v>
      </c>
      <c r="P2533">
        <v>29.080848447586799</v>
      </c>
      <c r="Q2533">
        <v>-4.3424205302564002E-2</v>
      </c>
    </row>
    <row r="2534" spans="1:17" hidden="1" x14ac:dyDescent="0.3">
      <c r="A2534" t="s">
        <v>5271</v>
      </c>
      <c r="B2534" t="s">
        <v>5272</v>
      </c>
      <c r="C2534" t="s">
        <v>10398</v>
      </c>
      <c r="D2534" t="s">
        <v>462</v>
      </c>
      <c r="E2534">
        <v>186.42402000000001</v>
      </c>
      <c r="F2534">
        <v>74.510000000000005</v>
      </c>
      <c r="G2534">
        <v>-71.564051662546802</v>
      </c>
      <c r="H2534">
        <v>-3.45527680217412</v>
      </c>
      <c r="I2534">
        <v>-44.505173510575702</v>
      </c>
      <c r="J2534">
        <v>-5.3234756843939701</v>
      </c>
      <c r="K2534">
        <v>82.230610870954607</v>
      </c>
      <c r="L2534">
        <v>101.56376251947999</v>
      </c>
      <c r="M2534">
        <v>49.8494880206405</v>
      </c>
      <c r="N2534">
        <v>0.61530965581866104</v>
      </c>
      <c r="O2534">
        <v>88.967923768621603</v>
      </c>
      <c r="P2534">
        <v>11.208955223880601</v>
      </c>
      <c r="Q2534">
        <v>4.1598504723399002E-2</v>
      </c>
    </row>
    <row r="2535" spans="1:17" hidden="1" x14ac:dyDescent="0.3">
      <c r="A2535" t="s">
        <v>5273</v>
      </c>
      <c r="B2535" t="s">
        <v>5274</v>
      </c>
      <c r="C2535" t="s">
        <v>10398</v>
      </c>
      <c r="D2535" t="s">
        <v>278</v>
      </c>
      <c r="E2535">
        <v>186.1080795</v>
      </c>
      <c r="F2535">
        <v>602.35</v>
      </c>
      <c r="G2535">
        <v>22.649497514976801</v>
      </c>
      <c r="H2535">
        <v>58.457514021096003</v>
      </c>
      <c r="I2535">
        <v>55.943998034078703</v>
      </c>
      <c r="J2535">
        <v>19.202663153206199</v>
      </c>
      <c r="K2535">
        <v>447.86274746488402</v>
      </c>
      <c r="L2535">
        <v>400.01054622177799</v>
      </c>
      <c r="M2535">
        <v>71.738825982691296</v>
      </c>
      <c r="N2535">
        <v>2.0679209119675601</v>
      </c>
      <c r="O2535">
        <v>7.2466174151240903</v>
      </c>
      <c r="P2535">
        <v>88.234375</v>
      </c>
      <c r="Q2535">
        <v>9.8438159865100003E-2</v>
      </c>
    </row>
    <row r="2536" spans="1:17" hidden="1" x14ac:dyDescent="0.3">
      <c r="A2536" t="s">
        <v>5275</v>
      </c>
      <c r="B2536" t="s">
        <v>5276</v>
      </c>
      <c r="C2536" t="s">
        <v>10398</v>
      </c>
      <c r="D2536" t="s">
        <v>197</v>
      </c>
      <c r="E2536">
        <v>185.5583475</v>
      </c>
      <c r="F2536">
        <v>188.95</v>
      </c>
      <c r="G2536">
        <v>-3.6269800114564701</v>
      </c>
      <c r="H2536">
        <v>-6.63884652636008</v>
      </c>
      <c r="I2536">
        <v>16.197524638888499</v>
      </c>
      <c r="J2536">
        <v>-5.7677555146430102</v>
      </c>
      <c r="K2536">
        <v>205.13983300586199</v>
      </c>
      <c r="L2536">
        <v>183.655345544238</v>
      </c>
      <c r="M2536">
        <v>25.04753310241</v>
      </c>
      <c r="N2536">
        <v>0.32880793392538299</v>
      </c>
      <c r="O2536">
        <v>37.258534003704703</v>
      </c>
      <c r="P2536">
        <v>42.067669172932298</v>
      </c>
      <c r="Q2536">
        <v>-6.3852672619420002E-3</v>
      </c>
    </row>
    <row r="2537" spans="1:17" hidden="1" x14ac:dyDescent="0.3">
      <c r="A2537" t="s">
        <v>5277</v>
      </c>
      <c r="B2537" t="s">
        <v>5278</v>
      </c>
      <c r="C2537" t="s">
        <v>10398</v>
      </c>
      <c r="D2537" t="s">
        <v>132</v>
      </c>
      <c r="E2537">
        <v>185.34430860000001</v>
      </c>
      <c r="F2537">
        <v>107</v>
      </c>
      <c r="G2537">
        <v>-62.000469167068097</v>
      </c>
      <c r="H2537">
        <v>-18.661663356795898</v>
      </c>
      <c r="I2537">
        <v>-41.666725538794402</v>
      </c>
      <c r="J2537">
        <v>-17.303918562247201</v>
      </c>
      <c r="K2537">
        <v>122.22868942813</v>
      </c>
      <c r="L2537">
        <v>137.35834777804399</v>
      </c>
      <c r="M2537">
        <v>39.740409203617602</v>
      </c>
      <c r="N2537">
        <v>1.4394315495249801</v>
      </c>
      <c r="O2537">
        <v>87.6635514018691</v>
      </c>
      <c r="P2537">
        <v>8.0808080808080796</v>
      </c>
      <c r="Q2537">
        <v>0.14432399323817999</v>
      </c>
    </row>
    <row r="2538" spans="1:17" hidden="1" x14ac:dyDescent="0.3">
      <c r="A2538" t="s">
        <v>5279</v>
      </c>
      <c r="B2538" t="s">
        <v>5280</v>
      </c>
      <c r="C2538" t="s">
        <v>10398</v>
      </c>
      <c r="D2538" t="s">
        <v>605</v>
      </c>
      <c r="E2538">
        <v>184.9744704</v>
      </c>
      <c r="F2538">
        <v>171.7</v>
      </c>
      <c r="G2538">
        <v>69.825633228961607</v>
      </c>
      <c r="H2538">
        <v>17.731165445555199</v>
      </c>
      <c r="I2538">
        <v>88.299702431600295</v>
      </c>
      <c r="J2538">
        <v>-6.0849520805984199</v>
      </c>
      <c r="K2538">
        <v>143.35617002583999</v>
      </c>
      <c r="L2538">
        <v>106.963767185501</v>
      </c>
      <c r="M2538">
        <v>56.848500715442199</v>
      </c>
      <c r="N2538">
        <v>0.13361209261163101</v>
      </c>
      <c r="O2538">
        <v>23.121723937099599</v>
      </c>
      <c r="P2538">
        <v>122.98701298701199</v>
      </c>
      <c r="Q2538">
        <v>5.8625234885853E-2</v>
      </c>
    </row>
    <row r="2539" spans="1:17" hidden="1" x14ac:dyDescent="0.3">
      <c r="A2539" t="s">
        <v>5281</v>
      </c>
      <c r="B2539" t="s">
        <v>5282</v>
      </c>
      <c r="C2539" t="s">
        <v>10398</v>
      </c>
      <c r="D2539" t="s">
        <v>51</v>
      </c>
      <c r="E2539">
        <v>184.905182</v>
      </c>
      <c r="F2539">
        <v>15.4</v>
      </c>
      <c r="G2539">
        <v>-82.642427165927998</v>
      </c>
      <c r="H2539">
        <v>0.31798951369801198</v>
      </c>
      <c r="I2539">
        <v>-43.338015413967803</v>
      </c>
      <c r="J2539">
        <v>-1.77706164866079</v>
      </c>
      <c r="K2539">
        <v>16.161887194747099</v>
      </c>
      <c r="L2539">
        <v>20.5967126616735</v>
      </c>
      <c r="M2539">
        <v>42.148926947168597</v>
      </c>
      <c r="N2539">
        <v>0.24189428457578199</v>
      </c>
      <c r="O2539">
        <v>121.10389610389601</v>
      </c>
      <c r="P2539">
        <v>10.394265232974901</v>
      </c>
    </row>
    <row r="2540" spans="1:17" hidden="1" x14ac:dyDescent="0.3">
      <c r="A2540" t="s">
        <v>5283</v>
      </c>
      <c r="B2540" t="s">
        <v>5284</v>
      </c>
      <c r="C2540" t="s">
        <v>10398</v>
      </c>
      <c r="D2540" t="s">
        <v>390</v>
      </c>
      <c r="E2540">
        <v>184.62652</v>
      </c>
      <c r="F2540">
        <v>7.18</v>
      </c>
      <c r="G2540">
        <v>-112.74709576305899</v>
      </c>
      <c r="H2540">
        <v>-3.0366218055494199</v>
      </c>
      <c r="I2540">
        <v>-80.246061332152394</v>
      </c>
      <c r="J2540">
        <v>1.9693521655973401</v>
      </c>
      <c r="K2540">
        <v>8.06830288513369</v>
      </c>
      <c r="L2540">
        <v>16.403480262171701</v>
      </c>
      <c r="M2540">
        <v>45.4388905572645</v>
      </c>
      <c r="N2540">
        <v>0.25979359499814603</v>
      </c>
      <c r="O2540">
        <v>516.29526462395495</v>
      </c>
      <c r="P2540">
        <v>19.6666666666666</v>
      </c>
      <c r="Q2540">
        <v>6.1359767642186001E-2</v>
      </c>
    </row>
    <row r="2541" spans="1:17" hidden="1" x14ac:dyDescent="0.3">
      <c r="A2541" t="s">
        <v>5285</v>
      </c>
      <c r="B2541" t="s">
        <v>5286</v>
      </c>
      <c r="C2541" t="s">
        <v>10398</v>
      </c>
      <c r="D2541" t="s">
        <v>1208</v>
      </c>
      <c r="E2541">
        <v>184.497456</v>
      </c>
      <c r="F2541">
        <v>104</v>
      </c>
      <c r="G2541">
        <v>69.449415522833803</v>
      </c>
      <c r="H2541">
        <v>-9.8762088113414208</v>
      </c>
      <c r="I2541">
        <v>-2.5397414118103199</v>
      </c>
      <c r="J2541">
        <v>-0.24995274699853501</v>
      </c>
      <c r="K2541">
        <v>106.40145818005</v>
      </c>
      <c r="L2541">
        <v>93.977407294000699</v>
      </c>
      <c r="M2541">
        <v>52.6009408408502</v>
      </c>
      <c r="N2541">
        <v>0.73527638190954703</v>
      </c>
      <c r="O2541">
        <v>25</v>
      </c>
      <c r="P2541">
        <v>160</v>
      </c>
    </row>
    <row r="2542" spans="1:17" hidden="1" x14ac:dyDescent="0.3">
      <c r="A2542" t="s">
        <v>5287</v>
      </c>
      <c r="B2542" t="s">
        <v>5288</v>
      </c>
      <c r="C2542" t="s">
        <v>10398</v>
      </c>
      <c r="D2542" t="s">
        <v>407</v>
      </c>
      <c r="E2542">
        <v>184.45290499999999</v>
      </c>
      <c r="F2542">
        <v>142.1</v>
      </c>
      <c r="G2542">
        <v>1007.20635332187</v>
      </c>
      <c r="H2542">
        <v>31.235590781470801</v>
      </c>
      <c r="I2542">
        <v>505.97145753417101</v>
      </c>
      <c r="J2542">
        <v>6.5131532434181603</v>
      </c>
      <c r="K2542">
        <v>106.72150354974001</v>
      </c>
      <c r="M2542">
        <v>94.786699252170905</v>
      </c>
      <c r="N2542">
        <v>0.41070703600761999</v>
      </c>
      <c r="O2542">
        <v>0</v>
      </c>
      <c r="P2542">
        <v>1036.8</v>
      </c>
    </row>
    <row r="2543" spans="1:17" hidden="1" x14ac:dyDescent="0.3">
      <c r="A2543" t="s">
        <v>5289</v>
      </c>
      <c r="B2543" t="s">
        <v>5290</v>
      </c>
      <c r="C2543" t="s">
        <v>10398</v>
      </c>
      <c r="D2543" t="s">
        <v>1509</v>
      </c>
      <c r="E2543">
        <v>184.21199999999999</v>
      </c>
      <c r="F2543">
        <v>90.3</v>
      </c>
      <c r="G2543">
        <v>-42.5994270249439</v>
      </c>
      <c r="H2543">
        <v>-5.6562312580305303</v>
      </c>
      <c r="I2543">
        <v>-31.1010773141866</v>
      </c>
      <c r="J2543">
        <v>-6.7444583930159903</v>
      </c>
      <c r="M2543">
        <v>53.005236131635698</v>
      </c>
      <c r="O2543">
        <v>22.923588039867099</v>
      </c>
      <c r="P2543">
        <v>19.2079207920792</v>
      </c>
    </row>
    <row r="2544" spans="1:17" hidden="1" x14ac:dyDescent="0.3">
      <c r="A2544" t="s">
        <v>5291</v>
      </c>
      <c r="B2544" t="s">
        <v>5292</v>
      </c>
      <c r="C2544" t="s">
        <v>10398</v>
      </c>
      <c r="D2544" t="s">
        <v>789</v>
      </c>
      <c r="E2544">
        <v>183.948667</v>
      </c>
      <c r="F2544">
        <v>166</v>
      </c>
      <c r="G2544">
        <v>-22.185041048876901</v>
      </c>
      <c r="H2544">
        <v>-8.7779851958764397</v>
      </c>
      <c r="I2544">
        <v>-17.7931821637405</v>
      </c>
      <c r="J2544">
        <v>7.6224187038692301</v>
      </c>
      <c r="K2544">
        <v>154.16204442114599</v>
      </c>
      <c r="L2544">
        <v>152.96222465602199</v>
      </c>
      <c r="M2544">
        <v>61.368392797812298</v>
      </c>
      <c r="N2544">
        <v>0.21723129508771499</v>
      </c>
      <c r="O2544">
        <v>33.674698795180703</v>
      </c>
      <c r="P2544">
        <v>40.4993652137113</v>
      </c>
      <c r="Q2544">
        <v>2.9936413378557E-2</v>
      </c>
    </row>
    <row r="2545" spans="1:17" hidden="1" x14ac:dyDescent="0.3">
      <c r="A2545" t="s">
        <v>5293</v>
      </c>
      <c r="B2545" t="s">
        <v>5294</v>
      </c>
      <c r="C2545" t="s">
        <v>10398</v>
      </c>
      <c r="D2545" t="s">
        <v>1359</v>
      </c>
      <c r="E2545">
        <v>183.70820789999999</v>
      </c>
      <c r="F2545">
        <v>124.24</v>
      </c>
      <c r="G2545">
        <v>-21.839960641696401</v>
      </c>
      <c r="H2545">
        <v>-4.06628010827</v>
      </c>
      <c r="I2545">
        <v>-14.2591080831201</v>
      </c>
      <c r="J2545">
        <v>-1.70531844360462</v>
      </c>
      <c r="K2545">
        <v>123.36851714405201</v>
      </c>
      <c r="L2545">
        <v>120.591637596436</v>
      </c>
      <c r="M2545">
        <v>62.4894939835931</v>
      </c>
      <c r="N2545">
        <v>4.81004779324933E-2</v>
      </c>
      <c r="O2545">
        <v>2.8251770766258799</v>
      </c>
      <c r="P2545">
        <v>10.9285714285714</v>
      </c>
    </row>
    <row r="2546" spans="1:17" hidden="1" x14ac:dyDescent="0.3">
      <c r="A2546" t="s">
        <v>5295</v>
      </c>
      <c r="B2546" t="s">
        <v>5296</v>
      </c>
      <c r="C2546" t="s">
        <v>10398</v>
      </c>
      <c r="D2546" t="s">
        <v>1648</v>
      </c>
      <c r="E2546">
        <v>183.5548</v>
      </c>
      <c r="F2546">
        <v>260</v>
      </c>
      <c r="G2546">
        <v>-62.061179145655601</v>
      </c>
      <c r="H2546">
        <v>-11.564520499653099</v>
      </c>
      <c r="I2546">
        <v>-33.952902145359403</v>
      </c>
      <c r="J2546">
        <v>-1.71336738114487</v>
      </c>
      <c r="K2546">
        <v>277.30039827232798</v>
      </c>
      <c r="L2546">
        <v>317.43137389757101</v>
      </c>
      <c r="M2546">
        <v>33.584985774403101</v>
      </c>
      <c r="N2546">
        <v>0.35825150459296801</v>
      </c>
      <c r="O2546">
        <v>98.846153846153797</v>
      </c>
      <c r="P2546">
        <v>1.5228426395939001</v>
      </c>
      <c r="Q2546">
        <v>6.4719658302898997E-2</v>
      </c>
    </row>
    <row r="2547" spans="1:17" hidden="1" x14ac:dyDescent="0.3">
      <c r="A2547" t="s">
        <v>5297</v>
      </c>
      <c r="B2547" t="s">
        <v>5298</v>
      </c>
      <c r="C2547" t="s">
        <v>10398</v>
      </c>
      <c r="D2547" t="s">
        <v>278</v>
      </c>
      <c r="E2547">
        <v>183.20400000000001</v>
      </c>
      <c r="F2547">
        <v>126</v>
      </c>
      <c r="G2547">
        <v>-55.541339889995001</v>
      </c>
      <c r="H2547">
        <v>-7.3719739158021902</v>
      </c>
      <c r="I2547">
        <v>13.154703032634099</v>
      </c>
      <c r="J2547">
        <v>-9.1893111265186693</v>
      </c>
      <c r="K2547">
        <v>130.24321234143301</v>
      </c>
      <c r="L2547">
        <v>127.117156480071</v>
      </c>
      <c r="M2547">
        <v>40.7921884354271</v>
      </c>
      <c r="N2547">
        <v>0.57203539823008798</v>
      </c>
      <c r="O2547">
        <v>43.253968253968203</v>
      </c>
      <c r="P2547">
        <v>48.148148148148103</v>
      </c>
    </row>
    <row r="2548" spans="1:17" hidden="1" x14ac:dyDescent="0.3">
      <c r="A2548" t="s">
        <v>5299</v>
      </c>
      <c r="B2548" t="s">
        <v>5300</v>
      </c>
      <c r="C2548" t="s">
        <v>10398</v>
      </c>
      <c r="D2548" t="s">
        <v>132</v>
      </c>
      <c r="E2548">
        <v>183.10499999999999</v>
      </c>
      <c r="F2548">
        <v>203.45</v>
      </c>
      <c r="G2548">
        <v>14.7995399790805</v>
      </c>
      <c r="H2548">
        <v>9.2375545202989908</v>
      </c>
      <c r="I2548">
        <v>12.7407158943704</v>
      </c>
      <c r="J2548">
        <v>2.08765302701838</v>
      </c>
      <c r="K2548">
        <v>187.88436710767601</v>
      </c>
      <c r="L2548">
        <v>175.60699886008899</v>
      </c>
      <c r="M2548">
        <v>68.880679074286604</v>
      </c>
      <c r="N2548">
        <v>0.46806316741058801</v>
      </c>
      <c r="O2548">
        <v>35.119193905136399</v>
      </c>
      <c r="P2548">
        <v>60.1968503937007</v>
      </c>
      <c r="Q2548">
        <v>9.3949582528726996E-2</v>
      </c>
    </row>
    <row r="2549" spans="1:17" hidden="1" x14ac:dyDescent="0.3">
      <c r="A2549" t="s">
        <v>5301</v>
      </c>
      <c r="B2549" t="s">
        <v>5302</v>
      </c>
      <c r="C2549" t="s">
        <v>10398</v>
      </c>
      <c r="D2549" t="s">
        <v>21</v>
      </c>
      <c r="E2549">
        <v>182.81369520000001</v>
      </c>
      <c r="F2549">
        <v>132.94999999999999</v>
      </c>
      <c r="G2549">
        <v>-11.938779421485901</v>
      </c>
      <c r="H2549">
        <v>17.396518461385799</v>
      </c>
      <c r="I2549">
        <v>-2.4866013151919701</v>
      </c>
      <c r="J2549">
        <v>5.0595409853889803</v>
      </c>
      <c r="K2549">
        <v>120.21429899039001</v>
      </c>
      <c r="L2549">
        <v>111.256301136624</v>
      </c>
      <c r="M2549">
        <v>69.183254552848496</v>
      </c>
      <c r="N2549">
        <v>0.497460839711036</v>
      </c>
      <c r="O2549">
        <v>12.786761940579099</v>
      </c>
      <c r="P2549">
        <v>54.234338747099699</v>
      </c>
      <c r="Q2549">
        <v>7.1594052807647995E-2</v>
      </c>
    </row>
    <row r="2550" spans="1:17" hidden="1" x14ac:dyDescent="0.3">
      <c r="A2550" t="s">
        <v>5303</v>
      </c>
      <c r="B2550" t="s">
        <v>5304</v>
      </c>
      <c r="C2550" t="s">
        <v>10398</v>
      </c>
      <c r="D2550" t="s">
        <v>259</v>
      </c>
      <c r="E2550">
        <v>182.585025</v>
      </c>
      <c r="F2550">
        <v>12.25</v>
      </c>
      <c r="G2550">
        <v>255.62647910804</v>
      </c>
      <c r="H2550">
        <v>65.3239859069255</v>
      </c>
      <c r="I2550">
        <v>213.883022815831</v>
      </c>
      <c r="J2550">
        <v>4.48428756022866</v>
      </c>
      <c r="K2550">
        <v>8.9144297425821399</v>
      </c>
      <c r="L2550">
        <v>6.1233945238766001</v>
      </c>
      <c r="M2550">
        <v>68.167988746520194</v>
      </c>
      <c r="N2550">
        <v>1.9561582177783701</v>
      </c>
      <c r="O2550">
        <v>7.3469387755101998</v>
      </c>
      <c r="P2550">
        <v>400</v>
      </c>
      <c r="Q2550">
        <v>0.12780411828952201</v>
      </c>
    </row>
    <row r="2551" spans="1:17" hidden="1" x14ac:dyDescent="0.3">
      <c r="A2551" t="s">
        <v>5305</v>
      </c>
      <c r="B2551" t="s">
        <v>5306</v>
      </c>
      <c r="C2551" t="s">
        <v>10398</v>
      </c>
      <c r="D2551" t="s">
        <v>54</v>
      </c>
      <c r="E2551">
        <v>182.34303018</v>
      </c>
      <c r="F2551">
        <v>77.08</v>
      </c>
      <c r="G2551">
        <v>-37.337512626656903</v>
      </c>
      <c r="H2551">
        <v>-1.3966633567959701</v>
      </c>
      <c r="I2551">
        <v>-21.624708732071699</v>
      </c>
      <c r="J2551">
        <v>2.6157465429057498</v>
      </c>
      <c r="K2551">
        <v>82.631688407108399</v>
      </c>
      <c r="L2551">
        <v>88.210006130819096</v>
      </c>
      <c r="M2551">
        <v>35.338913926504603</v>
      </c>
      <c r="N2551">
        <v>1.3457833238213299</v>
      </c>
      <c r="O2551">
        <v>46.600934094447297</v>
      </c>
      <c r="P2551">
        <v>5.2286689419795298</v>
      </c>
      <c r="Q2551">
        <v>-5.5407896356652997E-2</v>
      </c>
    </row>
    <row r="2552" spans="1:17" hidden="1" x14ac:dyDescent="0.3">
      <c r="A2552" t="s">
        <v>5307</v>
      </c>
      <c r="B2552" t="s">
        <v>5308</v>
      </c>
      <c r="C2552" t="s">
        <v>10398</v>
      </c>
      <c r="D2552" t="s">
        <v>278</v>
      </c>
      <c r="E2552">
        <v>182.03557910999999</v>
      </c>
      <c r="F2552">
        <v>18.829999999999998</v>
      </c>
      <c r="G2552">
        <v>176.585215110494</v>
      </c>
      <c r="H2552">
        <v>-11.214482376689199</v>
      </c>
      <c r="I2552">
        <v>83.943329642076094</v>
      </c>
      <c r="J2552">
        <v>-0.87347236802151595</v>
      </c>
      <c r="K2552">
        <v>18.9459033296997</v>
      </c>
      <c r="L2552">
        <v>14.5296013431315</v>
      </c>
      <c r="M2552">
        <v>33.515775585883901</v>
      </c>
      <c r="N2552">
        <v>0.26248468711797401</v>
      </c>
      <c r="O2552">
        <v>20.074349442379098</v>
      </c>
      <c r="P2552">
        <v>224.655172413793</v>
      </c>
    </row>
    <row r="2553" spans="1:17" hidden="1" x14ac:dyDescent="0.3">
      <c r="A2553" t="s">
        <v>5309</v>
      </c>
      <c r="B2553" t="s">
        <v>5310</v>
      </c>
      <c r="C2553" t="s">
        <v>10398</v>
      </c>
      <c r="D2553" t="s">
        <v>21</v>
      </c>
      <c r="E2553">
        <v>181.71727559999999</v>
      </c>
      <c r="F2553">
        <v>141.66999999999999</v>
      </c>
      <c r="G2553">
        <v>103.416221742929</v>
      </c>
      <c r="H2553">
        <v>12.205434473740199</v>
      </c>
      <c r="I2553">
        <v>45.118988746919797</v>
      </c>
      <c r="J2553">
        <v>8.4815583614293804</v>
      </c>
      <c r="K2553">
        <v>123.63724584704499</v>
      </c>
      <c r="L2553">
        <v>105.537744126555</v>
      </c>
      <c r="M2553">
        <v>65.715505183350999</v>
      </c>
      <c r="N2553">
        <v>2.2549555339200502</v>
      </c>
      <c r="O2553">
        <v>13.5385049763534</v>
      </c>
      <c r="P2553">
        <v>152.75646743978501</v>
      </c>
      <c r="Q2553">
        <v>0.123794535174357</v>
      </c>
    </row>
    <row r="2554" spans="1:17" hidden="1" x14ac:dyDescent="0.3">
      <c r="A2554" t="s">
        <v>5311</v>
      </c>
      <c r="B2554" t="s">
        <v>5312</v>
      </c>
      <c r="C2554" t="s">
        <v>10398</v>
      </c>
      <c r="D2554" t="s">
        <v>278</v>
      </c>
      <c r="E2554">
        <v>181.30982700000001</v>
      </c>
      <c r="F2554">
        <v>75.7</v>
      </c>
      <c r="G2554">
        <v>-55.739988141537701</v>
      </c>
      <c r="H2554">
        <v>-11.028269963402501</v>
      </c>
      <c r="I2554">
        <v>-20.919430471858799</v>
      </c>
      <c r="J2554">
        <v>-2.3523450169276199</v>
      </c>
      <c r="K2554">
        <v>81.913518426034997</v>
      </c>
      <c r="L2554">
        <v>86.193301855942195</v>
      </c>
      <c r="M2554">
        <v>34.662284634668502</v>
      </c>
      <c r="N2554">
        <v>0.36590265258820498</v>
      </c>
      <c r="O2554">
        <v>52.443857331571998</v>
      </c>
      <c r="P2554">
        <v>12.900820283370599</v>
      </c>
    </row>
    <row r="2555" spans="1:17" hidden="1" x14ac:dyDescent="0.3">
      <c r="A2555" t="s">
        <v>5313</v>
      </c>
      <c r="B2555" t="s">
        <v>5314</v>
      </c>
      <c r="C2555" t="s">
        <v>10398</v>
      </c>
      <c r="D2555" t="s">
        <v>54</v>
      </c>
      <c r="E2555">
        <v>181.09760900000001</v>
      </c>
      <c r="F2555">
        <v>45.43</v>
      </c>
      <c r="G2555">
        <v>-44.453039127383803</v>
      </c>
      <c r="H2555">
        <v>-12.1994411345737</v>
      </c>
      <c r="I2555">
        <v>-39.835176381663899</v>
      </c>
      <c r="J2555">
        <v>-10.0569256633534</v>
      </c>
      <c r="K2555">
        <v>47.248516313185497</v>
      </c>
      <c r="L2555">
        <v>50.140974247276603</v>
      </c>
      <c r="M2555">
        <v>34.9388121979202</v>
      </c>
      <c r="N2555">
        <v>0.85504514304509005</v>
      </c>
      <c r="O2555">
        <v>62.667840633942298</v>
      </c>
      <c r="P2555">
        <v>15.158428390367501</v>
      </c>
      <c r="Q2555">
        <v>0.139238315673717</v>
      </c>
    </row>
    <row r="2556" spans="1:17" hidden="1" x14ac:dyDescent="0.3">
      <c r="A2556" t="s">
        <v>5315</v>
      </c>
      <c r="B2556" t="s">
        <v>5316</v>
      </c>
      <c r="C2556" t="s">
        <v>10398</v>
      </c>
      <c r="D2556" t="s">
        <v>387</v>
      </c>
      <c r="E2556">
        <v>181.07040000000001</v>
      </c>
      <c r="F2556">
        <v>107.78</v>
      </c>
      <c r="G2556">
        <v>51.397117385688702</v>
      </c>
      <c r="H2556">
        <v>-6.1647826228510203</v>
      </c>
      <c r="I2556">
        <v>34.567592551047703</v>
      </c>
      <c r="J2556">
        <v>-6.4286698722480899</v>
      </c>
      <c r="K2556">
        <v>107.669706834371</v>
      </c>
      <c r="L2556">
        <v>92.128405980395797</v>
      </c>
      <c r="M2556">
        <v>41.801182328484003</v>
      </c>
      <c r="N2556">
        <v>1.2317273979894701</v>
      </c>
      <c r="O2556">
        <v>15.8842085730191</v>
      </c>
      <c r="P2556">
        <v>89.087719298245602</v>
      </c>
      <c r="Q2556">
        <v>0.120507441583337</v>
      </c>
    </row>
    <row r="2557" spans="1:17" hidden="1" x14ac:dyDescent="0.3">
      <c r="A2557" t="s">
        <v>5317</v>
      </c>
      <c r="B2557" t="s">
        <v>5318</v>
      </c>
      <c r="C2557" t="s">
        <v>10398</v>
      </c>
      <c r="D2557" t="s">
        <v>259</v>
      </c>
      <c r="E2557">
        <v>180.64500000000001</v>
      </c>
      <c r="F2557">
        <v>602.15</v>
      </c>
      <c r="G2557">
        <v>-61.357485989132201</v>
      </c>
      <c r="H2557">
        <v>11.369835008274199</v>
      </c>
      <c r="I2557">
        <v>-33.015819750834602</v>
      </c>
      <c r="J2557">
        <v>-3.6677647752816802</v>
      </c>
      <c r="K2557">
        <v>630.43219107043501</v>
      </c>
      <c r="L2557">
        <v>712.78347924831803</v>
      </c>
      <c r="M2557">
        <v>46.377965852148897</v>
      </c>
      <c r="N2557">
        <v>0.501605986282043</v>
      </c>
      <c r="O2557">
        <v>65.0751473885244</v>
      </c>
      <c r="P2557">
        <v>29.494623655913902</v>
      </c>
      <c r="Q2557">
        <v>3.5705846015400002E-4</v>
      </c>
    </row>
    <row r="2558" spans="1:17" hidden="1" x14ac:dyDescent="0.3">
      <c r="A2558" t="s">
        <v>5319</v>
      </c>
      <c r="B2558" t="s">
        <v>5320</v>
      </c>
      <c r="C2558" t="s">
        <v>10398</v>
      </c>
      <c r="D2558" t="s">
        <v>278</v>
      </c>
      <c r="E2558">
        <v>180.43935250000001</v>
      </c>
      <c r="F2558">
        <v>19.91</v>
      </c>
      <c r="G2558">
        <v>-37.842494604390403</v>
      </c>
      <c r="H2558">
        <v>-3.24879237260423</v>
      </c>
      <c r="I2558">
        <v>-13.029333906679801</v>
      </c>
      <c r="J2558">
        <v>-8.5240766343153709</v>
      </c>
      <c r="K2558">
        <v>20.426890338300598</v>
      </c>
      <c r="L2558">
        <v>20.941711176560499</v>
      </c>
      <c r="M2558">
        <v>43.412711784201797</v>
      </c>
      <c r="N2558">
        <v>0.95791474863080395</v>
      </c>
      <c r="O2558">
        <v>45.153189352084297</v>
      </c>
      <c r="P2558">
        <v>12.7406568516421</v>
      </c>
      <c r="Q2558">
        <v>4.5893961147683002E-2</v>
      </c>
    </row>
    <row r="2559" spans="1:17" hidden="1" x14ac:dyDescent="0.3">
      <c r="A2559" t="s">
        <v>5321</v>
      </c>
      <c r="B2559" t="s">
        <v>5322</v>
      </c>
      <c r="C2559" t="s">
        <v>10398</v>
      </c>
      <c r="D2559" t="s">
        <v>390</v>
      </c>
      <c r="E2559">
        <v>180.37268800000001</v>
      </c>
      <c r="F2559">
        <v>189.85</v>
      </c>
      <c r="G2559">
        <v>-59.795852560476</v>
      </c>
      <c r="H2559">
        <v>-13.5498932529563</v>
      </c>
      <c r="I2559">
        <v>-28.3317035867512</v>
      </c>
      <c r="J2559">
        <v>-10.2007214667479</v>
      </c>
      <c r="K2559">
        <v>201.282296398075</v>
      </c>
      <c r="L2559">
        <v>218.566111889046</v>
      </c>
      <c r="M2559">
        <v>38.644102462470201</v>
      </c>
      <c r="N2559">
        <v>0.72271670869322002</v>
      </c>
      <c r="O2559">
        <v>63.471161443244597</v>
      </c>
      <c r="P2559">
        <v>2.3174346537321302</v>
      </c>
      <c r="Q2559">
        <v>0.15027364092659501</v>
      </c>
    </row>
    <row r="2560" spans="1:17" hidden="1" x14ac:dyDescent="0.3">
      <c r="A2560" t="s">
        <v>5323</v>
      </c>
      <c r="B2560" t="s">
        <v>5324</v>
      </c>
      <c r="C2560" t="s">
        <v>10398</v>
      </c>
      <c r="D2560" t="s">
        <v>290</v>
      </c>
      <c r="E2560">
        <v>180.32930737500001</v>
      </c>
      <c r="F2560">
        <v>113.65</v>
      </c>
      <c r="G2560">
        <v>54.365563422232903</v>
      </c>
      <c r="H2560">
        <v>-13.0864920295017</v>
      </c>
      <c r="I2560">
        <v>56.509096948750198</v>
      </c>
      <c r="J2560">
        <v>-1.88555851330157</v>
      </c>
      <c r="K2560">
        <v>128.740043410277</v>
      </c>
      <c r="L2560">
        <v>111.409794170016</v>
      </c>
      <c r="M2560">
        <v>28.1818956966275</v>
      </c>
      <c r="N2560">
        <v>0.45055327013899099</v>
      </c>
      <c r="O2560">
        <v>58.4689837219533</v>
      </c>
      <c r="P2560">
        <v>89.4166666666666</v>
      </c>
      <c r="Q2560">
        <v>8.0122363222125001E-2</v>
      </c>
    </row>
    <row r="2561" spans="1:17" hidden="1" x14ac:dyDescent="0.3">
      <c r="A2561" t="s">
        <v>5325</v>
      </c>
      <c r="B2561" t="s">
        <v>5326</v>
      </c>
      <c r="C2561" t="s">
        <v>10398</v>
      </c>
      <c r="D2561" t="s">
        <v>533</v>
      </c>
      <c r="E2561">
        <v>180.26603721500001</v>
      </c>
      <c r="F2561">
        <v>256.85000000000002</v>
      </c>
      <c r="G2561">
        <v>99.532133874954496</v>
      </c>
      <c r="H2561">
        <v>-20.346292337953201</v>
      </c>
      <c r="I2561">
        <v>49.670868937271599</v>
      </c>
      <c r="J2561">
        <v>-0.99423034558755197</v>
      </c>
      <c r="K2561">
        <v>250.93747771365</v>
      </c>
      <c r="L2561">
        <v>196.829703731612</v>
      </c>
      <c r="M2561">
        <v>47.096723520511098</v>
      </c>
      <c r="N2561">
        <v>0.44062304428890098</v>
      </c>
      <c r="O2561">
        <v>30.309519174615499</v>
      </c>
      <c r="P2561">
        <v>141.400375939849</v>
      </c>
      <c r="Q2561">
        <v>0.10438229336850501</v>
      </c>
    </row>
    <row r="2562" spans="1:17" hidden="1" x14ac:dyDescent="0.3">
      <c r="A2562" t="s">
        <v>5327</v>
      </c>
      <c r="B2562" t="s">
        <v>5328</v>
      </c>
      <c r="C2562" t="s">
        <v>10398</v>
      </c>
      <c r="D2562" t="s">
        <v>51</v>
      </c>
      <c r="E2562">
        <v>179.92007333999999</v>
      </c>
      <c r="F2562">
        <v>1.42</v>
      </c>
      <c r="G2562">
        <v>-55.147044736375499</v>
      </c>
      <c r="H2562">
        <v>-9.1196499339771808</v>
      </c>
      <c r="I2562">
        <v>-25.284839451025999</v>
      </c>
      <c r="J2562">
        <v>-3.7823328983862501</v>
      </c>
      <c r="K2562">
        <v>1.47380263619364</v>
      </c>
      <c r="L2562">
        <v>1.62142475187728</v>
      </c>
      <c r="M2562">
        <v>34.399959544312097</v>
      </c>
      <c r="N2562">
        <v>0.64928660004936101</v>
      </c>
      <c r="O2562">
        <v>109.154929577464</v>
      </c>
      <c r="P2562">
        <v>9.2307692307692193</v>
      </c>
      <c r="Q2562">
        <v>4.3279462626553002E-2</v>
      </c>
    </row>
    <row r="2563" spans="1:17" hidden="1" x14ac:dyDescent="0.3">
      <c r="A2563" t="s">
        <v>5329</v>
      </c>
      <c r="B2563" t="s">
        <v>5330</v>
      </c>
      <c r="C2563" t="s">
        <v>10398</v>
      </c>
      <c r="D2563" t="s">
        <v>991</v>
      </c>
      <c r="E2563">
        <v>179.70699999999999</v>
      </c>
      <c r="F2563">
        <v>579.70000000000005</v>
      </c>
      <c r="G2563">
        <v>51.732596675020403</v>
      </c>
      <c r="H2563">
        <v>-2.48472641985903</v>
      </c>
      <c r="I2563">
        <v>9.2972972530494609</v>
      </c>
      <c r="J2563">
        <v>-4.1786720962556299</v>
      </c>
      <c r="K2563">
        <v>574.18955322855095</v>
      </c>
      <c r="L2563">
        <v>519.34545234220604</v>
      </c>
      <c r="M2563">
        <v>59.051395428270197</v>
      </c>
      <c r="N2563">
        <v>1.4294101721893999</v>
      </c>
      <c r="O2563">
        <v>26.686217008797598</v>
      </c>
      <c r="P2563">
        <v>99.896551724137893</v>
      </c>
      <c r="Q2563">
        <v>9.5359958853976995E-2</v>
      </c>
    </row>
    <row r="2564" spans="1:17" hidden="1" x14ac:dyDescent="0.3">
      <c r="A2564" t="s">
        <v>5331</v>
      </c>
      <c r="B2564" t="s">
        <v>5332</v>
      </c>
      <c r="C2564" t="s">
        <v>10398</v>
      </c>
      <c r="E2564">
        <v>179.61747700000001</v>
      </c>
      <c r="F2564">
        <v>50.62</v>
      </c>
      <c r="G2564">
        <v>9.4722873878109208</v>
      </c>
      <c r="H2564">
        <v>31.046042656567</v>
      </c>
      <c r="I2564">
        <v>58.897710025640997</v>
      </c>
      <c r="J2564">
        <v>-3.4103370781145799</v>
      </c>
      <c r="K2564">
        <v>40.987508822170199</v>
      </c>
      <c r="L2564">
        <v>36.119466675523903</v>
      </c>
      <c r="M2564">
        <v>59.693370534331699</v>
      </c>
      <c r="N2564">
        <v>3.5425103797791402</v>
      </c>
      <c r="O2564">
        <v>18.135124456736399</v>
      </c>
      <c r="P2564">
        <v>102.31814548361299</v>
      </c>
      <c r="Q2564">
        <v>4.8683624617922999E-2</v>
      </c>
    </row>
    <row r="2565" spans="1:17" hidden="1" x14ac:dyDescent="0.3">
      <c r="A2565" t="s">
        <v>5333</v>
      </c>
      <c r="B2565" t="s">
        <v>5334</v>
      </c>
      <c r="C2565" t="s">
        <v>10398</v>
      </c>
      <c r="D2565" t="s">
        <v>5335</v>
      </c>
      <c r="E2565">
        <v>179.59021028800001</v>
      </c>
      <c r="F2565">
        <v>73.66</v>
      </c>
      <c r="G2565">
        <v>103.065860586564</v>
      </c>
      <c r="H2565">
        <v>4.1668464128161498</v>
      </c>
      <c r="I2565">
        <v>18.0599710548152</v>
      </c>
      <c r="J2565">
        <v>1.7890648634694299</v>
      </c>
      <c r="K2565">
        <v>74.753599308888496</v>
      </c>
      <c r="L2565">
        <v>64.794896669279794</v>
      </c>
      <c r="M2565">
        <v>50.239802374592102</v>
      </c>
      <c r="N2565">
        <v>0.54360482344264005</v>
      </c>
      <c r="O2565">
        <v>45.017648655986903</v>
      </c>
      <c r="P2565">
        <v>177.85741229724599</v>
      </c>
    </row>
    <row r="2566" spans="1:17" hidden="1" x14ac:dyDescent="0.3">
      <c r="A2566" t="s">
        <v>5336</v>
      </c>
      <c r="B2566" t="s">
        <v>5337</v>
      </c>
      <c r="C2566" t="s">
        <v>10398</v>
      </c>
      <c r="D2566" t="s">
        <v>429</v>
      </c>
      <c r="E2566">
        <v>179.17120499999999</v>
      </c>
      <c r="F2566">
        <v>71.900000000000006</v>
      </c>
      <c r="G2566">
        <v>23.6164358333093</v>
      </c>
      <c r="H2566">
        <v>5.3240993550684399</v>
      </c>
      <c r="I2566">
        <v>13.831308537221201</v>
      </c>
      <c r="J2566">
        <v>-1.5199437834659499</v>
      </c>
      <c r="K2566">
        <v>69.865536338126603</v>
      </c>
      <c r="L2566">
        <v>56.180592889296399</v>
      </c>
      <c r="M2566">
        <v>30.099928146927301</v>
      </c>
      <c r="N2566">
        <v>1.1322314049586699</v>
      </c>
      <c r="O2566">
        <v>17.8720445062586</v>
      </c>
      <c r="P2566">
        <v>107.803468208092</v>
      </c>
      <c r="Q2566">
        <v>0.163080952914059</v>
      </c>
    </row>
    <row r="2567" spans="1:17" hidden="1" x14ac:dyDescent="0.3">
      <c r="A2567" t="s">
        <v>5338</v>
      </c>
      <c r="B2567" t="s">
        <v>5339</v>
      </c>
      <c r="C2567" t="s">
        <v>10398</v>
      </c>
      <c r="D2567" t="s">
        <v>259</v>
      </c>
      <c r="E2567">
        <v>179.074986</v>
      </c>
      <c r="F2567">
        <v>152.51</v>
      </c>
      <c r="G2567">
        <v>-44.724420189531003</v>
      </c>
      <c r="H2567">
        <v>-24.384458998571102</v>
      </c>
      <c r="I2567">
        <v>-32.10149939195</v>
      </c>
      <c r="J2567">
        <v>-4.9082760980386704</v>
      </c>
      <c r="K2567">
        <v>170.450722285426</v>
      </c>
      <c r="L2567">
        <v>184.284066091303</v>
      </c>
      <c r="M2567">
        <v>37.4478408715852</v>
      </c>
      <c r="N2567">
        <v>1.02772596723097</v>
      </c>
      <c r="O2567">
        <v>58.284702642449602</v>
      </c>
      <c r="P2567">
        <v>12.139705882352899</v>
      </c>
    </row>
    <row r="2568" spans="1:17" hidden="1" x14ac:dyDescent="0.3">
      <c r="A2568" t="s">
        <v>5340</v>
      </c>
      <c r="B2568" t="s">
        <v>5341</v>
      </c>
      <c r="C2568" t="s">
        <v>10398</v>
      </c>
      <c r="D2568" t="s">
        <v>278</v>
      </c>
      <c r="E2568">
        <v>178.8</v>
      </c>
      <c r="F2568">
        <v>14900</v>
      </c>
      <c r="G2568">
        <v>-16.5992963956372</v>
      </c>
      <c r="H2568">
        <v>-5.5723662008626604</v>
      </c>
      <c r="I2568">
        <v>3.0064854232970801</v>
      </c>
      <c r="J2568">
        <v>-6.0237967785201896</v>
      </c>
      <c r="K2568">
        <v>15023.764111872901</v>
      </c>
      <c r="L2568">
        <v>13996.912379901099</v>
      </c>
      <c r="M2568">
        <v>32.960926370868101</v>
      </c>
      <c r="N2568">
        <v>0.32480378177707497</v>
      </c>
      <c r="O2568">
        <v>20.604026845637499</v>
      </c>
      <c r="P2568">
        <v>47.359884485674399</v>
      </c>
      <c r="Q2568">
        <v>-2.6359404292752998E-2</v>
      </c>
    </row>
    <row r="2569" spans="1:17" hidden="1" x14ac:dyDescent="0.3">
      <c r="A2569" t="s">
        <v>5342</v>
      </c>
      <c r="B2569" t="s">
        <v>5343</v>
      </c>
      <c r="C2569" t="s">
        <v>10398</v>
      </c>
      <c r="D2569" t="s">
        <v>77</v>
      </c>
      <c r="E2569">
        <v>178.7960995</v>
      </c>
      <c r="F2569">
        <v>3.35</v>
      </c>
      <c r="G2569">
        <v>-8.2638576078017394</v>
      </c>
      <c r="H2569">
        <v>36.780053381401402</v>
      </c>
      <c r="I2569">
        <v>22.6610055536425</v>
      </c>
      <c r="J2569">
        <v>-4.6632198885195102</v>
      </c>
      <c r="K2569">
        <v>2.9288221137611399</v>
      </c>
      <c r="L2569">
        <v>2.8118952370336201</v>
      </c>
      <c r="M2569">
        <v>49.389633744398601</v>
      </c>
      <c r="N2569">
        <v>0.65576830964253396</v>
      </c>
      <c r="O2569">
        <v>118.20895522388</v>
      </c>
      <c r="P2569">
        <v>74.4791666666666</v>
      </c>
      <c r="Q2569">
        <v>6.9186152829220004E-3</v>
      </c>
    </row>
    <row r="2570" spans="1:17" hidden="1" x14ac:dyDescent="0.3">
      <c r="A2570" t="s">
        <v>5344</v>
      </c>
      <c r="B2570" t="s">
        <v>5345</v>
      </c>
      <c r="C2570" t="s">
        <v>10398</v>
      </c>
      <c r="D2570" t="s">
        <v>46</v>
      </c>
      <c r="E2570">
        <v>178.774744175</v>
      </c>
      <c r="F2570">
        <v>9.5500000000000007</v>
      </c>
      <c r="G2570">
        <v>14.0153758782678</v>
      </c>
      <c r="H2570">
        <v>15.8554147288463</v>
      </c>
      <c r="I2570">
        <v>-3.0350560035104599</v>
      </c>
      <c r="J2570">
        <v>-1.71336738114487</v>
      </c>
      <c r="K2570">
        <v>7.6422789367821897</v>
      </c>
      <c r="L2570">
        <v>7.7096305039374702</v>
      </c>
      <c r="M2570">
        <v>95.674249889226402</v>
      </c>
      <c r="N2570">
        <v>2.3166705861941899</v>
      </c>
      <c r="O2570">
        <v>7.3298429319371596</v>
      </c>
      <c r="P2570">
        <v>83.653846153846104</v>
      </c>
      <c r="Q2570">
        <v>-0.113042947453546</v>
      </c>
    </row>
    <row r="2571" spans="1:17" hidden="1" x14ac:dyDescent="0.3">
      <c r="A2571" t="s">
        <v>5346</v>
      </c>
      <c r="B2571" t="s">
        <v>5347</v>
      </c>
      <c r="C2571" t="s">
        <v>10398</v>
      </c>
      <c r="D2571" t="s">
        <v>605</v>
      </c>
      <c r="E2571">
        <v>178.72860797499999</v>
      </c>
      <c r="F2571">
        <v>168.29</v>
      </c>
      <c r="G2571">
        <v>17.530763181341001</v>
      </c>
      <c r="H2571">
        <v>-11.4348969265095</v>
      </c>
      <c r="I2571">
        <v>-27.573001232870698</v>
      </c>
      <c r="J2571">
        <v>-5.0341220981259998</v>
      </c>
      <c r="K2571">
        <v>181.33919529933601</v>
      </c>
      <c r="L2571">
        <v>187.563592933086</v>
      </c>
      <c r="M2571">
        <v>39.843092850339801</v>
      </c>
      <c r="N2571">
        <v>0.202657727940001</v>
      </c>
      <c r="O2571">
        <v>72.678115158357599</v>
      </c>
      <c r="P2571">
        <v>54.201280207134602</v>
      </c>
      <c r="Q2571">
        <v>9.6206818103799996E-2</v>
      </c>
    </row>
    <row r="2572" spans="1:17" hidden="1" x14ac:dyDescent="0.3">
      <c r="A2572" t="s">
        <v>5348</v>
      </c>
      <c r="B2572" t="s">
        <v>5349</v>
      </c>
      <c r="C2572" t="s">
        <v>10398</v>
      </c>
      <c r="D2572" t="s">
        <v>259</v>
      </c>
      <c r="E2572">
        <v>178.65135000000001</v>
      </c>
      <c r="F2572">
        <v>84.87</v>
      </c>
      <c r="G2572">
        <v>-77.764639044535301</v>
      </c>
      <c r="H2572">
        <v>-2.78271421242383</v>
      </c>
      <c r="I2572">
        <v>-39.982089420195997</v>
      </c>
      <c r="J2572">
        <v>-10.505408042981101</v>
      </c>
      <c r="K2572">
        <v>89.816516610745595</v>
      </c>
      <c r="L2572">
        <v>108.82850034235901</v>
      </c>
      <c r="M2572">
        <v>37.7638606161387</v>
      </c>
      <c r="N2572">
        <v>0.78524480634502503</v>
      </c>
      <c r="O2572">
        <v>101.425709909272</v>
      </c>
      <c r="P2572">
        <v>8.9333846746245609</v>
      </c>
      <c r="Q2572">
        <v>0.153118556088298</v>
      </c>
    </row>
    <row r="2573" spans="1:17" hidden="1" x14ac:dyDescent="0.3">
      <c r="A2573" t="s">
        <v>5350</v>
      </c>
      <c r="B2573" t="s">
        <v>5351</v>
      </c>
      <c r="C2573" t="s">
        <v>10398</v>
      </c>
      <c r="D2573" t="s">
        <v>21</v>
      </c>
      <c r="E2573">
        <v>178.613866992</v>
      </c>
      <c r="F2573">
        <v>121.44</v>
      </c>
      <c r="G2573">
        <v>12.0273445755211</v>
      </c>
      <c r="H2573">
        <v>5.5067638775589396</v>
      </c>
      <c r="I2573">
        <v>-3.47519314480807</v>
      </c>
      <c r="J2573">
        <v>-11.6314063314419</v>
      </c>
      <c r="K2573">
        <v>119.62117608764299</v>
      </c>
      <c r="L2573">
        <v>118.527130269651</v>
      </c>
      <c r="M2573">
        <v>45.482994204765902</v>
      </c>
      <c r="N2573">
        <v>1.7371854856954001</v>
      </c>
      <c r="O2573">
        <v>28.293807641633698</v>
      </c>
      <c r="P2573">
        <v>65.675306957708003</v>
      </c>
      <c r="Q2573">
        <v>-0.100026209042946</v>
      </c>
    </row>
    <row r="2574" spans="1:17" hidden="1" x14ac:dyDescent="0.3">
      <c r="A2574" t="s">
        <v>5352</v>
      </c>
      <c r="B2574" t="s">
        <v>5353</v>
      </c>
      <c r="C2574" t="s">
        <v>10398</v>
      </c>
      <c r="D2574" t="s">
        <v>605</v>
      </c>
      <c r="E2574">
        <v>178.448482334</v>
      </c>
      <c r="F2574">
        <v>27.74</v>
      </c>
      <c r="G2574">
        <v>-10.7927901470739</v>
      </c>
      <c r="H2574">
        <v>-9.0736158185956306</v>
      </c>
      <c r="I2574">
        <v>5.1935919215229998</v>
      </c>
      <c r="J2574">
        <v>-1.74896723874545</v>
      </c>
      <c r="K2574">
        <v>28.325875762066399</v>
      </c>
      <c r="L2574">
        <v>26.187992187422999</v>
      </c>
      <c r="M2574">
        <v>44.7591474278127</v>
      </c>
      <c r="N2574">
        <v>0.21649774748613901</v>
      </c>
      <c r="O2574">
        <v>40.230713770728201</v>
      </c>
      <c r="P2574">
        <v>37.326732673267301</v>
      </c>
      <c r="Q2574">
        <v>5.8053159687066001E-2</v>
      </c>
    </row>
    <row r="2575" spans="1:17" hidden="1" x14ac:dyDescent="0.3">
      <c r="A2575" t="s">
        <v>5354</v>
      </c>
      <c r="B2575" t="s">
        <v>5355</v>
      </c>
      <c r="C2575" t="s">
        <v>10398</v>
      </c>
      <c r="D2575" t="s">
        <v>259</v>
      </c>
      <c r="E2575">
        <v>178.42143057499999</v>
      </c>
      <c r="F2575">
        <v>33.590000000000003</v>
      </c>
      <c r="G2575">
        <v>151.259196131241</v>
      </c>
      <c r="H2575">
        <v>13.606602758336701</v>
      </c>
      <c r="I2575">
        <v>82.922057909953097</v>
      </c>
      <c r="J2575">
        <v>-5.6415379759821302</v>
      </c>
      <c r="K2575">
        <v>33.053512339983797</v>
      </c>
      <c r="L2575">
        <v>25.511030184429899</v>
      </c>
      <c r="M2575">
        <v>35.218619377609102</v>
      </c>
      <c r="N2575">
        <v>0.645038162580573</v>
      </c>
      <c r="O2575">
        <v>13.1289074129204</v>
      </c>
      <c r="P2575">
        <v>206.757990867579</v>
      </c>
      <c r="Q2575">
        <v>0.119455875568394</v>
      </c>
    </row>
    <row r="2576" spans="1:17" hidden="1" x14ac:dyDescent="0.3">
      <c r="A2576" t="s">
        <v>5356</v>
      </c>
      <c r="B2576" t="s">
        <v>5357</v>
      </c>
      <c r="C2576" t="s">
        <v>10398</v>
      </c>
      <c r="D2576" t="s">
        <v>1414</v>
      </c>
      <c r="E2576">
        <v>177.7872424</v>
      </c>
      <c r="F2576">
        <v>1928</v>
      </c>
      <c r="G2576">
        <v>-46.490198402261001</v>
      </c>
      <c r="H2576">
        <v>-5.9680551093732896</v>
      </c>
      <c r="I2576">
        <v>-15.827693201287101</v>
      </c>
      <c r="J2576">
        <v>-3.4623385745605102</v>
      </c>
      <c r="K2576">
        <v>1951.32890570515</v>
      </c>
      <c r="L2576">
        <v>2075.3854056795399</v>
      </c>
      <c r="M2576">
        <v>44.137774502926703</v>
      </c>
      <c r="N2576">
        <v>0.46934316748531801</v>
      </c>
      <c r="O2576">
        <v>24.481327800829799</v>
      </c>
      <c r="P2576">
        <v>8.0717488789237599</v>
      </c>
      <c r="Q2576">
        <v>-6.1822827954789002E-2</v>
      </c>
    </row>
    <row r="2577" spans="1:17" hidden="1" x14ac:dyDescent="0.3">
      <c r="A2577" t="s">
        <v>5358</v>
      </c>
      <c r="B2577" t="s">
        <v>5359</v>
      </c>
      <c r="C2577" t="s">
        <v>10398</v>
      </c>
      <c r="D2577" t="s">
        <v>125</v>
      </c>
      <c r="E2577">
        <v>177.78199599999999</v>
      </c>
      <c r="F2577">
        <v>488.6</v>
      </c>
      <c r="G2577">
        <v>-40.106467190943597</v>
      </c>
      <c r="H2577">
        <v>-8.2678172029498196</v>
      </c>
      <c r="I2577">
        <v>-2.5187150631671802</v>
      </c>
      <c r="J2577">
        <v>-7.7195709717079</v>
      </c>
      <c r="K2577">
        <v>525.47336449126499</v>
      </c>
      <c r="L2577">
        <v>475.367635677419</v>
      </c>
      <c r="M2577">
        <v>23.445481315538299</v>
      </c>
      <c r="N2577">
        <v>0.22246035406285999</v>
      </c>
      <c r="O2577">
        <v>48.853868194842299</v>
      </c>
      <c r="Q2577">
        <v>8.6447943333575E-2</v>
      </c>
    </row>
    <row r="2578" spans="1:17" hidden="1" x14ac:dyDescent="0.3">
      <c r="A2578" t="s">
        <v>5360</v>
      </c>
      <c r="B2578" t="s">
        <v>5361</v>
      </c>
      <c r="C2578" t="s">
        <v>10398</v>
      </c>
      <c r="D2578" t="s">
        <v>1223</v>
      </c>
      <c r="E2578">
        <v>177.45191639999999</v>
      </c>
      <c r="F2578">
        <v>78.569999999999993</v>
      </c>
      <c r="G2578">
        <v>-5.7638594440805999</v>
      </c>
      <c r="H2578">
        <v>1.07008581812151</v>
      </c>
      <c r="I2578">
        <v>-12.348325231161301</v>
      </c>
      <c r="J2578">
        <v>-4.16698066239488</v>
      </c>
      <c r="K2578">
        <v>76.985650395174005</v>
      </c>
      <c r="L2578">
        <v>73.511569125460895</v>
      </c>
      <c r="M2578">
        <v>41.405998855711701</v>
      </c>
      <c r="N2578">
        <v>1.31220960529345</v>
      </c>
      <c r="O2578">
        <v>26.065928471426702</v>
      </c>
      <c r="P2578">
        <v>31.2781954887217</v>
      </c>
      <c r="Q2578">
        <v>6.4660471463705002E-2</v>
      </c>
    </row>
    <row r="2579" spans="1:17" hidden="1" x14ac:dyDescent="0.3">
      <c r="A2579" t="s">
        <v>5362</v>
      </c>
      <c r="B2579" t="s">
        <v>5363</v>
      </c>
      <c r="C2579" t="s">
        <v>10398</v>
      </c>
      <c r="D2579" t="s">
        <v>67</v>
      </c>
      <c r="E2579">
        <v>176.79437393499899</v>
      </c>
      <c r="F2579">
        <v>22.03</v>
      </c>
      <c r="G2579">
        <v>24.894871067179501</v>
      </c>
      <c r="H2579">
        <v>35.513611724110099</v>
      </c>
      <c r="I2579">
        <v>13.2702367237492</v>
      </c>
      <c r="J2579">
        <v>-11.253116335119699</v>
      </c>
      <c r="K2579">
        <v>17.981692651101099</v>
      </c>
      <c r="L2579">
        <v>17.3847287969005</v>
      </c>
      <c r="M2579">
        <v>61.459749188310298</v>
      </c>
      <c r="N2579">
        <v>1.18969143629385</v>
      </c>
      <c r="O2579">
        <v>41.171130276895099</v>
      </c>
      <c r="P2579">
        <v>79.543602281988598</v>
      </c>
      <c r="Q2579">
        <v>6.5787911336335006E-2</v>
      </c>
    </row>
    <row r="2580" spans="1:17" hidden="1" x14ac:dyDescent="0.3">
      <c r="A2580" t="s">
        <v>5364</v>
      </c>
      <c r="B2580" t="s">
        <v>5365</v>
      </c>
      <c r="C2580" t="s">
        <v>10398</v>
      </c>
      <c r="D2580" t="s">
        <v>46</v>
      </c>
      <c r="E2580">
        <v>176.55642025</v>
      </c>
      <c r="F2580">
        <v>17.149999999999999</v>
      </c>
      <c r="G2580">
        <v>-64.260313344789793</v>
      </c>
      <c r="H2580">
        <v>-22.2608593366954</v>
      </c>
      <c r="I2580">
        <v>-20.095296967365801</v>
      </c>
      <c r="J2580">
        <v>-10.880034047811501</v>
      </c>
      <c r="K2580">
        <v>19.2859768573976</v>
      </c>
      <c r="L2580">
        <v>22.008874721501599</v>
      </c>
      <c r="M2580">
        <v>39.572128196012301</v>
      </c>
      <c r="N2580">
        <v>2.2528066528066502</v>
      </c>
      <c r="O2580">
        <v>114.28571428571399</v>
      </c>
      <c r="P2580">
        <v>12.459016393442599</v>
      </c>
      <c r="Q2580">
        <v>0.23690648470720499</v>
      </c>
    </row>
    <row r="2581" spans="1:17" hidden="1" x14ac:dyDescent="0.3">
      <c r="A2581" t="s">
        <v>5366</v>
      </c>
      <c r="B2581" t="s">
        <v>5367</v>
      </c>
      <c r="C2581" t="s">
        <v>10398</v>
      </c>
      <c r="D2581" t="s">
        <v>122</v>
      </c>
      <c r="E2581">
        <v>176.543886112</v>
      </c>
      <c r="F2581">
        <v>82.72</v>
      </c>
      <c r="G2581">
        <v>-27.280721508055102</v>
      </c>
      <c r="H2581">
        <v>-9.79156425562058</v>
      </c>
      <c r="I2581">
        <v>-11.0143908184985</v>
      </c>
      <c r="J2581">
        <v>-9.4333359169354001</v>
      </c>
      <c r="K2581">
        <v>87.557506983739799</v>
      </c>
      <c r="L2581">
        <v>89.717515769092202</v>
      </c>
      <c r="M2581">
        <v>31.2441094053207</v>
      </c>
      <c r="N2581">
        <v>0.390471502907557</v>
      </c>
      <c r="O2581">
        <v>93.181818181818102</v>
      </c>
      <c r="P2581">
        <v>18.1714285714285</v>
      </c>
      <c r="Q2581">
        <v>5.9321058592897997E-2</v>
      </c>
    </row>
    <row r="2582" spans="1:17" hidden="1" x14ac:dyDescent="0.3">
      <c r="A2582" t="s">
        <v>5368</v>
      </c>
      <c r="B2582" t="s">
        <v>5369</v>
      </c>
      <c r="C2582" t="s">
        <v>10398</v>
      </c>
      <c r="D2582" t="s">
        <v>278</v>
      </c>
      <c r="E2582">
        <v>176.54170379999999</v>
      </c>
      <c r="F2582">
        <v>310.8</v>
      </c>
      <c r="G2582">
        <v>59.170398265697003</v>
      </c>
      <c r="H2582">
        <v>40.716585491130203</v>
      </c>
      <c r="I2582">
        <v>76.336983295380406</v>
      </c>
      <c r="J2582">
        <v>-5.0584648186161099</v>
      </c>
      <c r="K2582">
        <v>255.138421216175</v>
      </c>
      <c r="L2582">
        <v>193.22657775802401</v>
      </c>
      <c r="M2582">
        <v>52.393911599076802</v>
      </c>
      <c r="N2582">
        <v>0.45941186502943498</v>
      </c>
      <c r="O2582">
        <v>7.2876447876447799</v>
      </c>
      <c r="P2582">
        <v>132.37383177570001</v>
      </c>
      <c r="Q2582">
        <v>6.4577486894481007E-2</v>
      </c>
    </row>
    <row r="2583" spans="1:17" hidden="1" x14ac:dyDescent="0.3">
      <c r="A2583" t="s">
        <v>5370</v>
      </c>
      <c r="B2583" t="s">
        <v>5371</v>
      </c>
      <c r="C2583" t="s">
        <v>10398</v>
      </c>
      <c r="D2583" t="s">
        <v>21</v>
      </c>
      <c r="E2583">
        <v>176.39065127000001</v>
      </c>
      <c r="F2583">
        <v>0.89</v>
      </c>
      <c r="G2583">
        <v>200.03598295150601</v>
      </c>
      <c r="H2583">
        <v>-5.5452588624139496</v>
      </c>
      <c r="I2583">
        <v>-58.761963634032497</v>
      </c>
      <c r="J2583">
        <v>-2.83696288676285</v>
      </c>
      <c r="K2583">
        <v>0.91770729739786505</v>
      </c>
      <c r="L2583">
        <v>0.88659783776157597</v>
      </c>
      <c r="M2583">
        <v>43.7530023297182</v>
      </c>
      <c r="N2583">
        <v>0.33785025944089397</v>
      </c>
      <c r="O2583">
        <v>92.134831460674107</v>
      </c>
      <c r="P2583">
        <v>229.62962962962899</v>
      </c>
    </row>
    <row r="2584" spans="1:17" hidden="1" x14ac:dyDescent="0.3">
      <c r="A2584" t="s">
        <v>5372</v>
      </c>
      <c r="B2584" t="s">
        <v>5373</v>
      </c>
      <c r="C2584" t="s">
        <v>10398</v>
      </c>
      <c r="D2584" t="s">
        <v>2435</v>
      </c>
      <c r="E2584">
        <v>175.87</v>
      </c>
      <c r="F2584">
        <v>81.8</v>
      </c>
      <c r="G2584">
        <v>99.538005982941201</v>
      </c>
      <c r="H2584">
        <v>4.4528777243535398</v>
      </c>
      <c r="I2584">
        <v>-48.359576592259302</v>
      </c>
      <c r="J2584">
        <v>-8.4884351318223796</v>
      </c>
      <c r="K2584">
        <v>90.640803300078005</v>
      </c>
      <c r="L2584">
        <v>92.362609001995096</v>
      </c>
      <c r="M2584">
        <v>29.325748592331902</v>
      </c>
      <c r="N2584">
        <v>0.38020026618860803</v>
      </c>
      <c r="O2584">
        <v>69.400977995109997</v>
      </c>
      <c r="P2584">
        <v>129.13165266106401</v>
      </c>
      <c r="Q2584">
        <v>5.1966480600010002E-2</v>
      </c>
    </row>
    <row r="2585" spans="1:17" hidden="1" x14ac:dyDescent="0.3">
      <c r="A2585" t="s">
        <v>5374</v>
      </c>
      <c r="B2585" t="s">
        <v>5375</v>
      </c>
      <c r="C2585" t="s">
        <v>10398</v>
      </c>
      <c r="D2585" t="s">
        <v>197</v>
      </c>
      <c r="E2585">
        <v>175.59651155500001</v>
      </c>
      <c r="F2585">
        <v>732.35</v>
      </c>
      <c r="G2585">
        <v>49.050090362979397</v>
      </c>
      <c r="H2585">
        <v>15.9727028403871</v>
      </c>
      <c r="I2585">
        <v>47.726054781756702</v>
      </c>
      <c r="J2585">
        <v>-6.2263253793575499</v>
      </c>
      <c r="K2585">
        <v>654.21930347709099</v>
      </c>
      <c r="L2585">
        <v>551.20496854707199</v>
      </c>
      <c r="M2585">
        <v>44.962347022820403</v>
      </c>
      <c r="N2585">
        <v>1.30897297357437</v>
      </c>
      <c r="O2585">
        <v>20.761930770806298</v>
      </c>
      <c r="P2585">
        <v>89.801736426072296</v>
      </c>
      <c r="Q2585">
        <v>0.11262752965581201</v>
      </c>
    </row>
    <row r="2586" spans="1:17" hidden="1" x14ac:dyDescent="0.3">
      <c r="A2586" t="s">
        <v>5376</v>
      </c>
      <c r="B2586" t="s">
        <v>5377</v>
      </c>
      <c r="C2586" t="s">
        <v>10398</v>
      </c>
      <c r="D2586" t="s">
        <v>605</v>
      </c>
      <c r="E2586">
        <v>175.377521952</v>
      </c>
      <c r="F2586">
        <v>12.96</v>
      </c>
      <c r="G2586">
        <v>-21.2324426647452</v>
      </c>
      <c r="H2586">
        <v>-2.0312251097840202</v>
      </c>
      <c r="I2586">
        <v>-18.249380172296501</v>
      </c>
      <c r="J2586">
        <v>-16.614029632800499</v>
      </c>
      <c r="K2586">
        <v>12.884601297587301</v>
      </c>
      <c r="L2586">
        <v>13.108336921192</v>
      </c>
      <c r="M2586">
        <v>46.824223318307197</v>
      </c>
      <c r="N2586">
        <v>3.2939850551030201</v>
      </c>
      <c r="O2586">
        <v>49.691358024691297</v>
      </c>
      <c r="P2586">
        <v>16.651665166516601</v>
      </c>
      <c r="Q2586">
        <v>-1.3947304177276E-2</v>
      </c>
    </row>
    <row r="2587" spans="1:17" hidden="1" x14ac:dyDescent="0.3">
      <c r="A2587" t="s">
        <v>5378</v>
      </c>
      <c r="B2587" t="s">
        <v>5379</v>
      </c>
      <c r="C2587" t="s">
        <v>10398</v>
      </c>
      <c r="E2587">
        <v>175.36955624999999</v>
      </c>
      <c r="F2587">
        <v>963.9</v>
      </c>
      <c r="G2587">
        <v>117.275350632672</v>
      </c>
      <c r="H2587">
        <v>-4.2658030076687901</v>
      </c>
      <c r="I2587">
        <v>-18.095296967365801</v>
      </c>
      <c r="J2587">
        <v>-1.71336738114487</v>
      </c>
      <c r="K2587">
        <v>949.56239746306505</v>
      </c>
      <c r="L2587">
        <v>751.59268884932101</v>
      </c>
      <c r="M2587">
        <v>59.421302249802601</v>
      </c>
      <c r="N2587">
        <v>7.2191390482536894E-2</v>
      </c>
      <c r="O2587">
        <v>0</v>
      </c>
      <c r="P2587">
        <v>146.86899731079501</v>
      </c>
    </row>
    <row r="2588" spans="1:17" hidden="1" x14ac:dyDescent="0.3">
      <c r="A2588" t="s">
        <v>5380</v>
      </c>
      <c r="B2588" t="s">
        <v>5381</v>
      </c>
      <c r="C2588" t="s">
        <v>10398</v>
      </c>
      <c r="D2588" t="s">
        <v>605</v>
      </c>
      <c r="E2588">
        <v>175.18884714000001</v>
      </c>
      <c r="F2588">
        <v>269.55</v>
      </c>
      <c r="G2588">
        <v>542.60086703758702</v>
      </c>
      <c r="H2588">
        <v>51.042817517520902</v>
      </c>
      <c r="I2588">
        <v>149.71394297302101</v>
      </c>
      <c r="J2588">
        <v>20.273292933290499</v>
      </c>
      <c r="K2588">
        <v>192.1490668845</v>
      </c>
      <c r="L2588">
        <v>152.11313866123999</v>
      </c>
      <c r="M2588">
        <v>88.424263987835204</v>
      </c>
      <c r="N2588">
        <v>1.13239741286587</v>
      </c>
      <c r="O2588">
        <v>2.3928770172509699</v>
      </c>
      <c r="P2588">
        <v>590.26888604353405</v>
      </c>
      <c r="Q2588">
        <v>0.203407561169791</v>
      </c>
    </row>
    <row r="2589" spans="1:17" hidden="1" x14ac:dyDescent="0.3">
      <c r="A2589" t="s">
        <v>5382</v>
      </c>
      <c r="B2589" t="s">
        <v>5383</v>
      </c>
      <c r="C2589" t="s">
        <v>10398</v>
      </c>
      <c r="D2589" t="s">
        <v>467</v>
      </c>
      <c r="E2589">
        <v>175.131024156</v>
      </c>
      <c r="F2589">
        <v>60.39</v>
      </c>
      <c r="G2589">
        <v>-38.576314349562402</v>
      </c>
      <c r="H2589">
        <v>-8.9447549295621993</v>
      </c>
      <c r="I2589">
        <v>-10.639780953131</v>
      </c>
      <c r="J2589">
        <v>-4.4772270869796902</v>
      </c>
      <c r="K2589">
        <v>61.399741908704698</v>
      </c>
      <c r="L2589">
        <v>62.8304458268085</v>
      </c>
      <c r="M2589">
        <v>43.3346386279906</v>
      </c>
      <c r="N2589">
        <v>0.78544234859846096</v>
      </c>
      <c r="O2589">
        <v>33.548600761715498</v>
      </c>
      <c r="P2589">
        <v>15.468451242829801</v>
      </c>
      <c r="Q2589">
        <v>2.4874570003228999E-2</v>
      </c>
    </row>
    <row r="2590" spans="1:17" hidden="1" x14ac:dyDescent="0.3">
      <c r="A2590" t="s">
        <v>5384</v>
      </c>
      <c r="B2590" t="s">
        <v>5385</v>
      </c>
      <c r="C2590" t="s">
        <v>10398</v>
      </c>
      <c r="E2590">
        <v>174.95</v>
      </c>
      <c r="F2590">
        <v>349.9</v>
      </c>
      <c r="G2590">
        <v>-13.7327195258052</v>
      </c>
      <c r="H2590">
        <v>-4.1130213814873304</v>
      </c>
      <c r="I2590">
        <v>3.8210793392543199</v>
      </c>
      <c r="J2590">
        <v>-11.4481264423863</v>
      </c>
      <c r="K2590">
        <v>342.28078630034702</v>
      </c>
      <c r="L2590">
        <v>331.65962731648</v>
      </c>
      <c r="M2590">
        <v>46.586199378262002</v>
      </c>
      <c r="N2590">
        <v>0.884695565116559</v>
      </c>
      <c r="O2590">
        <v>64.332666476135998</v>
      </c>
      <c r="P2590">
        <v>34.5510478754085</v>
      </c>
      <c r="Q2590">
        <v>5.8926158706711002E-2</v>
      </c>
    </row>
    <row r="2591" spans="1:17" hidden="1" x14ac:dyDescent="0.3">
      <c r="A2591" t="s">
        <v>5386</v>
      </c>
      <c r="B2591" t="s">
        <v>5387</v>
      </c>
      <c r="C2591" t="s">
        <v>10398</v>
      </c>
      <c r="D2591" t="s">
        <v>164</v>
      </c>
      <c r="E2591">
        <v>174.84990400000001</v>
      </c>
      <c r="F2591">
        <v>410.6</v>
      </c>
      <c r="G2591">
        <v>-47.2678321417822</v>
      </c>
      <c r="H2591">
        <v>-20.748193969040798</v>
      </c>
      <c r="I2591">
        <v>-35.769482431024997</v>
      </c>
      <c r="J2591">
        <v>-5.2427791458507498</v>
      </c>
      <c r="K2591">
        <v>461.37437863951698</v>
      </c>
      <c r="M2591">
        <v>26.8865324221027</v>
      </c>
      <c r="N2591">
        <v>0.30134121097119199</v>
      </c>
      <c r="O2591">
        <v>62.347783731125098</v>
      </c>
      <c r="P2591">
        <v>25.661820964039698</v>
      </c>
    </row>
    <row r="2592" spans="1:17" hidden="1" x14ac:dyDescent="0.3">
      <c r="A2592" t="s">
        <v>5388</v>
      </c>
      <c r="B2592" t="s">
        <v>5389</v>
      </c>
      <c r="C2592" t="s">
        <v>10398</v>
      </c>
      <c r="D2592" t="s">
        <v>1394</v>
      </c>
      <c r="E2592">
        <v>174.759540915</v>
      </c>
      <c r="F2592">
        <v>133.44999999999999</v>
      </c>
      <c r="G2592">
        <v>16.253347857395902</v>
      </c>
      <c r="H2592">
        <v>-13.7879586214199</v>
      </c>
      <c r="I2592">
        <v>13.7071721684365</v>
      </c>
      <c r="J2592">
        <v>-1.5979827657602499</v>
      </c>
      <c r="K2592">
        <v>137.96861248369899</v>
      </c>
      <c r="L2592">
        <v>125.13475517757</v>
      </c>
      <c r="M2592">
        <v>47.605233561900398</v>
      </c>
      <c r="N2592">
        <v>0.27905473060450597</v>
      </c>
      <c r="O2592">
        <v>42.3754215061821</v>
      </c>
      <c r="P2592">
        <v>73.3116883116883</v>
      </c>
      <c r="Q2592">
        <v>7.9286302977194995E-2</v>
      </c>
    </row>
    <row r="2593" spans="1:17" hidden="1" x14ac:dyDescent="0.3">
      <c r="A2593" t="s">
        <v>5390</v>
      </c>
      <c r="B2593" t="s">
        <v>5391</v>
      </c>
      <c r="C2593" t="s">
        <v>10398</v>
      </c>
      <c r="D2593" t="s">
        <v>46</v>
      </c>
      <c r="E2593">
        <v>174.7540352</v>
      </c>
      <c r="F2593">
        <v>115.52</v>
      </c>
      <c r="G2593">
        <v>54.7663916238238</v>
      </c>
      <c r="H2593">
        <v>97.900594592471606</v>
      </c>
      <c r="I2593">
        <v>103.207385024971</v>
      </c>
      <c r="J2593">
        <v>16.3395823791219</v>
      </c>
      <c r="K2593">
        <v>71.896094641258998</v>
      </c>
      <c r="L2593">
        <v>60.728802927059597</v>
      </c>
      <c r="M2593">
        <v>96.528353061402001</v>
      </c>
      <c r="N2593">
        <v>2.3358017222818699</v>
      </c>
      <c r="O2593">
        <v>0</v>
      </c>
      <c r="P2593">
        <v>177.95957651588</v>
      </c>
      <c r="Q2593">
        <v>0.12801288122370599</v>
      </c>
    </row>
    <row r="2594" spans="1:17" hidden="1" x14ac:dyDescent="0.3">
      <c r="A2594" t="s">
        <v>5392</v>
      </c>
      <c r="B2594" t="s">
        <v>5393</v>
      </c>
      <c r="C2594" t="s">
        <v>10398</v>
      </c>
      <c r="D2594" t="s">
        <v>244</v>
      </c>
      <c r="E2594">
        <v>174.49753125000001</v>
      </c>
      <c r="F2594">
        <v>752.55</v>
      </c>
      <c r="G2594">
        <v>206.36617475044801</v>
      </c>
      <c r="H2594">
        <v>-2.3501741063221999</v>
      </c>
      <c r="I2594">
        <v>185.35228367779499</v>
      </c>
      <c r="J2594">
        <v>-3.5854618653765602</v>
      </c>
      <c r="K2594">
        <v>641.19159396223199</v>
      </c>
      <c r="L2594">
        <v>420.18269523199399</v>
      </c>
      <c r="M2594">
        <v>51.617087491074699</v>
      </c>
      <c r="N2594">
        <v>0.66553554813639104</v>
      </c>
      <c r="O2594">
        <v>20.8158926317188</v>
      </c>
      <c r="P2594">
        <v>401.69999999999902</v>
      </c>
    </row>
    <row r="2595" spans="1:17" hidden="1" x14ac:dyDescent="0.3">
      <c r="A2595" t="s">
        <v>5394</v>
      </c>
      <c r="B2595" t="s">
        <v>5395</v>
      </c>
      <c r="C2595" t="s">
        <v>10398</v>
      </c>
      <c r="D2595" t="s">
        <v>51</v>
      </c>
      <c r="E2595">
        <v>174.21</v>
      </c>
      <c r="F2595">
        <v>290.35000000000002</v>
      </c>
      <c r="G2595">
        <v>379.79231823415699</v>
      </c>
      <c r="H2595">
        <v>25.712314240392601</v>
      </c>
      <c r="I2595">
        <v>193.10513175717799</v>
      </c>
      <c r="J2595">
        <v>-13.002482518141401</v>
      </c>
      <c r="K2595">
        <v>244.309612581322</v>
      </c>
      <c r="L2595">
        <v>160.44962154772799</v>
      </c>
      <c r="M2595">
        <v>41.486564099767897</v>
      </c>
      <c r="N2595">
        <v>1.04451429786525</v>
      </c>
      <c r="O2595">
        <v>15.016359566040901</v>
      </c>
      <c r="P2595">
        <v>437.68518518518499</v>
      </c>
      <c r="Q2595">
        <v>0.154025321276828</v>
      </c>
    </row>
    <row r="2596" spans="1:17" hidden="1" x14ac:dyDescent="0.3">
      <c r="A2596" t="s">
        <v>5396</v>
      </c>
      <c r="B2596" t="s">
        <v>5397</v>
      </c>
      <c r="C2596" t="s">
        <v>10398</v>
      </c>
      <c r="D2596" t="s">
        <v>552</v>
      </c>
      <c r="E2596">
        <v>174.18879999999999</v>
      </c>
      <c r="F2596">
        <v>160.1</v>
      </c>
      <c r="G2596">
        <v>-53.155355916604798</v>
      </c>
      <c r="H2596">
        <v>-26.176049321708199</v>
      </c>
      <c r="I2596">
        <v>-41.657006205847601</v>
      </c>
      <c r="J2596">
        <v>-9.8898379693801708</v>
      </c>
      <c r="M2596">
        <v>37.034958623412798</v>
      </c>
      <c r="O2596">
        <v>31.168019987507801</v>
      </c>
      <c r="P2596">
        <v>6.52029274783765</v>
      </c>
    </row>
    <row r="2597" spans="1:17" hidden="1" x14ac:dyDescent="0.3">
      <c r="A2597" t="s">
        <v>5398</v>
      </c>
      <c r="B2597" t="s">
        <v>5399</v>
      </c>
      <c r="C2597" t="s">
        <v>10398</v>
      </c>
      <c r="D2597" t="s">
        <v>5400</v>
      </c>
      <c r="E2597">
        <v>174.18047773499899</v>
      </c>
      <c r="F2597">
        <v>78.03</v>
      </c>
      <c r="G2597">
        <v>155.707998660085</v>
      </c>
      <c r="H2597">
        <v>16.385193448287499</v>
      </c>
      <c r="I2597">
        <v>110.731682504774</v>
      </c>
      <c r="J2597">
        <v>-5.5368967929095803</v>
      </c>
      <c r="K2597">
        <v>74.383878578508501</v>
      </c>
      <c r="L2597">
        <v>52.140997852857197</v>
      </c>
      <c r="M2597">
        <v>34.094029274277503</v>
      </c>
      <c r="N2597">
        <v>0.58784744518851395</v>
      </c>
      <c r="O2597">
        <v>19.812892477252301</v>
      </c>
      <c r="P2597">
        <v>200</v>
      </c>
      <c r="Q2597">
        <v>0.13456344985882501</v>
      </c>
    </row>
    <row r="2598" spans="1:17" hidden="1" x14ac:dyDescent="0.3">
      <c r="A2598" t="s">
        <v>5401</v>
      </c>
      <c r="B2598" t="s">
        <v>5402</v>
      </c>
      <c r="C2598" t="s">
        <v>10398</v>
      </c>
      <c r="D2598" t="s">
        <v>278</v>
      </c>
      <c r="E2598">
        <v>173.83500000000001</v>
      </c>
      <c r="F2598">
        <v>579.45000000000005</v>
      </c>
      <c r="G2598">
        <v>224.34574726126999</v>
      </c>
      <c r="H2598">
        <v>-0.63023767057546798</v>
      </c>
      <c r="I2598">
        <v>84.3326506308874</v>
      </c>
      <c r="J2598">
        <v>-7.6534672147555298</v>
      </c>
      <c r="K2598">
        <v>543.99380789441398</v>
      </c>
      <c r="L2598">
        <v>408.87013779570299</v>
      </c>
      <c r="M2598">
        <v>49.687070085955199</v>
      </c>
      <c r="N2598">
        <v>0.23389276916121499</v>
      </c>
      <c r="O2598">
        <v>10.4495642419535</v>
      </c>
      <c r="P2598">
        <v>267.67131979695398</v>
      </c>
      <c r="Q2598">
        <v>0.18114465586570599</v>
      </c>
    </row>
    <row r="2599" spans="1:17" hidden="1" x14ac:dyDescent="0.3">
      <c r="A2599" t="s">
        <v>5403</v>
      </c>
      <c r="B2599" t="s">
        <v>5404</v>
      </c>
      <c r="C2599" t="s">
        <v>10398</v>
      </c>
      <c r="D2599" t="s">
        <v>259</v>
      </c>
      <c r="E2599">
        <v>173.41896</v>
      </c>
      <c r="F2599">
        <v>201.5</v>
      </c>
      <c r="G2599">
        <v>-45.6353133447898</v>
      </c>
      <c r="H2599">
        <v>7.6001945667012896</v>
      </c>
      <c r="I2599">
        <v>-25.6641043068154</v>
      </c>
      <c r="J2599">
        <v>6.7522410844635798</v>
      </c>
      <c r="K2599">
        <v>192.93458502370299</v>
      </c>
      <c r="L2599">
        <v>207.825567877547</v>
      </c>
      <c r="M2599">
        <v>65.131122897855704</v>
      </c>
      <c r="N2599">
        <v>1.3902471970822601</v>
      </c>
      <c r="O2599">
        <v>29.578163771712099</v>
      </c>
      <c r="P2599">
        <v>15.1428571428571</v>
      </c>
    </row>
    <row r="2600" spans="1:17" hidden="1" x14ac:dyDescent="0.3">
      <c r="A2600" t="s">
        <v>5405</v>
      </c>
      <c r="B2600" t="s">
        <v>5406</v>
      </c>
      <c r="C2600" t="s">
        <v>10398</v>
      </c>
      <c r="D2600" t="s">
        <v>51</v>
      </c>
      <c r="E2600">
        <v>173.39699049000001</v>
      </c>
      <c r="F2600">
        <v>332.9</v>
      </c>
      <c r="G2600">
        <v>271.39406712577897</v>
      </c>
      <c r="H2600">
        <v>50.522344267697697</v>
      </c>
      <c r="I2600">
        <v>83.968435961313901</v>
      </c>
      <c r="J2600">
        <v>18.8912320253832</v>
      </c>
      <c r="K2600">
        <v>237.77061735711399</v>
      </c>
      <c r="L2600">
        <v>186.93197705511599</v>
      </c>
      <c r="M2600">
        <v>87.695728691094004</v>
      </c>
      <c r="N2600">
        <v>2.5389818735712901</v>
      </c>
      <c r="O2600">
        <v>4.1904475818564197</v>
      </c>
      <c r="P2600">
        <v>313.54037267080702</v>
      </c>
      <c r="Q2600">
        <v>0.18643246352255799</v>
      </c>
    </row>
    <row r="2601" spans="1:17" hidden="1" x14ac:dyDescent="0.3">
      <c r="A2601" t="s">
        <v>5407</v>
      </c>
      <c r="B2601" t="s">
        <v>5408</v>
      </c>
      <c r="C2601" t="s">
        <v>10398</v>
      </c>
      <c r="D2601" t="s">
        <v>552</v>
      </c>
      <c r="E2601">
        <v>173.34667099999999</v>
      </c>
      <c r="F2601">
        <v>80.75</v>
      </c>
      <c r="G2601">
        <v>-76.573292114761301</v>
      </c>
      <c r="H2601">
        <v>-14.2200956076358</v>
      </c>
      <c r="I2601">
        <v>-65.074942404004105</v>
      </c>
      <c r="J2601">
        <v>-4.7236021794591396</v>
      </c>
      <c r="K2601">
        <v>94.945114996306302</v>
      </c>
      <c r="M2601">
        <v>32.003866858449697</v>
      </c>
      <c r="O2601">
        <v>101.54798761609899</v>
      </c>
      <c r="P2601">
        <v>0.93749999999999101</v>
      </c>
    </row>
    <row r="2602" spans="1:17" hidden="1" x14ac:dyDescent="0.3">
      <c r="A2602" t="s">
        <v>5409</v>
      </c>
      <c r="B2602" t="s">
        <v>5410</v>
      </c>
      <c r="C2602" t="s">
        <v>10398</v>
      </c>
      <c r="D2602" t="s">
        <v>80</v>
      </c>
      <c r="E2602">
        <v>173.06940065399999</v>
      </c>
      <c r="F2602">
        <v>222.63</v>
      </c>
      <c r="G2602">
        <v>-31.084797120600999</v>
      </c>
      <c r="H2602">
        <v>-6.8893745103177801</v>
      </c>
      <c r="I2602">
        <v>-5.7693635667604202</v>
      </c>
      <c r="J2602">
        <v>-1.91772705416939</v>
      </c>
      <c r="K2602">
        <v>226.71881300193601</v>
      </c>
      <c r="L2602">
        <v>224.72509178693701</v>
      </c>
      <c r="M2602">
        <v>46.786774045930102</v>
      </c>
      <c r="N2602">
        <v>0.54081347290520898</v>
      </c>
      <c r="O2602">
        <v>24.960697120783301</v>
      </c>
      <c r="P2602">
        <v>20.016172506738499</v>
      </c>
      <c r="Q2602">
        <v>-4.4255221090073002E-2</v>
      </c>
    </row>
    <row r="2603" spans="1:17" hidden="1" x14ac:dyDescent="0.3">
      <c r="A2603" t="s">
        <v>5411</v>
      </c>
      <c r="B2603" t="s">
        <v>5412</v>
      </c>
      <c r="C2603" t="s">
        <v>10398</v>
      </c>
      <c r="D2603" t="s">
        <v>605</v>
      </c>
      <c r="E2603">
        <v>172.988986716</v>
      </c>
      <c r="F2603">
        <v>229.32</v>
      </c>
      <c r="G2603">
        <v>-13.098853688537099</v>
      </c>
      <c r="H2603">
        <v>-7.5760725586084501</v>
      </c>
      <c r="I2603">
        <v>-2.8591160628432699</v>
      </c>
      <c r="J2603">
        <v>-5.0698891202753096</v>
      </c>
      <c r="K2603">
        <v>231.914436662745</v>
      </c>
      <c r="L2603">
        <v>229.31076094191599</v>
      </c>
      <c r="M2603">
        <v>48.504250536864802</v>
      </c>
      <c r="N2603">
        <v>0.66944436563588605</v>
      </c>
      <c r="O2603">
        <v>52.189080760509299</v>
      </c>
      <c r="P2603">
        <v>26.696132596685</v>
      </c>
      <c r="Q2603">
        <v>-4.4981297503225999E-2</v>
      </c>
    </row>
    <row r="2604" spans="1:17" hidden="1" x14ac:dyDescent="0.3">
      <c r="A2604" t="s">
        <v>5413</v>
      </c>
      <c r="B2604" t="s">
        <v>5414</v>
      </c>
      <c r="C2604" t="s">
        <v>10398</v>
      </c>
      <c r="D2604" t="s">
        <v>77</v>
      </c>
      <c r="E2604">
        <v>172.73444524999999</v>
      </c>
      <c r="F2604">
        <v>30.35</v>
      </c>
      <c r="G2604">
        <v>-56.017889102365501</v>
      </c>
      <c r="H2604">
        <v>-9.3305858637425594</v>
      </c>
      <c r="I2604">
        <v>-50.045969613105797</v>
      </c>
      <c r="J2604">
        <v>-1.71336738114487</v>
      </c>
      <c r="K2604">
        <v>33.205735796903497</v>
      </c>
      <c r="L2604">
        <v>40.278658016610699</v>
      </c>
      <c r="M2604">
        <v>27.483668770822099</v>
      </c>
      <c r="N2604">
        <v>0.483759725370213</v>
      </c>
      <c r="O2604">
        <v>124.05271828665499</v>
      </c>
      <c r="P2604">
        <v>1.1666666666666701</v>
      </c>
      <c r="Q2604">
        <v>-1.8404444488200999E-2</v>
      </c>
    </row>
    <row r="2605" spans="1:17" hidden="1" x14ac:dyDescent="0.3">
      <c r="A2605" t="s">
        <v>5415</v>
      </c>
      <c r="B2605" t="s">
        <v>5416</v>
      </c>
      <c r="C2605" t="s">
        <v>10398</v>
      </c>
      <c r="D2605" t="s">
        <v>1223</v>
      </c>
      <c r="E2605">
        <v>172.6454142</v>
      </c>
      <c r="F2605">
        <v>18</v>
      </c>
      <c r="G2605">
        <v>-33.078901369812101</v>
      </c>
      <c r="H2605">
        <v>-9.4910336876390797</v>
      </c>
      <c r="I2605">
        <v>-24.345296967365801</v>
      </c>
      <c r="J2605">
        <v>-3.0444821897971299</v>
      </c>
      <c r="K2605">
        <v>18.5980294492906</v>
      </c>
      <c r="L2605">
        <v>20.335013176559201</v>
      </c>
      <c r="M2605">
        <v>48.902237475612502</v>
      </c>
      <c r="N2605">
        <v>0.94525856996010005</v>
      </c>
      <c r="O2605">
        <v>63.3333333333333</v>
      </c>
      <c r="P2605">
        <v>5.8823529411764701</v>
      </c>
      <c r="Q2605">
        <v>3.085337436375E-3</v>
      </c>
    </row>
    <row r="2606" spans="1:17" hidden="1" x14ac:dyDescent="0.3">
      <c r="A2606" t="s">
        <v>5417</v>
      </c>
      <c r="B2606" t="s">
        <v>5418</v>
      </c>
      <c r="C2606" t="s">
        <v>10398</v>
      </c>
      <c r="D2606" t="s">
        <v>132</v>
      </c>
      <c r="E2606">
        <v>172.60249999999999</v>
      </c>
      <c r="F2606">
        <v>6904.1</v>
      </c>
      <c r="G2606">
        <v>52.093195427140003</v>
      </c>
      <c r="H2606">
        <v>-32.916969116755297</v>
      </c>
      <c r="I2606">
        <v>54.822778520399297</v>
      </c>
      <c r="J2606">
        <v>-9.4747646421362592</v>
      </c>
      <c r="K2606">
        <v>7302.0402604102501</v>
      </c>
      <c r="L2606">
        <v>5302.3810142461298</v>
      </c>
      <c r="M2606">
        <v>10.2274026955567</v>
      </c>
      <c r="N2606">
        <v>1.28120355676465</v>
      </c>
      <c r="O2606">
        <v>55.690097188627</v>
      </c>
      <c r="P2606">
        <v>99.252525252525203</v>
      </c>
      <c r="Q2606">
        <v>-2.1116814364317001E-2</v>
      </c>
    </row>
    <row r="2607" spans="1:17" hidden="1" x14ac:dyDescent="0.3">
      <c r="A2607" t="s">
        <v>5419</v>
      </c>
      <c r="B2607" t="s">
        <v>5420</v>
      </c>
      <c r="C2607" t="s">
        <v>10398</v>
      </c>
      <c r="D2607" t="s">
        <v>605</v>
      </c>
      <c r="E2607">
        <v>172.536145</v>
      </c>
      <c r="F2607">
        <v>404.35</v>
      </c>
      <c r="G2607">
        <v>-53.702130161606597</v>
      </c>
      <c r="H2607">
        <v>-1.37380441473047</v>
      </c>
      <c r="I2607">
        <v>-9.6323141347478494</v>
      </c>
      <c r="J2607">
        <v>-4.9422260446575796</v>
      </c>
      <c r="K2607">
        <v>409.64391294495198</v>
      </c>
      <c r="L2607">
        <v>441.610664738661</v>
      </c>
      <c r="M2607">
        <v>40.585416249332503</v>
      </c>
      <c r="N2607">
        <v>0.65229522825714503</v>
      </c>
      <c r="O2607">
        <v>37.121305799431099</v>
      </c>
      <c r="P2607">
        <v>25.340979541227501</v>
      </c>
      <c r="Q2607">
        <v>4.8212197359875003E-2</v>
      </c>
    </row>
    <row r="2608" spans="1:17" hidden="1" x14ac:dyDescent="0.3">
      <c r="A2608" t="s">
        <v>5421</v>
      </c>
      <c r="B2608" t="s">
        <v>5422</v>
      </c>
      <c r="C2608" t="s">
        <v>10398</v>
      </c>
      <c r="D2608" t="s">
        <v>278</v>
      </c>
      <c r="E2608">
        <v>172.2757364</v>
      </c>
      <c r="F2608">
        <v>188</v>
      </c>
      <c r="G2608">
        <v>18.088992756283702</v>
      </c>
      <c r="H2608">
        <v>-2.0490561850515601</v>
      </c>
      <c r="I2608">
        <v>-8.7929713859705299</v>
      </c>
      <c r="J2608">
        <v>1.5220866699698501</v>
      </c>
      <c r="K2608">
        <v>181.73262956217499</v>
      </c>
      <c r="L2608">
        <v>167.156563787843</v>
      </c>
      <c r="M2608">
        <v>53.879842899616797</v>
      </c>
      <c r="N2608">
        <v>1.93445180699368</v>
      </c>
      <c r="O2608">
        <v>19.8670212765957</v>
      </c>
      <c r="P2608">
        <v>70.909090909090907</v>
      </c>
      <c r="Q2608">
        <v>5.5386583082093002E-2</v>
      </c>
    </row>
    <row r="2609" spans="1:17" hidden="1" x14ac:dyDescent="0.3">
      <c r="A2609" t="s">
        <v>5423</v>
      </c>
      <c r="B2609" t="s">
        <v>5424</v>
      </c>
      <c r="C2609" t="s">
        <v>10398</v>
      </c>
      <c r="D2609" t="s">
        <v>215</v>
      </c>
      <c r="E2609">
        <v>172.25486459999999</v>
      </c>
      <c r="F2609">
        <v>127.4</v>
      </c>
      <c r="G2609">
        <v>-44.262099457761401</v>
      </c>
      <c r="H2609">
        <v>5.5324090902766798E-2</v>
      </c>
      <c r="I2609">
        <v>-32.072339506191</v>
      </c>
      <c r="J2609">
        <v>-11.990047223042099</v>
      </c>
      <c r="K2609">
        <v>130.78107870910401</v>
      </c>
      <c r="L2609">
        <v>142.145931772609</v>
      </c>
      <c r="M2609">
        <v>48.220257005522299</v>
      </c>
      <c r="N2609">
        <v>1.46639326497224</v>
      </c>
      <c r="O2609">
        <v>60.910518053375199</v>
      </c>
      <c r="P2609">
        <v>13.5472370766488</v>
      </c>
      <c r="Q2609">
        <v>8.8808154404062006E-2</v>
      </c>
    </row>
    <row r="2610" spans="1:17" hidden="1" x14ac:dyDescent="0.3">
      <c r="A2610" t="s">
        <v>5425</v>
      </c>
      <c r="B2610" t="s">
        <v>5426</v>
      </c>
      <c r="C2610" t="s">
        <v>10398</v>
      </c>
      <c r="D2610" t="s">
        <v>514</v>
      </c>
      <c r="E2610">
        <v>171.80763220999901</v>
      </c>
      <c r="F2610">
        <v>160.69999999999999</v>
      </c>
      <c r="G2610">
        <v>-36.997852958733901</v>
      </c>
      <c r="H2610">
        <v>-13.1489360840687</v>
      </c>
      <c r="I2610">
        <v>-25.499503247976602</v>
      </c>
      <c r="J2610">
        <v>11.519715325622</v>
      </c>
      <c r="M2610">
        <v>61.053212140873498</v>
      </c>
      <c r="O2610">
        <v>42.781580584940798</v>
      </c>
      <c r="P2610">
        <v>39.739130434782503</v>
      </c>
    </row>
    <row r="2611" spans="1:17" hidden="1" x14ac:dyDescent="0.3">
      <c r="A2611" t="s">
        <v>5427</v>
      </c>
      <c r="B2611" t="s">
        <v>5428</v>
      </c>
      <c r="C2611" t="s">
        <v>10398</v>
      </c>
      <c r="D2611" t="s">
        <v>605</v>
      </c>
      <c r="E2611">
        <v>171.66388538599901</v>
      </c>
      <c r="F2611">
        <v>21.38</v>
      </c>
      <c r="G2611">
        <v>47.833739213992999</v>
      </c>
      <c r="H2611">
        <v>-9.5567984919311098</v>
      </c>
      <c r="I2611">
        <v>-11.991078605083</v>
      </c>
      <c r="J2611">
        <v>6.2866326188551103</v>
      </c>
      <c r="K2611">
        <v>21.787815781383902</v>
      </c>
      <c r="L2611">
        <v>22.3333598866381</v>
      </c>
      <c r="M2611">
        <v>18.822553983264498</v>
      </c>
      <c r="N2611">
        <v>1.1690801248156999</v>
      </c>
      <c r="O2611">
        <v>52.011225444340504</v>
      </c>
      <c r="P2611">
        <v>101.698113207547</v>
      </c>
    </row>
    <row r="2612" spans="1:17" hidden="1" x14ac:dyDescent="0.3">
      <c r="A2612" t="s">
        <v>5429</v>
      </c>
      <c r="B2612" t="s">
        <v>5430</v>
      </c>
      <c r="C2612" t="s">
        <v>10398</v>
      </c>
      <c r="D2612" t="s">
        <v>605</v>
      </c>
      <c r="E2612">
        <v>171.54</v>
      </c>
      <c r="F2612">
        <v>85.77</v>
      </c>
      <c r="G2612">
        <v>-36.1113578497852</v>
      </c>
      <c r="H2612">
        <v>-7.2788062139388297</v>
      </c>
      <c r="I2612">
        <v>-18.824463634032501</v>
      </c>
      <c r="J2612">
        <v>-7.3672001941868404</v>
      </c>
      <c r="K2612">
        <v>85.053471515151202</v>
      </c>
      <c r="L2612">
        <v>86.910456870996896</v>
      </c>
      <c r="M2612">
        <v>49.885184596069003</v>
      </c>
      <c r="N2612">
        <v>1.01128814976541</v>
      </c>
      <c r="O2612">
        <v>21.196222455404001</v>
      </c>
      <c r="P2612">
        <v>18.959778085991601</v>
      </c>
      <c r="Q2612">
        <v>0.12174474936636</v>
      </c>
    </row>
    <row r="2613" spans="1:17" hidden="1" x14ac:dyDescent="0.3">
      <c r="A2613" t="s">
        <v>5431</v>
      </c>
      <c r="B2613" t="s">
        <v>5432</v>
      </c>
      <c r="C2613" t="s">
        <v>10398</v>
      </c>
      <c r="D2613" t="s">
        <v>122</v>
      </c>
      <c r="E2613">
        <v>171.01346984400001</v>
      </c>
      <c r="F2613">
        <v>91.56</v>
      </c>
      <c r="G2613">
        <v>-3.6514183424972799</v>
      </c>
      <c r="H2613">
        <v>-19.194390629523198</v>
      </c>
      <c r="I2613">
        <v>4.1476936868397098</v>
      </c>
      <c r="J2613">
        <v>-7.7185893132597503</v>
      </c>
      <c r="K2613">
        <v>96.727763656680395</v>
      </c>
      <c r="L2613">
        <v>87.088346608568401</v>
      </c>
      <c r="M2613">
        <v>27.471533128834999</v>
      </c>
      <c r="N2613">
        <v>9.2645619482343206E-2</v>
      </c>
      <c r="O2613">
        <v>24.2900830056793</v>
      </c>
      <c r="P2613">
        <v>37.271364317840998</v>
      </c>
      <c r="Q2613">
        <v>5.9842224598776E-2</v>
      </c>
    </row>
    <row r="2614" spans="1:17" hidden="1" x14ac:dyDescent="0.3">
      <c r="A2614" t="s">
        <v>5433</v>
      </c>
      <c r="B2614" t="s">
        <v>5434</v>
      </c>
      <c r="C2614" t="s">
        <v>10398</v>
      </c>
      <c r="D2614" t="s">
        <v>467</v>
      </c>
      <c r="E2614">
        <v>170.915352224</v>
      </c>
      <c r="F2614">
        <v>7.12</v>
      </c>
      <c r="G2614">
        <v>-5.2615974841164102</v>
      </c>
      <c r="H2614">
        <v>-0.56452049965312101</v>
      </c>
      <c r="I2614">
        <v>-16.449384609349298</v>
      </c>
      <c r="J2614">
        <v>1.8478861801086801</v>
      </c>
      <c r="K2614">
        <v>7.1750168100526404</v>
      </c>
      <c r="L2614">
        <v>7.0592764088878903</v>
      </c>
      <c r="M2614">
        <v>51.665708707163503</v>
      </c>
      <c r="N2614">
        <v>1.2262083965113</v>
      </c>
      <c r="O2614">
        <v>59.0701563274027</v>
      </c>
      <c r="P2614">
        <v>43.6098211296747</v>
      </c>
      <c r="Q2614">
        <v>8.6798524339532002E-2</v>
      </c>
    </row>
    <row r="2615" spans="1:17" hidden="1" x14ac:dyDescent="0.3">
      <c r="A2615" t="s">
        <v>5435</v>
      </c>
      <c r="B2615" t="s">
        <v>5436</v>
      </c>
      <c r="C2615" t="s">
        <v>10398</v>
      </c>
      <c r="D2615" t="s">
        <v>5437</v>
      </c>
      <c r="E2615">
        <v>170.58600729</v>
      </c>
      <c r="F2615">
        <v>72.900000000000006</v>
      </c>
      <c r="G2615">
        <v>-60.165075249551698</v>
      </c>
      <c r="H2615">
        <v>1.4606895843804899</v>
      </c>
      <c r="I2615">
        <v>-40.952439824508701</v>
      </c>
      <c r="J2615">
        <v>-10.4007484845056</v>
      </c>
      <c r="K2615">
        <v>74.337967923000804</v>
      </c>
      <c r="M2615">
        <v>48.0704500751891</v>
      </c>
      <c r="N2615">
        <v>0.67780095045984401</v>
      </c>
      <c r="O2615">
        <v>108.504801097393</v>
      </c>
      <c r="P2615">
        <v>10.037735849056601</v>
      </c>
    </row>
    <row r="2616" spans="1:17" hidden="1" x14ac:dyDescent="0.3">
      <c r="A2616" t="s">
        <v>5438</v>
      </c>
      <c r="B2616" t="s">
        <v>5439</v>
      </c>
      <c r="C2616" t="s">
        <v>10398</v>
      </c>
      <c r="D2616" t="s">
        <v>407</v>
      </c>
      <c r="E2616">
        <v>170.5454441</v>
      </c>
      <c r="F2616">
        <v>74.45</v>
      </c>
      <c r="G2616">
        <v>-27.481453563323999</v>
      </c>
      <c r="H2616">
        <v>-12.476697753293699</v>
      </c>
      <c r="I2616">
        <v>-29.018962916157399</v>
      </c>
      <c r="J2616">
        <v>-3.7000340478115299</v>
      </c>
      <c r="K2616">
        <v>80.008417846926605</v>
      </c>
      <c r="L2616">
        <v>83.729206511003895</v>
      </c>
      <c r="M2616">
        <v>38.657005933584898</v>
      </c>
      <c r="N2616">
        <v>1.0323375178307801</v>
      </c>
      <c r="O2616">
        <v>80.5507051712558</v>
      </c>
      <c r="P2616">
        <v>18.118356338251601</v>
      </c>
      <c r="Q2616">
        <v>1.5044381220019E-2</v>
      </c>
    </row>
    <row r="2617" spans="1:17" hidden="1" x14ac:dyDescent="0.3">
      <c r="A2617" t="s">
        <v>5440</v>
      </c>
      <c r="B2617" t="s">
        <v>5441</v>
      </c>
      <c r="C2617" t="s">
        <v>10398</v>
      </c>
      <c r="D2617" t="s">
        <v>429</v>
      </c>
      <c r="E2617">
        <v>170.53600218</v>
      </c>
      <c r="F2617">
        <v>125.8</v>
      </c>
      <c r="G2617">
        <v>-58.014699309702003</v>
      </c>
      <c r="H2617">
        <v>-26.1792391143717</v>
      </c>
      <c r="I2617">
        <v>-46.516349598944799</v>
      </c>
      <c r="J2617">
        <v>-4.2794051169939298</v>
      </c>
      <c r="M2617">
        <v>25.4577624955086</v>
      </c>
      <c r="O2617">
        <v>54.411764705882298</v>
      </c>
      <c r="P2617">
        <v>0.63999999999999602</v>
      </c>
    </row>
    <row r="2618" spans="1:17" hidden="1" x14ac:dyDescent="0.3">
      <c r="A2618" t="s">
        <v>5442</v>
      </c>
      <c r="B2618" t="s">
        <v>5443</v>
      </c>
      <c r="C2618" t="s">
        <v>10398</v>
      </c>
      <c r="D2618" t="s">
        <v>316</v>
      </c>
      <c r="E2618">
        <v>169.64599049</v>
      </c>
      <c r="F2618">
        <v>2.2999999999999998</v>
      </c>
      <c r="K2618">
        <v>2.2860694928582501</v>
      </c>
      <c r="L2618">
        <v>2.4904968111465999</v>
      </c>
      <c r="M2618">
        <v>41.368652020141496</v>
      </c>
      <c r="N2618">
        <v>1</v>
      </c>
      <c r="Q2618">
        <v>-6.0412528129999996E-4</v>
      </c>
    </row>
    <row r="2619" spans="1:17" hidden="1" x14ac:dyDescent="0.3">
      <c r="A2619" t="s">
        <v>5444</v>
      </c>
      <c r="B2619" t="s">
        <v>5445</v>
      </c>
      <c r="C2619" t="s">
        <v>10398</v>
      </c>
      <c r="D2619" t="s">
        <v>991</v>
      </c>
      <c r="E2619">
        <v>169.071</v>
      </c>
      <c r="F2619">
        <v>135.80000000000001</v>
      </c>
      <c r="G2619">
        <v>3.4132093453832399</v>
      </c>
      <c r="H2619">
        <v>-7.2073776425102603</v>
      </c>
      <c r="I2619">
        <v>5.3031582802488497</v>
      </c>
      <c r="J2619">
        <v>-5.8007528638792003</v>
      </c>
      <c r="K2619">
        <v>137.44895574413701</v>
      </c>
      <c r="L2619">
        <v>124.052452585523</v>
      </c>
      <c r="M2619">
        <v>39.064808252134497</v>
      </c>
      <c r="N2619">
        <v>0.49073027456739399</v>
      </c>
      <c r="O2619">
        <v>20.7658321060382</v>
      </c>
      <c r="P2619">
        <v>42.050209205020899</v>
      </c>
      <c r="Q2619">
        <v>1.6384189957885001E-2</v>
      </c>
    </row>
    <row r="2620" spans="1:17" hidden="1" x14ac:dyDescent="0.3">
      <c r="A2620" t="s">
        <v>5446</v>
      </c>
      <c r="B2620" t="s">
        <v>5447</v>
      </c>
      <c r="C2620" t="s">
        <v>10398</v>
      </c>
      <c r="D2620" t="s">
        <v>54</v>
      </c>
      <c r="E2620">
        <v>168.77554605</v>
      </c>
      <c r="F2620">
        <v>147.44999999999999</v>
      </c>
      <c r="G2620">
        <v>-49.588220742149097</v>
      </c>
      <c r="H2620">
        <v>-7.1101879469598996</v>
      </c>
      <c r="I2620">
        <v>-20.446290344849299</v>
      </c>
      <c r="J2620">
        <v>-0.72663720081141803</v>
      </c>
      <c r="K2620">
        <v>152.371777491866</v>
      </c>
      <c r="L2620">
        <v>160.17345901034301</v>
      </c>
      <c r="M2620">
        <v>43.750318809253102</v>
      </c>
      <c r="N2620">
        <v>0.597964062648077</v>
      </c>
      <c r="O2620">
        <v>48.389284503221397</v>
      </c>
      <c r="P2620">
        <v>6.0791366906474797</v>
      </c>
      <c r="Q2620">
        <v>-7.5699949128765001E-2</v>
      </c>
    </row>
    <row r="2621" spans="1:17" hidden="1" x14ac:dyDescent="0.3">
      <c r="A2621" t="s">
        <v>5448</v>
      </c>
      <c r="B2621" t="s">
        <v>5449</v>
      </c>
      <c r="C2621" t="s">
        <v>10398</v>
      </c>
      <c r="D2621" t="s">
        <v>2409</v>
      </c>
      <c r="E2621">
        <v>168.27767900000001</v>
      </c>
      <c r="F2621">
        <v>42.67</v>
      </c>
      <c r="G2621">
        <v>-5.3723948586180397</v>
      </c>
      <c r="H2621">
        <v>1.9396597984203101</v>
      </c>
      <c r="I2621">
        <v>-2.4584405988021798</v>
      </c>
      <c r="J2621">
        <v>-5.9954832501625202</v>
      </c>
      <c r="K2621">
        <v>38.628536337002402</v>
      </c>
      <c r="L2621">
        <v>38.919712319508299</v>
      </c>
      <c r="M2621">
        <v>57.923553750526096</v>
      </c>
      <c r="N2621">
        <v>3.85756529570939</v>
      </c>
      <c r="O2621">
        <v>38.036090930396</v>
      </c>
      <c r="P2621">
        <v>36.762820512820497</v>
      </c>
      <c r="Q2621">
        <v>0.111410152742244</v>
      </c>
    </row>
    <row r="2622" spans="1:17" hidden="1" x14ac:dyDescent="0.3">
      <c r="A2622" t="s">
        <v>5450</v>
      </c>
      <c r="B2622" t="s">
        <v>5451</v>
      </c>
      <c r="C2622" t="s">
        <v>10398</v>
      </c>
      <c r="D2622" t="s">
        <v>828</v>
      </c>
      <c r="E2622">
        <v>168.01538264000001</v>
      </c>
      <c r="F2622">
        <v>197.96</v>
      </c>
      <c r="G2622">
        <v>13.8556286841957</v>
      </c>
      <c r="H2622">
        <v>-16.710256375867498</v>
      </c>
      <c r="I2622">
        <v>13.8780363659674</v>
      </c>
      <c r="J2622">
        <v>-9.7322353056731696</v>
      </c>
      <c r="K2622">
        <v>192.49305818457299</v>
      </c>
      <c r="L2622">
        <v>169.038618465925</v>
      </c>
      <c r="M2622">
        <v>40.230324897556699</v>
      </c>
      <c r="N2622">
        <v>0.12733277062076001</v>
      </c>
      <c r="O2622">
        <v>25.9850474843402</v>
      </c>
      <c r="P2622">
        <v>97.564870259480998</v>
      </c>
      <c r="Q2622">
        <v>0.108921935413203</v>
      </c>
    </row>
    <row r="2623" spans="1:17" hidden="1" x14ac:dyDescent="0.3">
      <c r="A2623" t="s">
        <v>5452</v>
      </c>
      <c r="B2623" t="s">
        <v>5453</v>
      </c>
      <c r="C2623" t="s">
        <v>10398</v>
      </c>
      <c r="D2623" t="s">
        <v>533</v>
      </c>
      <c r="E2623">
        <v>167.69</v>
      </c>
      <c r="F2623">
        <v>163.6</v>
      </c>
      <c r="G2623">
        <v>172.86521817674799</v>
      </c>
      <c r="H2623">
        <v>-12.475546991075101</v>
      </c>
      <c r="I2623">
        <v>42.6909438188748</v>
      </c>
      <c r="J2623">
        <v>6.4457695035483002</v>
      </c>
      <c r="K2623">
        <v>151.728561107178</v>
      </c>
      <c r="L2623">
        <v>122.985645391451</v>
      </c>
      <c r="M2623">
        <v>77.871594923115197</v>
      </c>
      <c r="N2623">
        <v>0.16071783951046301</v>
      </c>
      <c r="O2623">
        <v>21.6381418092909</v>
      </c>
      <c r="P2623">
        <v>212.51193887297001</v>
      </c>
      <c r="Q2623">
        <v>0.163487906579729</v>
      </c>
    </row>
    <row r="2624" spans="1:17" hidden="1" x14ac:dyDescent="0.3">
      <c r="A2624" t="s">
        <v>5454</v>
      </c>
      <c r="B2624" t="s">
        <v>5455</v>
      </c>
      <c r="C2624" t="s">
        <v>10398</v>
      </c>
      <c r="D2624" t="s">
        <v>467</v>
      </c>
      <c r="E2624">
        <v>167.62530000000001</v>
      </c>
      <c r="F2624">
        <v>95.35</v>
      </c>
      <c r="G2624">
        <v>-63.5617907224444</v>
      </c>
      <c r="H2624">
        <v>-39.882189672585397</v>
      </c>
      <c r="I2624">
        <v>-52.063441011687203</v>
      </c>
      <c r="J2624">
        <v>-14.899208089109401</v>
      </c>
      <c r="M2624">
        <v>14.8267392283639</v>
      </c>
      <c r="O2624">
        <v>67.383324593602495</v>
      </c>
      <c r="P2624">
        <v>1.81526962092897</v>
      </c>
    </row>
    <row r="2625" spans="1:17" hidden="1" x14ac:dyDescent="0.3">
      <c r="A2625" t="s">
        <v>5456</v>
      </c>
      <c r="B2625" t="s">
        <v>5457</v>
      </c>
      <c r="C2625" t="s">
        <v>10398</v>
      </c>
      <c r="D2625" t="s">
        <v>429</v>
      </c>
      <c r="E2625">
        <v>167.3709825</v>
      </c>
      <c r="F2625">
        <v>23.95</v>
      </c>
      <c r="G2625">
        <v>-80.252722433367495</v>
      </c>
      <c r="H2625">
        <v>1.72877912108012</v>
      </c>
      <c r="I2625">
        <v>-35.4235675921501</v>
      </c>
      <c r="J2625">
        <v>-0.23282592598414101</v>
      </c>
      <c r="K2625">
        <v>24.6651487127134</v>
      </c>
      <c r="L2625">
        <v>31.0165622932664</v>
      </c>
      <c r="M2625">
        <v>51.176712774792399</v>
      </c>
      <c r="N2625">
        <v>0.66967916067558797</v>
      </c>
      <c r="O2625">
        <v>144.258872651357</v>
      </c>
      <c r="P2625">
        <v>11.188486536675899</v>
      </c>
      <c r="Q2625">
        <v>0.100540591279837</v>
      </c>
    </row>
    <row r="2626" spans="1:17" hidden="1" x14ac:dyDescent="0.3">
      <c r="A2626" t="s">
        <v>5458</v>
      </c>
      <c r="B2626" t="s">
        <v>5459</v>
      </c>
      <c r="C2626" t="s">
        <v>10398</v>
      </c>
      <c r="D2626" t="s">
        <v>407</v>
      </c>
      <c r="E2626">
        <v>167.29165770099999</v>
      </c>
      <c r="F2626">
        <v>167.23</v>
      </c>
      <c r="G2626">
        <v>7.3678602833838198</v>
      </c>
      <c r="H2626">
        <v>-4.4634045613278701</v>
      </c>
      <c r="I2626">
        <v>25.4497674103165</v>
      </c>
      <c r="J2626">
        <v>-7.0499384224821302</v>
      </c>
      <c r="K2626">
        <v>173.16984687546</v>
      </c>
      <c r="L2626">
        <v>152.65220132060699</v>
      </c>
      <c r="M2626">
        <v>22.9406260776273</v>
      </c>
      <c r="N2626">
        <v>0.66879948767117903</v>
      </c>
      <c r="O2626">
        <v>20.791723972971301</v>
      </c>
      <c r="P2626">
        <v>54.342408860175297</v>
      </c>
      <c r="Q2626">
        <v>6.3347887524019E-2</v>
      </c>
    </row>
    <row r="2627" spans="1:17" hidden="1" x14ac:dyDescent="0.3">
      <c r="A2627" t="s">
        <v>5460</v>
      </c>
      <c r="B2627" t="s">
        <v>5461</v>
      </c>
      <c r="C2627" t="s">
        <v>10398</v>
      </c>
      <c r="D2627" t="s">
        <v>390</v>
      </c>
      <c r="E2627">
        <v>167.19260030000001</v>
      </c>
      <c r="F2627">
        <v>45.1</v>
      </c>
      <c r="G2627">
        <v>-3.0859327931301399</v>
      </c>
      <c r="H2627">
        <v>1.22059354596513</v>
      </c>
      <c r="I2627">
        <v>-14.5361695276414</v>
      </c>
      <c r="J2627">
        <v>9.59450006130389</v>
      </c>
      <c r="K2627">
        <v>42.171442736565503</v>
      </c>
      <c r="L2627">
        <v>42.032457112774502</v>
      </c>
      <c r="M2627">
        <v>56.579047154384497</v>
      </c>
      <c r="N2627">
        <v>3.6252158965772798</v>
      </c>
      <c r="O2627">
        <v>36.9179600886917</v>
      </c>
      <c r="P2627">
        <v>42.271293375394301</v>
      </c>
      <c r="Q2627">
        <v>0.14129834247707401</v>
      </c>
    </row>
    <row r="2628" spans="1:17" hidden="1" x14ac:dyDescent="0.3">
      <c r="A2628" t="s">
        <v>5462</v>
      </c>
      <c r="B2628" t="s">
        <v>5463</v>
      </c>
      <c r="C2628" t="s">
        <v>10398</v>
      </c>
      <c r="D2628" t="s">
        <v>161</v>
      </c>
      <c r="E2628">
        <v>166.54067558</v>
      </c>
      <c r="F2628">
        <v>145.78</v>
      </c>
      <c r="G2628">
        <v>-14.12433974743</v>
      </c>
      <c r="H2628">
        <v>-9.1829536793766096</v>
      </c>
      <c r="I2628">
        <v>-13.292996464130701</v>
      </c>
      <c r="J2628">
        <v>-2.6927073328486602</v>
      </c>
      <c r="K2628">
        <v>152.770901953871</v>
      </c>
      <c r="L2628">
        <v>145.99065287212801</v>
      </c>
      <c r="M2628">
        <v>33.725122241929697</v>
      </c>
      <c r="N2628">
        <v>0.25307891860356002</v>
      </c>
      <c r="O2628">
        <v>44.4642612155302</v>
      </c>
      <c r="Q2628">
        <v>6.7630680619005998E-2</v>
      </c>
    </row>
    <row r="2629" spans="1:17" hidden="1" x14ac:dyDescent="0.3">
      <c r="A2629" t="s">
        <v>5464</v>
      </c>
      <c r="B2629" t="s">
        <v>5465</v>
      </c>
      <c r="C2629" t="s">
        <v>10398</v>
      </c>
      <c r="D2629" t="s">
        <v>132</v>
      </c>
      <c r="E2629">
        <v>166.50839999999999</v>
      </c>
      <c r="F2629">
        <v>545</v>
      </c>
      <c r="G2629">
        <v>-7.66970931794416</v>
      </c>
      <c r="H2629">
        <v>-10.9396736483911</v>
      </c>
      <c r="I2629">
        <v>-1.1425072677950601</v>
      </c>
      <c r="J2629">
        <v>-4.2178396530590003</v>
      </c>
      <c r="K2629">
        <v>610.50178721173597</v>
      </c>
      <c r="L2629">
        <v>585.53558055585097</v>
      </c>
      <c r="M2629">
        <v>43.9175442842824</v>
      </c>
      <c r="N2629">
        <v>0.82158054711246198</v>
      </c>
      <c r="O2629">
        <v>79.688073394495305</v>
      </c>
      <c r="P2629">
        <v>58.0626450116009</v>
      </c>
    </row>
    <row r="2630" spans="1:17" hidden="1" x14ac:dyDescent="0.3">
      <c r="A2630" t="s">
        <v>5466</v>
      </c>
      <c r="B2630" t="s">
        <v>5467</v>
      </c>
      <c r="C2630" t="s">
        <v>10398</v>
      </c>
      <c r="D2630" t="s">
        <v>429</v>
      </c>
      <c r="E2630">
        <v>166.44910443199899</v>
      </c>
      <c r="F2630">
        <v>23.92</v>
      </c>
      <c r="G2630">
        <v>30.6401625500995</v>
      </c>
      <c r="H2630">
        <v>-1.7042720524481501</v>
      </c>
      <c r="I2630">
        <v>2.7758643363058</v>
      </c>
      <c r="J2630">
        <v>9.16208388239302</v>
      </c>
      <c r="K2630">
        <v>23.782456939107</v>
      </c>
      <c r="L2630">
        <v>21.6749910907835</v>
      </c>
      <c r="M2630">
        <v>49.467693072117399</v>
      </c>
      <c r="N2630">
        <v>1.3725652146837199</v>
      </c>
      <c r="O2630">
        <v>21.122345092596799</v>
      </c>
      <c r="P2630">
        <v>85.920145058701095</v>
      </c>
      <c r="Q2630">
        <v>5.5722286194269999E-2</v>
      </c>
    </row>
    <row r="2631" spans="1:17" hidden="1" x14ac:dyDescent="0.3">
      <c r="A2631" t="s">
        <v>5468</v>
      </c>
      <c r="B2631" t="s">
        <v>5469</v>
      </c>
      <c r="C2631" t="s">
        <v>10398</v>
      </c>
      <c r="D2631" t="s">
        <v>21</v>
      </c>
      <c r="E2631">
        <v>166.07521281999999</v>
      </c>
      <c r="F2631">
        <v>0.44</v>
      </c>
      <c r="G2631">
        <v>-41.5936466781231</v>
      </c>
      <c r="H2631">
        <v>-12.7549966901293</v>
      </c>
      <c r="I2631">
        <v>-20.317519189588101</v>
      </c>
      <c r="J2631">
        <v>-6.0611934681013997</v>
      </c>
      <c r="K2631">
        <v>0.47977554219843799</v>
      </c>
      <c r="L2631">
        <v>0.515614526440765</v>
      </c>
      <c r="M2631">
        <v>16.782857288331702</v>
      </c>
      <c r="N2631">
        <v>0.849132753097527</v>
      </c>
      <c r="O2631">
        <v>115.90909090909</v>
      </c>
      <c r="P2631">
        <v>25.714285714285701</v>
      </c>
      <c r="Q2631">
        <v>7.6102037626465002E-2</v>
      </c>
    </row>
    <row r="2632" spans="1:17" hidden="1" x14ac:dyDescent="0.3">
      <c r="A2632" t="s">
        <v>5470</v>
      </c>
      <c r="B2632" t="s">
        <v>5471</v>
      </c>
      <c r="C2632" t="s">
        <v>10398</v>
      </c>
      <c r="D2632" t="s">
        <v>239</v>
      </c>
      <c r="E2632">
        <v>165.874541091</v>
      </c>
      <c r="F2632">
        <v>71.33</v>
      </c>
      <c r="G2632">
        <v>102.072478687255</v>
      </c>
      <c r="H2632">
        <v>-12.8112737464063</v>
      </c>
      <c r="I2632">
        <v>9.5760830218949007</v>
      </c>
      <c r="J2632">
        <v>-8.8975779074606507</v>
      </c>
      <c r="K2632">
        <v>74.1649798299879</v>
      </c>
      <c r="L2632">
        <v>63.829554249340902</v>
      </c>
      <c r="M2632">
        <v>34.171236314052301</v>
      </c>
      <c r="N2632">
        <v>0.64754070571250699</v>
      </c>
      <c r="O2632">
        <v>29.664937613907099</v>
      </c>
      <c r="P2632">
        <v>153.75311277125499</v>
      </c>
      <c r="Q2632">
        <v>0.13493634446166999</v>
      </c>
    </row>
    <row r="2633" spans="1:17" hidden="1" x14ac:dyDescent="0.3">
      <c r="A2633" t="s">
        <v>5472</v>
      </c>
      <c r="B2633" t="s">
        <v>5473</v>
      </c>
      <c r="C2633" t="s">
        <v>10398</v>
      </c>
      <c r="D2633" t="s">
        <v>605</v>
      </c>
      <c r="E2633">
        <v>165.77991</v>
      </c>
      <c r="F2633">
        <v>165.35</v>
      </c>
      <c r="G2633">
        <v>2157.4049701960098</v>
      </c>
      <c r="H2633">
        <v>46.809450241413302</v>
      </c>
      <c r="I2633">
        <v>220.32058514479101</v>
      </c>
      <c r="J2633">
        <v>4.3710290859797603</v>
      </c>
      <c r="K2633">
        <v>116.48972379862801</v>
      </c>
      <c r="L2633">
        <v>63.145873214390598</v>
      </c>
      <c r="M2633">
        <v>100</v>
      </c>
      <c r="N2633">
        <v>0.57480724126792404</v>
      </c>
      <c r="O2633">
        <v>0</v>
      </c>
      <c r="P2633">
        <v>2186.9986168741302</v>
      </c>
    </row>
    <row r="2634" spans="1:17" hidden="1" x14ac:dyDescent="0.3">
      <c r="A2634" t="s">
        <v>5474</v>
      </c>
      <c r="B2634" t="s">
        <v>5475</v>
      </c>
      <c r="C2634" t="s">
        <v>10398</v>
      </c>
      <c r="D2634" t="s">
        <v>54</v>
      </c>
      <c r="E2634">
        <v>165.75</v>
      </c>
      <c r="F2634">
        <v>150</v>
      </c>
      <c r="G2634">
        <v>-4.5936466781231298</v>
      </c>
      <c r="H2634">
        <v>-1.6819373293987101</v>
      </c>
      <c r="I2634">
        <v>1.9047030326341099</v>
      </c>
      <c r="J2634">
        <v>3.4022598087640299</v>
      </c>
      <c r="K2634">
        <v>147.936662194403</v>
      </c>
      <c r="L2634">
        <v>134.00769407392499</v>
      </c>
      <c r="M2634">
        <v>53.144539960984801</v>
      </c>
      <c r="N2634">
        <v>0.18096514745308301</v>
      </c>
      <c r="O2634">
        <v>35.200000000000003</v>
      </c>
      <c r="P2634">
        <v>72.215843857634894</v>
      </c>
    </row>
    <row r="2635" spans="1:17" hidden="1" x14ac:dyDescent="0.3">
      <c r="A2635" t="s">
        <v>5476</v>
      </c>
      <c r="B2635" t="s">
        <v>5477</v>
      </c>
      <c r="C2635" t="s">
        <v>10398</v>
      </c>
      <c r="D2635" t="s">
        <v>364</v>
      </c>
      <c r="E2635">
        <v>165.25178679999999</v>
      </c>
      <c r="F2635">
        <v>163.82</v>
      </c>
      <c r="G2635">
        <v>13.480589129737099</v>
      </c>
      <c r="H2635">
        <v>36.698808420794499</v>
      </c>
      <c r="I2635">
        <v>26.8781543600677</v>
      </c>
      <c r="J2635">
        <v>-2.5950241858786098</v>
      </c>
      <c r="K2635">
        <v>146.94070622722799</v>
      </c>
      <c r="L2635">
        <v>129.83826201290799</v>
      </c>
      <c r="M2635">
        <v>48.3478477768953</v>
      </c>
      <c r="N2635">
        <v>0.26039577266094899</v>
      </c>
      <c r="O2635">
        <v>15.297277499694699</v>
      </c>
      <c r="P2635">
        <v>74.276595744680805</v>
      </c>
      <c r="Q2635">
        <v>0.17091821381643199</v>
      </c>
    </row>
    <row r="2636" spans="1:17" hidden="1" x14ac:dyDescent="0.3">
      <c r="A2636" t="s">
        <v>5478</v>
      </c>
      <c r="B2636" t="s">
        <v>5479</v>
      </c>
      <c r="C2636" t="s">
        <v>10398</v>
      </c>
      <c r="D2636" t="s">
        <v>46</v>
      </c>
      <c r="E2636">
        <v>165.16264888800001</v>
      </c>
      <c r="F2636">
        <v>98.76</v>
      </c>
      <c r="G2636">
        <v>24.0227788935054</v>
      </c>
      <c r="H2636">
        <v>-7.4260816189461796</v>
      </c>
      <c r="I2636">
        <v>-27.697127630981399</v>
      </c>
      <c r="J2636">
        <v>-11.246334414111899</v>
      </c>
      <c r="K2636">
        <v>100.458360039795</v>
      </c>
      <c r="L2636">
        <v>98.370753413830101</v>
      </c>
      <c r="M2636">
        <v>44.5915391969734</v>
      </c>
      <c r="N2636">
        <v>1.7564976282667999</v>
      </c>
      <c r="O2636">
        <v>60.8444714459295</v>
      </c>
      <c r="P2636">
        <v>88.042650418888002</v>
      </c>
      <c r="Q2636">
        <v>6.2353423648051E-2</v>
      </c>
    </row>
    <row r="2637" spans="1:17" hidden="1" x14ac:dyDescent="0.3">
      <c r="A2637" t="s">
        <v>5480</v>
      </c>
      <c r="B2637" t="s">
        <v>4801</v>
      </c>
      <c r="C2637" t="s">
        <v>10398</v>
      </c>
      <c r="D2637" t="s">
        <v>390</v>
      </c>
      <c r="E2637">
        <v>165.14645999999999</v>
      </c>
      <c r="F2637">
        <v>13.1</v>
      </c>
      <c r="G2637">
        <v>30.990294927716199</v>
      </c>
      <c r="H2637">
        <v>-14.0107044526863</v>
      </c>
      <c r="I2637">
        <v>10.8417109066498</v>
      </c>
      <c r="J2637">
        <v>1.0903709366121199</v>
      </c>
      <c r="K2637">
        <v>13.497305624125501</v>
      </c>
      <c r="L2637">
        <v>11.6746549605443</v>
      </c>
      <c r="M2637">
        <v>35.187056557342999</v>
      </c>
      <c r="N2637">
        <v>0.20804445213960801</v>
      </c>
      <c r="O2637">
        <v>40.916030534351101</v>
      </c>
      <c r="P2637">
        <v>89.855072463768096</v>
      </c>
      <c r="Q2637">
        <v>4.6601396481120001E-2</v>
      </c>
    </row>
    <row r="2638" spans="1:17" hidden="1" x14ac:dyDescent="0.3">
      <c r="A2638" t="s">
        <v>5481</v>
      </c>
      <c r="B2638" t="s">
        <v>5482</v>
      </c>
      <c r="C2638" t="s">
        <v>10398</v>
      </c>
      <c r="D2638" t="s">
        <v>3147</v>
      </c>
      <c r="E2638">
        <v>164.94</v>
      </c>
      <c r="F2638">
        <v>54.98</v>
      </c>
      <c r="G2638">
        <v>51.679020647956598</v>
      </c>
      <c r="H2638">
        <v>-6.20348153861414</v>
      </c>
      <c r="I2638">
        <v>0.24305860732200901</v>
      </c>
      <c r="J2638">
        <v>-4.3624933497878704</v>
      </c>
      <c r="K2638">
        <v>51.106853747617301</v>
      </c>
      <c r="L2638">
        <v>44.8068127727459</v>
      </c>
      <c r="M2638">
        <v>59.571851462219797</v>
      </c>
      <c r="N2638">
        <v>1.49335948428667</v>
      </c>
      <c r="O2638">
        <v>8.4939978173881503</v>
      </c>
      <c r="P2638">
        <v>135.965665236051</v>
      </c>
      <c r="Q2638">
        <v>0.17042954985848699</v>
      </c>
    </row>
    <row r="2639" spans="1:17" hidden="1" x14ac:dyDescent="0.3">
      <c r="A2639" t="s">
        <v>5483</v>
      </c>
      <c r="B2639" t="s">
        <v>5484</v>
      </c>
      <c r="C2639" t="s">
        <v>10398</v>
      </c>
      <c r="D2639" t="s">
        <v>605</v>
      </c>
      <c r="E2639">
        <v>164.67</v>
      </c>
      <c r="F2639">
        <v>66</v>
      </c>
      <c r="G2639">
        <v>-49.545132427061802</v>
      </c>
      <c r="H2639">
        <v>-11.802784719464499</v>
      </c>
      <c r="I2639">
        <v>-16.5568354289043</v>
      </c>
      <c r="J2639">
        <v>-11.2140608624208</v>
      </c>
      <c r="K2639">
        <v>68.551374499992903</v>
      </c>
      <c r="L2639">
        <v>73.147434195213094</v>
      </c>
      <c r="M2639">
        <v>39.645745003740302</v>
      </c>
      <c r="N2639">
        <v>1.1655953474135201</v>
      </c>
      <c r="O2639">
        <v>53.030303030303003</v>
      </c>
      <c r="P2639">
        <v>28.1553398058252</v>
      </c>
    </row>
    <row r="2640" spans="1:17" hidden="1" x14ac:dyDescent="0.3">
      <c r="A2640" t="s">
        <v>5485</v>
      </c>
      <c r="B2640" t="s">
        <v>5486</v>
      </c>
      <c r="C2640" t="s">
        <v>10398</v>
      </c>
      <c r="D2640" t="s">
        <v>789</v>
      </c>
      <c r="E2640">
        <v>164.56752</v>
      </c>
      <c r="F2640">
        <v>150</v>
      </c>
      <c r="G2640">
        <v>11.3837969308994</v>
      </c>
      <c r="H2640">
        <v>2.1808125716772002</v>
      </c>
      <c r="I2640">
        <v>52.359248487179499</v>
      </c>
      <c r="J2640">
        <v>-12.066172470792001</v>
      </c>
      <c r="K2640">
        <v>162.258064695147</v>
      </c>
      <c r="L2640">
        <v>132.21046224239399</v>
      </c>
      <c r="M2640">
        <v>27.516148323620701</v>
      </c>
      <c r="N2640">
        <v>0.80371428571428505</v>
      </c>
      <c r="O2640">
        <v>25.299999999999901</v>
      </c>
      <c r="P2640">
        <v>92.307692307692307</v>
      </c>
    </row>
    <row r="2641" spans="1:17" hidden="1" x14ac:dyDescent="0.3">
      <c r="A2641" t="s">
        <v>5487</v>
      </c>
      <c r="B2641" t="s">
        <v>5488</v>
      </c>
      <c r="C2641" t="s">
        <v>10398</v>
      </c>
      <c r="D2641" t="s">
        <v>125</v>
      </c>
      <c r="E2641">
        <v>163.88537199999999</v>
      </c>
      <c r="F2641">
        <v>355.6</v>
      </c>
      <c r="G2641">
        <v>111.73651959266</v>
      </c>
      <c r="H2641">
        <v>11.6428527722362</v>
      </c>
      <c r="I2641">
        <v>-10.922301186775099</v>
      </c>
      <c r="J2641">
        <v>-2.07337845840879</v>
      </c>
      <c r="K2641">
        <v>335.71009824489602</v>
      </c>
      <c r="L2641">
        <v>285.25288245289403</v>
      </c>
      <c r="M2641">
        <v>43.389309212331803</v>
      </c>
      <c r="N2641">
        <v>0.72731375375699803</v>
      </c>
      <c r="O2641">
        <v>24.0719910011248</v>
      </c>
      <c r="P2641">
        <v>154</v>
      </c>
      <c r="Q2641">
        <v>0.21872715208068699</v>
      </c>
    </row>
    <row r="2642" spans="1:17" hidden="1" x14ac:dyDescent="0.3">
      <c r="A2642" t="s">
        <v>5489</v>
      </c>
      <c r="B2642" t="s">
        <v>5490</v>
      </c>
      <c r="C2642" t="s">
        <v>10398</v>
      </c>
      <c r="D2642" t="s">
        <v>753</v>
      </c>
      <c r="E2642">
        <v>163.46488893</v>
      </c>
      <c r="F2642">
        <v>73.78</v>
      </c>
      <c r="G2642">
        <v>-1.0122594351813501</v>
      </c>
      <c r="H2642">
        <v>-8.2459527624807301</v>
      </c>
      <c r="I2642">
        <v>-18.513707009206801</v>
      </c>
      <c r="J2642">
        <v>-1.3493387981598399</v>
      </c>
      <c r="K2642">
        <v>77.228131734518399</v>
      </c>
      <c r="L2642">
        <v>73.891132505200503</v>
      </c>
      <c r="M2642">
        <v>88.374458321217901</v>
      </c>
      <c r="N2642">
        <v>1.0262807235534099</v>
      </c>
      <c r="O2642">
        <v>22.3908918406072</v>
      </c>
      <c r="P2642">
        <v>42.929097249128198</v>
      </c>
      <c r="Q2642">
        <v>2.2514289353509E-2</v>
      </c>
    </row>
    <row r="2643" spans="1:17" hidden="1" x14ac:dyDescent="0.3">
      <c r="A2643" t="s">
        <v>5491</v>
      </c>
      <c r="B2643" t="s">
        <v>5492</v>
      </c>
      <c r="C2643" t="s">
        <v>10398</v>
      </c>
      <c r="E2643">
        <v>163.31700000000001</v>
      </c>
      <c r="F2643">
        <v>161.69999999999999</v>
      </c>
      <c r="G2643">
        <v>496.42261348447801</v>
      </c>
      <c r="H2643">
        <v>-19.745046441372999</v>
      </c>
      <c r="I2643">
        <v>169.218135868454</v>
      </c>
      <c r="J2643">
        <v>-23.2801876576425</v>
      </c>
      <c r="K2643">
        <v>191.44565725689799</v>
      </c>
      <c r="L2643">
        <v>122.04537646691</v>
      </c>
      <c r="M2643">
        <v>10.726040755360501</v>
      </c>
      <c r="N2643">
        <v>3.8754689812117999</v>
      </c>
      <c r="O2643">
        <v>38.342609771181202</v>
      </c>
      <c r="P2643">
        <v>526.01626016260104</v>
      </c>
    </row>
    <row r="2644" spans="1:17" hidden="1" x14ac:dyDescent="0.3">
      <c r="A2644" t="s">
        <v>5493</v>
      </c>
      <c r="B2644" t="s">
        <v>5494</v>
      </c>
      <c r="C2644" t="s">
        <v>10398</v>
      </c>
      <c r="D2644" t="s">
        <v>533</v>
      </c>
      <c r="E2644">
        <v>163.20500000000001</v>
      </c>
      <c r="F2644">
        <v>46.63</v>
      </c>
      <c r="G2644">
        <v>34.020388409596102</v>
      </c>
      <c r="H2644">
        <v>-6.88050894962781</v>
      </c>
      <c r="I2644">
        <v>-1.6658337963296601</v>
      </c>
      <c r="J2644">
        <v>-2.6236129357596001</v>
      </c>
      <c r="K2644">
        <v>47.118432821627003</v>
      </c>
      <c r="L2644">
        <v>44.804554980990801</v>
      </c>
      <c r="M2644">
        <v>47.197918323652601</v>
      </c>
      <c r="N2644">
        <v>1.2830322474710301</v>
      </c>
      <c r="O2644">
        <v>45.292730002144502</v>
      </c>
      <c r="Q2644">
        <v>8.2832325192701006E-2</v>
      </c>
    </row>
    <row r="2645" spans="1:17" hidden="1" x14ac:dyDescent="0.3">
      <c r="A2645" t="s">
        <v>5495</v>
      </c>
      <c r="B2645" t="s">
        <v>5496</v>
      </c>
      <c r="C2645" t="s">
        <v>10398</v>
      </c>
      <c r="D2645" t="s">
        <v>552</v>
      </c>
      <c r="E2645">
        <v>163.17332999999999</v>
      </c>
      <c r="F2645">
        <v>17.100000000000001</v>
      </c>
      <c r="G2645">
        <v>-23.184188059579199</v>
      </c>
      <c r="H2645">
        <v>3.9274827532609402</v>
      </c>
      <c r="I2645">
        <v>-1.21218008424899</v>
      </c>
      <c r="J2645">
        <v>-5.4774123249651101</v>
      </c>
      <c r="K2645">
        <v>16.486270247699299</v>
      </c>
      <c r="L2645">
        <v>16.602286355472401</v>
      </c>
      <c r="M2645">
        <v>43.6418346627446</v>
      </c>
      <c r="N2645">
        <v>0.70503800587931598</v>
      </c>
      <c r="O2645">
        <v>74.502923976608102</v>
      </c>
      <c r="P2645">
        <v>38.798701298701303</v>
      </c>
      <c r="Q2645">
        <v>3.7498293772840001E-3</v>
      </c>
    </row>
    <row r="2646" spans="1:17" hidden="1" x14ac:dyDescent="0.3">
      <c r="A2646" t="s">
        <v>5497</v>
      </c>
      <c r="B2646" t="s">
        <v>5498</v>
      </c>
      <c r="C2646" t="s">
        <v>10398</v>
      </c>
      <c r="D2646" t="s">
        <v>132</v>
      </c>
      <c r="E2646">
        <v>163.11892427999999</v>
      </c>
      <c r="F2646">
        <v>42.12</v>
      </c>
      <c r="G2646">
        <v>-2.3428913911140898</v>
      </c>
      <c r="H2646">
        <v>11.673469386566801</v>
      </c>
      <c r="I2646">
        <v>13.529703032634099</v>
      </c>
      <c r="J2646">
        <v>11.2575691097055</v>
      </c>
      <c r="K2646">
        <v>37.835567629449002</v>
      </c>
      <c r="L2646">
        <v>36.306237803277199</v>
      </c>
      <c r="M2646">
        <v>74.099883337363707</v>
      </c>
      <c r="N2646">
        <v>0.88586098090579002</v>
      </c>
      <c r="O2646">
        <v>20.8452041785375</v>
      </c>
      <c r="Q2646">
        <v>5.0382749440607999E-2</v>
      </c>
    </row>
    <row r="2647" spans="1:17" hidden="1" x14ac:dyDescent="0.3">
      <c r="A2647" t="s">
        <v>5499</v>
      </c>
      <c r="B2647" t="s">
        <v>5500</v>
      </c>
      <c r="C2647" t="s">
        <v>10398</v>
      </c>
      <c r="D2647" t="s">
        <v>259</v>
      </c>
      <c r="E2647">
        <v>163.09887000000001</v>
      </c>
      <c r="F2647">
        <v>509</v>
      </c>
      <c r="G2647">
        <v>76.939118588665195</v>
      </c>
      <c r="H2647">
        <v>-0.25325985533703099</v>
      </c>
      <c r="I2647">
        <v>43.774634659283798</v>
      </c>
      <c r="J2647">
        <v>2.6290125771014701</v>
      </c>
      <c r="K2647">
        <v>465.42264580302901</v>
      </c>
      <c r="L2647">
        <v>402.37448678089203</v>
      </c>
      <c r="M2647">
        <v>73.178114476496205</v>
      </c>
      <c r="N2647">
        <v>0.71044203460914102</v>
      </c>
      <c r="O2647">
        <v>4.1257367387033304</v>
      </c>
      <c r="P2647">
        <v>115.906680805938</v>
      </c>
      <c r="Q2647">
        <v>0.127286695238118</v>
      </c>
    </row>
    <row r="2648" spans="1:17" hidden="1" x14ac:dyDescent="0.3">
      <c r="A2648" t="s">
        <v>5501</v>
      </c>
      <c r="B2648" t="s">
        <v>5502</v>
      </c>
      <c r="C2648" t="s">
        <v>10398</v>
      </c>
      <c r="D2648" t="s">
        <v>605</v>
      </c>
      <c r="E2648">
        <v>162.96664314</v>
      </c>
      <c r="F2648">
        <v>86.66</v>
      </c>
      <c r="G2648">
        <v>0.33139080313621899</v>
      </c>
      <c r="H2648">
        <v>-7.4479791462696596</v>
      </c>
      <c r="I2648">
        <v>10.6714192287708</v>
      </c>
      <c r="J2648">
        <v>-3.3264500377251398</v>
      </c>
      <c r="K2648">
        <v>88.554168080962498</v>
      </c>
      <c r="L2648">
        <v>78.9739548819514</v>
      </c>
      <c r="M2648">
        <v>37.015856305304197</v>
      </c>
      <c r="N2648">
        <v>0.27451034977166699</v>
      </c>
      <c r="O2648">
        <v>25.548119086083499</v>
      </c>
      <c r="P2648">
        <v>49.671848013816899</v>
      </c>
      <c r="Q2648">
        <v>3.9840511585487001E-2</v>
      </c>
    </row>
    <row r="2649" spans="1:17" hidden="1" x14ac:dyDescent="0.3">
      <c r="A2649" t="s">
        <v>5503</v>
      </c>
      <c r="B2649" t="s">
        <v>5504</v>
      </c>
      <c r="C2649" t="s">
        <v>10398</v>
      </c>
      <c r="D2649" t="s">
        <v>259</v>
      </c>
      <c r="E2649">
        <v>162.9649216</v>
      </c>
      <c r="F2649">
        <v>274.3</v>
      </c>
      <c r="G2649">
        <v>-23.048686491679099</v>
      </c>
      <c r="H2649">
        <v>-9.0332712824491299</v>
      </c>
      <c r="I2649">
        <v>-2.13672584075417</v>
      </c>
      <c r="J2649">
        <v>-7.2361183363376398</v>
      </c>
      <c r="K2649">
        <v>281.35443940618001</v>
      </c>
      <c r="L2649">
        <v>270.29038222822498</v>
      </c>
      <c r="M2649">
        <v>34.344739653984099</v>
      </c>
      <c r="N2649">
        <v>0.44748013400321501</v>
      </c>
      <c r="O2649">
        <v>28.691213999270801</v>
      </c>
      <c r="P2649">
        <v>22.6195797943674</v>
      </c>
      <c r="Q2649">
        <v>5.5712333037551E-2</v>
      </c>
    </row>
    <row r="2650" spans="1:17" hidden="1" x14ac:dyDescent="0.3">
      <c r="A2650" t="s">
        <v>5505</v>
      </c>
      <c r="B2650" t="s">
        <v>5506</v>
      </c>
      <c r="C2650" t="s">
        <v>10398</v>
      </c>
      <c r="D2650" t="s">
        <v>197</v>
      </c>
      <c r="E2650">
        <v>162.94787549599999</v>
      </c>
      <c r="F2650">
        <v>106.12</v>
      </c>
      <c r="G2650">
        <v>-45.271040400808801</v>
      </c>
      <c r="H2650">
        <v>-6.3607215285411201</v>
      </c>
      <c r="I2650">
        <v>-14.714878068193901</v>
      </c>
      <c r="J2650">
        <v>-3.5617962166347099</v>
      </c>
      <c r="K2650">
        <v>109.03837874047299</v>
      </c>
      <c r="L2650">
        <v>112.660787643484</v>
      </c>
      <c r="M2650">
        <v>32.854396239359403</v>
      </c>
      <c r="N2650">
        <v>0.41939735974783698</v>
      </c>
      <c r="O2650">
        <v>26.2721447418017</v>
      </c>
      <c r="P2650">
        <v>9.9689119170984508</v>
      </c>
      <c r="Q2650">
        <v>6.4217431199360001E-3</v>
      </c>
    </row>
    <row r="2651" spans="1:17" hidden="1" x14ac:dyDescent="0.3">
      <c r="A2651" t="s">
        <v>5507</v>
      </c>
      <c r="B2651" t="s">
        <v>5508</v>
      </c>
      <c r="C2651" t="s">
        <v>10398</v>
      </c>
      <c r="D2651" t="s">
        <v>197</v>
      </c>
      <c r="E2651">
        <v>162.68656799999999</v>
      </c>
      <c r="F2651">
        <v>265.10000000000002</v>
      </c>
      <c r="G2651">
        <v>26.393408338058101</v>
      </c>
      <c r="H2651">
        <v>-13.3422546252731</v>
      </c>
      <c r="I2651">
        <v>-5.3347695322318804</v>
      </c>
      <c r="J2651">
        <v>-2.1081042232501401</v>
      </c>
      <c r="K2651">
        <v>275.97008442542898</v>
      </c>
      <c r="L2651">
        <v>241.88899890540301</v>
      </c>
      <c r="M2651">
        <v>33.765475483865004</v>
      </c>
      <c r="N2651">
        <v>0.32783448202417997</v>
      </c>
      <c r="O2651">
        <v>27.6499434175782</v>
      </c>
      <c r="P2651">
        <v>69.935897435897402</v>
      </c>
      <c r="Q2651">
        <v>7.5021238911595997E-2</v>
      </c>
    </row>
    <row r="2652" spans="1:17" hidden="1" x14ac:dyDescent="0.3">
      <c r="A2652" t="s">
        <v>5509</v>
      </c>
      <c r="B2652" t="s">
        <v>5510</v>
      </c>
      <c r="C2652" t="s">
        <v>10398</v>
      </c>
      <c r="D2652" t="s">
        <v>83</v>
      </c>
      <c r="E2652">
        <v>162.53045542000001</v>
      </c>
      <c r="F2652">
        <v>76.819999999999993</v>
      </c>
      <c r="G2652">
        <v>10.4610479435723</v>
      </c>
      <c r="H2652">
        <v>19.0032154800376</v>
      </c>
      <c r="I2652">
        <v>-3.26719532312076</v>
      </c>
      <c r="J2652">
        <v>4.3977437299662396</v>
      </c>
      <c r="K2652">
        <v>67.021982776374202</v>
      </c>
      <c r="L2652">
        <v>62.299110887526197</v>
      </c>
      <c r="M2652">
        <v>64.090959527296803</v>
      </c>
      <c r="N2652">
        <v>0.93572270962232496</v>
      </c>
      <c r="O2652">
        <v>33.376724811247001</v>
      </c>
      <c r="P2652">
        <v>83.779904306220004</v>
      </c>
      <c r="Q2652">
        <v>9.6284481650033005E-2</v>
      </c>
    </row>
    <row r="2653" spans="1:17" hidden="1" x14ac:dyDescent="0.3">
      <c r="A2653" t="s">
        <v>5511</v>
      </c>
      <c r="B2653" t="s">
        <v>5512</v>
      </c>
      <c r="C2653" t="s">
        <v>10398</v>
      </c>
      <c r="D2653" t="s">
        <v>125</v>
      </c>
      <c r="E2653">
        <v>162.49820832</v>
      </c>
      <c r="F2653">
        <v>82.08</v>
      </c>
      <c r="G2653">
        <v>10.474612707542301</v>
      </c>
      <c r="H2653">
        <v>22.949304385139499</v>
      </c>
      <c r="I2653">
        <v>25.526750276728599</v>
      </c>
      <c r="J2653">
        <v>-4.0990286914044596</v>
      </c>
      <c r="K2653">
        <v>72.9538127441688</v>
      </c>
      <c r="L2653">
        <v>65.6639438948893</v>
      </c>
      <c r="M2653">
        <v>57.195067622720003</v>
      </c>
      <c r="N2653">
        <v>1.21390817736774</v>
      </c>
      <c r="O2653">
        <v>14.826998050682199</v>
      </c>
      <c r="P2653">
        <v>64.16</v>
      </c>
      <c r="Q2653">
        <v>0.109889364615814</v>
      </c>
    </row>
    <row r="2654" spans="1:17" hidden="1" x14ac:dyDescent="0.3">
      <c r="A2654" t="s">
        <v>5513</v>
      </c>
      <c r="B2654" t="s">
        <v>5514</v>
      </c>
      <c r="C2654" t="s">
        <v>10398</v>
      </c>
      <c r="D2654" t="s">
        <v>4361</v>
      </c>
      <c r="E2654">
        <v>162.30015248000001</v>
      </c>
      <c r="F2654">
        <v>58.4</v>
      </c>
      <c r="G2654">
        <v>-5.4703735644143103</v>
      </c>
      <c r="H2654">
        <v>-3.5825025176351302</v>
      </c>
      <c r="I2654">
        <v>17.8767635681405</v>
      </c>
      <c r="J2654">
        <v>-2.4362589474099399</v>
      </c>
      <c r="K2654">
        <v>58.386885325892997</v>
      </c>
      <c r="L2654">
        <v>54.579965609267198</v>
      </c>
      <c r="M2654">
        <v>44.131444274551797</v>
      </c>
      <c r="N2654">
        <v>1.02507775364131</v>
      </c>
      <c r="O2654">
        <v>26.626712328767098</v>
      </c>
      <c r="P2654">
        <v>54.9071618037135</v>
      </c>
      <c r="Q2654">
        <v>8.8455739966515998E-2</v>
      </c>
    </row>
    <row r="2655" spans="1:17" hidden="1" x14ac:dyDescent="0.3">
      <c r="A2655" t="s">
        <v>5515</v>
      </c>
      <c r="B2655" t="s">
        <v>5516</v>
      </c>
      <c r="C2655" t="s">
        <v>10398</v>
      </c>
      <c r="D2655" t="s">
        <v>132</v>
      </c>
      <c r="E2655">
        <v>162.24</v>
      </c>
      <c r="F2655">
        <v>390</v>
      </c>
      <c r="G2655">
        <v>-24.188241272717701</v>
      </c>
      <c r="H2655">
        <v>-4.4216633567959702</v>
      </c>
      <c r="I2655">
        <v>-18.095296967365801</v>
      </c>
      <c r="J2655">
        <v>-1.71336738114487</v>
      </c>
      <c r="K2655">
        <v>389.95709514115998</v>
      </c>
      <c r="L2655">
        <v>387.93685477761602</v>
      </c>
      <c r="M2655">
        <v>100</v>
      </c>
      <c r="O2655">
        <v>0</v>
      </c>
      <c r="P2655">
        <v>5.4054054054053902</v>
      </c>
    </row>
    <row r="2656" spans="1:17" hidden="1" x14ac:dyDescent="0.3">
      <c r="A2656" t="s">
        <v>5517</v>
      </c>
      <c r="B2656" t="s">
        <v>5518</v>
      </c>
      <c r="C2656" t="s">
        <v>10398</v>
      </c>
      <c r="D2656" t="s">
        <v>1067</v>
      </c>
      <c r="E2656">
        <v>162.18250755</v>
      </c>
      <c r="F2656">
        <v>225.05</v>
      </c>
      <c r="G2656">
        <v>47.611077731325601</v>
      </c>
      <c r="H2656">
        <v>27.186523777706899</v>
      </c>
      <c r="I2656">
        <v>27.0982514197309</v>
      </c>
      <c r="J2656">
        <v>-1.77997484118039</v>
      </c>
      <c r="K2656">
        <v>184.425512879243</v>
      </c>
      <c r="L2656">
        <v>142.751555985756</v>
      </c>
      <c r="M2656">
        <v>63.294044842835497</v>
      </c>
      <c r="N2656">
        <v>1.23188405797101</v>
      </c>
      <c r="O2656">
        <v>10.642079537880401</v>
      </c>
      <c r="P2656">
        <v>87.5416666666666</v>
      </c>
    </row>
    <row r="2657" spans="1:17" hidden="1" x14ac:dyDescent="0.3">
      <c r="A2657" t="s">
        <v>5519</v>
      </c>
      <c r="B2657" t="s">
        <v>5520</v>
      </c>
      <c r="C2657" t="s">
        <v>10398</v>
      </c>
      <c r="D2657" t="s">
        <v>605</v>
      </c>
      <c r="E2657">
        <v>162.15076367999899</v>
      </c>
      <c r="F2657">
        <v>5.4</v>
      </c>
      <c r="G2657">
        <v>13.7152183698723</v>
      </c>
      <c r="H2657">
        <v>6.5697159535488696</v>
      </c>
      <c r="I2657">
        <v>18.6135637921277</v>
      </c>
      <c r="J2657">
        <v>-18.380034047811499</v>
      </c>
      <c r="K2657">
        <v>4.9245328599364804</v>
      </c>
      <c r="L2657">
        <v>4.0964312923437198</v>
      </c>
      <c r="M2657">
        <v>54.898428565895699</v>
      </c>
      <c r="N2657">
        <v>0.58581214895248401</v>
      </c>
      <c r="O2657">
        <v>14.6296296296296</v>
      </c>
      <c r="P2657">
        <v>100</v>
      </c>
      <c r="Q2657">
        <v>-3.3109907200949001E-2</v>
      </c>
    </row>
    <row r="2658" spans="1:17" hidden="1" x14ac:dyDescent="0.3">
      <c r="A2658" t="s">
        <v>5521</v>
      </c>
      <c r="B2658" t="s">
        <v>5522</v>
      </c>
      <c r="C2658" t="s">
        <v>10398</v>
      </c>
      <c r="D2658" t="s">
        <v>132</v>
      </c>
      <c r="E2658">
        <v>161.972935928</v>
      </c>
      <c r="F2658">
        <v>23.26</v>
      </c>
      <c r="G2658">
        <v>197.551219707249</v>
      </c>
      <c r="H2658">
        <v>-1.44332400661546</v>
      </c>
      <c r="I2658">
        <v>74.454371906806301</v>
      </c>
      <c r="J2658">
        <v>-10.4333673811448</v>
      </c>
      <c r="K2658">
        <v>22.3597512016072</v>
      </c>
      <c r="L2658">
        <v>16.582278005372999</v>
      </c>
      <c r="M2658">
        <v>39.733111831029397</v>
      </c>
      <c r="N2658">
        <v>0.27558989329794598</v>
      </c>
      <c r="O2658">
        <v>15.3052450558899</v>
      </c>
      <c r="P2658">
        <v>251.89107413010501</v>
      </c>
      <c r="Q2658">
        <v>0.106183741122547</v>
      </c>
    </row>
    <row r="2659" spans="1:17" hidden="1" x14ac:dyDescent="0.3">
      <c r="A2659" t="s">
        <v>5523</v>
      </c>
      <c r="B2659" t="s">
        <v>5524</v>
      </c>
      <c r="C2659" t="s">
        <v>10398</v>
      </c>
      <c r="D2659" t="s">
        <v>467</v>
      </c>
      <c r="E2659">
        <v>161.68862417400001</v>
      </c>
      <c r="F2659">
        <v>52.47</v>
      </c>
      <c r="G2659">
        <v>-23.807356355542499</v>
      </c>
      <c r="H2659">
        <v>13.9247589817729</v>
      </c>
      <c r="I2659">
        <v>12.5896345394834</v>
      </c>
      <c r="J2659">
        <v>-7.28342830368622</v>
      </c>
      <c r="K2659">
        <v>50.053848636455399</v>
      </c>
      <c r="L2659">
        <v>47.909070749894298</v>
      </c>
      <c r="M2659">
        <v>46.833685197969402</v>
      </c>
      <c r="N2659">
        <v>3.91633414149491</v>
      </c>
      <c r="O2659">
        <v>27.6920144844673</v>
      </c>
      <c r="P2659">
        <v>41.619433198380499</v>
      </c>
      <c r="Q2659">
        <v>-4.1474779814613998E-2</v>
      </c>
    </row>
    <row r="2660" spans="1:17" hidden="1" x14ac:dyDescent="0.3">
      <c r="A2660" t="s">
        <v>5525</v>
      </c>
      <c r="B2660" t="s">
        <v>5526</v>
      </c>
      <c r="C2660" t="s">
        <v>10398</v>
      </c>
      <c r="D2660" t="s">
        <v>472</v>
      </c>
      <c r="E2660">
        <v>161.40591892999899</v>
      </c>
      <c r="F2660">
        <v>64.7</v>
      </c>
      <c r="G2660">
        <v>-57.100649479243501</v>
      </c>
      <c r="H2660">
        <v>-11.6680401683901</v>
      </c>
      <c r="I2660">
        <v>-45.602299768486297</v>
      </c>
      <c r="J2660">
        <v>-13.1933120561102</v>
      </c>
      <c r="K2660">
        <v>74.163999999999902</v>
      </c>
      <c r="M2660">
        <v>26.807945976398599</v>
      </c>
      <c r="O2660">
        <v>50.231839258114299</v>
      </c>
      <c r="P2660">
        <v>6.2397372742200403</v>
      </c>
    </row>
    <row r="2661" spans="1:17" hidden="1" x14ac:dyDescent="0.3">
      <c r="A2661" t="s">
        <v>5527</v>
      </c>
      <c r="B2661" t="s">
        <v>5528</v>
      </c>
      <c r="C2661" t="s">
        <v>10398</v>
      </c>
      <c r="D2661" t="s">
        <v>290</v>
      </c>
      <c r="E2661">
        <v>161.30029999999999</v>
      </c>
      <c r="F2661">
        <v>70.36</v>
      </c>
      <c r="G2661">
        <v>7.7209512922125203</v>
      </c>
      <c r="H2661">
        <v>0.66383850194008798</v>
      </c>
      <c r="I2661">
        <v>25.087446215377199</v>
      </c>
      <c r="J2661">
        <v>-9.9341466019240894</v>
      </c>
      <c r="K2661">
        <v>65.676544812446096</v>
      </c>
      <c r="L2661">
        <v>57.492382830694503</v>
      </c>
      <c r="M2661">
        <v>42.9604888962511</v>
      </c>
      <c r="N2661">
        <v>2.2914552397430299</v>
      </c>
      <c r="O2661">
        <v>15.832859579306399</v>
      </c>
      <c r="P2661">
        <v>59.474161378059797</v>
      </c>
      <c r="Q2661">
        <v>1.6407600452172998E-2</v>
      </c>
    </row>
    <row r="2662" spans="1:17" hidden="1" x14ac:dyDescent="0.3">
      <c r="A2662" t="s">
        <v>5529</v>
      </c>
      <c r="B2662" t="s">
        <v>5530</v>
      </c>
      <c r="C2662" t="s">
        <v>10398</v>
      </c>
      <c r="D2662" t="s">
        <v>259</v>
      </c>
      <c r="E2662">
        <v>160.65935690000001</v>
      </c>
      <c r="F2662">
        <v>444.85</v>
      </c>
      <c r="G2662">
        <v>13.5830511010851</v>
      </c>
      <c r="H2662">
        <v>3.7054563517833401</v>
      </c>
      <c r="I2662">
        <v>28.164772077513302</v>
      </c>
      <c r="J2662">
        <v>-7.9443042003169904</v>
      </c>
      <c r="K2662">
        <v>407.27939055865698</v>
      </c>
      <c r="L2662">
        <v>372.25920954391</v>
      </c>
      <c r="M2662">
        <v>54.812032588846897</v>
      </c>
      <c r="N2662">
        <v>2.3333095012541598</v>
      </c>
      <c r="O2662">
        <v>15.6344835337754</v>
      </c>
      <c r="P2662">
        <v>58.028419182948497</v>
      </c>
      <c r="Q2662">
        <v>6.0622243358242997E-2</v>
      </c>
    </row>
    <row r="2663" spans="1:17" hidden="1" x14ac:dyDescent="0.3">
      <c r="A2663" t="s">
        <v>5531</v>
      </c>
      <c r="B2663" t="s">
        <v>5532</v>
      </c>
      <c r="C2663" t="s">
        <v>10398</v>
      </c>
      <c r="D2663" t="s">
        <v>259</v>
      </c>
      <c r="E2663">
        <v>160.60480000000001</v>
      </c>
      <c r="F2663">
        <v>161.9</v>
      </c>
      <c r="G2663">
        <v>-29.932212390650001</v>
      </c>
      <c r="H2663">
        <v>14.67218777589</v>
      </c>
      <c r="I2663">
        <v>-7.2807863581940699</v>
      </c>
      <c r="J2663">
        <v>1.1437754759979699</v>
      </c>
      <c r="K2663">
        <v>147.86028823349599</v>
      </c>
      <c r="L2663">
        <v>142.532373799726</v>
      </c>
      <c r="M2663">
        <v>54.162224485727798</v>
      </c>
      <c r="N2663">
        <v>1.5893492136576299</v>
      </c>
      <c r="O2663">
        <v>19.8270537368746</v>
      </c>
      <c r="P2663">
        <v>47.181818181818102</v>
      </c>
      <c r="Q2663">
        <v>9.7090247184909995E-2</v>
      </c>
    </row>
    <row r="2664" spans="1:17" hidden="1" x14ac:dyDescent="0.3">
      <c r="A2664" t="s">
        <v>5533</v>
      </c>
      <c r="B2664" t="s">
        <v>5534</v>
      </c>
      <c r="C2664" t="s">
        <v>10398</v>
      </c>
      <c r="D2664" t="s">
        <v>390</v>
      </c>
      <c r="E2664">
        <v>160.57661375999999</v>
      </c>
      <c r="F2664">
        <v>177.6</v>
      </c>
      <c r="G2664">
        <v>-23.500456713965399</v>
      </c>
      <c r="H2664">
        <v>-20.996248992155</v>
      </c>
      <c r="I2664">
        <v>-23.9027750898798</v>
      </c>
      <c r="J2664">
        <v>-7.5941261887329503</v>
      </c>
      <c r="K2664">
        <v>193.64548705343901</v>
      </c>
      <c r="L2664">
        <v>192.81247166570299</v>
      </c>
      <c r="M2664">
        <v>36.761269036207899</v>
      </c>
      <c r="N2664">
        <v>0.50861617173189899</v>
      </c>
      <c r="O2664">
        <v>68.355855855855793</v>
      </c>
      <c r="P2664">
        <v>14.580645161290301</v>
      </c>
      <c r="Q2664">
        <v>8.8011505253485001E-2</v>
      </c>
    </row>
    <row r="2665" spans="1:17" hidden="1" x14ac:dyDescent="0.3">
      <c r="A2665" t="s">
        <v>5535</v>
      </c>
      <c r="B2665" t="s">
        <v>5536</v>
      </c>
      <c r="C2665" t="s">
        <v>10398</v>
      </c>
      <c r="D2665" t="s">
        <v>197</v>
      </c>
      <c r="E2665">
        <v>160.52072999999999</v>
      </c>
      <c r="F2665">
        <v>12</v>
      </c>
      <c r="G2665">
        <v>39.420437828919098</v>
      </c>
      <c r="H2665">
        <v>-4.0049966901292997</v>
      </c>
      <c r="I2665">
        <v>55.817746510894899</v>
      </c>
      <c r="J2665">
        <v>-3.7458877063481202</v>
      </c>
      <c r="K2665">
        <v>12.7584589358115</v>
      </c>
      <c r="L2665">
        <v>11.0031194582963</v>
      </c>
      <c r="M2665">
        <v>31.552904434483299</v>
      </c>
      <c r="N2665">
        <v>0.32126946817623597</v>
      </c>
      <c r="O2665">
        <v>31.8333333333333</v>
      </c>
      <c r="P2665">
        <v>95.121951219512198</v>
      </c>
      <c r="Q2665">
        <v>-3.5702751259728001E-2</v>
      </c>
    </row>
    <row r="2666" spans="1:17" hidden="1" x14ac:dyDescent="0.3">
      <c r="A2666" t="s">
        <v>5537</v>
      </c>
      <c r="B2666" t="s">
        <v>5538</v>
      </c>
      <c r="C2666" t="s">
        <v>10398</v>
      </c>
      <c r="D2666" t="s">
        <v>443</v>
      </c>
      <c r="E2666">
        <v>160.35006489599999</v>
      </c>
      <c r="F2666">
        <v>11.27</v>
      </c>
      <c r="G2666">
        <v>145.284402102364</v>
      </c>
      <c r="H2666">
        <v>20.522904270698401</v>
      </c>
      <c r="I2666">
        <v>31.176226211442</v>
      </c>
      <c r="J2666">
        <v>-3.62807582326846</v>
      </c>
      <c r="K2666">
        <v>10.2898397397111</v>
      </c>
      <c r="L2666">
        <v>8.71097325737529</v>
      </c>
      <c r="M2666">
        <v>56.455125010223298</v>
      </c>
      <c r="N2666">
        <v>0.76653100066553603</v>
      </c>
      <c r="O2666">
        <v>37.089618456078</v>
      </c>
      <c r="P2666">
        <v>188.97435897435801</v>
      </c>
      <c r="Q2666">
        <v>0.172616366866995</v>
      </c>
    </row>
    <row r="2667" spans="1:17" hidden="1" x14ac:dyDescent="0.3">
      <c r="A2667" t="s">
        <v>5539</v>
      </c>
      <c r="B2667" t="s">
        <v>5540</v>
      </c>
      <c r="C2667" t="s">
        <v>10398</v>
      </c>
      <c r="D2667" t="s">
        <v>132</v>
      </c>
      <c r="E2667">
        <v>160.31734399999999</v>
      </c>
      <c r="F2667">
        <v>64.239999999999995</v>
      </c>
      <c r="G2667">
        <v>-6.7638187622531598</v>
      </c>
      <c r="H2667">
        <v>-16.547198306867202</v>
      </c>
      <c r="I2667">
        <v>-9.9471488192177393</v>
      </c>
      <c r="J2667">
        <v>-5.6135233873851096</v>
      </c>
      <c r="K2667">
        <v>66.223333452417606</v>
      </c>
      <c r="L2667">
        <v>63.963746864885302</v>
      </c>
      <c r="M2667">
        <v>46.621645811965898</v>
      </c>
      <c r="N2667">
        <v>0.137716673883333</v>
      </c>
      <c r="O2667">
        <v>52.0859277708593</v>
      </c>
      <c r="P2667">
        <v>40.5689277899343</v>
      </c>
      <c r="Q2667">
        <v>7.7622633694717003E-2</v>
      </c>
    </row>
    <row r="2668" spans="1:17" hidden="1" x14ac:dyDescent="0.3">
      <c r="A2668" t="s">
        <v>5541</v>
      </c>
      <c r="B2668" t="s">
        <v>5542</v>
      </c>
      <c r="C2668" t="s">
        <v>10398</v>
      </c>
      <c r="D2668" t="s">
        <v>5543</v>
      </c>
      <c r="E2668">
        <v>160.30524249999999</v>
      </c>
      <c r="F2668">
        <v>229.45</v>
      </c>
      <c r="G2668">
        <v>382.68588000193898</v>
      </c>
      <c r="H2668">
        <v>-6.0396503288489196</v>
      </c>
      <c r="I2668">
        <v>236.64840476654101</v>
      </c>
      <c r="J2668">
        <v>-9.4390276097613501</v>
      </c>
      <c r="K2668">
        <v>221.89180979633599</v>
      </c>
      <c r="L2668">
        <v>132.68742905650799</v>
      </c>
      <c r="M2668">
        <v>16.752610433327298</v>
      </c>
      <c r="N2668">
        <v>2.0641951070442501</v>
      </c>
      <c r="O2668">
        <v>28.8516016561342</v>
      </c>
      <c r="P2668">
        <v>535.41955137081095</v>
      </c>
      <c r="Q2668">
        <v>0.26337188090302099</v>
      </c>
    </row>
    <row r="2669" spans="1:17" hidden="1" x14ac:dyDescent="0.3">
      <c r="A2669" t="s">
        <v>5544</v>
      </c>
      <c r="B2669" t="s">
        <v>5545</v>
      </c>
      <c r="C2669" t="s">
        <v>10398</v>
      </c>
      <c r="D2669" t="s">
        <v>1001</v>
      </c>
      <c r="E2669">
        <v>160.21654538999999</v>
      </c>
      <c r="F2669">
        <v>158.94999999999999</v>
      </c>
      <c r="G2669">
        <v>36.654653708865602</v>
      </c>
      <c r="H2669">
        <v>-1.2404294236340001</v>
      </c>
      <c r="I2669">
        <v>36.4501575780886</v>
      </c>
      <c r="J2669">
        <v>-1.08660461085343</v>
      </c>
      <c r="K2669">
        <v>163.97811721704099</v>
      </c>
      <c r="L2669">
        <v>138.56603974960899</v>
      </c>
      <c r="M2669">
        <v>38.0245296273918</v>
      </c>
      <c r="N2669">
        <v>0.18951967496424901</v>
      </c>
      <c r="O2669">
        <v>23.560868197546402</v>
      </c>
      <c r="P2669">
        <v>86.670581327069797</v>
      </c>
      <c r="Q2669">
        <v>5.9542382454956001E-2</v>
      </c>
    </row>
    <row r="2670" spans="1:17" hidden="1" x14ac:dyDescent="0.3">
      <c r="A2670" t="s">
        <v>5546</v>
      </c>
      <c r="B2670" t="s">
        <v>5547</v>
      </c>
      <c r="C2670" t="s">
        <v>10398</v>
      </c>
      <c r="E2670">
        <v>160.12114398</v>
      </c>
      <c r="F2670">
        <v>127.8</v>
      </c>
      <c r="G2670">
        <v>796.49330984361598</v>
      </c>
      <c r="H2670">
        <v>41.462183774020303</v>
      </c>
      <c r="I2670">
        <v>192.92928322246101</v>
      </c>
      <c r="J2670">
        <v>6.4167139196681298</v>
      </c>
      <c r="K2670">
        <v>95.645278111553097</v>
      </c>
      <c r="L2670">
        <v>61.042673623841203</v>
      </c>
      <c r="M2670">
        <v>97.194534039668795</v>
      </c>
      <c r="N2670">
        <v>0.90885927188952997</v>
      </c>
      <c r="O2670">
        <v>0.54773082942096696</v>
      </c>
      <c r="P2670">
        <v>1069.2589204025601</v>
      </c>
      <c r="Q2670">
        <v>0.247458544562626</v>
      </c>
    </row>
    <row r="2671" spans="1:17" hidden="1" x14ac:dyDescent="0.3">
      <c r="A2671" t="s">
        <v>5548</v>
      </c>
      <c r="B2671" t="s">
        <v>5549</v>
      </c>
      <c r="C2671" t="s">
        <v>10398</v>
      </c>
      <c r="D2671" t="s">
        <v>46</v>
      </c>
      <c r="E2671">
        <v>160.04806160000001</v>
      </c>
      <c r="F2671">
        <v>1.46</v>
      </c>
      <c r="G2671">
        <v>-12.7936466781231</v>
      </c>
      <c r="H2671">
        <v>-8.4485089943798695</v>
      </c>
      <c r="I2671">
        <v>8.8612247717645598</v>
      </c>
      <c r="J2671">
        <v>-8.2493150935631796</v>
      </c>
      <c r="K2671">
        <v>1.48581249544504</v>
      </c>
      <c r="L2671">
        <v>1.33432135527692</v>
      </c>
      <c r="M2671">
        <v>44.2280853114314</v>
      </c>
      <c r="N2671">
        <v>0.34301102829306501</v>
      </c>
      <c r="O2671">
        <v>27.397260273972599</v>
      </c>
      <c r="P2671">
        <v>46</v>
      </c>
      <c r="Q2671">
        <v>0.171023780227164</v>
      </c>
    </row>
    <row r="2672" spans="1:17" hidden="1" x14ac:dyDescent="0.3">
      <c r="A2672" t="s">
        <v>5550</v>
      </c>
      <c r="B2672" t="s">
        <v>5551</v>
      </c>
      <c r="C2672" t="s">
        <v>10398</v>
      </c>
      <c r="D2672" t="s">
        <v>259</v>
      </c>
      <c r="E2672">
        <v>159.95338515</v>
      </c>
      <c r="F2672">
        <v>27.82</v>
      </c>
      <c r="G2672">
        <v>-67.426048912759995</v>
      </c>
      <c r="H2672">
        <v>38.857906535677103</v>
      </c>
      <c r="I2672">
        <v>52.057608231410804</v>
      </c>
      <c r="J2672">
        <v>17.2598469045694</v>
      </c>
      <c r="K2672">
        <v>20.917724990712799</v>
      </c>
      <c r="L2672">
        <v>21.3348595060489</v>
      </c>
      <c r="M2672">
        <v>90.742069007029201</v>
      </c>
      <c r="N2672">
        <v>2.2731022506551102</v>
      </c>
      <c r="O2672">
        <v>61.754133716750502</v>
      </c>
      <c r="P2672">
        <v>114</v>
      </c>
      <c r="Q2672">
        <v>0.16851959148287601</v>
      </c>
    </row>
    <row r="2673" spans="1:17" hidden="1" x14ac:dyDescent="0.3">
      <c r="A2673" t="s">
        <v>5552</v>
      </c>
      <c r="B2673" t="s">
        <v>5553</v>
      </c>
      <c r="C2673" t="s">
        <v>10398</v>
      </c>
      <c r="D2673" t="s">
        <v>998</v>
      </c>
      <c r="E2673">
        <v>159.72378327600001</v>
      </c>
      <c r="F2673">
        <v>13.18</v>
      </c>
      <c r="G2673">
        <v>84.715296411307705</v>
      </c>
      <c r="H2673">
        <v>0.28908044485692203</v>
      </c>
      <c r="I2673">
        <v>63.697806480909897</v>
      </c>
      <c r="J2673">
        <v>-11.471202138979599</v>
      </c>
      <c r="K2673">
        <v>11.7689963001874</v>
      </c>
      <c r="L2673">
        <v>9.5267177383242494</v>
      </c>
      <c r="M2673">
        <v>39.097640373483998</v>
      </c>
      <c r="N2673">
        <v>0.66608121874925896</v>
      </c>
      <c r="O2673">
        <v>20.409711684370201</v>
      </c>
      <c r="P2673">
        <v>141.834862385321</v>
      </c>
      <c r="Q2673">
        <v>-6.8590306424157005E-2</v>
      </c>
    </row>
    <row r="2674" spans="1:17" hidden="1" x14ac:dyDescent="0.3">
      <c r="A2674" t="s">
        <v>5554</v>
      </c>
      <c r="B2674" t="s">
        <v>5555</v>
      </c>
      <c r="C2674" t="s">
        <v>10398</v>
      </c>
      <c r="D2674" t="s">
        <v>991</v>
      </c>
      <c r="E2674">
        <v>159.63558225</v>
      </c>
      <c r="F2674">
        <v>133.94999999999999</v>
      </c>
      <c r="G2674">
        <v>-63.034640466943003</v>
      </c>
      <c r="H2674">
        <v>-11.4008300234626</v>
      </c>
      <c r="I2674">
        <v>-51.602370682927997</v>
      </c>
      <c r="J2674">
        <v>-7.5150551448579499</v>
      </c>
      <c r="K2674">
        <v>170.25649174588099</v>
      </c>
      <c r="L2674">
        <v>235.774019353483</v>
      </c>
      <c r="M2674">
        <v>10.472724043005501</v>
      </c>
      <c r="N2674">
        <v>8.9643954455087604E-2</v>
      </c>
      <c r="O2674">
        <v>263.419186263531</v>
      </c>
      <c r="P2674">
        <v>2.0182787509519899</v>
      </c>
      <c r="Q2674">
        <v>-4.4055088783189998E-3</v>
      </c>
    </row>
    <row r="2675" spans="1:17" hidden="1" x14ac:dyDescent="0.3">
      <c r="A2675" t="s">
        <v>5556</v>
      </c>
      <c r="B2675" t="s">
        <v>5557</v>
      </c>
      <c r="C2675" t="s">
        <v>10398</v>
      </c>
      <c r="D2675" t="s">
        <v>407</v>
      </c>
      <c r="E2675">
        <v>159.41143664000001</v>
      </c>
      <c r="F2675">
        <v>230.8</v>
      </c>
      <c r="G2675">
        <v>162.52127548362799</v>
      </c>
      <c r="H2675">
        <v>8.8544102628359305</v>
      </c>
      <c r="I2675">
        <v>-7.3467365067132899</v>
      </c>
      <c r="J2675">
        <v>-3.0808887486662302</v>
      </c>
      <c r="K2675">
        <v>214.45907087307799</v>
      </c>
      <c r="L2675">
        <v>182.095996651245</v>
      </c>
      <c r="M2675">
        <v>76.210796310961896</v>
      </c>
      <c r="N2675">
        <v>0.19360679970436001</v>
      </c>
      <c r="O2675">
        <v>20.5589254766031</v>
      </c>
      <c r="P2675">
        <v>246.911167894183</v>
      </c>
      <c r="Q2675">
        <v>7.4591001938086002E-2</v>
      </c>
    </row>
    <row r="2676" spans="1:17" hidden="1" x14ac:dyDescent="0.3">
      <c r="A2676" t="s">
        <v>5558</v>
      </c>
      <c r="B2676" t="s">
        <v>5559</v>
      </c>
      <c r="C2676" t="s">
        <v>10398</v>
      </c>
      <c r="D2676" t="s">
        <v>4928</v>
      </c>
      <c r="E2676">
        <v>159.02348799999999</v>
      </c>
      <c r="F2676">
        <v>64</v>
      </c>
      <c r="G2676">
        <v>5.8560887716123098</v>
      </c>
      <c r="H2676">
        <v>-3.6280125631451701</v>
      </c>
      <c r="I2676">
        <v>17.354438482369499</v>
      </c>
      <c r="J2676">
        <v>-8.3310144399683992</v>
      </c>
      <c r="K2676">
        <v>63.794494423416502</v>
      </c>
      <c r="M2676">
        <v>39.387818049326199</v>
      </c>
      <c r="N2676">
        <v>0.56184798807749603</v>
      </c>
      <c r="O2676">
        <v>28.75</v>
      </c>
      <c r="P2676">
        <v>62.025316455696199</v>
      </c>
    </row>
    <row r="2677" spans="1:17" hidden="1" x14ac:dyDescent="0.3">
      <c r="A2677" t="s">
        <v>5560</v>
      </c>
      <c r="B2677" t="s">
        <v>5561</v>
      </c>
      <c r="C2677" t="s">
        <v>10398</v>
      </c>
      <c r="D2677" t="s">
        <v>5562</v>
      </c>
      <c r="E2677">
        <v>158.68799999999999</v>
      </c>
      <c r="F2677">
        <v>152</v>
      </c>
      <c r="G2677">
        <v>-57.039947394113597</v>
      </c>
      <c r="H2677">
        <v>-12.0303590089698</v>
      </c>
      <c r="I2677">
        <v>1.63688105547775</v>
      </c>
      <c r="J2677">
        <v>-6.9765252758817198</v>
      </c>
      <c r="K2677">
        <v>163.84271129459</v>
      </c>
      <c r="L2677">
        <v>167.90906321006301</v>
      </c>
      <c r="M2677">
        <v>30.2445302317937</v>
      </c>
      <c r="N2677">
        <v>0.25720872617163298</v>
      </c>
      <c r="O2677">
        <v>47.960526315789402</v>
      </c>
      <c r="P2677">
        <v>32.173913043478201</v>
      </c>
    </row>
    <row r="2678" spans="1:17" hidden="1" x14ac:dyDescent="0.3">
      <c r="A2678" t="s">
        <v>5563</v>
      </c>
      <c r="B2678" t="s">
        <v>5564</v>
      </c>
      <c r="C2678" t="s">
        <v>10398</v>
      </c>
      <c r="D2678" t="s">
        <v>132</v>
      </c>
      <c r="E2678">
        <v>158.129772</v>
      </c>
      <c r="F2678">
        <v>3.14</v>
      </c>
      <c r="G2678">
        <v>-28.952621037097401</v>
      </c>
      <c r="H2678">
        <v>-12.9260621837754</v>
      </c>
      <c r="I2678">
        <v>-21.776278562457801</v>
      </c>
      <c r="J2678">
        <v>-7.1679128356903199</v>
      </c>
      <c r="K2678">
        <v>3.3378303810657401</v>
      </c>
      <c r="L2678">
        <v>3.58190664711511</v>
      </c>
      <c r="M2678">
        <v>39.509205987677902</v>
      </c>
      <c r="N2678">
        <v>0.48439571669543302</v>
      </c>
      <c r="O2678">
        <v>55.095541401273799</v>
      </c>
      <c r="P2678">
        <v>12.544802867383501</v>
      </c>
      <c r="Q2678">
        <v>4.8415693435102998E-2</v>
      </c>
    </row>
    <row r="2679" spans="1:17" hidden="1" x14ac:dyDescent="0.3">
      <c r="A2679" t="s">
        <v>5565</v>
      </c>
      <c r="B2679" t="s">
        <v>5566</v>
      </c>
      <c r="C2679" t="s">
        <v>10398</v>
      </c>
      <c r="D2679" t="s">
        <v>605</v>
      </c>
      <c r="E2679">
        <v>157.91986800000001</v>
      </c>
      <c r="F2679">
        <v>477.85</v>
      </c>
      <c r="G2679">
        <v>-14.973833773349799</v>
      </c>
      <c r="H2679">
        <v>4.5333889480666496</v>
      </c>
      <c r="I2679">
        <v>0.389701792862236</v>
      </c>
      <c r="J2679">
        <v>-4.0020271749593102</v>
      </c>
      <c r="K2679">
        <v>465.25495466433603</v>
      </c>
      <c r="L2679">
        <v>438.84674398542398</v>
      </c>
      <c r="M2679">
        <v>55.140917188144698</v>
      </c>
      <c r="N2679">
        <v>0.1495141532149</v>
      </c>
      <c r="O2679">
        <v>14.4710683268808</v>
      </c>
      <c r="P2679">
        <v>32.7361111111111</v>
      </c>
      <c r="Q2679">
        <v>-1.6297881269393001E-2</v>
      </c>
    </row>
    <row r="2680" spans="1:17" hidden="1" x14ac:dyDescent="0.3">
      <c r="A2680" t="s">
        <v>5567</v>
      </c>
      <c r="B2680" t="s">
        <v>5568</v>
      </c>
      <c r="C2680" t="s">
        <v>10398</v>
      </c>
      <c r="E2680">
        <v>157.64501456900001</v>
      </c>
      <c r="F2680">
        <v>10.57</v>
      </c>
      <c r="G2680">
        <v>-37.036728989856897</v>
      </c>
      <c r="H2680">
        <v>-5.4497007399735304</v>
      </c>
      <c r="I2680">
        <v>-19.310250238393898</v>
      </c>
      <c r="J2680">
        <v>-1.90186879490547</v>
      </c>
      <c r="K2680">
        <v>10.889096850746199</v>
      </c>
      <c r="L2680">
        <v>11.2364376700184</v>
      </c>
      <c r="M2680">
        <v>42.067070791683101</v>
      </c>
      <c r="N2680">
        <v>0.91172949545480197</v>
      </c>
      <c r="O2680">
        <v>65.657521286660298</v>
      </c>
      <c r="P2680">
        <v>14.7665580890336</v>
      </c>
      <c r="Q2680">
        <v>8.6120815823269997E-2</v>
      </c>
    </row>
    <row r="2681" spans="1:17" hidden="1" x14ac:dyDescent="0.3">
      <c r="A2681" t="s">
        <v>5569</v>
      </c>
      <c r="B2681" t="s">
        <v>5570</v>
      </c>
      <c r="C2681" t="s">
        <v>10398</v>
      </c>
      <c r="D2681" t="s">
        <v>183</v>
      </c>
      <c r="E2681">
        <v>157.54404825</v>
      </c>
      <c r="F2681">
        <v>149.85</v>
      </c>
      <c r="G2681">
        <v>-81.254937000703706</v>
      </c>
      <c r="H2681">
        <v>12.245003309870601</v>
      </c>
      <c r="I2681">
        <v>-43.561598882312403</v>
      </c>
      <c r="J2681">
        <v>4.3855138891546401</v>
      </c>
      <c r="K2681">
        <v>148.143518681899</v>
      </c>
      <c r="L2681">
        <v>180.82348259160901</v>
      </c>
      <c r="M2681">
        <v>53.4911859335743</v>
      </c>
      <c r="N2681">
        <v>0.53472584856396799</v>
      </c>
      <c r="O2681">
        <v>119.55288621955199</v>
      </c>
      <c r="P2681">
        <v>40.046728971962601</v>
      </c>
      <c r="Q2681">
        <v>2.7337270893522E-2</v>
      </c>
    </row>
    <row r="2682" spans="1:17" hidden="1" x14ac:dyDescent="0.3">
      <c r="A2682" t="s">
        <v>5571</v>
      </c>
      <c r="B2682" t="s">
        <v>5572</v>
      </c>
      <c r="C2682" t="s">
        <v>10398</v>
      </c>
      <c r="E2682">
        <v>157.5</v>
      </c>
      <c r="F2682">
        <v>157.5</v>
      </c>
      <c r="G2682">
        <v>342.67022138784301</v>
      </c>
      <c r="H2682">
        <v>-7.1994411345737497</v>
      </c>
      <c r="I2682">
        <v>-27.811548042172401</v>
      </c>
      <c r="J2682">
        <v>-1.5862217994538399</v>
      </c>
      <c r="K2682">
        <v>174.64939293930101</v>
      </c>
      <c r="L2682">
        <v>142.17753246921899</v>
      </c>
      <c r="M2682">
        <v>52.452920978635902</v>
      </c>
      <c r="N2682">
        <v>0.46667103624565698</v>
      </c>
      <c r="O2682">
        <v>66.603174603174594</v>
      </c>
      <c r="P2682">
        <v>372.26386806596599</v>
      </c>
    </row>
    <row r="2683" spans="1:17" hidden="1" x14ac:dyDescent="0.3">
      <c r="A2683" t="s">
        <v>5573</v>
      </c>
      <c r="B2683" t="s">
        <v>5574</v>
      </c>
      <c r="C2683" t="s">
        <v>10398</v>
      </c>
      <c r="D2683" t="s">
        <v>443</v>
      </c>
      <c r="E2683">
        <v>157.15035022000001</v>
      </c>
      <c r="F2683">
        <v>8.98</v>
      </c>
      <c r="G2683">
        <v>12.9460358615594</v>
      </c>
      <c r="H2683">
        <v>-2.1411616464196701</v>
      </c>
      <c r="I2683">
        <v>0.84510038362750295</v>
      </c>
      <c r="J2683">
        <v>-5.3653544917786</v>
      </c>
      <c r="K2683">
        <v>9.2548320236935506</v>
      </c>
      <c r="L2683">
        <v>8.6569444066194094</v>
      </c>
      <c r="M2683">
        <v>39.764980796842302</v>
      </c>
      <c r="N2683">
        <v>0.98158208934013602</v>
      </c>
      <c r="O2683">
        <v>80.400890868596804</v>
      </c>
      <c r="P2683">
        <v>83.265306122448905</v>
      </c>
      <c r="Q2683">
        <v>0.12153346401756</v>
      </c>
    </row>
    <row r="2684" spans="1:17" hidden="1" x14ac:dyDescent="0.3">
      <c r="A2684" t="s">
        <v>5575</v>
      </c>
      <c r="B2684" t="s">
        <v>5576</v>
      </c>
      <c r="C2684" t="s">
        <v>10398</v>
      </c>
      <c r="D2684" t="s">
        <v>407</v>
      </c>
      <c r="E2684">
        <v>156.70819164</v>
      </c>
      <c r="F2684">
        <v>13.65</v>
      </c>
      <c r="G2684">
        <v>529.82664317694901</v>
      </c>
      <c r="H2684">
        <v>25.704672891989201</v>
      </c>
      <c r="I2684">
        <v>231.90470303263399</v>
      </c>
      <c r="J2684">
        <v>8.0407309795108706</v>
      </c>
      <c r="K2684">
        <v>10.7788694377364</v>
      </c>
      <c r="L2684">
        <v>7.2378690199185796</v>
      </c>
      <c r="M2684">
        <v>92.592484796130506</v>
      </c>
      <c r="N2684">
        <v>1.2988340901345199</v>
      </c>
      <c r="O2684">
        <v>0</v>
      </c>
      <c r="P2684">
        <v>596.42857142857099</v>
      </c>
      <c r="Q2684">
        <v>0.15073788492534901</v>
      </c>
    </row>
    <row r="2685" spans="1:17" hidden="1" x14ac:dyDescent="0.3">
      <c r="A2685" t="s">
        <v>5577</v>
      </c>
      <c r="B2685" t="s">
        <v>5578</v>
      </c>
      <c r="C2685" t="s">
        <v>10398</v>
      </c>
      <c r="D2685" t="s">
        <v>158</v>
      </c>
      <c r="E2685">
        <v>156.464178</v>
      </c>
      <c r="F2685">
        <v>148.15</v>
      </c>
      <c r="G2685">
        <v>-21.019077238767998</v>
      </c>
      <c r="H2685">
        <v>-5.6549966901293001</v>
      </c>
      <c r="I2685">
        <v>-4.7488202425640197E-2</v>
      </c>
      <c r="J2685">
        <v>-3.7629541580043702</v>
      </c>
      <c r="K2685">
        <v>150.19235591221499</v>
      </c>
      <c r="L2685">
        <v>143.52761221790499</v>
      </c>
      <c r="M2685">
        <v>36.457145691937903</v>
      </c>
      <c r="N2685">
        <v>0.79090909090909001</v>
      </c>
      <c r="O2685">
        <v>26.898413769827801</v>
      </c>
      <c r="P2685">
        <v>25.657336726038999</v>
      </c>
      <c r="Q2685">
        <v>6.6283811486172003E-2</v>
      </c>
    </row>
    <row r="2686" spans="1:17" hidden="1" x14ac:dyDescent="0.3">
      <c r="A2686" t="s">
        <v>5579</v>
      </c>
      <c r="B2686" t="s">
        <v>5580</v>
      </c>
      <c r="C2686" t="s">
        <v>10398</v>
      </c>
      <c r="D2686" t="s">
        <v>605</v>
      </c>
      <c r="E2686">
        <v>156.44064767999899</v>
      </c>
      <c r="F2686">
        <v>217.6</v>
      </c>
      <c r="G2686">
        <v>-41.692212624396603</v>
      </c>
      <c r="H2686">
        <v>-3.5018520360412602</v>
      </c>
      <c r="I2686">
        <v>-18.4159566100594</v>
      </c>
      <c r="J2686">
        <v>-2.29422239973223</v>
      </c>
      <c r="K2686">
        <v>218.58070801599999</v>
      </c>
      <c r="L2686">
        <v>229.34519753093599</v>
      </c>
      <c r="M2686">
        <v>53.9688661592822</v>
      </c>
      <c r="N2686">
        <v>0.61994359353122097</v>
      </c>
      <c r="O2686">
        <v>47.058823529411697</v>
      </c>
      <c r="P2686">
        <v>7.7227722772277296</v>
      </c>
      <c r="Q2686">
        <v>-2.9866441995655E-2</v>
      </c>
    </row>
    <row r="2687" spans="1:17" hidden="1" x14ac:dyDescent="0.3">
      <c r="A2687" t="s">
        <v>5581</v>
      </c>
      <c r="B2687" t="s">
        <v>5582</v>
      </c>
      <c r="C2687" t="s">
        <v>10398</v>
      </c>
      <c r="D2687" t="s">
        <v>218</v>
      </c>
      <c r="E2687">
        <v>155.59285</v>
      </c>
      <c r="F2687">
        <v>169.75</v>
      </c>
      <c r="G2687">
        <v>90.975480141003601</v>
      </c>
      <c r="H2687">
        <v>-4.4216633567959702</v>
      </c>
      <c r="I2687">
        <v>-32.1023891659474</v>
      </c>
      <c r="J2687">
        <v>-1.71336738114487</v>
      </c>
      <c r="K2687">
        <v>158.75443720540699</v>
      </c>
      <c r="L2687">
        <v>142.74075054570099</v>
      </c>
      <c r="M2687">
        <v>71.011674641356805</v>
      </c>
      <c r="N2687">
        <v>7.4565746207537204E-4</v>
      </c>
      <c r="O2687">
        <v>26.3917525773196</v>
      </c>
      <c r="P2687">
        <v>120.569126819126</v>
      </c>
    </row>
    <row r="2688" spans="1:17" hidden="1" x14ac:dyDescent="0.3">
      <c r="A2688" t="s">
        <v>5583</v>
      </c>
      <c r="B2688" t="s">
        <v>5584</v>
      </c>
      <c r="C2688" t="s">
        <v>10398</v>
      </c>
      <c r="D2688" t="s">
        <v>290</v>
      </c>
      <c r="E2688">
        <v>155.28749999999999</v>
      </c>
      <c r="F2688">
        <v>307.5</v>
      </c>
      <c r="G2688">
        <v>-65.430892374523694</v>
      </c>
      <c r="H2688">
        <v>-17.0073834052025</v>
      </c>
      <c r="I2688">
        <v>-37.418398108648802</v>
      </c>
      <c r="J2688">
        <v>-3.8067408751207701</v>
      </c>
      <c r="K2688">
        <v>349.95646468779699</v>
      </c>
      <c r="L2688">
        <v>380.53002692007601</v>
      </c>
      <c r="M2688">
        <v>19.5029116272081</v>
      </c>
      <c r="N2688">
        <v>0.88464738030188095</v>
      </c>
      <c r="O2688">
        <v>93.479674796747901</v>
      </c>
      <c r="P2688">
        <v>6.0344827586206797</v>
      </c>
      <c r="Q2688">
        <v>6.9205955702788993E-2</v>
      </c>
    </row>
    <row r="2689" spans="1:17" hidden="1" x14ac:dyDescent="0.3">
      <c r="A2689" t="s">
        <v>5585</v>
      </c>
      <c r="B2689" t="s">
        <v>5586</v>
      </c>
      <c r="C2689" t="s">
        <v>10398</v>
      </c>
      <c r="D2689" t="s">
        <v>141</v>
      </c>
      <c r="E2689">
        <v>154.89292950000001</v>
      </c>
      <c r="F2689">
        <v>381.35</v>
      </c>
      <c r="G2689">
        <v>287.41018054987001</v>
      </c>
      <c r="H2689">
        <v>0.76892869510995998</v>
      </c>
      <c r="I2689">
        <v>-37.929225914181004</v>
      </c>
      <c r="J2689">
        <v>-9.7275517783079906</v>
      </c>
      <c r="K2689">
        <v>397.49466166288698</v>
      </c>
      <c r="L2689">
        <v>338.37454821999398</v>
      </c>
      <c r="M2689">
        <v>18.734762624378501</v>
      </c>
      <c r="N2689">
        <v>1.49452727644292</v>
      </c>
      <c r="O2689">
        <v>27.2322013897993</v>
      </c>
      <c r="P2689">
        <v>328.48314606741502</v>
      </c>
      <c r="Q2689">
        <v>0.28245345278027501</v>
      </c>
    </row>
    <row r="2690" spans="1:17" hidden="1" x14ac:dyDescent="0.3">
      <c r="A2690" t="s">
        <v>5587</v>
      </c>
      <c r="B2690" t="s">
        <v>5588</v>
      </c>
      <c r="C2690" t="s">
        <v>10398</v>
      </c>
      <c r="D2690" t="s">
        <v>605</v>
      </c>
      <c r="E2690">
        <v>154.42410032500001</v>
      </c>
      <c r="F2690">
        <v>99.55</v>
      </c>
      <c r="G2690">
        <v>15.9472889943914</v>
      </c>
      <c r="H2690">
        <v>-22.272540549778402</v>
      </c>
      <c r="I2690">
        <v>-20.592848387542102</v>
      </c>
      <c r="J2690">
        <v>-14.920040226371899</v>
      </c>
      <c r="K2690">
        <v>103.65592648149899</v>
      </c>
      <c r="L2690">
        <v>97.109361342790294</v>
      </c>
      <c r="M2690">
        <v>40.331220745791597</v>
      </c>
      <c r="N2690">
        <v>0.63629429178547403</v>
      </c>
      <c r="O2690">
        <v>44.701155198392698</v>
      </c>
      <c r="P2690">
        <v>58.015873015872998</v>
      </c>
      <c r="Q2690">
        <v>0.152852516143441</v>
      </c>
    </row>
    <row r="2691" spans="1:17" hidden="1" x14ac:dyDescent="0.3">
      <c r="A2691" t="s">
        <v>5589</v>
      </c>
      <c r="B2691" t="s">
        <v>5590</v>
      </c>
      <c r="C2691" t="s">
        <v>10398</v>
      </c>
      <c r="D2691" t="s">
        <v>5591</v>
      </c>
      <c r="E2691">
        <v>153.92209070000001</v>
      </c>
      <c r="F2691">
        <v>55.63</v>
      </c>
      <c r="G2691">
        <v>293.44817841693299</v>
      </c>
      <c r="H2691">
        <v>-9.8216633567959697</v>
      </c>
      <c r="I2691">
        <v>101.00671169746199</v>
      </c>
      <c r="J2691">
        <v>2.28076966539231</v>
      </c>
      <c r="K2691">
        <v>53.437237447972599</v>
      </c>
      <c r="L2691">
        <v>38.328507252260103</v>
      </c>
      <c r="M2691">
        <v>49.7506494476442</v>
      </c>
      <c r="N2691">
        <v>0.50244673555288799</v>
      </c>
      <c r="O2691">
        <v>17.832104979327699</v>
      </c>
      <c r="P2691">
        <v>383.31885317115501</v>
      </c>
      <c r="Q2691">
        <v>0.13577149795387</v>
      </c>
    </row>
    <row r="2692" spans="1:17" hidden="1" x14ac:dyDescent="0.3">
      <c r="A2692" t="s">
        <v>5592</v>
      </c>
      <c r="B2692" t="s">
        <v>5593</v>
      </c>
      <c r="C2692" t="s">
        <v>10398</v>
      </c>
      <c r="D2692" t="s">
        <v>552</v>
      </c>
      <c r="E2692">
        <v>153.84264887999899</v>
      </c>
      <c r="F2692">
        <v>152.4</v>
      </c>
      <c r="G2692">
        <v>32.551262354752701</v>
      </c>
      <c r="H2692">
        <v>3.3117650109873402</v>
      </c>
      <c r="I2692">
        <v>48.680802835654397</v>
      </c>
      <c r="J2692">
        <v>-0.77847589533519002</v>
      </c>
      <c r="K2692">
        <v>137.688105545925</v>
      </c>
      <c r="L2692">
        <v>111.48479766837799</v>
      </c>
      <c r="M2692">
        <v>73.724524342372007</v>
      </c>
      <c r="N2692">
        <v>1.1686656325118201</v>
      </c>
      <c r="O2692">
        <v>1.7060367454068099</v>
      </c>
      <c r="P2692">
        <v>71.235955056179705</v>
      </c>
    </row>
    <row r="2693" spans="1:17" hidden="1" x14ac:dyDescent="0.3">
      <c r="A2693" t="s">
        <v>5594</v>
      </c>
      <c r="B2693" t="s">
        <v>5595</v>
      </c>
      <c r="C2693" t="s">
        <v>10398</v>
      </c>
      <c r="D2693" t="s">
        <v>605</v>
      </c>
      <c r="E2693">
        <v>153.68839199999999</v>
      </c>
      <c r="F2693">
        <v>292.05</v>
      </c>
      <c r="G2693">
        <v>-17.266723601199999</v>
      </c>
      <c r="H2693">
        <v>-5.0247794566451898</v>
      </c>
      <c r="I2693">
        <v>-14.8061722989308</v>
      </c>
      <c r="J2693">
        <v>0.26325688836354499</v>
      </c>
      <c r="K2693">
        <v>295.74854583669998</v>
      </c>
      <c r="L2693">
        <v>294.92342395623803</v>
      </c>
      <c r="M2693">
        <v>46.631219374018997</v>
      </c>
      <c r="N2693">
        <v>0.37381650256010501</v>
      </c>
      <c r="O2693">
        <v>22.239342578325601</v>
      </c>
      <c r="P2693">
        <v>16.192560175054702</v>
      </c>
      <c r="Q2693">
        <v>3.7734155169938999E-2</v>
      </c>
    </row>
    <row r="2694" spans="1:17" hidden="1" x14ac:dyDescent="0.3">
      <c r="A2694" t="s">
        <v>5596</v>
      </c>
      <c r="B2694" t="s">
        <v>5597</v>
      </c>
      <c r="C2694" t="s">
        <v>10398</v>
      </c>
      <c r="D2694" t="s">
        <v>2645</v>
      </c>
      <c r="E2694">
        <v>153.31569099999999</v>
      </c>
      <c r="F2694">
        <v>140.15</v>
      </c>
      <c r="G2694">
        <v>82.754838170361694</v>
      </c>
      <c r="H2694">
        <v>-18.434608340614702</v>
      </c>
      <c r="I2694">
        <v>88.615617486911404</v>
      </c>
      <c r="J2694">
        <v>-11.3084677554218</v>
      </c>
      <c r="K2694">
        <v>127.50291394114301</v>
      </c>
      <c r="L2694">
        <v>98.897850249761007</v>
      </c>
      <c r="M2694">
        <v>48.644395581768599</v>
      </c>
      <c r="N2694">
        <v>1.00328993846982</v>
      </c>
      <c r="O2694">
        <v>17.088833392793401</v>
      </c>
      <c r="P2694">
        <v>185.14750762970499</v>
      </c>
      <c r="Q2694">
        <v>9.1752788226595994E-2</v>
      </c>
    </row>
    <row r="2695" spans="1:17" hidden="1" x14ac:dyDescent="0.3">
      <c r="A2695" t="s">
        <v>5598</v>
      </c>
      <c r="B2695" t="s">
        <v>5599</v>
      </c>
      <c r="C2695" t="s">
        <v>10398</v>
      </c>
      <c r="D2695" t="s">
        <v>125</v>
      </c>
      <c r="E2695">
        <v>152.98709887999999</v>
      </c>
      <c r="F2695">
        <v>61.6</v>
      </c>
      <c r="G2695">
        <v>-36.8225623407737</v>
      </c>
      <c r="H2695">
        <v>-20.015368650071999</v>
      </c>
      <c r="I2695">
        <v>-25.324212630016401</v>
      </c>
      <c r="J2695">
        <v>-17.307072674420901</v>
      </c>
      <c r="M2695">
        <v>26.8271460685981</v>
      </c>
      <c r="O2695">
        <v>16.883116883116799</v>
      </c>
      <c r="P2695">
        <v>8.1650570676031506</v>
      </c>
    </row>
    <row r="2696" spans="1:17" hidden="1" x14ac:dyDescent="0.3">
      <c r="A2696" t="s">
        <v>5600</v>
      </c>
      <c r="B2696" t="s">
        <v>5601</v>
      </c>
      <c r="C2696" t="s">
        <v>10398</v>
      </c>
      <c r="D2696" t="s">
        <v>125</v>
      </c>
      <c r="E2696">
        <v>152.95226400000001</v>
      </c>
      <c r="F2696">
        <v>43.09</v>
      </c>
      <c r="G2696">
        <v>-50.228567313043698</v>
      </c>
      <c r="H2696">
        <v>-2.3696471315513801</v>
      </c>
      <c r="I2696">
        <v>-23.2460783893337</v>
      </c>
      <c r="J2696">
        <v>-4.5088219265994098</v>
      </c>
      <c r="K2696">
        <v>44.562667558772397</v>
      </c>
      <c r="L2696">
        <v>47.636028023009999</v>
      </c>
      <c r="M2696">
        <v>38.558901207562798</v>
      </c>
      <c r="N2696">
        <v>0.66428337399889004</v>
      </c>
      <c r="O2696">
        <v>52.703643536783403</v>
      </c>
      <c r="P2696">
        <v>4.4352884149297198</v>
      </c>
      <c r="Q2696">
        <v>-3.3284243557020997E-2</v>
      </c>
    </row>
    <row r="2697" spans="1:17" hidden="1" x14ac:dyDescent="0.3">
      <c r="A2697" t="s">
        <v>5602</v>
      </c>
      <c r="B2697" t="s">
        <v>5603</v>
      </c>
      <c r="C2697" t="s">
        <v>10398</v>
      </c>
      <c r="D2697" t="s">
        <v>5604</v>
      </c>
      <c r="E2697">
        <v>152.88396</v>
      </c>
      <c r="F2697">
        <v>158</v>
      </c>
      <c r="G2697">
        <v>-31.457000715390201</v>
      </c>
      <c r="H2697">
        <v>-8.0801999421618191</v>
      </c>
      <c r="I2697">
        <v>3.5544154129443201E-2</v>
      </c>
      <c r="J2697">
        <v>-5.3425226113979898</v>
      </c>
      <c r="K2697">
        <v>164.252017499717</v>
      </c>
      <c r="L2697">
        <v>158.784549576496</v>
      </c>
      <c r="M2697">
        <v>36.2243063110527</v>
      </c>
      <c r="N2697">
        <v>0.40144435004248002</v>
      </c>
      <c r="O2697">
        <v>29.6202531645569</v>
      </c>
      <c r="P2697">
        <v>38.535729943007397</v>
      </c>
    </row>
    <row r="2698" spans="1:17" hidden="1" x14ac:dyDescent="0.3">
      <c r="A2698" t="s">
        <v>5605</v>
      </c>
      <c r="B2698" t="s">
        <v>5606</v>
      </c>
      <c r="C2698" t="s">
        <v>10398</v>
      </c>
      <c r="D2698" t="s">
        <v>533</v>
      </c>
      <c r="E2698">
        <v>152.85358721</v>
      </c>
      <c r="F2698">
        <v>101.18</v>
      </c>
      <c r="G2698">
        <v>28.6237106322756</v>
      </c>
      <c r="H2698">
        <v>-1.87245393440164</v>
      </c>
      <c r="I2698">
        <v>17.990782387038902</v>
      </c>
      <c r="J2698">
        <v>-2.9768305128764401</v>
      </c>
      <c r="K2698">
        <v>95.316842464492694</v>
      </c>
      <c r="L2698">
        <v>86.699217021436795</v>
      </c>
      <c r="M2698">
        <v>62.329251638598599</v>
      </c>
      <c r="N2698">
        <v>1.2034031717529901</v>
      </c>
      <c r="O2698">
        <v>8.4206364894247905</v>
      </c>
      <c r="P2698">
        <v>62.930756843800303</v>
      </c>
      <c r="Q2698">
        <v>4.7978282016101999E-2</v>
      </c>
    </row>
    <row r="2699" spans="1:17" hidden="1" x14ac:dyDescent="0.3">
      <c r="A2699" t="s">
        <v>5607</v>
      </c>
      <c r="B2699" t="s">
        <v>5608</v>
      </c>
      <c r="C2699" t="s">
        <v>10398</v>
      </c>
      <c r="D2699" t="s">
        <v>429</v>
      </c>
      <c r="E2699">
        <v>152.693524</v>
      </c>
      <c r="F2699">
        <v>125.8</v>
      </c>
      <c r="G2699">
        <v>27.5581334592909</v>
      </c>
      <c r="H2699">
        <v>81.392290131576104</v>
      </c>
      <c r="I2699">
        <v>146.74680829579199</v>
      </c>
      <c r="J2699">
        <v>25.448436332382901</v>
      </c>
      <c r="K2699">
        <v>75.960794332712695</v>
      </c>
      <c r="L2699">
        <v>62.290703530800997</v>
      </c>
      <c r="M2699">
        <v>98.474354520342501</v>
      </c>
      <c r="N2699">
        <v>1.9087315846209101</v>
      </c>
      <c r="O2699">
        <v>0</v>
      </c>
      <c r="P2699">
        <v>230.61760840998599</v>
      </c>
    </row>
    <row r="2700" spans="1:17" hidden="1" x14ac:dyDescent="0.3">
      <c r="A2700" t="s">
        <v>5609</v>
      </c>
      <c r="B2700" t="s">
        <v>5610</v>
      </c>
      <c r="C2700" t="s">
        <v>10398</v>
      </c>
      <c r="D2700" t="s">
        <v>278</v>
      </c>
      <c r="E2700">
        <v>152.63816928</v>
      </c>
      <c r="F2700">
        <v>231.85</v>
      </c>
      <c r="G2700">
        <v>19.842382970603801</v>
      </c>
      <c r="H2700">
        <v>14.064878034773299</v>
      </c>
      <c r="I2700">
        <v>15.4973276364946</v>
      </c>
      <c r="J2700">
        <v>-2.0125126802901701</v>
      </c>
      <c r="K2700">
        <v>212.17720618309801</v>
      </c>
      <c r="L2700">
        <v>183.62453996167801</v>
      </c>
      <c r="M2700">
        <v>50.795586612306799</v>
      </c>
      <c r="N2700">
        <v>1.0175306389560901</v>
      </c>
      <c r="O2700">
        <v>8.6909639853353493</v>
      </c>
      <c r="P2700">
        <v>82.272012578616298</v>
      </c>
      <c r="Q2700">
        <v>8.7273156971936994E-2</v>
      </c>
    </row>
    <row r="2701" spans="1:17" hidden="1" x14ac:dyDescent="0.3">
      <c r="A2701" t="s">
        <v>5611</v>
      </c>
      <c r="B2701" t="s">
        <v>5612</v>
      </c>
      <c r="C2701" t="s">
        <v>10398</v>
      </c>
      <c r="D2701" t="s">
        <v>1001</v>
      </c>
      <c r="E2701">
        <v>152.61646400000001</v>
      </c>
      <c r="F2701">
        <v>47.32</v>
      </c>
      <c r="G2701">
        <v>21.347342157602501</v>
      </c>
      <c r="H2701">
        <v>101.848359526499</v>
      </c>
      <c r="I2701">
        <v>115.008151308496</v>
      </c>
      <c r="J2701">
        <v>19.769112403221602</v>
      </c>
      <c r="K2701">
        <v>29.216558403956601</v>
      </c>
      <c r="M2701">
        <v>96.107093064608094</v>
      </c>
      <c r="N2701">
        <v>1.312200881743</v>
      </c>
      <c r="O2701">
        <v>0</v>
      </c>
      <c r="P2701">
        <v>148.92162019989399</v>
      </c>
    </row>
    <row r="2702" spans="1:17" hidden="1" x14ac:dyDescent="0.3">
      <c r="A2702" t="s">
        <v>5613</v>
      </c>
      <c r="B2702" t="s">
        <v>5614</v>
      </c>
      <c r="C2702" t="s">
        <v>10398</v>
      </c>
      <c r="D2702" t="s">
        <v>266</v>
      </c>
      <c r="E2702">
        <v>151.87559798999999</v>
      </c>
      <c r="F2702">
        <v>73.03</v>
      </c>
      <c r="G2702">
        <v>-44.675042026960298</v>
      </c>
      <c r="H2702">
        <v>-6.2637686199538702</v>
      </c>
      <c r="I2702">
        <v>6.8490999530789303</v>
      </c>
      <c r="J2702">
        <v>-4.9182460628627904</v>
      </c>
      <c r="K2702">
        <v>72.178728812672503</v>
      </c>
      <c r="L2702">
        <v>70.242917806921298</v>
      </c>
      <c r="M2702">
        <v>33.143041487262302</v>
      </c>
      <c r="N2702">
        <v>0.32165144208766699</v>
      </c>
      <c r="O2702">
        <v>51.992331918389702</v>
      </c>
      <c r="P2702">
        <v>50.5773195876288</v>
      </c>
      <c r="Q2702">
        <v>4.2009334714361003E-2</v>
      </c>
    </row>
    <row r="2703" spans="1:17" hidden="1" x14ac:dyDescent="0.3">
      <c r="A2703" t="s">
        <v>5615</v>
      </c>
      <c r="B2703" t="s">
        <v>5616</v>
      </c>
      <c r="C2703" t="s">
        <v>10398</v>
      </c>
      <c r="E2703">
        <v>151.44399000000001</v>
      </c>
      <c r="F2703">
        <v>153</v>
      </c>
      <c r="G2703">
        <v>142.06828514005801</v>
      </c>
      <c r="H2703">
        <v>16.347567412434799</v>
      </c>
      <c r="I2703">
        <v>-31.630193830886601</v>
      </c>
      <c r="J2703">
        <v>-5.6301360469955499</v>
      </c>
      <c r="K2703">
        <v>154.94524399097</v>
      </c>
      <c r="L2703">
        <v>140.11796298009699</v>
      </c>
      <c r="M2703">
        <v>44.923150002196699</v>
      </c>
      <c r="N2703">
        <v>0.350976677209421</v>
      </c>
      <c r="O2703">
        <v>52.352941176470502</v>
      </c>
      <c r="P2703">
        <v>171.66193181818099</v>
      </c>
      <c r="Q2703">
        <v>0.21184509864592499</v>
      </c>
    </row>
    <row r="2704" spans="1:17" hidden="1" x14ac:dyDescent="0.3">
      <c r="A2704" t="s">
        <v>5617</v>
      </c>
      <c r="B2704" t="s">
        <v>5618</v>
      </c>
      <c r="C2704" t="s">
        <v>10398</v>
      </c>
      <c r="D2704" t="s">
        <v>125</v>
      </c>
      <c r="E2704">
        <v>151.27075149999999</v>
      </c>
      <c r="F2704">
        <v>3.8</v>
      </c>
      <c r="G2704">
        <v>44.718279927381403</v>
      </c>
      <c r="H2704">
        <v>-2.0023085180862901</v>
      </c>
      <c r="I2704">
        <v>2.1578675895961301</v>
      </c>
      <c r="J2704">
        <v>4.4147663235905004</v>
      </c>
      <c r="K2704">
        <v>3.7744329100035201</v>
      </c>
      <c r="L2704">
        <v>3.49744243881177</v>
      </c>
      <c r="M2704">
        <v>50.778820338565403</v>
      </c>
      <c r="N2704">
        <v>0.98877411947502802</v>
      </c>
      <c r="O2704">
        <v>39.210526315789402</v>
      </c>
      <c r="P2704">
        <v>96.891191709844506</v>
      </c>
      <c r="Q2704">
        <v>9.7354101178743005E-2</v>
      </c>
    </row>
    <row r="2705" spans="1:17" hidden="1" x14ac:dyDescent="0.3">
      <c r="A2705" t="s">
        <v>5619</v>
      </c>
      <c r="B2705" t="s">
        <v>5620</v>
      </c>
      <c r="C2705" t="s">
        <v>10398</v>
      </c>
      <c r="D2705" t="s">
        <v>429</v>
      </c>
      <c r="E2705">
        <v>151.11016000000001</v>
      </c>
      <c r="F2705">
        <v>98.2</v>
      </c>
      <c r="G2705">
        <v>114.381508601379</v>
      </c>
      <c r="H2705">
        <v>202.45333664320401</v>
      </c>
      <c r="I2705">
        <v>208.15055020871301</v>
      </c>
      <c r="J2705">
        <v>25.7363406006851</v>
      </c>
      <c r="K2705">
        <v>52.2159457417468</v>
      </c>
      <c r="L2705">
        <v>37.731763980602302</v>
      </c>
      <c r="M2705">
        <v>99.752124485275402</v>
      </c>
      <c r="N2705">
        <v>1.29935336629897</v>
      </c>
      <c r="O2705">
        <v>0</v>
      </c>
      <c r="P2705">
        <v>274.80916030534303</v>
      </c>
      <c r="Q2705">
        <v>0.19447126279805299</v>
      </c>
    </row>
    <row r="2706" spans="1:17" hidden="1" x14ac:dyDescent="0.3">
      <c r="A2706" t="s">
        <v>5621</v>
      </c>
      <c r="B2706" t="s">
        <v>5622</v>
      </c>
      <c r="C2706" t="s">
        <v>10398</v>
      </c>
      <c r="D2706" t="s">
        <v>51</v>
      </c>
      <c r="E2706">
        <v>150.94011373000001</v>
      </c>
      <c r="F2706">
        <v>124.9</v>
      </c>
      <c r="G2706">
        <v>116.51472770611301</v>
      </c>
      <c r="H2706">
        <v>12.1681983943561</v>
      </c>
      <c r="I2706">
        <v>40.749927501666299</v>
      </c>
      <c r="J2706">
        <v>8.2866326188551191</v>
      </c>
      <c r="K2706">
        <v>113.925390535316</v>
      </c>
      <c r="L2706">
        <v>93.048298509353003</v>
      </c>
      <c r="M2706">
        <v>64.781896159042802</v>
      </c>
      <c r="N2706">
        <v>0.97659320709222097</v>
      </c>
      <c r="O2706">
        <v>17.253803042433901</v>
      </c>
      <c r="P2706">
        <v>183.863636363636</v>
      </c>
      <c r="Q2706">
        <v>0.15437712787737901</v>
      </c>
    </row>
    <row r="2707" spans="1:17" hidden="1" x14ac:dyDescent="0.3">
      <c r="A2707" t="s">
        <v>5623</v>
      </c>
      <c r="B2707" t="s">
        <v>5624</v>
      </c>
      <c r="C2707" t="s">
        <v>10398</v>
      </c>
      <c r="D2707" t="s">
        <v>1223</v>
      </c>
      <c r="E2707">
        <v>150.82671999999999</v>
      </c>
      <c r="F2707">
        <v>12.07</v>
      </c>
      <c r="G2707">
        <v>-37.3153592163494</v>
      </c>
      <c r="H2707">
        <v>-19.856445965491599</v>
      </c>
      <c r="I2707">
        <v>-48.807122455310697</v>
      </c>
      <c r="J2707">
        <v>-5.9791590136305102</v>
      </c>
      <c r="K2707">
        <v>13.155130668166001</v>
      </c>
      <c r="L2707">
        <v>15.0064486944281</v>
      </c>
      <c r="M2707">
        <v>34.243450406892798</v>
      </c>
      <c r="N2707">
        <v>0.48578311938581398</v>
      </c>
      <c r="O2707">
        <v>83.844241922120901</v>
      </c>
      <c r="P2707">
        <v>17.1844660194174</v>
      </c>
      <c r="Q2707">
        <v>6.2070955465009001E-2</v>
      </c>
    </row>
    <row r="2708" spans="1:17" hidden="1" x14ac:dyDescent="0.3">
      <c r="A2708" t="s">
        <v>5625</v>
      </c>
      <c r="B2708" t="s">
        <v>5626</v>
      </c>
      <c r="C2708" t="s">
        <v>10398</v>
      </c>
      <c r="D2708" t="s">
        <v>215</v>
      </c>
      <c r="E2708">
        <v>150.33072000000001</v>
      </c>
      <c r="F2708">
        <v>146.35</v>
      </c>
      <c r="G2708">
        <v>56.247623163146699</v>
      </c>
      <c r="H2708">
        <v>2.7211937860611699</v>
      </c>
      <c r="I2708">
        <v>-29.906083348806</v>
      </c>
      <c r="J2708">
        <v>-16.727531687093801</v>
      </c>
      <c r="K2708">
        <v>156.77129393636901</v>
      </c>
      <c r="L2708">
        <v>155.65144868705801</v>
      </c>
      <c r="M2708">
        <v>26.821808927297699</v>
      </c>
      <c r="N2708">
        <v>1.9912237125351799</v>
      </c>
      <c r="O2708">
        <v>90.194738640246001</v>
      </c>
      <c r="P2708">
        <v>125.153846153846</v>
      </c>
    </row>
    <row r="2709" spans="1:17" hidden="1" x14ac:dyDescent="0.3">
      <c r="A2709" t="s">
        <v>5627</v>
      </c>
      <c r="B2709" t="s">
        <v>5628</v>
      </c>
      <c r="C2709" t="s">
        <v>10398</v>
      </c>
      <c r="D2709" t="s">
        <v>605</v>
      </c>
      <c r="E2709">
        <v>150.28874999999999</v>
      </c>
      <c r="F2709">
        <v>222.65</v>
      </c>
      <c r="G2709">
        <v>2.3080120896493601</v>
      </c>
      <c r="H2709">
        <v>-9.5695275408047298</v>
      </c>
      <c r="I2709">
        <v>14.276879013609101</v>
      </c>
      <c r="J2709">
        <v>-4.3224542007580098</v>
      </c>
      <c r="K2709">
        <v>219.84034967539699</v>
      </c>
      <c r="L2709">
        <v>197.88474043534501</v>
      </c>
      <c r="M2709">
        <v>50.083518067642402</v>
      </c>
      <c r="N2709">
        <v>0.26747925934832201</v>
      </c>
      <c r="O2709">
        <v>18.931057713900699</v>
      </c>
      <c r="P2709">
        <v>50.388382303275897</v>
      </c>
      <c r="Q2709">
        <v>2.4612106143739002E-2</v>
      </c>
    </row>
    <row r="2710" spans="1:17" hidden="1" x14ac:dyDescent="0.3">
      <c r="A2710" t="s">
        <v>5629</v>
      </c>
      <c r="B2710" t="s">
        <v>5630</v>
      </c>
      <c r="C2710" t="s">
        <v>10398</v>
      </c>
      <c r="D2710" t="s">
        <v>54</v>
      </c>
      <c r="E2710">
        <v>150.19641745600001</v>
      </c>
      <c r="F2710">
        <v>8.7200000000000006</v>
      </c>
      <c r="G2710">
        <v>74.328341986133594</v>
      </c>
      <c r="H2710">
        <v>18.887689161189599</v>
      </c>
      <c r="I2710">
        <v>79.637129336488997</v>
      </c>
      <c r="J2710">
        <v>-13.635258439726501</v>
      </c>
      <c r="K2710">
        <v>8.0296319552240192</v>
      </c>
      <c r="L2710">
        <v>6.4526706220655097</v>
      </c>
      <c r="M2710">
        <v>42.784556357819902</v>
      </c>
      <c r="N2710">
        <v>0.381324838458872</v>
      </c>
      <c r="O2710">
        <v>18.577981651376099</v>
      </c>
      <c r="P2710">
        <v>150.38522658775801</v>
      </c>
      <c r="Q2710">
        <v>2.1021696177226001E-2</v>
      </c>
    </row>
    <row r="2711" spans="1:17" hidden="1" x14ac:dyDescent="0.3">
      <c r="A2711" t="s">
        <v>5631</v>
      </c>
      <c r="B2711" t="s">
        <v>5632</v>
      </c>
      <c r="C2711" t="s">
        <v>10398</v>
      </c>
      <c r="D2711" t="s">
        <v>46</v>
      </c>
      <c r="E2711">
        <v>149.95893000000001</v>
      </c>
      <c r="F2711">
        <v>179.85</v>
      </c>
      <c r="G2711">
        <v>13.507881011246599</v>
      </c>
      <c r="H2711">
        <v>6.3847882561072504</v>
      </c>
      <c r="I2711">
        <v>-2.0630389028497498</v>
      </c>
      <c r="J2711">
        <v>17.681835955664301</v>
      </c>
      <c r="K2711">
        <v>157.667299366039</v>
      </c>
      <c r="M2711">
        <v>83.692711284890706</v>
      </c>
      <c r="N2711">
        <v>1.43290043290043</v>
      </c>
      <c r="O2711">
        <v>44.509313316652701</v>
      </c>
      <c r="P2711">
        <v>50.250626566416003</v>
      </c>
    </row>
    <row r="2712" spans="1:17" hidden="1" x14ac:dyDescent="0.3">
      <c r="A2712" t="s">
        <v>5633</v>
      </c>
      <c r="B2712" t="s">
        <v>5634</v>
      </c>
      <c r="C2712" t="s">
        <v>10398</v>
      </c>
      <c r="D2712" t="s">
        <v>278</v>
      </c>
      <c r="E2712">
        <v>149.68773980999899</v>
      </c>
      <c r="F2712">
        <v>156.1</v>
      </c>
      <c r="G2712">
        <v>66.069426773869793</v>
      </c>
      <c r="H2712">
        <v>-16.091683477520299</v>
      </c>
      <c r="I2712">
        <v>-22.240215604148101</v>
      </c>
      <c r="J2712">
        <v>-5.6821173811448702</v>
      </c>
      <c r="K2712">
        <v>172.73475001283299</v>
      </c>
      <c r="L2712">
        <v>163.18900814659699</v>
      </c>
      <c r="M2712">
        <v>39.429599735403599</v>
      </c>
      <c r="N2712">
        <v>0.54237915743860698</v>
      </c>
      <c r="O2712">
        <v>69.026265214605999</v>
      </c>
      <c r="P2712">
        <v>110.661268556005</v>
      </c>
      <c r="Q2712">
        <v>0.10644714086391199</v>
      </c>
    </row>
    <row r="2713" spans="1:17" hidden="1" x14ac:dyDescent="0.3">
      <c r="A2713" t="s">
        <v>5635</v>
      </c>
      <c r="B2713" t="s">
        <v>5636</v>
      </c>
      <c r="C2713" t="s">
        <v>10398</v>
      </c>
      <c r="E2713">
        <v>149.59779560999999</v>
      </c>
      <c r="F2713">
        <v>145.35</v>
      </c>
      <c r="G2713">
        <v>-32.693646678123102</v>
      </c>
      <c r="H2713">
        <v>3.0062745589467998</v>
      </c>
      <c r="I2713">
        <v>-22.344308825073401</v>
      </c>
      <c r="J2713">
        <v>-3.7686234458349102</v>
      </c>
      <c r="K2713">
        <v>137.932433428401</v>
      </c>
      <c r="L2713">
        <v>136.42664240796501</v>
      </c>
      <c r="M2713">
        <v>53.653086693512201</v>
      </c>
      <c r="N2713">
        <v>2.3581782487724201</v>
      </c>
      <c r="O2713">
        <v>16.030271757825901</v>
      </c>
      <c r="P2713">
        <v>33.287482806052203</v>
      </c>
      <c r="Q2713">
        <v>9.8070988875167006E-2</v>
      </c>
    </row>
    <row r="2714" spans="1:17" hidden="1" x14ac:dyDescent="0.3">
      <c r="A2714" t="s">
        <v>5637</v>
      </c>
      <c r="B2714" t="s">
        <v>5638</v>
      </c>
      <c r="C2714" t="s">
        <v>10398</v>
      </c>
      <c r="D2714" t="s">
        <v>605</v>
      </c>
      <c r="E2714">
        <v>149.3682</v>
      </c>
      <c r="F2714">
        <v>276.8</v>
      </c>
      <c r="G2714">
        <v>119.32721663122901</v>
      </c>
      <c r="H2714">
        <v>1.0262553080803101</v>
      </c>
      <c r="I2714">
        <v>51.772760719041003</v>
      </c>
      <c r="J2714">
        <v>1.9644900311523601</v>
      </c>
      <c r="K2714">
        <v>274.67763939921298</v>
      </c>
      <c r="L2714">
        <v>227.72106910898</v>
      </c>
      <c r="M2714">
        <v>63.658870971662701</v>
      </c>
      <c r="N2714">
        <v>0.58421375541058496</v>
      </c>
      <c r="O2714">
        <v>63.677745664739803</v>
      </c>
      <c r="P2714">
        <v>166.15384615384599</v>
      </c>
      <c r="Q2714">
        <v>9.1084347824996997E-2</v>
      </c>
    </row>
    <row r="2715" spans="1:17" hidden="1" x14ac:dyDescent="0.3">
      <c r="A2715" t="s">
        <v>5639</v>
      </c>
      <c r="B2715" t="s">
        <v>5640</v>
      </c>
      <c r="C2715" t="s">
        <v>10398</v>
      </c>
      <c r="D2715" t="s">
        <v>429</v>
      </c>
      <c r="E2715">
        <v>149.17450024999999</v>
      </c>
      <c r="F2715">
        <v>92.5</v>
      </c>
      <c r="G2715">
        <v>-59.940032220291798</v>
      </c>
      <c r="H2715">
        <v>-13.156365291261</v>
      </c>
      <c r="I2715">
        <v>-22.8326811074276</v>
      </c>
      <c r="J2715">
        <v>-5.3904507144782103</v>
      </c>
      <c r="K2715">
        <v>101.508553461804</v>
      </c>
      <c r="L2715">
        <v>110.459154020461</v>
      </c>
      <c r="M2715">
        <v>21.932298916172801</v>
      </c>
      <c r="N2715">
        <v>0.50210025094055899</v>
      </c>
      <c r="O2715">
        <v>71.675675675675706</v>
      </c>
      <c r="P2715">
        <v>4.93477027793534</v>
      </c>
      <c r="Q2715">
        <v>5.1981406528117002E-2</v>
      </c>
    </row>
    <row r="2716" spans="1:17" hidden="1" x14ac:dyDescent="0.3">
      <c r="A2716" t="s">
        <v>5641</v>
      </c>
      <c r="B2716" t="s">
        <v>5642</v>
      </c>
      <c r="C2716" t="s">
        <v>10398</v>
      </c>
      <c r="D2716" t="s">
        <v>21</v>
      </c>
      <c r="E2716">
        <v>148.68391800000001</v>
      </c>
      <c r="F2716">
        <v>168.05</v>
      </c>
      <c r="G2716">
        <v>15.967202174193799</v>
      </c>
      <c r="H2716">
        <v>-8.0605522456848604</v>
      </c>
      <c r="I2716">
        <v>27.4655518849511</v>
      </c>
      <c r="J2716">
        <v>-0.39911504469627801</v>
      </c>
      <c r="K2716">
        <v>174.16428906810299</v>
      </c>
      <c r="M2716">
        <v>39.782026707952802</v>
      </c>
      <c r="N2716">
        <v>0.26865437426441702</v>
      </c>
      <c r="O2716">
        <v>38.351681047307302</v>
      </c>
      <c r="P2716">
        <v>72.358974358974294</v>
      </c>
    </row>
    <row r="2717" spans="1:17" hidden="1" x14ac:dyDescent="0.3">
      <c r="A2717" t="s">
        <v>5643</v>
      </c>
      <c r="B2717" t="s">
        <v>5644</v>
      </c>
      <c r="C2717" t="s">
        <v>10398</v>
      </c>
      <c r="D2717" t="s">
        <v>5645</v>
      </c>
      <c r="E2717">
        <v>148.524632</v>
      </c>
      <c r="F2717">
        <v>59.86</v>
      </c>
      <c r="G2717">
        <v>1077.2611920315501</v>
      </c>
      <c r="H2717">
        <v>36.285653716374703</v>
      </c>
      <c r="I2717">
        <v>1356.28893948583</v>
      </c>
      <c r="J2717">
        <v>-11.685277493504399</v>
      </c>
      <c r="K2717">
        <v>48.179843981239799</v>
      </c>
      <c r="L2717">
        <v>26.395434862308701</v>
      </c>
      <c r="M2717">
        <v>52.497286008575998</v>
      </c>
      <c r="N2717">
        <v>0.763682894201128</v>
      </c>
      <c r="O2717">
        <v>23.0704978282659</v>
      </c>
      <c r="P2717">
        <v>1625.07204610951</v>
      </c>
      <c r="Q2717">
        <v>0.15318465742405801</v>
      </c>
    </row>
    <row r="2718" spans="1:17" hidden="1" x14ac:dyDescent="0.3">
      <c r="A2718" t="s">
        <v>5646</v>
      </c>
      <c r="B2718" t="s">
        <v>5647</v>
      </c>
      <c r="C2718" t="s">
        <v>10398</v>
      </c>
      <c r="D2718" t="s">
        <v>183</v>
      </c>
      <c r="E2718">
        <v>148.38204576199999</v>
      </c>
      <c r="F2718">
        <v>63.02</v>
      </c>
      <c r="G2718">
        <v>-53.574346316241297</v>
      </c>
      <c r="H2718">
        <v>6.1923717309233197</v>
      </c>
      <c r="I2718">
        <v>-6.3180710007110399</v>
      </c>
      <c r="J2718">
        <v>-4.4890034644139503</v>
      </c>
      <c r="K2718">
        <v>62.756598862185797</v>
      </c>
      <c r="L2718">
        <v>64.073619012659705</v>
      </c>
      <c r="M2718">
        <v>35.134087497345199</v>
      </c>
      <c r="N2718">
        <v>0.54301653760411195</v>
      </c>
      <c r="O2718">
        <v>51.380514122500799</v>
      </c>
      <c r="P2718">
        <v>23.568627450980401</v>
      </c>
      <c r="Q2718">
        <v>4.9428009116420004E-3</v>
      </c>
    </row>
    <row r="2719" spans="1:17" hidden="1" x14ac:dyDescent="0.3">
      <c r="A2719" t="s">
        <v>5648</v>
      </c>
      <c r="B2719" t="s">
        <v>5649</v>
      </c>
      <c r="C2719" t="s">
        <v>10398</v>
      </c>
      <c r="D2719" t="s">
        <v>46</v>
      </c>
      <c r="E2719">
        <v>147.88421668199999</v>
      </c>
      <c r="F2719">
        <v>21.37</v>
      </c>
      <c r="G2719">
        <v>107.587263421765</v>
      </c>
      <c r="H2719">
        <v>46.130822831049301</v>
      </c>
      <c r="I2719">
        <v>145.082042934112</v>
      </c>
      <c r="J2719">
        <v>8.7222962460081206</v>
      </c>
      <c r="K2719">
        <v>15.863873842811101</v>
      </c>
      <c r="L2719">
        <v>12.753505244944501</v>
      </c>
      <c r="M2719">
        <v>69.822249136687802</v>
      </c>
      <c r="N2719">
        <v>1.22823946227743</v>
      </c>
      <c r="O2719">
        <v>5.8025269068787901</v>
      </c>
      <c r="P2719">
        <v>176.81347150259001</v>
      </c>
      <c r="Q2719">
        <v>3.2531872781449998E-2</v>
      </c>
    </row>
    <row r="2720" spans="1:17" hidden="1" x14ac:dyDescent="0.3">
      <c r="A2720" t="s">
        <v>5650</v>
      </c>
      <c r="B2720" t="s">
        <v>5651</v>
      </c>
      <c r="C2720" t="s">
        <v>10398</v>
      </c>
      <c r="D2720" t="s">
        <v>125</v>
      </c>
      <c r="E2720">
        <v>147.87</v>
      </c>
      <c r="F2720">
        <v>49.29</v>
      </c>
      <c r="G2720">
        <v>43.657671423810001</v>
      </c>
      <c r="H2720">
        <v>-5.9219634168079702</v>
      </c>
      <c r="I2720">
        <v>32.869480980566699</v>
      </c>
      <c r="J2720">
        <v>-1.7945362123137001</v>
      </c>
      <c r="K2720">
        <v>47.703926427651702</v>
      </c>
      <c r="L2720">
        <v>38.988894726125999</v>
      </c>
      <c r="M2720">
        <v>46.070639596661302</v>
      </c>
      <c r="N2720">
        <v>0.59173799177019204</v>
      </c>
      <c r="O2720">
        <v>26.902008520998098</v>
      </c>
      <c r="P2720">
        <v>118.58093126385801</v>
      </c>
      <c r="Q2720">
        <v>0.12262175221959599</v>
      </c>
    </row>
    <row r="2721" spans="1:17" hidden="1" x14ac:dyDescent="0.3">
      <c r="A2721" t="s">
        <v>5652</v>
      </c>
      <c r="B2721" t="s">
        <v>5653</v>
      </c>
      <c r="C2721" t="s">
        <v>10398</v>
      </c>
      <c r="D2721" t="s">
        <v>605</v>
      </c>
      <c r="E2721">
        <v>147.66470530000001</v>
      </c>
      <c r="F2721">
        <v>163.1</v>
      </c>
      <c r="G2721">
        <v>104.040503157144</v>
      </c>
      <c r="H2721">
        <v>-14.3934147692253</v>
      </c>
      <c r="I2721">
        <v>10.228857241918099</v>
      </c>
      <c r="J2721">
        <v>-5.1376098053873003</v>
      </c>
      <c r="K2721">
        <v>154.40631366722701</v>
      </c>
      <c r="L2721">
        <v>124.256679834842</v>
      </c>
      <c r="M2721">
        <v>52.091379889627099</v>
      </c>
      <c r="N2721">
        <v>0.51546750670083796</v>
      </c>
      <c r="O2721">
        <v>15.1440833844267</v>
      </c>
      <c r="P2721">
        <v>184.542916957431</v>
      </c>
      <c r="Q2721">
        <v>0.166367141491394</v>
      </c>
    </row>
    <row r="2722" spans="1:17" hidden="1" x14ac:dyDescent="0.3">
      <c r="A2722" t="s">
        <v>5654</v>
      </c>
      <c r="B2722" t="s">
        <v>5655</v>
      </c>
      <c r="C2722" t="s">
        <v>10398</v>
      </c>
      <c r="D2722" t="s">
        <v>125</v>
      </c>
      <c r="E2722">
        <v>147.51977099999999</v>
      </c>
      <c r="F2722">
        <v>63.5</v>
      </c>
      <c r="G2722">
        <v>-57.7204152123619</v>
      </c>
      <c r="H2722">
        <v>-3.4677682852538401</v>
      </c>
      <c r="I2722">
        <v>-34.871181633158798</v>
      </c>
      <c r="J2722">
        <v>-5.50124616902366</v>
      </c>
      <c r="K2722">
        <v>68.012067294014699</v>
      </c>
      <c r="L2722">
        <v>76.664677922049094</v>
      </c>
      <c r="M2722">
        <v>28.850853825795401</v>
      </c>
      <c r="N2722">
        <v>0.70260532150776001</v>
      </c>
      <c r="O2722">
        <v>98.425196850393704</v>
      </c>
      <c r="P2722">
        <v>3.7581699346405002</v>
      </c>
    </row>
    <row r="2723" spans="1:17" hidden="1" x14ac:dyDescent="0.3">
      <c r="A2723" t="s">
        <v>5656</v>
      </c>
      <c r="B2723" t="s">
        <v>5657</v>
      </c>
      <c r="C2723" t="s">
        <v>10398</v>
      </c>
      <c r="D2723" t="s">
        <v>5658</v>
      </c>
      <c r="E2723">
        <v>147.45636625200001</v>
      </c>
      <c r="F2723">
        <v>65.69</v>
      </c>
      <c r="G2723">
        <v>308.63183697764703</v>
      </c>
      <c r="H2723">
        <v>44.779170555643198</v>
      </c>
      <c r="I2723">
        <v>286.39977692425902</v>
      </c>
      <c r="J2723">
        <v>6.5023584253067197</v>
      </c>
      <c r="K2723">
        <v>44.880918319299099</v>
      </c>
      <c r="L2723">
        <v>27.402345516825701</v>
      </c>
      <c r="M2723">
        <v>97.236263005215207</v>
      </c>
      <c r="N2723">
        <v>0.99067602391211496</v>
      </c>
      <c r="O2723">
        <v>0</v>
      </c>
      <c r="P2723">
        <v>393.90977443609</v>
      </c>
      <c r="Q2723">
        <v>0.19073012504426001</v>
      </c>
    </row>
    <row r="2724" spans="1:17" hidden="1" x14ac:dyDescent="0.3">
      <c r="A2724" t="s">
        <v>5659</v>
      </c>
      <c r="B2724" t="s">
        <v>5660</v>
      </c>
      <c r="C2724" t="s">
        <v>10398</v>
      </c>
      <c r="D2724" t="s">
        <v>125</v>
      </c>
      <c r="E2724">
        <v>147.37579344</v>
      </c>
      <c r="F2724">
        <v>511.6</v>
      </c>
      <c r="G2724">
        <v>-20.973689140968101</v>
      </c>
      <c r="H2724">
        <v>5.2182136743854102</v>
      </c>
      <c r="I2724">
        <v>11.0966222245533</v>
      </c>
      <c r="J2724">
        <v>1.2457005640041099</v>
      </c>
      <c r="K2724">
        <v>464.70854295375699</v>
      </c>
      <c r="L2724">
        <v>467.13238851352497</v>
      </c>
      <c r="M2724">
        <v>69.513417597834902</v>
      </c>
      <c r="N2724">
        <v>2.28057868034124</v>
      </c>
      <c r="O2724">
        <v>32.056293979671601</v>
      </c>
      <c r="P2724">
        <v>43.728051692653402</v>
      </c>
      <c r="Q2724">
        <v>9.8559680457158003E-2</v>
      </c>
    </row>
    <row r="2725" spans="1:17" hidden="1" x14ac:dyDescent="0.3">
      <c r="A2725" t="s">
        <v>5661</v>
      </c>
      <c r="B2725" t="s">
        <v>5662</v>
      </c>
      <c r="C2725" t="s">
        <v>10398</v>
      </c>
      <c r="D2725" t="s">
        <v>1409</v>
      </c>
      <c r="E2725">
        <v>147.32020499999999</v>
      </c>
      <c r="F2725">
        <v>354.05</v>
      </c>
      <c r="G2725">
        <v>43.269079262277401</v>
      </c>
      <c r="H2725">
        <v>2.3691035828912899</v>
      </c>
      <c r="I2725">
        <v>20.097521143485</v>
      </c>
      <c r="J2725">
        <v>-15.274119550865199</v>
      </c>
      <c r="K2725">
        <v>343.11915619669401</v>
      </c>
      <c r="L2725">
        <v>300.84398608261199</v>
      </c>
      <c r="M2725">
        <v>42.442331272373103</v>
      </c>
      <c r="N2725">
        <v>3.3146961392673</v>
      </c>
      <c r="O2725">
        <v>20.886880384126499</v>
      </c>
      <c r="P2725">
        <v>81.378073770491795</v>
      </c>
      <c r="Q2725">
        <v>7.8374454978435995E-2</v>
      </c>
    </row>
    <row r="2726" spans="1:17" hidden="1" x14ac:dyDescent="0.3">
      <c r="A2726" t="s">
        <v>5663</v>
      </c>
      <c r="B2726" t="s">
        <v>5664</v>
      </c>
      <c r="C2726" t="s">
        <v>10398</v>
      </c>
      <c r="D2726" t="s">
        <v>21</v>
      </c>
      <c r="E2726">
        <v>147.31424999999999</v>
      </c>
      <c r="F2726">
        <v>104.85</v>
      </c>
      <c r="G2726">
        <v>61.112064489574202</v>
      </c>
      <c r="H2726">
        <v>-16.606171624855101</v>
      </c>
      <c r="I2726">
        <v>-4.0907302608311404</v>
      </c>
      <c r="J2726">
        <v>-9.8608412090920599</v>
      </c>
      <c r="K2726">
        <v>108.11054866444999</v>
      </c>
      <c r="L2726">
        <v>97.000902241501294</v>
      </c>
      <c r="M2726">
        <v>44.910896819860298</v>
      </c>
      <c r="N2726">
        <v>0.60991344044529305</v>
      </c>
      <c r="O2726">
        <v>23.8817358130662</v>
      </c>
      <c r="P2726">
        <v>104.30631332813699</v>
      </c>
      <c r="Q2726">
        <v>7.4589301754778001E-2</v>
      </c>
    </row>
    <row r="2727" spans="1:17" hidden="1" x14ac:dyDescent="0.3">
      <c r="A2727" t="s">
        <v>5665</v>
      </c>
      <c r="B2727" t="s">
        <v>5666</v>
      </c>
      <c r="C2727" t="s">
        <v>10398</v>
      </c>
      <c r="E2727">
        <v>147.18949069999999</v>
      </c>
      <c r="F2727">
        <v>207.1</v>
      </c>
      <c r="G2727">
        <v>8.0143267438037604</v>
      </c>
      <c r="H2727">
        <v>-14.7097292004173</v>
      </c>
      <c r="I2727">
        <v>5.1785125564436303</v>
      </c>
      <c r="J2727">
        <v>-2.6224582902357798</v>
      </c>
      <c r="K2727">
        <v>213.47657159845301</v>
      </c>
      <c r="L2727">
        <v>182.27171897865301</v>
      </c>
      <c r="M2727">
        <v>31.828644756510201</v>
      </c>
      <c r="N2727">
        <v>0.40822346209445298</v>
      </c>
      <c r="O2727">
        <v>17.334620956059801</v>
      </c>
      <c r="P2727">
        <v>54.494591570309503</v>
      </c>
      <c r="Q2727">
        <v>0.20866655966516501</v>
      </c>
    </row>
    <row r="2728" spans="1:17" hidden="1" x14ac:dyDescent="0.3">
      <c r="A2728" t="s">
        <v>5667</v>
      </c>
      <c r="B2728" t="s">
        <v>5668</v>
      </c>
      <c r="C2728" t="s">
        <v>10398</v>
      </c>
      <c r="D2728" t="s">
        <v>1223</v>
      </c>
      <c r="E2728">
        <v>147.15505695599899</v>
      </c>
      <c r="F2728">
        <v>25.56</v>
      </c>
      <c r="G2728">
        <v>-14.302712983941801</v>
      </c>
      <c r="H2728">
        <v>0.88770119169900796</v>
      </c>
      <c r="I2728">
        <v>3.85126791813029</v>
      </c>
      <c r="J2728">
        <v>-6.6567636075599603</v>
      </c>
      <c r="K2728">
        <v>24.529394012230402</v>
      </c>
      <c r="L2728">
        <v>23.498959693967699</v>
      </c>
      <c r="M2728">
        <v>47.7638809128823</v>
      </c>
      <c r="N2728">
        <v>2.7936760938146099</v>
      </c>
      <c r="O2728">
        <v>38.810641627542999</v>
      </c>
      <c r="P2728">
        <v>37.419354838709602</v>
      </c>
      <c r="Q2728">
        <v>7.5189560038398995E-2</v>
      </c>
    </row>
    <row r="2729" spans="1:17" hidden="1" x14ac:dyDescent="0.3">
      <c r="A2729" t="s">
        <v>5669</v>
      </c>
      <c r="B2729" t="s">
        <v>5670</v>
      </c>
      <c r="C2729" t="s">
        <v>10398</v>
      </c>
      <c r="D2729" t="s">
        <v>1796</v>
      </c>
      <c r="E2729">
        <v>147.10580831999999</v>
      </c>
      <c r="F2729">
        <v>13.92</v>
      </c>
      <c r="G2729">
        <v>-54.8353222957386</v>
      </c>
      <c r="H2729">
        <v>-38.085965957268698</v>
      </c>
      <c r="I2729">
        <v>-49.2185033008641</v>
      </c>
      <c r="J2729">
        <v>-20.661952014304799</v>
      </c>
      <c r="K2729">
        <v>17.9584389835175</v>
      </c>
      <c r="L2729">
        <v>19.020792085788699</v>
      </c>
      <c r="M2729">
        <v>11.7307474018458</v>
      </c>
      <c r="N2729">
        <v>0.79414280703056706</v>
      </c>
      <c r="O2729">
        <v>115.660919540229</v>
      </c>
      <c r="P2729">
        <v>9.0909090909090793</v>
      </c>
      <c r="Q2729">
        <v>0.15884732697689399</v>
      </c>
    </row>
    <row r="2730" spans="1:17" hidden="1" x14ac:dyDescent="0.3">
      <c r="A2730" t="s">
        <v>5671</v>
      </c>
      <c r="B2730" t="s">
        <v>5672</v>
      </c>
      <c r="C2730" t="s">
        <v>10398</v>
      </c>
      <c r="E2730">
        <v>146.1199</v>
      </c>
      <c r="F2730">
        <v>465.35</v>
      </c>
      <c r="G2730">
        <v>952.86739077244602</v>
      </c>
      <c r="H2730">
        <v>49.664793921150597</v>
      </c>
      <c r="I2730">
        <v>644.77355549164997</v>
      </c>
      <c r="J2730">
        <v>6.5053233209424004</v>
      </c>
      <c r="K2730">
        <v>315.268802274172</v>
      </c>
      <c r="L2730">
        <v>175.394678614669</v>
      </c>
      <c r="M2730">
        <v>99.999991274131105</v>
      </c>
      <c r="N2730">
        <v>1.0233015872095601</v>
      </c>
      <c r="O2730">
        <v>0</v>
      </c>
      <c r="P2730">
        <v>1243.0014430014401</v>
      </c>
      <c r="Q2730">
        <v>6.1522829167005001E-2</v>
      </c>
    </row>
    <row r="2731" spans="1:17" hidden="1" x14ac:dyDescent="0.3">
      <c r="A2731" t="s">
        <v>5673</v>
      </c>
      <c r="B2731" t="s">
        <v>5674</v>
      </c>
      <c r="C2731" t="s">
        <v>10398</v>
      </c>
      <c r="D2731" t="s">
        <v>21</v>
      </c>
      <c r="E2731">
        <v>145.91709126399999</v>
      </c>
      <c r="F2731">
        <v>8.68</v>
      </c>
      <c r="G2731">
        <v>2.1856313373369001</v>
      </c>
      <c r="H2731">
        <v>-17.3902550487919</v>
      </c>
      <c r="I2731">
        <v>35.5330216167049</v>
      </c>
      <c r="J2731">
        <v>-4.5414216797874101</v>
      </c>
      <c r="K2731">
        <v>8.9638698714862493</v>
      </c>
      <c r="L2731">
        <v>7.3638465793143899</v>
      </c>
      <c r="M2731">
        <v>42.948438810549199</v>
      </c>
      <c r="N2731">
        <v>1.74841512118014</v>
      </c>
      <c r="O2731">
        <v>29.493087557603602</v>
      </c>
      <c r="P2731">
        <v>131.46666666666599</v>
      </c>
      <c r="Q2731">
        <v>6.1536720947260003E-3</v>
      </c>
    </row>
    <row r="2732" spans="1:17" hidden="1" x14ac:dyDescent="0.3">
      <c r="A2732" t="s">
        <v>5675</v>
      </c>
      <c r="B2732" t="s">
        <v>5676</v>
      </c>
      <c r="C2732" t="s">
        <v>10398</v>
      </c>
      <c r="D2732" t="s">
        <v>443</v>
      </c>
      <c r="E2732">
        <v>145.70055719999999</v>
      </c>
      <c r="F2732">
        <v>73.12</v>
      </c>
      <c r="G2732">
        <v>-6.55814272389126</v>
      </c>
      <c r="H2732">
        <v>-23.028943483406799</v>
      </c>
      <c r="I2732">
        <v>-13.7276121258015</v>
      </c>
      <c r="J2732">
        <v>-6.1466033779593197</v>
      </c>
      <c r="K2732">
        <v>83.206864852620598</v>
      </c>
      <c r="L2732">
        <v>77.451607935187496</v>
      </c>
      <c r="M2732">
        <v>39.207793808256298</v>
      </c>
      <c r="N2732">
        <v>0.28538663301304901</v>
      </c>
      <c r="O2732">
        <v>83.192013129102804</v>
      </c>
      <c r="P2732">
        <v>50.236285185946102</v>
      </c>
      <c r="Q2732">
        <v>0.13573730059688299</v>
      </c>
    </row>
    <row r="2733" spans="1:17" hidden="1" x14ac:dyDescent="0.3">
      <c r="A2733" t="s">
        <v>5677</v>
      </c>
      <c r="B2733" t="s">
        <v>5678</v>
      </c>
      <c r="C2733" t="s">
        <v>10398</v>
      </c>
      <c r="D2733" t="s">
        <v>738</v>
      </c>
      <c r="E2733">
        <v>145.53692118000001</v>
      </c>
      <c r="F2733">
        <v>110.15</v>
      </c>
      <c r="G2733">
        <v>164.06137864845601</v>
      </c>
      <c r="H2733">
        <v>0.48309854796593699</v>
      </c>
      <c r="I2733">
        <v>116.21655157549699</v>
      </c>
      <c r="J2733">
        <v>3.19139452361703</v>
      </c>
      <c r="K2733">
        <v>98.700653642140693</v>
      </c>
      <c r="L2733">
        <v>74.990866382175795</v>
      </c>
      <c r="M2733">
        <v>78.040171779795699</v>
      </c>
      <c r="N2733">
        <v>1.8782991202346</v>
      </c>
      <c r="O2733">
        <v>9.0785292782569194E-2</v>
      </c>
      <c r="P2733">
        <v>209.06285072951701</v>
      </c>
      <c r="Q2733">
        <v>8.5306457237016006E-2</v>
      </c>
    </row>
    <row r="2734" spans="1:17" hidden="1" x14ac:dyDescent="0.3">
      <c r="A2734" t="s">
        <v>5679</v>
      </c>
      <c r="B2734" t="s">
        <v>5680</v>
      </c>
      <c r="C2734" t="s">
        <v>10398</v>
      </c>
      <c r="D2734" t="s">
        <v>281</v>
      </c>
      <c r="E2734">
        <v>145.50342499999999</v>
      </c>
      <c r="F2734">
        <v>64.599999999999994</v>
      </c>
      <c r="M2734">
        <v>99.999992872253003</v>
      </c>
      <c r="N2734">
        <v>1</v>
      </c>
    </row>
    <row r="2735" spans="1:17" hidden="1" x14ac:dyDescent="0.3">
      <c r="A2735" t="s">
        <v>5681</v>
      </c>
      <c r="B2735" t="s">
        <v>5682</v>
      </c>
      <c r="C2735" t="s">
        <v>10398</v>
      </c>
      <c r="D2735" t="s">
        <v>1223</v>
      </c>
      <c r="E2735">
        <v>145.44097097400001</v>
      </c>
      <c r="F2735">
        <v>0.78</v>
      </c>
      <c r="G2735">
        <v>7.2484585850347703</v>
      </c>
      <c r="H2735">
        <v>-16.7812139185937</v>
      </c>
      <c r="I2735">
        <v>-21.7990006710695</v>
      </c>
      <c r="J2735">
        <v>-6.5914161616326696</v>
      </c>
      <c r="K2735">
        <v>0.83423749873651798</v>
      </c>
      <c r="L2735">
        <v>0.78085350164403899</v>
      </c>
      <c r="M2735">
        <v>22.331961037457901</v>
      </c>
      <c r="N2735">
        <v>0.33371235970768898</v>
      </c>
      <c r="O2735">
        <v>53.846153846153797</v>
      </c>
      <c r="P2735">
        <v>69.565217391304301</v>
      </c>
      <c r="Q2735">
        <v>2.8920565913193998E-2</v>
      </c>
    </row>
    <row r="2736" spans="1:17" hidden="1" x14ac:dyDescent="0.3">
      <c r="A2736" t="s">
        <v>5683</v>
      </c>
      <c r="B2736" t="s">
        <v>5684</v>
      </c>
      <c r="C2736" t="s">
        <v>10398</v>
      </c>
      <c r="D2736" t="s">
        <v>21</v>
      </c>
      <c r="E2736">
        <v>145.3873696</v>
      </c>
      <c r="F2736">
        <v>176</v>
      </c>
      <c r="G2736">
        <v>-59.752376836853301</v>
      </c>
      <c r="H2736">
        <v>-0.27965152247644598</v>
      </c>
      <c r="I2736">
        <v>-48.254027126095998</v>
      </c>
      <c r="J2736">
        <v>14.038030185445001</v>
      </c>
      <c r="K2736">
        <v>181.97682276273699</v>
      </c>
      <c r="M2736">
        <v>67.335067792083393</v>
      </c>
      <c r="O2736">
        <v>50.340909090909101</v>
      </c>
      <c r="P2736">
        <v>30.3221029248426</v>
      </c>
    </row>
    <row r="2737" spans="1:17" hidden="1" x14ac:dyDescent="0.3">
      <c r="A2737" t="s">
        <v>5685</v>
      </c>
      <c r="B2737" t="s">
        <v>5686</v>
      </c>
      <c r="C2737" t="s">
        <v>10398</v>
      </c>
      <c r="D2737" t="s">
        <v>259</v>
      </c>
      <c r="E2737">
        <v>145.208</v>
      </c>
      <c r="F2737">
        <v>129.65</v>
      </c>
      <c r="G2737">
        <v>91.087204385706599</v>
      </c>
      <c r="H2737">
        <v>22.276274686788501</v>
      </c>
      <c r="I2737">
        <v>63.767516891520302</v>
      </c>
      <c r="J2737">
        <v>2.2144883302779701</v>
      </c>
      <c r="K2737">
        <v>110.071532148847</v>
      </c>
      <c r="L2737">
        <v>89.848684576629296</v>
      </c>
      <c r="M2737">
        <v>63.642835090633596</v>
      </c>
      <c r="N2737">
        <v>1.26898941202396</v>
      </c>
      <c r="O2737">
        <v>6.0547628229849604</v>
      </c>
      <c r="P2737">
        <v>134.02527075812199</v>
      </c>
      <c r="Q2737">
        <v>9.8127944636419995E-2</v>
      </c>
    </row>
    <row r="2738" spans="1:17" hidden="1" x14ac:dyDescent="0.3">
      <c r="A2738" t="s">
        <v>5687</v>
      </c>
      <c r="B2738" t="s">
        <v>5688</v>
      </c>
      <c r="C2738" t="s">
        <v>10398</v>
      </c>
      <c r="D2738" t="s">
        <v>407</v>
      </c>
      <c r="E2738">
        <v>145.1328</v>
      </c>
      <c r="F2738">
        <v>377.95</v>
      </c>
      <c r="G2738">
        <v>110.22234316959199</v>
      </c>
      <c r="H2738">
        <v>19.536348375220001</v>
      </c>
      <c r="I2738">
        <v>19.817492669561599</v>
      </c>
      <c r="J2738">
        <v>16.028568102725998</v>
      </c>
      <c r="K2738">
        <v>328.66686300359601</v>
      </c>
      <c r="L2738">
        <v>280.65174613958402</v>
      </c>
      <c r="M2738">
        <v>57.855213318912703</v>
      </c>
      <c r="N2738">
        <v>2.8382531363359198</v>
      </c>
      <c r="O2738">
        <v>21.127133218679699</v>
      </c>
      <c r="P2738">
        <v>156.23728813559299</v>
      </c>
      <c r="Q2738">
        <v>6.5701215565787993E-2</v>
      </c>
    </row>
    <row r="2739" spans="1:17" hidden="1" x14ac:dyDescent="0.3">
      <c r="A2739" t="s">
        <v>5689</v>
      </c>
      <c r="B2739" t="s">
        <v>5690</v>
      </c>
      <c r="C2739" t="s">
        <v>10398</v>
      </c>
      <c r="D2739" t="s">
        <v>51</v>
      </c>
      <c r="E2739">
        <v>145.08010691499999</v>
      </c>
      <c r="F2739">
        <v>123.85</v>
      </c>
      <c r="G2739">
        <v>-74.549202233678699</v>
      </c>
      <c r="H2739">
        <v>-14.1519840565044</v>
      </c>
      <c r="I2739">
        <v>-67.953596562507499</v>
      </c>
      <c r="K2739">
        <v>172.946293051152</v>
      </c>
      <c r="L2739">
        <v>157.13223461918301</v>
      </c>
      <c r="M2739">
        <v>9.4064914156939192</v>
      </c>
      <c r="N2739">
        <v>0.53658536585365801</v>
      </c>
      <c r="O2739">
        <v>124.182478805006</v>
      </c>
      <c r="P2739">
        <v>11.980108499095801</v>
      </c>
    </row>
    <row r="2740" spans="1:17" hidden="1" x14ac:dyDescent="0.3">
      <c r="A2740" t="s">
        <v>5691</v>
      </c>
      <c r="B2740" t="s">
        <v>5692</v>
      </c>
      <c r="C2740" t="s">
        <v>10398</v>
      </c>
      <c r="D2740" t="s">
        <v>429</v>
      </c>
      <c r="E2740">
        <v>144.08591999999999</v>
      </c>
      <c r="F2740">
        <v>9.57</v>
      </c>
      <c r="G2740">
        <v>-22.6662723764471</v>
      </c>
      <c r="H2740">
        <v>-22.835985607435301</v>
      </c>
      <c r="I2740">
        <v>-20.442235742876001</v>
      </c>
      <c r="J2740">
        <v>-6.9608921336201099</v>
      </c>
      <c r="K2740">
        <v>11.0531039784094</v>
      </c>
      <c r="L2740">
        <v>11.1620520092596</v>
      </c>
      <c r="M2740">
        <v>14.5638447138657</v>
      </c>
      <c r="N2740">
        <v>0.26782326915090998</v>
      </c>
      <c r="O2740">
        <v>90.700104493207903</v>
      </c>
      <c r="P2740">
        <v>35.744680851063798</v>
      </c>
      <c r="Q2740">
        <v>-1.0926143224126999E-2</v>
      </c>
    </row>
    <row r="2741" spans="1:17" hidden="1" x14ac:dyDescent="0.3">
      <c r="A2741" t="s">
        <v>5693</v>
      </c>
      <c r="B2741" t="s">
        <v>5694</v>
      </c>
      <c r="C2741" t="s">
        <v>10398</v>
      </c>
      <c r="D2741" t="s">
        <v>171</v>
      </c>
      <c r="E2741">
        <v>143.95334381999999</v>
      </c>
      <c r="F2741">
        <v>62.7</v>
      </c>
      <c r="G2741">
        <v>-5.4352308365389703</v>
      </c>
      <c r="H2741">
        <v>17.483098547965898</v>
      </c>
      <c r="I2741">
        <v>18.506010222176599</v>
      </c>
      <c r="J2741">
        <v>1.42925953263433</v>
      </c>
      <c r="K2741">
        <v>53.5251583828192</v>
      </c>
      <c r="L2741">
        <v>48.675541140123102</v>
      </c>
      <c r="M2741">
        <v>65.310494657362895</v>
      </c>
      <c r="N2741">
        <v>3.2903663500678402</v>
      </c>
      <c r="O2741">
        <v>13.0781499202551</v>
      </c>
      <c r="P2741">
        <v>86.885245901639294</v>
      </c>
      <c r="Q2741">
        <v>7.4968761978229997E-3</v>
      </c>
    </row>
    <row r="2742" spans="1:17" hidden="1" x14ac:dyDescent="0.3">
      <c r="A2742" t="s">
        <v>5695</v>
      </c>
      <c r="B2742" t="s">
        <v>5696</v>
      </c>
      <c r="C2742" t="s">
        <v>10398</v>
      </c>
      <c r="D2742" t="s">
        <v>642</v>
      </c>
      <c r="E2742">
        <v>143.92373924</v>
      </c>
      <c r="F2742">
        <v>133.4</v>
      </c>
      <c r="G2742">
        <v>49.322662334752302</v>
      </c>
      <c r="H2742">
        <v>24.236564491305199</v>
      </c>
      <c r="I2742">
        <v>8.8314394741184294</v>
      </c>
      <c r="J2742">
        <v>21.040255807260898</v>
      </c>
      <c r="K2742">
        <v>102.451473134003</v>
      </c>
      <c r="L2742">
        <v>99.488866477054302</v>
      </c>
      <c r="M2742">
        <v>84.4429975982098</v>
      </c>
      <c r="N2742">
        <v>1.7723073851279501</v>
      </c>
      <c r="O2742">
        <v>43.373313343328299</v>
      </c>
      <c r="P2742">
        <v>90.136830102622497</v>
      </c>
      <c r="Q2742">
        <v>5.5187283751245E-2</v>
      </c>
    </row>
    <row r="2743" spans="1:17" hidden="1" x14ac:dyDescent="0.3">
      <c r="A2743" t="s">
        <v>5697</v>
      </c>
      <c r="B2743" t="s">
        <v>5698</v>
      </c>
      <c r="C2743" t="s">
        <v>10398</v>
      </c>
      <c r="D2743" t="s">
        <v>132</v>
      </c>
      <c r="E2743">
        <v>143.481839345</v>
      </c>
      <c r="F2743">
        <v>557.65</v>
      </c>
      <c r="G2743">
        <v>-4.9373373006781902</v>
      </c>
      <c r="H2743">
        <v>-7.1635154002517298</v>
      </c>
      <c r="I2743">
        <v>-15.6426054369598</v>
      </c>
      <c r="J2743">
        <v>-7.3432257699206804E-2</v>
      </c>
      <c r="K2743">
        <v>569.607282253834</v>
      </c>
      <c r="L2743">
        <v>558.51249959802396</v>
      </c>
      <c r="M2743">
        <v>48.943032581523198</v>
      </c>
      <c r="N2743">
        <v>0.57776619689115105</v>
      </c>
      <c r="O2743">
        <v>43.459158970680498</v>
      </c>
      <c r="P2743">
        <v>32.144549763033098</v>
      </c>
      <c r="Q2743">
        <v>6.1706866084093003E-2</v>
      </c>
    </row>
    <row r="2744" spans="1:17" hidden="1" x14ac:dyDescent="0.3">
      <c r="A2744" t="s">
        <v>5699</v>
      </c>
      <c r="B2744" t="s">
        <v>5700</v>
      </c>
      <c r="C2744" t="s">
        <v>10398</v>
      </c>
      <c r="D2744" t="s">
        <v>1509</v>
      </c>
      <c r="E2744">
        <v>143.31187499999999</v>
      </c>
      <c r="F2744">
        <v>12.81</v>
      </c>
      <c r="G2744">
        <v>2242.6285755440899</v>
      </c>
      <c r="H2744">
        <v>48.376390171184497</v>
      </c>
      <c r="I2744">
        <v>220.79359192152299</v>
      </c>
      <c r="J2744">
        <v>6.5624946878206396</v>
      </c>
      <c r="K2744">
        <v>8.7342906438673005</v>
      </c>
      <c r="L2744">
        <v>4.8260717680341596</v>
      </c>
      <c r="M2744">
        <v>99.998330453723199</v>
      </c>
      <c r="N2744">
        <v>1.99496166311218</v>
      </c>
      <c r="O2744">
        <v>0</v>
      </c>
      <c r="P2744">
        <v>2272.2222222222199</v>
      </c>
    </row>
    <row r="2745" spans="1:17" hidden="1" x14ac:dyDescent="0.3">
      <c r="A2745" t="s">
        <v>5701</v>
      </c>
      <c r="B2745" t="s">
        <v>5702</v>
      </c>
      <c r="C2745" t="s">
        <v>10398</v>
      </c>
      <c r="D2745" t="s">
        <v>605</v>
      </c>
      <c r="E2745">
        <v>143.19516150000001</v>
      </c>
      <c r="F2745">
        <v>159</v>
      </c>
      <c r="G2745">
        <v>60.461337782789997</v>
      </c>
      <c r="H2745">
        <v>-7.48512068721171</v>
      </c>
      <c r="I2745">
        <v>9.6155464061280895</v>
      </c>
      <c r="J2745">
        <v>-6.5322746862400196</v>
      </c>
      <c r="K2745">
        <v>157.31096225528799</v>
      </c>
      <c r="L2745">
        <v>135.04491187517701</v>
      </c>
      <c r="M2745">
        <v>47.662586052167299</v>
      </c>
      <c r="N2745">
        <v>0.87573681287690996</v>
      </c>
      <c r="O2745">
        <v>15.7232704402515</v>
      </c>
      <c r="P2745">
        <v>111.01526211015199</v>
      </c>
      <c r="Q2745">
        <v>0.114312553202947</v>
      </c>
    </row>
    <row r="2746" spans="1:17" hidden="1" x14ac:dyDescent="0.3">
      <c r="A2746" t="s">
        <v>5703</v>
      </c>
      <c r="B2746" t="s">
        <v>5704</v>
      </c>
      <c r="C2746" t="s">
        <v>10398</v>
      </c>
      <c r="D2746" t="s">
        <v>753</v>
      </c>
      <c r="E2746">
        <v>142.89995898000001</v>
      </c>
      <c r="F2746">
        <v>90.67</v>
      </c>
      <c r="G2746">
        <v>-2.19446162824257</v>
      </c>
      <c r="H2746">
        <v>-2.34454607426211</v>
      </c>
      <c r="I2746">
        <v>-0.81422078058539005</v>
      </c>
      <c r="J2746">
        <v>-2.3278925208096699</v>
      </c>
      <c r="K2746">
        <v>87.225636253432</v>
      </c>
      <c r="L2746">
        <v>81.439851545622503</v>
      </c>
      <c r="M2746">
        <v>66.033807332126898</v>
      </c>
      <c r="N2746">
        <v>1.14758294621084</v>
      </c>
      <c r="O2746">
        <v>0.25366714459027401</v>
      </c>
      <c r="P2746">
        <v>56.058519793459503</v>
      </c>
      <c r="Q2746">
        <v>1.9804733760708002E-2</v>
      </c>
    </row>
    <row r="2747" spans="1:17" hidden="1" x14ac:dyDescent="0.3">
      <c r="A2747" t="s">
        <v>5705</v>
      </c>
      <c r="B2747" t="s">
        <v>5706</v>
      </c>
      <c r="C2747" t="s">
        <v>10398</v>
      </c>
      <c r="D2747" t="s">
        <v>278</v>
      </c>
      <c r="E2747">
        <v>142.73615574999999</v>
      </c>
      <c r="F2747">
        <v>399.95</v>
      </c>
      <c r="G2747">
        <v>710.99063243074602</v>
      </c>
      <c r="H2747">
        <v>-6.3091277442603504</v>
      </c>
      <c r="I2747">
        <v>374.27205499619402</v>
      </c>
      <c r="J2747">
        <v>-3.5425632476373301</v>
      </c>
      <c r="K2747">
        <v>367.40220616679301</v>
      </c>
      <c r="L2747">
        <v>222.269730413883</v>
      </c>
      <c r="M2747">
        <v>45.2332876993285</v>
      </c>
      <c r="N2747">
        <v>0.89939144702681295</v>
      </c>
      <c r="O2747">
        <v>10.513814226778299</v>
      </c>
      <c r="P2747">
        <v>740.58427910886905</v>
      </c>
      <c r="Q2747">
        <v>0.22761105566075901</v>
      </c>
    </row>
    <row r="2748" spans="1:17" hidden="1" x14ac:dyDescent="0.3">
      <c r="A2748" t="s">
        <v>5707</v>
      </c>
      <c r="B2748" t="s">
        <v>5708</v>
      </c>
      <c r="C2748" t="s">
        <v>10398</v>
      </c>
      <c r="D2748" t="s">
        <v>4700</v>
      </c>
      <c r="E2748">
        <v>142.62180000000001</v>
      </c>
      <c r="F2748">
        <v>75</v>
      </c>
      <c r="G2748">
        <v>-72.633063401750306</v>
      </c>
      <c r="H2748">
        <v>-9.4849544960364796</v>
      </c>
      <c r="I2748">
        <v>-16.7439456160145</v>
      </c>
      <c r="J2748">
        <v>-10.8263096981589</v>
      </c>
      <c r="K2748">
        <v>82.525183577875794</v>
      </c>
      <c r="M2748">
        <v>23.6234980712265</v>
      </c>
      <c r="N2748">
        <v>0.41798801973220501</v>
      </c>
      <c r="O2748">
        <v>93.546666666666596</v>
      </c>
      <c r="P2748">
        <v>41.911069063386897</v>
      </c>
    </row>
    <row r="2749" spans="1:17" hidden="1" x14ac:dyDescent="0.3">
      <c r="A2749" t="s">
        <v>5709</v>
      </c>
      <c r="B2749" t="s">
        <v>5710</v>
      </c>
      <c r="C2749" t="s">
        <v>10398</v>
      </c>
      <c r="D2749" t="s">
        <v>991</v>
      </c>
      <c r="E2749">
        <v>142.53735125</v>
      </c>
      <c r="F2749">
        <v>69.790000000000006</v>
      </c>
      <c r="G2749">
        <v>41.754254132090402</v>
      </c>
      <c r="H2749">
        <v>-8.6073776425102597</v>
      </c>
      <c r="I2749">
        <v>21.289564226962</v>
      </c>
      <c r="J2749">
        <v>-3.4567016911361002</v>
      </c>
      <c r="K2749">
        <v>69.9392937951243</v>
      </c>
      <c r="L2749">
        <v>62.326387653963202</v>
      </c>
      <c r="M2749">
        <v>55.897011039906999</v>
      </c>
      <c r="N2749">
        <v>0.42373013496899797</v>
      </c>
      <c r="O2749">
        <v>24.659693365811702</v>
      </c>
      <c r="P2749">
        <v>83.657894736842096</v>
      </c>
      <c r="Q2749">
        <v>9.0042088542405002E-2</v>
      </c>
    </row>
    <row r="2750" spans="1:17" hidden="1" x14ac:dyDescent="0.3">
      <c r="A2750" t="s">
        <v>5711</v>
      </c>
      <c r="B2750" t="s">
        <v>5712</v>
      </c>
      <c r="C2750" t="s">
        <v>10398</v>
      </c>
      <c r="D2750" t="s">
        <v>407</v>
      </c>
      <c r="E2750">
        <v>142.45381982000001</v>
      </c>
      <c r="F2750">
        <v>132.34</v>
      </c>
      <c r="G2750">
        <v>119.165751818117</v>
      </c>
      <c r="H2750">
        <v>23.589003309870598</v>
      </c>
      <c r="I2750">
        <v>92.603636323511296</v>
      </c>
      <c r="J2750">
        <v>-1.70503404781153</v>
      </c>
      <c r="K2750">
        <v>98.967092282314098</v>
      </c>
      <c r="L2750">
        <v>78.325978485131103</v>
      </c>
      <c r="M2750">
        <v>80.937271352141494</v>
      </c>
      <c r="N2750">
        <v>1.1756290265649501</v>
      </c>
      <c r="O2750">
        <v>8.7728577905395095</v>
      </c>
      <c r="P2750">
        <v>170.08163265306101</v>
      </c>
      <c r="Q2750">
        <v>0.15052073762818499</v>
      </c>
    </row>
    <row r="2751" spans="1:17" hidden="1" x14ac:dyDescent="0.3">
      <c r="A2751" t="s">
        <v>5713</v>
      </c>
      <c r="B2751" t="s">
        <v>5714</v>
      </c>
      <c r="C2751" t="s">
        <v>10398</v>
      </c>
      <c r="D2751" t="s">
        <v>132</v>
      </c>
      <c r="E2751">
        <v>142.32357382500001</v>
      </c>
      <c r="F2751">
        <v>192.75</v>
      </c>
      <c r="G2751">
        <v>118.214206924621</v>
      </c>
      <c r="H2751">
        <v>-3.5770255272592402</v>
      </c>
      <c r="I2751">
        <v>4.7928126915439</v>
      </c>
      <c r="J2751">
        <v>-8.3263088364660298</v>
      </c>
      <c r="K2751">
        <v>178.01715026131899</v>
      </c>
      <c r="L2751">
        <v>144.476626540365</v>
      </c>
      <c r="M2751">
        <v>42.885762547327097</v>
      </c>
      <c r="N2751">
        <v>0.77549115412102698</v>
      </c>
      <c r="O2751">
        <v>19.844357976653601</v>
      </c>
      <c r="P2751">
        <v>153.45167652859899</v>
      </c>
      <c r="Q2751">
        <v>0.10031476784660399</v>
      </c>
    </row>
    <row r="2752" spans="1:17" hidden="1" x14ac:dyDescent="0.3">
      <c r="A2752" t="s">
        <v>5715</v>
      </c>
      <c r="B2752" t="s">
        <v>5716</v>
      </c>
      <c r="C2752" t="s">
        <v>10398</v>
      </c>
      <c r="D2752" t="s">
        <v>407</v>
      </c>
      <c r="E2752">
        <v>142.26411664400001</v>
      </c>
      <c r="F2752">
        <v>142.22</v>
      </c>
      <c r="G2752">
        <v>8.0830232153908899</v>
      </c>
      <c r="H2752">
        <v>0.58558302001561902</v>
      </c>
      <c r="I2752">
        <v>5.1456042458056803</v>
      </c>
      <c r="J2752">
        <v>-3.67534559642124</v>
      </c>
      <c r="K2752">
        <v>142.50356736477099</v>
      </c>
      <c r="L2752">
        <v>132.14328349857701</v>
      </c>
      <c r="M2752">
        <v>40.184288648717597</v>
      </c>
      <c r="N2752">
        <v>0.37260991642942498</v>
      </c>
      <c r="O2752">
        <v>28.533258332161399</v>
      </c>
      <c r="P2752">
        <v>40.881624566617099</v>
      </c>
      <c r="Q2752">
        <v>5.6487557473909003E-2</v>
      </c>
    </row>
    <row r="2753" spans="1:17" hidden="1" x14ac:dyDescent="0.3">
      <c r="A2753" t="s">
        <v>5717</v>
      </c>
      <c r="B2753" t="s">
        <v>5718</v>
      </c>
      <c r="C2753" t="s">
        <v>10398</v>
      </c>
      <c r="D2753" t="s">
        <v>2645</v>
      </c>
      <c r="E2753">
        <v>142.18562249999999</v>
      </c>
      <c r="F2753">
        <v>13.05</v>
      </c>
      <c r="G2753">
        <v>-17.5834252130464</v>
      </c>
      <c r="H2753">
        <v>-21.845905781038301</v>
      </c>
      <c r="I2753">
        <v>-57.425840900420198</v>
      </c>
      <c r="J2753">
        <v>-3.0708334444932901</v>
      </c>
      <c r="K2753">
        <v>14.9806285009728</v>
      </c>
      <c r="L2753">
        <v>16.814858103944399</v>
      </c>
      <c r="M2753">
        <v>43.3734310603067</v>
      </c>
      <c r="N2753">
        <v>1.1602785663172901</v>
      </c>
      <c r="O2753">
        <v>143.10344827586201</v>
      </c>
      <c r="P2753">
        <v>22.7657572906867</v>
      </c>
      <c r="Q2753">
        <v>9.8051693971351994E-2</v>
      </c>
    </row>
    <row r="2754" spans="1:17" hidden="1" x14ac:dyDescent="0.3">
      <c r="A2754" t="s">
        <v>5719</v>
      </c>
      <c r="B2754" t="s">
        <v>5720</v>
      </c>
      <c r="C2754" t="s">
        <v>10398</v>
      </c>
      <c r="D2754" t="s">
        <v>407</v>
      </c>
      <c r="E2754">
        <v>142.05562499999999</v>
      </c>
      <c r="F2754">
        <v>59.75</v>
      </c>
      <c r="G2754">
        <v>177.79475763177899</v>
      </c>
      <c r="H2754">
        <v>2.5406331299220999</v>
      </c>
      <c r="I2754">
        <v>86.598091179259598</v>
      </c>
      <c r="J2754">
        <v>-9.2504044181819101</v>
      </c>
      <c r="K2754">
        <v>48.455700356020998</v>
      </c>
      <c r="L2754">
        <v>41.029534736817297</v>
      </c>
      <c r="M2754">
        <v>77.803225838130501</v>
      </c>
      <c r="N2754">
        <v>2.6907618714002299</v>
      </c>
      <c r="O2754">
        <v>0.267782426778229</v>
      </c>
      <c r="P2754">
        <v>253.550295857988</v>
      </c>
      <c r="Q2754">
        <v>0.12507110564580201</v>
      </c>
    </row>
    <row r="2755" spans="1:17" hidden="1" x14ac:dyDescent="0.3">
      <c r="A2755" t="s">
        <v>5721</v>
      </c>
      <c r="B2755" t="s">
        <v>5722</v>
      </c>
      <c r="C2755" t="s">
        <v>10398</v>
      </c>
      <c r="D2755" t="s">
        <v>794</v>
      </c>
      <c r="E2755">
        <v>141.93372902499999</v>
      </c>
      <c r="F2755">
        <v>129.25</v>
      </c>
      <c r="G2755">
        <v>198.785418362527</v>
      </c>
      <c r="H2755">
        <v>-11.848133945031201</v>
      </c>
      <c r="I2755">
        <v>90.070269146339996</v>
      </c>
      <c r="J2755">
        <v>-9.9160651573023593</v>
      </c>
      <c r="K2755">
        <v>130.55632821345</v>
      </c>
      <c r="L2755">
        <v>97.360809627473401</v>
      </c>
      <c r="M2755">
        <v>41.458837090663202</v>
      </c>
      <c r="N2755">
        <v>0.68836930954014797</v>
      </c>
      <c r="O2755">
        <v>15.976789168278501</v>
      </c>
      <c r="P2755">
        <v>258.828428650749</v>
      </c>
      <c r="Q2755">
        <v>0.120994159392615</v>
      </c>
    </row>
    <row r="2756" spans="1:17" hidden="1" x14ac:dyDescent="0.3">
      <c r="A2756" t="s">
        <v>5723</v>
      </c>
      <c r="B2756" t="s">
        <v>5724</v>
      </c>
      <c r="C2756" t="s">
        <v>10398</v>
      </c>
      <c r="D2756" t="s">
        <v>259</v>
      </c>
      <c r="E2756">
        <v>141.84360000000001</v>
      </c>
      <c r="F2756">
        <v>127.1</v>
      </c>
      <c r="G2756">
        <v>-33.196225366025999</v>
      </c>
      <c r="H2756">
        <v>-5.1626929979816101</v>
      </c>
      <c r="I2756">
        <v>10.353414503073701</v>
      </c>
      <c r="J2756">
        <v>-0.80139275783004205</v>
      </c>
      <c r="K2756">
        <v>132.15162698842801</v>
      </c>
      <c r="L2756">
        <v>131.413707339144</v>
      </c>
      <c r="M2756">
        <v>32.166230365567998</v>
      </c>
      <c r="N2756">
        <v>0.87353927229707395</v>
      </c>
      <c r="O2756">
        <v>29.779701022816599</v>
      </c>
      <c r="P2756">
        <v>36.519871106337199</v>
      </c>
      <c r="Q2756">
        <v>8.4100537958868002E-2</v>
      </c>
    </row>
    <row r="2757" spans="1:17" hidden="1" x14ac:dyDescent="0.3">
      <c r="A2757" t="s">
        <v>5725</v>
      </c>
      <c r="B2757" t="s">
        <v>5726</v>
      </c>
      <c r="C2757" t="s">
        <v>10398</v>
      </c>
      <c r="D2757" t="s">
        <v>2266</v>
      </c>
      <c r="E2757">
        <v>141.6233</v>
      </c>
      <c r="F2757">
        <v>102.7</v>
      </c>
      <c r="G2757">
        <v>-11.987004822984201</v>
      </c>
      <c r="H2757">
        <v>-17.878349647796799</v>
      </c>
      <c r="I2757">
        <v>-51.721613777292802</v>
      </c>
      <c r="J2757">
        <v>-7.3529822367157003</v>
      </c>
      <c r="K2757">
        <v>110.329260329608</v>
      </c>
      <c r="L2757">
        <v>112.86798775371</v>
      </c>
      <c r="M2757">
        <v>34.1012899104825</v>
      </c>
      <c r="N2757">
        <v>0.73954867383675504</v>
      </c>
      <c r="O2757">
        <v>66.066212268743897</v>
      </c>
      <c r="P2757">
        <v>20.823529411764699</v>
      </c>
      <c r="Q2757">
        <v>0.11989050087653801</v>
      </c>
    </row>
    <row r="2758" spans="1:17" hidden="1" x14ac:dyDescent="0.3">
      <c r="A2758" t="s">
        <v>5727</v>
      </c>
      <c r="B2758" t="s">
        <v>5728</v>
      </c>
      <c r="C2758" t="s">
        <v>10398</v>
      </c>
      <c r="D2758" t="s">
        <v>753</v>
      </c>
      <c r="E2758">
        <v>141.05316456</v>
      </c>
      <c r="F2758">
        <v>78.540000000000006</v>
      </c>
      <c r="G2758">
        <v>36.663762297321398</v>
      </c>
      <c r="H2758">
        <v>-2.8293897989781698</v>
      </c>
      <c r="I2758">
        <v>13.3084172705461</v>
      </c>
      <c r="J2758">
        <v>-2.5541317123550602</v>
      </c>
      <c r="K2758">
        <v>76.620145541829999</v>
      </c>
      <c r="L2758">
        <v>67.628595249278902</v>
      </c>
      <c r="M2758">
        <v>44.340069516080298</v>
      </c>
      <c r="N2758">
        <v>1.0121461552614399</v>
      </c>
      <c r="O2758">
        <v>3.0685001273236399</v>
      </c>
      <c r="P2758">
        <v>79.52</v>
      </c>
      <c r="Q2758">
        <v>1.5864695888099999E-4</v>
      </c>
    </row>
    <row r="2759" spans="1:17" hidden="1" x14ac:dyDescent="0.3">
      <c r="A2759" t="s">
        <v>5729</v>
      </c>
      <c r="B2759" t="s">
        <v>5730</v>
      </c>
      <c r="C2759" t="s">
        <v>10398</v>
      </c>
      <c r="D2759" t="s">
        <v>407</v>
      </c>
      <c r="E2759">
        <v>141.04</v>
      </c>
      <c r="F2759">
        <v>1.72</v>
      </c>
      <c r="G2759">
        <v>9.2139087882998894</v>
      </c>
      <c r="H2759">
        <v>-32.572923860997598</v>
      </c>
      <c r="I2759">
        <v>42.3611432965726</v>
      </c>
      <c r="J2759">
        <v>-6.71336738114488</v>
      </c>
      <c r="K2759">
        <v>1.9458691899990199</v>
      </c>
      <c r="L2759">
        <v>1.6360727782267499</v>
      </c>
      <c r="M2759">
        <v>34.301535461398899</v>
      </c>
      <c r="N2759">
        <v>1.0744853199140201</v>
      </c>
      <c r="O2759">
        <v>48.837209302325498</v>
      </c>
      <c r="P2759">
        <v>74.897519887692994</v>
      </c>
      <c r="Q2759">
        <v>-6.0184318253353998E-2</v>
      </c>
    </row>
    <row r="2760" spans="1:17" hidden="1" x14ac:dyDescent="0.3">
      <c r="A2760" t="s">
        <v>5731</v>
      </c>
      <c r="B2760" t="s">
        <v>5732</v>
      </c>
      <c r="C2760" t="s">
        <v>10398</v>
      </c>
      <c r="D2760" t="s">
        <v>1414</v>
      </c>
      <c r="E2760">
        <v>140.990605644</v>
      </c>
      <c r="F2760">
        <v>73.56</v>
      </c>
      <c r="G2760">
        <v>1.0635469275606999</v>
      </c>
      <c r="H2760">
        <v>-16.782425124672301</v>
      </c>
      <c r="I2760">
        <v>8.7322892395306706</v>
      </c>
      <c r="J2760">
        <v>-5.9285787962515597</v>
      </c>
      <c r="K2760">
        <v>74.863835823626502</v>
      </c>
      <c r="L2760">
        <v>70.566667874171301</v>
      </c>
      <c r="M2760">
        <v>37.862705437613599</v>
      </c>
      <c r="N2760">
        <v>0.417212501142881</v>
      </c>
      <c r="O2760">
        <v>33.224578575312599</v>
      </c>
      <c r="P2760">
        <v>43.671875</v>
      </c>
      <c r="Q2760">
        <v>9.2989158968557001E-2</v>
      </c>
    </row>
    <row r="2761" spans="1:17" hidden="1" x14ac:dyDescent="0.3">
      <c r="A2761" t="s">
        <v>5733</v>
      </c>
      <c r="B2761" t="s">
        <v>5734</v>
      </c>
      <c r="C2761" t="s">
        <v>10398</v>
      </c>
      <c r="D2761" t="s">
        <v>605</v>
      </c>
      <c r="E2761">
        <v>140.914053642</v>
      </c>
      <c r="F2761">
        <v>45.82</v>
      </c>
      <c r="G2761">
        <v>-18.7834894834435</v>
      </c>
      <c r="H2761">
        <v>-17.042646709486601</v>
      </c>
      <c r="I2761">
        <v>-31.6424667786866</v>
      </c>
      <c r="J2761">
        <v>-9.7972606818982797</v>
      </c>
      <c r="K2761">
        <v>51.664401726543197</v>
      </c>
      <c r="L2761">
        <v>50.895503439339301</v>
      </c>
      <c r="M2761">
        <v>26.283727995684401</v>
      </c>
      <c r="N2761">
        <v>1.0291740985997799</v>
      </c>
      <c r="O2761">
        <v>53.862941946748101</v>
      </c>
      <c r="P2761">
        <v>24.612455806363801</v>
      </c>
      <c r="Q2761">
        <v>9.1681719330837005E-2</v>
      </c>
    </row>
    <row r="2762" spans="1:17" hidden="1" x14ac:dyDescent="0.3">
      <c r="A2762" t="s">
        <v>5735</v>
      </c>
      <c r="B2762" t="s">
        <v>5736</v>
      </c>
      <c r="C2762" t="s">
        <v>10398</v>
      </c>
      <c r="D2762" t="s">
        <v>1208</v>
      </c>
      <c r="E2762">
        <v>140.74845300000001</v>
      </c>
      <c r="F2762">
        <v>108.93</v>
      </c>
      <c r="G2762">
        <v>-21.902099471004998</v>
      </c>
      <c r="H2762">
        <v>-0.96849400958689802</v>
      </c>
      <c r="I2762">
        <v>-9.7611348589620892</v>
      </c>
      <c r="J2762">
        <v>-6.79149238114488</v>
      </c>
      <c r="K2762">
        <v>112.577225853862</v>
      </c>
      <c r="L2762">
        <v>116.158260924299</v>
      </c>
      <c r="M2762">
        <v>34.776297811372103</v>
      </c>
      <c r="N2762">
        <v>1.0141959218294001</v>
      </c>
      <c r="O2762">
        <v>53.630772055448404</v>
      </c>
      <c r="P2762">
        <v>20.165471594043002</v>
      </c>
      <c r="Q2762">
        <v>-1.9987680390333998E-2</v>
      </c>
    </row>
    <row r="2763" spans="1:17" hidden="1" x14ac:dyDescent="0.3">
      <c r="A2763" t="s">
        <v>5737</v>
      </c>
      <c r="B2763" t="s">
        <v>5738</v>
      </c>
      <c r="C2763" t="s">
        <v>10398</v>
      </c>
      <c r="D2763" t="s">
        <v>80</v>
      </c>
      <c r="E2763">
        <v>140.57505252499999</v>
      </c>
      <c r="F2763">
        <v>175.25</v>
      </c>
      <c r="G2763">
        <v>1345.5747034902199</v>
      </c>
      <c r="H2763">
        <v>-22.8385016089121</v>
      </c>
      <c r="I2763">
        <v>-1.2230062037780101</v>
      </c>
      <c r="J2763">
        <v>-12.1153774313961</v>
      </c>
      <c r="K2763">
        <v>199.55198913987499</v>
      </c>
      <c r="L2763">
        <v>156.91069199651801</v>
      </c>
      <c r="M2763">
        <v>25.095130895583999</v>
      </c>
      <c r="N2763">
        <v>1.3614211866614401</v>
      </c>
      <c r="O2763">
        <v>50.213980028530599</v>
      </c>
      <c r="P2763">
        <v>1448.1448763250801</v>
      </c>
    </row>
    <row r="2764" spans="1:17" hidden="1" x14ac:dyDescent="0.3">
      <c r="A2764" t="s">
        <v>5739</v>
      </c>
      <c r="B2764" t="s">
        <v>5740</v>
      </c>
      <c r="C2764" t="s">
        <v>10398</v>
      </c>
      <c r="D2764" t="s">
        <v>991</v>
      </c>
      <c r="E2764">
        <v>140.3672</v>
      </c>
      <c r="F2764">
        <v>222.1</v>
      </c>
      <c r="G2764">
        <v>0.17556161869251199</v>
      </c>
      <c r="H2764">
        <v>17.8776979317349</v>
      </c>
      <c r="I2764">
        <v>8.8189887469198194</v>
      </c>
      <c r="J2764">
        <v>-2.0753583313711199</v>
      </c>
      <c r="K2764">
        <v>203.921162148642</v>
      </c>
      <c r="L2764">
        <v>188.80213799173401</v>
      </c>
      <c r="M2764">
        <v>54.850763512364601</v>
      </c>
      <c r="N2764">
        <v>1.18649344704957</v>
      </c>
      <c r="O2764">
        <v>10.2881584871679</v>
      </c>
      <c r="P2764">
        <v>54.182575494619897</v>
      </c>
      <c r="Q2764">
        <v>-3.2888380637106002E-2</v>
      </c>
    </row>
    <row r="2765" spans="1:17" hidden="1" x14ac:dyDescent="0.3">
      <c r="A2765" t="s">
        <v>5741</v>
      </c>
      <c r="B2765" t="s">
        <v>5742</v>
      </c>
      <c r="C2765" t="s">
        <v>10398</v>
      </c>
      <c r="D2765" t="s">
        <v>472</v>
      </c>
      <c r="E2765">
        <v>140.3242434</v>
      </c>
      <c r="F2765">
        <v>99</v>
      </c>
      <c r="G2765">
        <v>-55.987698722732802</v>
      </c>
      <c r="H2765">
        <v>-4.9142741942343902</v>
      </c>
      <c r="I2765">
        <v>-28.1770408365756</v>
      </c>
      <c r="J2765">
        <v>-2.93586126867543</v>
      </c>
      <c r="K2765">
        <v>104.381206905387</v>
      </c>
      <c r="L2765">
        <v>111.431114293514</v>
      </c>
      <c r="M2765">
        <v>43.175770012786202</v>
      </c>
      <c r="N2765">
        <v>0.91899680309784304</v>
      </c>
      <c r="O2765">
        <v>82.828282828282795</v>
      </c>
      <c r="P2765">
        <v>5.8823529411764701</v>
      </c>
    </row>
    <row r="2766" spans="1:17" hidden="1" x14ac:dyDescent="0.3">
      <c r="A2766" t="s">
        <v>5743</v>
      </c>
      <c r="B2766" t="s">
        <v>5744</v>
      </c>
      <c r="C2766" t="s">
        <v>10398</v>
      </c>
      <c r="D2766" t="s">
        <v>1223</v>
      </c>
      <c r="E2766">
        <v>140.22947761</v>
      </c>
      <c r="F2766">
        <v>76.099999999999994</v>
      </c>
      <c r="G2766">
        <v>-85.820278832279001</v>
      </c>
      <c r="H2766">
        <v>-11.5222550727723</v>
      </c>
      <c r="I2766">
        <v>-41.4588417810617</v>
      </c>
      <c r="J2766">
        <v>-7.0209668986358302</v>
      </c>
      <c r="K2766">
        <v>84.686965795438994</v>
      </c>
      <c r="M2766">
        <v>23.468283251699201</v>
      </c>
      <c r="N2766">
        <v>0.57645314516350399</v>
      </c>
      <c r="O2766">
        <v>140.47306176084101</v>
      </c>
      <c r="P2766">
        <v>4.1039671682626402</v>
      </c>
    </row>
    <row r="2767" spans="1:17" hidden="1" x14ac:dyDescent="0.3">
      <c r="A2767" t="s">
        <v>5745</v>
      </c>
      <c r="B2767" t="s">
        <v>5746</v>
      </c>
      <c r="C2767" t="s">
        <v>10398</v>
      </c>
      <c r="D2767" t="s">
        <v>46</v>
      </c>
      <c r="E2767">
        <v>140.17080000000001</v>
      </c>
      <c r="F2767">
        <v>63.14</v>
      </c>
      <c r="G2767">
        <v>127.177398462177</v>
      </c>
      <c r="H2767">
        <v>32.351063915931299</v>
      </c>
      <c r="I2767">
        <v>27.0207683049853</v>
      </c>
      <c r="J2767">
        <v>11.833802430175799</v>
      </c>
      <c r="K2767">
        <v>47.831021701486897</v>
      </c>
      <c r="L2767">
        <v>43.756248997873101</v>
      </c>
      <c r="M2767">
        <v>70.215133070714202</v>
      </c>
      <c r="N2767">
        <v>3.5839768323219299</v>
      </c>
      <c r="O2767">
        <v>10.8647450110864</v>
      </c>
      <c r="P2767">
        <v>179.99999999999901</v>
      </c>
      <c r="Q2767">
        <v>2.8894843514470001E-2</v>
      </c>
    </row>
    <row r="2768" spans="1:17" hidden="1" x14ac:dyDescent="0.3">
      <c r="A2768" t="s">
        <v>5747</v>
      </c>
      <c r="B2768" t="s">
        <v>5748</v>
      </c>
      <c r="C2768" t="s">
        <v>10398</v>
      </c>
      <c r="E2768">
        <v>140.14878306</v>
      </c>
      <c r="F2768">
        <v>254.35</v>
      </c>
      <c r="G2768">
        <v>211.815749295031</v>
      </c>
      <c r="H2768">
        <v>-4.4216633567959702</v>
      </c>
      <c r="I2768">
        <v>15.8083618902282</v>
      </c>
      <c r="J2768">
        <v>-1.71336738114487</v>
      </c>
      <c r="K2768">
        <v>248.87870566678501</v>
      </c>
      <c r="L2768">
        <v>194.688140875513</v>
      </c>
      <c r="M2768">
        <v>100</v>
      </c>
      <c r="N2768">
        <v>0</v>
      </c>
      <c r="O2768">
        <v>0</v>
      </c>
      <c r="P2768">
        <v>241.40939597315401</v>
      </c>
    </row>
    <row r="2769" spans="1:17" hidden="1" x14ac:dyDescent="0.3">
      <c r="A2769" t="s">
        <v>5749</v>
      </c>
      <c r="B2769" t="s">
        <v>5750</v>
      </c>
      <c r="C2769" t="s">
        <v>10398</v>
      </c>
      <c r="D2769" t="s">
        <v>533</v>
      </c>
      <c r="E2769">
        <v>140.07691199999999</v>
      </c>
      <c r="F2769">
        <v>144.6</v>
      </c>
      <c r="G2769">
        <v>53.792529605960503</v>
      </c>
      <c r="H2769">
        <v>-11.6052076605934</v>
      </c>
      <c r="I2769">
        <v>6.8291090801503103</v>
      </c>
      <c r="J2769">
        <v>-5.3598851209608904</v>
      </c>
      <c r="K2769">
        <v>136.66455988111301</v>
      </c>
      <c r="L2769">
        <v>117.94601160179</v>
      </c>
      <c r="M2769">
        <v>44.714489463748698</v>
      </c>
      <c r="N2769">
        <v>0.40096570858702302</v>
      </c>
      <c r="O2769">
        <v>10.822959889349899</v>
      </c>
      <c r="P2769">
        <v>103.37552742616001</v>
      </c>
      <c r="Q2769">
        <v>8.3112544952109998E-2</v>
      </c>
    </row>
    <row r="2770" spans="1:17" hidden="1" x14ac:dyDescent="0.3">
      <c r="A2770" t="s">
        <v>5751</v>
      </c>
      <c r="B2770" t="s">
        <v>5752</v>
      </c>
      <c r="C2770" t="s">
        <v>10398</v>
      </c>
      <c r="D2770" t="s">
        <v>54</v>
      </c>
      <c r="E2770">
        <v>140.048481452</v>
      </c>
      <c r="F2770">
        <v>39.71</v>
      </c>
      <c r="G2770">
        <v>-24.873182543102001</v>
      </c>
      <c r="H2770">
        <v>-5.6207640312901104</v>
      </c>
      <c r="I2770">
        <v>-42.457201729270601</v>
      </c>
      <c r="J2770">
        <v>-5.3674477709134498</v>
      </c>
      <c r="K2770">
        <v>43.650631752449499</v>
      </c>
      <c r="L2770">
        <v>47.057152992666403</v>
      </c>
      <c r="M2770">
        <v>41.006480600947597</v>
      </c>
      <c r="N2770">
        <v>1.59075610226283</v>
      </c>
      <c r="O2770">
        <v>99.521531100478398</v>
      </c>
      <c r="P2770">
        <v>12.302036199094999</v>
      </c>
      <c r="Q2770">
        <v>9.4191138194214999E-2</v>
      </c>
    </row>
    <row r="2771" spans="1:17" hidden="1" x14ac:dyDescent="0.3">
      <c r="A2771" t="s">
        <v>5753</v>
      </c>
      <c r="B2771" t="s">
        <v>5754</v>
      </c>
      <c r="C2771" t="s">
        <v>10398</v>
      </c>
      <c r="D2771" t="s">
        <v>390</v>
      </c>
      <c r="E2771">
        <v>139.11886999999999</v>
      </c>
      <c r="F2771">
        <v>77.59</v>
      </c>
      <c r="G2771">
        <v>-64.783625801296395</v>
      </c>
      <c r="H2771">
        <v>10.746219854882799</v>
      </c>
      <c r="I2771">
        <v>-23.921246718549199</v>
      </c>
      <c r="J2771">
        <v>6.9505444645851604</v>
      </c>
      <c r="K2771">
        <v>73.472382350023594</v>
      </c>
      <c r="L2771">
        <v>84.471909963660096</v>
      </c>
      <c r="M2771">
        <v>59.538376497410397</v>
      </c>
      <c r="N2771">
        <v>1.4780484390416</v>
      </c>
      <c r="O2771">
        <v>117.16716071658701</v>
      </c>
      <c r="P2771">
        <v>31.9333446692739</v>
      </c>
      <c r="Q2771">
        <v>0.22491890292479799</v>
      </c>
    </row>
    <row r="2772" spans="1:17" hidden="1" x14ac:dyDescent="0.3">
      <c r="A2772" t="s">
        <v>5755</v>
      </c>
      <c r="B2772" t="s">
        <v>5756</v>
      </c>
      <c r="C2772" t="s">
        <v>10398</v>
      </c>
      <c r="D2772" t="s">
        <v>46</v>
      </c>
      <c r="E2772">
        <v>138.99739656</v>
      </c>
      <c r="F2772">
        <v>444.95</v>
      </c>
      <c r="G2772">
        <v>4.7106092832411797</v>
      </c>
      <c r="H2772">
        <v>-11.282596269702299</v>
      </c>
      <c r="I2772">
        <v>-19.392989957605401</v>
      </c>
      <c r="J2772">
        <v>-9.4073328983862492</v>
      </c>
      <c r="K2772">
        <v>451.02673596725799</v>
      </c>
      <c r="L2772">
        <v>455.133875093646</v>
      </c>
      <c r="M2772">
        <v>50.770709170209003</v>
      </c>
      <c r="N2772">
        <v>1.5586701740990401</v>
      </c>
      <c r="O2772">
        <v>43.8139116754691</v>
      </c>
      <c r="P2772">
        <v>53.431034482758598</v>
      </c>
      <c r="Q2772">
        <v>0.21425838579989301</v>
      </c>
    </row>
    <row r="2773" spans="1:17" hidden="1" x14ac:dyDescent="0.3">
      <c r="A2773" t="s">
        <v>5757</v>
      </c>
      <c r="B2773" t="s">
        <v>5758</v>
      </c>
      <c r="C2773" t="s">
        <v>10398</v>
      </c>
      <c r="D2773" t="s">
        <v>125</v>
      </c>
      <c r="E2773">
        <v>138.87899494000001</v>
      </c>
      <c r="F2773">
        <v>9.73</v>
      </c>
      <c r="G2773">
        <v>-18.393646678123101</v>
      </c>
      <c r="H2773">
        <v>-1.6674260686603799</v>
      </c>
      <c r="I2773">
        <v>-1.5683508595814299</v>
      </c>
      <c r="J2773">
        <v>1.4781219805572301</v>
      </c>
      <c r="K2773">
        <v>9.4178983843464792</v>
      </c>
      <c r="L2773">
        <v>10.3009093852638</v>
      </c>
      <c r="M2773">
        <v>56.562202204619503</v>
      </c>
      <c r="N2773">
        <v>1.6607329497612699</v>
      </c>
      <c r="O2773">
        <v>27.440904419321601</v>
      </c>
      <c r="P2773">
        <v>19.3865030674846</v>
      </c>
    </row>
    <row r="2774" spans="1:17" hidden="1" x14ac:dyDescent="0.3">
      <c r="A2774" t="s">
        <v>5759</v>
      </c>
      <c r="B2774" t="s">
        <v>5760</v>
      </c>
      <c r="C2774" t="s">
        <v>10398</v>
      </c>
      <c r="D2774" t="s">
        <v>259</v>
      </c>
      <c r="E2774">
        <v>138.85511575999999</v>
      </c>
      <c r="F2774">
        <v>129.05000000000001</v>
      </c>
      <c r="G2774">
        <v>68.7922103549284</v>
      </c>
      <c r="H2774">
        <v>-1.1984242004091901</v>
      </c>
      <c r="I2774">
        <v>100.44831014525001</v>
      </c>
      <c r="J2774">
        <v>-8.8715635157189592</v>
      </c>
      <c r="K2774">
        <v>125.23170475718</v>
      </c>
      <c r="L2774">
        <v>99.086843952789906</v>
      </c>
      <c r="M2774">
        <v>42.580643058251603</v>
      </c>
      <c r="N2774">
        <v>1.07692307692307</v>
      </c>
      <c r="O2774">
        <v>11.817125145292501</v>
      </c>
      <c r="P2774">
        <v>134.636363636363</v>
      </c>
    </row>
    <row r="2775" spans="1:17" hidden="1" x14ac:dyDescent="0.3">
      <c r="A2775" t="s">
        <v>5761</v>
      </c>
      <c r="B2775" t="s">
        <v>5762</v>
      </c>
      <c r="C2775" t="s">
        <v>10398</v>
      </c>
      <c r="D2775" t="s">
        <v>21</v>
      </c>
      <c r="E2775">
        <v>138.77548697999899</v>
      </c>
      <c r="F2775">
        <v>217.1</v>
      </c>
      <c r="G2775">
        <v>26.425038194316599</v>
      </c>
      <c r="H2775">
        <v>-4.0851896017488603</v>
      </c>
      <c r="I2775">
        <v>-6.2169151070206201</v>
      </c>
      <c r="J2775">
        <v>-2.2912735825229502</v>
      </c>
      <c r="K2775">
        <v>217.207703652167</v>
      </c>
      <c r="L2775">
        <v>200.143621191178</v>
      </c>
      <c r="M2775">
        <v>42.836191280566503</v>
      </c>
      <c r="N2775">
        <v>0.97962949800322696</v>
      </c>
      <c r="O2775">
        <v>19.760479041916099</v>
      </c>
      <c r="P2775">
        <v>71.484992101105803</v>
      </c>
      <c r="Q2775">
        <v>4.5698897804500004E-3</v>
      </c>
    </row>
    <row r="2776" spans="1:17" hidden="1" x14ac:dyDescent="0.3">
      <c r="A2776" t="s">
        <v>5763</v>
      </c>
      <c r="B2776" t="s">
        <v>5764</v>
      </c>
      <c r="C2776" t="s">
        <v>10398</v>
      </c>
      <c r="D2776" t="s">
        <v>4298</v>
      </c>
      <c r="E2776">
        <v>138.57992055</v>
      </c>
      <c r="F2776">
        <v>78.900000000000006</v>
      </c>
      <c r="G2776">
        <v>-67.024257304610003</v>
      </c>
      <c r="H2776">
        <v>4.5069080717754497</v>
      </c>
      <c r="I2776">
        <v>-18.899923570332898</v>
      </c>
      <c r="J2776">
        <v>12.092602768108801</v>
      </c>
      <c r="K2776">
        <v>71.993495095866393</v>
      </c>
      <c r="M2776">
        <v>66.910402036836103</v>
      </c>
      <c r="N2776">
        <v>2.2519988155167301</v>
      </c>
      <c r="O2776">
        <v>69.771863117870694</v>
      </c>
      <c r="P2776">
        <v>30.370125578321201</v>
      </c>
    </row>
    <row r="2777" spans="1:17" hidden="1" x14ac:dyDescent="0.3">
      <c r="A2777" t="s">
        <v>5765</v>
      </c>
      <c r="B2777" t="s">
        <v>5766</v>
      </c>
      <c r="C2777" t="s">
        <v>10398</v>
      </c>
      <c r="D2777" t="s">
        <v>3147</v>
      </c>
      <c r="E2777">
        <v>138.31200000000001</v>
      </c>
      <c r="F2777">
        <v>13.56</v>
      </c>
      <c r="G2777">
        <v>213.263496179019</v>
      </c>
      <c r="H2777">
        <v>-20.1951103726303</v>
      </c>
      <c r="I2777">
        <v>-50.125372155335803</v>
      </c>
      <c r="J2777">
        <v>-9.3285978420667206</v>
      </c>
      <c r="K2777">
        <v>15.0312006728462</v>
      </c>
      <c r="L2777">
        <v>13.661036461330999</v>
      </c>
      <c r="M2777">
        <v>26.5765041154438</v>
      </c>
      <c r="N2777">
        <v>0.13280305833098099</v>
      </c>
      <c r="O2777">
        <v>63.938053097345097</v>
      </c>
      <c r="P2777">
        <v>276.14424410540897</v>
      </c>
    </row>
    <row r="2778" spans="1:17" hidden="1" x14ac:dyDescent="0.3">
      <c r="A2778" t="s">
        <v>5767</v>
      </c>
      <c r="B2778" t="s">
        <v>5768</v>
      </c>
      <c r="C2778" t="s">
        <v>10398</v>
      </c>
      <c r="D2778" t="s">
        <v>1001</v>
      </c>
      <c r="E2778">
        <v>138.219050565</v>
      </c>
      <c r="F2778">
        <v>21.33</v>
      </c>
      <c r="G2778">
        <v>-15.162316206020099</v>
      </c>
      <c r="H2778">
        <v>-18.340030703734701</v>
      </c>
      <c r="I2778">
        <v>-11.231569512456</v>
      </c>
      <c r="J2778">
        <v>-4.9258501714156298</v>
      </c>
      <c r="K2778">
        <v>22.187857717549601</v>
      </c>
      <c r="L2778">
        <v>20.836954990947302</v>
      </c>
      <c r="M2778">
        <v>44.616009563679398</v>
      </c>
      <c r="N2778">
        <v>0.52765130612344802</v>
      </c>
      <c r="O2778">
        <v>37.880918893577103</v>
      </c>
      <c r="P2778">
        <v>39.868852459016303</v>
      </c>
      <c r="Q2778">
        <v>0.15614217430359101</v>
      </c>
    </row>
    <row r="2779" spans="1:17" hidden="1" x14ac:dyDescent="0.3">
      <c r="A2779" t="s">
        <v>5769</v>
      </c>
      <c r="B2779" t="s">
        <v>5770</v>
      </c>
      <c r="C2779" t="s">
        <v>10398</v>
      </c>
      <c r="D2779" t="s">
        <v>472</v>
      </c>
      <c r="E2779">
        <v>137.80762815</v>
      </c>
      <c r="F2779">
        <v>3410.7</v>
      </c>
      <c r="G2779">
        <v>34.896346087731601</v>
      </c>
      <c r="H2779">
        <v>25.8750399399073</v>
      </c>
      <c r="I2779">
        <v>36.364318547884402</v>
      </c>
      <c r="J2779">
        <v>23.934813473676702</v>
      </c>
      <c r="K2779">
        <v>2904.6889290521699</v>
      </c>
      <c r="L2779">
        <v>2681.87246060289</v>
      </c>
      <c r="M2779">
        <v>73.767088774795795</v>
      </c>
      <c r="N2779">
        <v>2.1060745669143701</v>
      </c>
      <c r="O2779">
        <v>9.2165831061072598</v>
      </c>
      <c r="P2779">
        <v>71.219879518072204</v>
      </c>
      <c r="Q2779">
        <v>0.16196044835809101</v>
      </c>
    </row>
    <row r="2780" spans="1:17" hidden="1" x14ac:dyDescent="0.3">
      <c r="A2780" t="s">
        <v>5771</v>
      </c>
      <c r="B2780" t="s">
        <v>5772</v>
      </c>
      <c r="C2780" t="s">
        <v>10398</v>
      </c>
      <c r="D2780" t="s">
        <v>991</v>
      </c>
      <c r="E2780">
        <v>137.76</v>
      </c>
      <c r="F2780">
        <v>91.84</v>
      </c>
      <c r="G2780">
        <v>40.797930713823597</v>
      </c>
      <c r="H2780">
        <v>12.251526467078699</v>
      </c>
      <c r="I2780">
        <v>12.5634027054182</v>
      </c>
      <c r="J2780">
        <v>-4.53853308797959</v>
      </c>
      <c r="K2780">
        <v>85.238363273948394</v>
      </c>
      <c r="L2780">
        <v>77.372361171995607</v>
      </c>
      <c r="M2780">
        <v>54.155447191258702</v>
      </c>
      <c r="N2780">
        <v>0.50560664239725395</v>
      </c>
      <c r="O2780">
        <v>14.329268292682899</v>
      </c>
      <c r="P2780">
        <v>74.434947768281106</v>
      </c>
      <c r="Q2780">
        <v>3.5929184577327002E-2</v>
      </c>
    </row>
    <row r="2781" spans="1:17" hidden="1" x14ac:dyDescent="0.3">
      <c r="A2781" t="s">
        <v>5773</v>
      </c>
      <c r="B2781" t="s">
        <v>5774</v>
      </c>
      <c r="C2781" t="s">
        <v>10398</v>
      </c>
      <c r="D2781" t="s">
        <v>514</v>
      </c>
      <c r="E2781">
        <v>137.51654565000001</v>
      </c>
      <c r="F2781">
        <v>68.150000000000006</v>
      </c>
      <c r="G2781">
        <v>-56.549702412313898</v>
      </c>
      <c r="H2781">
        <v>-7.5580601474596998</v>
      </c>
      <c r="I2781">
        <v>-8.7052488132727692</v>
      </c>
      <c r="J2781">
        <v>-4.7790608118018003</v>
      </c>
      <c r="K2781">
        <v>67.977173892167102</v>
      </c>
      <c r="L2781">
        <v>75.907375045464306</v>
      </c>
      <c r="M2781">
        <v>56.847509877949101</v>
      </c>
      <c r="N2781">
        <v>1.18728350396428</v>
      </c>
      <c r="O2781">
        <v>67.644900953778404</v>
      </c>
      <c r="P2781">
        <v>15.508474576271199</v>
      </c>
    </row>
    <row r="2782" spans="1:17" hidden="1" x14ac:dyDescent="0.3">
      <c r="A2782" t="s">
        <v>5775</v>
      </c>
      <c r="B2782" t="s">
        <v>5776</v>
      </c>
      <c r="C2782" t="s">
        <v>10398</v>
      </c>
      <c r="D2782" t="s">
        <v>5242</v>
      </c>
      <c r="E2782">
        <v>137.37624614999999</v>
      </c>
      <c r="F2782">
        <v>95.94</v>
      </c>
      <c r="G2782">
        <v>72.811416613016107</v>
      </c>
      <c r="H2782">
        <v>-25.449464536239901</v>
      </c>
      <c r="I2782">
        <v>-24.4952969673658</v>
      </c>
      <c r="J2782">
        <v>-6.2551189086397896</v>
      </c>
      <c r="K2782">
        <v>104.378228128221</v>
      </c>
      <c r="L2782">
        <v>92.142072296846393</v>
      </c>
      <c r="M2782">
        <v>37.070764846454402</v>
      </c>
      <c r="N2782">
        <v>1.07705373130386</v>
      </c>
      <c r="O2782">
        <v>32.947675630602397</v>
      </c>
      <c r="P2782">
        <v>118.29351535836101</v>
      </c>
      <c r="Q2782">
        <v>0.12807581834027201</v>
      </c>
    </row>
    <row r="2783" spans="1:17" hidden="1" x14ac:dyDescent="0.3">
      <c r="A2783" t="s">
        <v>5777</v>
      </c>
      <c r="B2783" t="s">
        <v>5778</v>
      </c>
      <c r="C2783" t="s">
        <v>10398</v>
      </c>
      <c r="D2783" t="s">
        <v>2266</v>
      </c>
      <c r="E2783">
        <v>137.153592</v>
      </c>
      <c r="F2783">
        <v>149.19999999999999</v>
      </c>
      <c r="G2783">
        <v>130.24613040303299</v>
      </c>
      <c r="H2783">
        <v>3.3248155164434601</v>
      </c>
      <c r="I2783">
        <v>59.523750651681702</v>
      </c>
      <c r="J2783">
        <v>6.7972709167274603</v>
      </c>
      <c r="K2783">
        <v>147.23248118894401</v>
      </c>
      <c r="L2783">
        <v>116.43294892299301</v>
      </c>
      <c r="M2783">
        <v>55.422226989831699</v>
      </c>
      <c r="N2783">
        <v>0.59109395379493501</v>
      </c>
      <c r="O2783">
        <v>19.101876675603201</v>
      </c>
      <c r="P2783">
        <v>186.86791001730401</v>
      </c>
      <c r="Q2783">
        <v>0.19067681194698199</v>
      </c>
    </row>
    <row r="2784" spans="1:17" hidden="1" x14ac:dyDescent="0.3">
      <c r="A2784" t="s">
        <v>5779</v>
      </c>
      <c r="B2784" t="s">
        <v>5780</v>
      </c>
      <c r="C2784" t="s">
        <v>10398</v>
      </c>
      <c r="D2784" t="s">
        <v>46</v>
      </c>
      <c r="E2784">
        <v>137.09920584</v>
      </c>
      <c r="F2784">
        <v>439.8</v>
      </c>
      <c r="G2784">
        <v>-96.464077701138905</v>
      </c>
      <c r="H2784">
        <v>-25.217438645879099</v>
      </c>
      <c r="I2784">
        <v>-95.614542088357098</v>
      </c>
      <c r="J2784">
        <v>-4.8964502971159396</v>
      </c>
      <c r="K2784">
        <v>564.20110598990095</v>
      </c>
      <c r="L2784">
        <v>1029.2915655085999</v>
      </c>
      <c r="M2784">
        <v>27.131058458245899</v>
      </c>
      <c r="N2784">
        <v>1.8735636459282601</v>
      </c>
      <c r="O2784">
        <v>439.311050477489</v>
      </c>
      <c r="Q2784">
        <v>1.1542997496326E-2</v>
      </c>
    </row>
    <row r="2785" spans="1:17" hidden="1" x14ac:dyDescent="0.3">
      <c r="A2785" t="s">
        <v>5781</v>
      </c>
      <c r="B2785" t="s">
        <v>5782</v>
      </c>
      <c r="C2785" t="s">
        <v>10398</v>
      </c>
      <c r="D2785" t="s">
        <v>21</v>
      </c>
      <c r="E2785">
        <v>136.738765632</v>
      </c>
      <c r="F2785">
        <v>37.36</v>
      </c>
      <c r="G2785">
        <v>28.309988148588602</v>
      </c>
      <c r="H2785">
        <v>-17.282128473075002</v>
      </c>
      <c r="I2785">
        <v>-16.241425647845698</v>
      </c>
      <c r="J2785">
        <v>-7.7564967693093703</v>
      </c>
      <c r="K2785">
        <v>40.808067907201597</v>
      </c>
      <c r="L2785">
        <v>38.044105997696001</v>
      </c>
      <c r="M2785">
        <v>26.212465460829801</v>
      </c>
      <c r="N2785">
        <v>0.47614718005894602</v>
      </c>
      <c r="O2785">
        <v>44.4057815845824</v>
      </c>
      <c r="P2785">
        <v>66.192170818505303</v>
      </c>
      <c r="Q2785">
        <v>5.9144043025370997E-2</v>
      </c>
    </row>
    <row r="2786" spans="1:17" hidden="1" x14ac:dyDescent="0.3">
      <c r="A2786" t="s">
        <v>5783</v>
      </c>
      <c r="B2786" t="s">
        <v>5784</v>
      </c>
      <c r="C2786" t="s">
        <v>10398</v>
      </c>
      <c r="D2786" t="s">
        <v>605</v>
      </c>
      <c r="E2786">
        <v>136.5863004</v>
      </c>
      <c r="F2786">
        <v>12.65</v>
      </c>
      <c r="G2786">
        <v>28.5313533218768</v>
      </c>
      <c r="H2786">
        <v>13.330933432627999</v>
      </c>
      <c r="I2786">
        <v>22.616605146093502</v>
      </c>
      <c r="J2786">
        <v>-8.5145631957936008</v>
      </c>
      <c r="K2786">
        <v>11.7505672743248</v>
      </c>
      <c r="L2786">
        <v>10.2845904538701</v>
      </c>
      <c r="M2786">
        <v>43.913195845689899</v>
      </c>
      <c r="N2786">
        <v>0.94691445022903897</v>
      </c>
      <c r="O2786">
        <v>20.474308300395201</v>
      </c>
      <c r="P2786">
        <v>66.010498687663997</v>
      </c>
      <c r="Q2786">
        <v>8.9682521754646E-2</v>
      </c>
    </row>
    <row r="2787" spans="1:17" hidden="1" x14ac:dyDescent="0.3">
      <c r="A2787" t="s">
        <v>5785</v>
      </c>
      <c r="B2787" t="s">
        <v>5786</v>
      </c>
      <c r="C2787" t="s">
        <v>10398</v>
      </c>
      <c r="D2787" t="s">
        <v>642</v>
      </c>
      <c r="E2787">
        <v>136.28700000000001</v>
      </c>
      <c r="F2787">
        <v>71.73</v>
      </c>
      <c r="G2787">
        <v>-12.0997891842656</v>
      </c>
      <c r="H2787">
        <v>-0.174390629523243</v>
      </c>
      <c r="I2787">
        <v>-7.3324804139378399</v>
      </c>
      <c r="J2787">
        <v>-2.4199342971880999</v>
      </c>
      <c r="K2787">
        <v>72.200839955091993</v>
      </c>
      <c r="L2787">
        <v>70.491568213337501</v>
      </c>
      <c r="M2787">
        <v>39.449491353797598</v>
      </c>
      <c r="N2787">
        <v>0.45754238724720298</v>
      </c>
      <c r="O2787">
        <v>23.727868395371502</v>
      </c>
      <c r="P2787">
        <v>33.674990682072298</v>
      </c>
      <c r="Q2787">
        <v>-7.3992244797782006E-2</v>
      </c>
    </row>
    <row r="2788" spans="1:17" hidden="1" x14ac:dyDescent="0.3">
      <c r="A2788" t="s">
        <v>5787</v>
      </c>
      <c r="B2788" t="s">
        <v>5788</v>
      </c>
      <c r="C2788" t="s">
        <v>10398</v>
      </c>
      <c r="D2788" t="s">
        <v>390</v>
      </c>
      <c r="E2788">
        <v>136.05127307999999</v>
      </c>
      <c r="F2788">
        <v>102.6</v>
      </c>
      <c r="G2788">
        <v>1356.5781146028</v>
      </c>
      <c r="H2788">
        <v>-10.3012929864255</v>
      </c>
      <c r="I2788">
        <v>36.190417318348302</v>
      </c>
      <c r="J2788">
        <v>-3.9729827657602499</v>
      </c>
      <c r="K2788">
        <v>114.647543461558</v>
      </c>
      <c r="L2788">
        <v>94.765427010165695</v>
      </c>
      <c r="M2788">
        <v>37.823657591200202</v>
      </c>
      <c r="N2788">
        <v>1.36363636363636</v>
      </c>
      <c r="O2788">
        <v>86.159844054580901</v>
      </c>
      <c r="P2788">
        <v>1393.4497816593801</v>
      </c>
    </row>
    <row r="2789" spans="1:17" hidden="1" x14ac:dyDescent="0.3">
      <c r="A2789" t="s">
        <v>5789</v>
      </c>
      <c r="B2789" t="s">
        <v>5790</v>
      </c>
      <c r="C2789" t="s">
        <v>10398</v>
      </c>
      <c r="D2789" t="s">
        <v>54</v>
      </c>
      <c r="E2789">
        <v>136.048968</v>
      </c>
      <c r="F2789">
        <v>83.6</v>
      </c>
      <c r="G2789">
        <v>38.615608855075997</v>
      </c>
      <c r="H2789">
        <v>13.45390568721</v>
      </c>
      <c r="I2789">
        <v>23.479639527130299</v>
      </c>
      <c r="J2789">
        <v>14.8357699031762</v>
      </c>
      <c r="K2789">
        <v>68.577688892496298</v>
      </c>
      <c r="L2789">
        <v>63.485563742378098</v>
      </c>
      <c r="M2789">
        <v>65.432164937689393</v>
      </c>
      <c r="N2789">
        <v>4.1219728050906097</v>
      </c>
      <c r="O2789">
        <v>9.8923444976076702</v>
      </c>
      <c r="P2789">
        <v>84.343991179713299</v>
      </c>
      <c r="Q2789">
        <v>2.2079051674630999E-2</v>
      </c>
    </row>
    <row r="2790" spans="1:17" hidden="1" x14ac:dyDescent="0.3">
      <c r="A2790" t="s">
        <v>5791</v>
      </c>
      <c r="B2790" t="s">
        <v>5792</v>
      </c>
      <c r="C2790" t="s">
        <v>10398</v>
      </c>
      <c r="D2790" t="s">
        <v>605</v>
      </c>
      <c r="E2790">
        <v>135.6766465</v>
      </c>
      <c r="F2790">
        <v>46.51</v>
      </c>
      <c r="G2790">
        <v>20.004294782153401</v>
      </c>
      <c r="H2790">
        <v>-2.6565729231502901</v>
      </c>
      <c r="I2790">
        <v>-15.7405434462391</v>
      </c>
      <c r="J2790">
        <v>4.4229962552187603</v>
      </c>
      <c r="K2790">
        <v>45.534639191333902</v>
      </c>
      <c r="L2790">
        <v>44.9092326841606</v>
      </c>
      <c r="M2790">
        <v>58.831621726963697</v>
      </c>
      <c r="N2790">
        <v>0.224541877780531</v>
      </c>
      <c r="O2790">
        <v>24.166845839604399</v>
      </c>
      <c r="P2790">
        <v>56.599326599326602</v>
      </c>
      <c r="Q2790">
        <v>6.9315056023207006E-2</v>
      </c>
    </row>
    <row r="2791" spans="1:17" hidden="1" x14ac:dyDescent="0.3">
      <c r="A2791" t="s">
        <v>5793</v>
      </c>
      <c r="B2791" t="s">
        <v>5794</v>
      </c>
      <c r="C2791" t="s">
        <v>10398</v>
      </c>
      <c r="D2791" t="s">
        <v>54</v>
      </c>
      <c r="E2791">
        <v>135.58769687999899</v>
      </c>
      <c r="F2791">
        <v>118.05</v>
      </c>
      <c r="G2791">
        <v>1.0504436273217399</v>
      </c>
      <c r="H2791">
        <v>10.030891387729501</v>
      </c>
      <c r="I2791">
        <v>-9.8024797946294395</v>
      </c>
      <c r="J2791">
        <v>-3.0970151798870198</v>
      </c>
      <c r="K2791">
        <v>112.572052799879</v>
      </c>
      <c r="L2791">
        <v>104.246736871268</v>
      </c>
      <c r="M2791">
        <v>44.367733359881001</v>
      </c>
      <c r="N2791">
        <v>1.9289641324301099</v>
      </c>
      <c r="O2791">
        <v>42.227869546802197</v>
      </c>
      <c r="P2791">
        <v>56.150793650793602</v>
      </c>
      <c r="Q2791">
        <v>0.126035826940362</v>
      </c>
    </row>
    <row r="2792" spans="1:17" hidden="1" x14ac:dyDescent="0.3">
      <c r="A2792" t="s">
        <v>5795</v>
      </c>
      <c r="B2792" t="s">
        <v>5796</v>
      </c>
      <c r="C2792" t="s">
        <v>10398</v>
      </c>
      <c r="D2792" t="s">
        <v>982</v>
      </c>
      <c r="E2792">
        <v>135.36471187199999</v>
      </c>
      <c r="F2792">
        <v>8.32</v>
      </c>
      <c r="G2792">
        <v>-55.307932392408802</v>
      </c>
      <c r="H2792">
        <v>-15.4012112577647</v>
      </c>
      <c r="I2792">
        <v>-22.463113059319799</v>
      </c>
      <c r="J2792">
        <v>-7.5220234175913401</v>
      </c>
      <c r="K2792">
        <v>8.7801997071973794</v>
      </c>
      <c r="L2792">
        <v>9.4030384711812101</v>
      </c>
      <c r="M2792">
        <v>30.4758649254392</v>
      </c>
      <c r="N2792">
        <v>0.66187368945910496</v>
      </c>
      <c r="O2792">
        <v>90.504807692307693</v>
      </c>
      <c r="P2792">
        <v>5.3164556962025298</v>
      </c>
      <c r="Q2792">
        <v>2.9303259066789998E-3</v>
      </c>
    </row>
    <row r="2793" spans="1:17" hidden="1" x14ac:dyDescent="0.3">
      <c r="A2793" t="s">
        <v>5797</v>
      </c>
      <c r="B2793" t="s">
        <v>5798</v>
      </c>
      <c r="C2793" t="s">
        <v>10398</v>
      </c>
      <c r="D2793" t="s">
        <v>407</v>
      </c>
      <c r="E2793">
        <v>134.90475631999999</v>
      </c>
      <c r="F2793">
        <v>163.6</v>
      </c>
      <c r="G2793">
        <v>18.4094388531344</v>
      </c>
      <c r="H2793">
        <v>0.86148581447472905</v>
      </c>
      <c r="I2793">
        <v>-9.93000771116753</v>
      </c>
      <c r="J2793">
        <v>5.5324996607122996</v>
      </c>
      <c r="K2793">
        <v>148.42612775695599</v>
      </c>
      <c r="L2793">
        <v>151.11419640161799</v>
      </c>
      <c r="M2793">
        <v>69.787374689335806</v>
      </c>
      <c r="N2793">
        <v>1.4644358220948099</v>
      </c>
      <c r="O2793">
        <v>31.907090464547601</v>
      </c>
      <c r="P2793">
        <v>65.506059124519297</v>
      </c>
      <c r="Q2793">
        <v>7.5927173749840995E-2</v>
      </c>
    </row>
    <row r="2794" spans="1:17" hidden="1" x14ac:dyDescent="0.3">
      <c r="A2794" t="s">
        <v>5799</v>
      </c>
      <c r="B2794" t="s">
        <v>5800</v>
      </c>
      <c r="C2794" t="s">
        <v>10398</v>
      </c>
      <c r="D2794" t="s">
        <v>132</v>
      </c>
      <c r="E2794">
        <v>134.858925</v>
      </c>
      <c r="F2794">
        <v>42.15</v>
      </c>
      <c r="K2794">
        <v>41.094271927697299</v>
      </c>
      <c r="L2794">
        <v>39.061986140059297</v>
      </c>
      <c r="M2794">
        <v>77.450142708280893</v>
      </c>
      <c r="N2794">
        <v>1</v>
      </c>
      <c r="Q2794">
        <v>5.6226245136147997E-2</v>
      </c>
    </row>
    <row r="2795" spans="1:17" hidden="1" x14ac:dyDescent="0.3">
      <c r="A2795" t="s">
        <v>5801</v>
      </c>
      <c r="B2795" t="s">
        <v>5802</v>
      </c>
      <c r="C2795" t="s">
        <v>10398</v>
      </c>
      <c r="D2795" t="s">
        <v>46</v>
      </c>
      <c r="E2795">
        <v>134.75</v>
      </c>
      <c r="F2795">
        <v>53.9</v>
      </c>
      <c r="G2795">
        <v>63.250718259265</v>
      </c>
      <c r="H2795">
        <v>13.755981811898</v>
      </c>
      <c r="I2795">
        <v>-39.322918450741803</v>
      </c>
      <c r="J2795">
        <v>-2.6941366119141001</v>
      </c>
      <c r="K2795">
        <v>51.038566350616101</v>
      </c>
      <c r="L2795">
        <v>48.6794691006316</v>
      </c>
      <c r="M2795">
        <v>63.068533296201103</v>
      </c>
      <c r="N2795">
        <v>0.40727272727272701</v>
      </c>
      <c r="O2795">
        <v>72.207792207792195</v>
      </c>
      <c r="P2795">
        <v>155.08755324183599</v>
      </c>
      <c r="Q2795">
        <v>0.186231261169999</v>
      </c>
    </row>
    <row r="2796" spans="1:17" hidden="1" x14ac:dyDescent="0.3">
      <c r="A2796" t="s">
        <v>5803</v>
      </c>
      <c r="B2796" t="s">
        <v>5804</v>
      </c>
      <c r="C2796" t="s">
        <v>10398</v>
      </c>
      <c r="D2796" t="s">
        <v>46</v>
      </c>
      <c r="E2796">
        <v>134.74525679999999</v>
      </c>
      <c r="F2796">
        <v>11.55</v>
      </c>
      <c r="G2796">
        <v>-36.649018413610399</v>
      </c>
      <c r="H2796">
        <v>-15.783589617142001</v>
      </c>
      <c r="I2796">
        <v>-84.595889150547805</v>
      </c>
      <c r="J2796">
        <v>-7.0948934855625403</v>
      </c>
      <c r="K2796">
        <v>13.6088898697824</v>
      </c>
      <c r="L2796">
        <v>19.1263058596689</v>
      </c>
      <c r="M2796">
        <v>19.424538104368299</v>
      </c>
      <c r="N2796">
        <v>0.561093324270039</v>
      </c>
      <c r="O2796">
        <v>297.82745414064999</v>
      </c>
      <c r="P2796">
        <v>7.4418604651162701</v>
      </c>
    </row>
    <row r="2797" spans="1:17" hidden="1" x14ac:dyDescent="0.3">
      <c r="A2797" t="s">
        <v>5805</v>
      </c>
      <c r="B2797" t="s">
        <v>5806</v>
      </c>
      <c r="C2797" t="s">
        <v>10398</v>
      </c>
      <c r="D2797" t="s">
        <v>418</v>
      </c>
      <c r="E2797">
        <v>134.19424000000001</v>
      </c>
      <c r="F2797">
        <v>137</v>
      </c>
      <c r="G2797">
        <v>6.3190517345752699</v>
      </c>
      <c r="H2797">
        <v>-2.2298825348781701</v>
      </c>
      <c r="I2797">
        <v>17.8174014453325</v>
      </c>
      <c r="J2797">
        <v>17.598907708819102</v>
      </c>
      <c r="M2797">
        <v>54.9324713239685</v>
      </c>
      <c r="O2797">
        <v>16.058394160583902</v>
      </c>
      <c r="P2797">
        <v>45.358090185676403</v>
      </c>
    </row>
    <row r="2798" spans="1:17" hidden="1" x14ac:dyDescent="0.3">
      <c r="A2798" t="s">
        <v>5807</v>
      </c>
      <c r="B2798" t="s">
        <v>5808</v>
      </c>
      <c r="C2798" t="s">
        <v>10398</v>
      </c>
      <c r="D2798" t="s">
        <v>46</v>
      </c>
      <c r="E2798">
        <v>134.14516325</v>
      </c>
      <c r="F2798">
        <v>77.900000000000006</v>
      </c>
      <c r="G2798">
        <v>-62.264346764553501</v>
      </c>
      <c r="H2798">
        <v>-46.543849851972801</v>
      </c>
      <c r="I2798">
        <v>-50.765997053796298</v>
      </c>
      <c r="J2798">
        <v>-16.506266789428899</v>
      </c>
      <c r="M2798">
        <v>41.572432259199701</v>
      </c>
      <c r="O2798">
        <v>63.671373555840802</v>
      </c>
      <c r="P2798">
        <v>17.940953822861399</v>
      </c>
    </row>
    <row r="2799" spans="1:17" hidden="1" x14ac:dyDescent="0.3">
      <c r="A2799" t="s">
        <v>5809</v>
      </c>
      <c r="B2799" t="s">
        <v>5810</v>
      </c>
      <c r="C2799" t="s">
        <v>10398</v>
      </c>
      <c r="D2799" t="s">
        <v>316</v>
      </c>
      <c r="E2799">
        <v>133.94286894300001</v>
      </c>
      <c r="F2799">
        <v>54.73</v>
      </c>
      <c r="G2799">
        <v>80.159778407983893</v>
      </c>
      <c r="H2799">
        <v>-15.114830242472699</v>
      </c>
      <c r="I2799">
        <v>1.1421757995186399</v>
      </c>
      <c r="J2799">
        <v>2.84432492654742</v>
      </c>
      <c r="K2799">
        <v>53.319028134722103</v>
      </c>
      <c r="L2799">
        <v>44.3948914619288</v>
      </c>
      <c r="M2799">
        <v>51.183032891401098</v>
      </c>
      <c r="N2799">
        <v>0.20996548557109401</v>
      </c>
      <c r="O2799">
        <v>36.945002740727197</v>
      </c>
      <c r="P2799">
        <v>120.89287252005801</v>
      </c>
      <c r="Q2799">
        <v>0.129420613182717</v>
      </c>
    </row>
    <row r="2800" spans="1:17" hidden="1" x14ac:dyDescent="0.3">
      <c r="A2800" t="s">
        <v>5811</v>
      </c>
      <c r="B2800" t="s">
        <v>5812</v>
      </c>
      <c r="C2800" t="s">
        <v>10398</v>
      </c>
      <c r="D2800" t="s">
        <v>605</v>
      </c>
      <c r="E2800">
        <v>133.86964499999999</v>
      </c>
      <c r="F2800">
        <v>1.7</v>
      </c>
      <c r="G2800">
        <v>-87.401865856205305</v>
      </c>
      <c r="H2800">
        <v>12.5349784548582</v>
      </c>
      <c r="I2800">
        <v>-23.033568572304102</v>
      </c>
      <c r="J2800">
        <v>-5.7831348230053399</v>
      </c>
      <c r="K2800">
        <v>1.6782517443359699</v>
      </c>
      <c r="L2800">
        <v>2.09682925304207</v>
      </c>
      <c r="M2800">
        <v>48.625696344154797</v>
      </c>
      <c r="N2800">
        <v>0.26044166611045</v>
      </c>
      <c r="O2800">
        <v>156.493506493506</v>
      </c>
      <c r="P2800">
        <v>32.987910189982699</v>
      </c>
      <c r="Q2800">
        <v>-5.6586415759209002E-2</v>
      </c>
    </row>
    <row r="2801" spans="1:17" hidden="1" x14ac:dyDescent="0.3">
      <c r="A2801" t="s">
        <v>5813</v>
      </c>
      <c r="B2801" t="s">
        <v>5814</v>
      </c>
      <c r="C2801" t="s">
        <v>10398</v>
      </c>
      <c r="D2801" t="s">
        <v>605</v>
      </c>
      <c r="E2801">
        <v>133.64347885000001</v>
      </c>
      <c r="F2801">
        <v>227.45</v>
      </c>
      <c r="G2801">
        <v>186.309131099654</v>
      </c>
      <c r="H2801">
        <v>7.51863515066671</v>
      </c>
      <c r="I2801">
        <v>-23.324463634032501</v>
      </c>
      <c r="J2801">
        <v>14.7462599480476</v>
      </c>
      <c r="K2801">
        <v>204.367334758808</v>
      </c>
      <c r="L2801">
        <v>180.61309515777299</v>
      </c>
      <c r="M2801">
        <v>80.069728377820496</v>
      </c>
      <c r="N2801">
        <v>1.20882352941176</v>
      </c>
      <c r="O2801">
        <v>23.543635963948098</v>
      </c>
      <c r="P2801">
        <v>249.923076923076</v>
      </c>
      <c r="Q2801">
        <v>0.18913529023490999</v>
      </c>
    </row>
    <row r="2802" spans="1:17" hidden="1" x14ac:dyDescent="0.3">
      <c r="A2802" t="s">
        <v>5815</v>
      </c>
      <c r="B2802" t="s">
        <v>5816</v>
      </c>
      <c r="C2802" t="s">
        <v>10398</v>
      </c>
      <c r="D2802" t="s">
        <v>642</v>
      </c>
      <c r="E2802">
        <v>133.63353198599901</v>
      </c>
      <c r="F2802">
        <v>2.82</v>
      </c>
      <c r="G2802">
        <v>-47.854516243340498</v>
      </c>
      <c r="H2802">
        <v>-13.6573321466048</v>
      </c>
      <c r="I2802">
        <v>-17.3810112530801</v>
      </c>
      <c r="J2802">
        <v>-6.0757834885274198</v>
      </c>
      <c r="K2802">
        <v>3.0313445528237701</v>
      </c>
      <c r="L2802">
        <v>3.0191054080730901</v>
      </c>
      <c r="M2802">
        <v>19.252069940780199</v>
      </c>
      <c r="N2802">
        <v>0.19031695835391901</v>
      </c>
      <c r="O2802">
        <v>48.936170212765902</v>
      </c>
      <c r="P2802">
        <v>12.799999999999899</v>
      </c>
      <c r="Q2802">
        <v>3.9064741291288001E-2</v>
      </c>
    </row>
    <row r="2803" spans="1:17" hidden="1" x14ac:dyDescent="0.3">
      <c r="A2803" t="s">
        <v>5817</v>
      </c>
      <c r="B2803" t="s">
        <v>5818</v>
      </c>
      <c r="C2803" t="s">
        <v>10398</v>
      </c>
      <c r="D2803" t="s">
        <v>2266</v>
      </c>
      <c r="E2803">
        <v>133.62</v>
      </c>
      <c r="F2803">
        <v>98.25</v>
      </c>
      <c r="G2803">
        <v>-14.681365976368699</v>
      </c>
      <c r="H2803">
        <v>12.532903609602499</v>
      </c>
      <c r="I2803">
        <v>-3.18301626561149</v>
      </c>
      <c r="J2803">
        <v>-5.5557798325067402</v>
      </c>
      <c r="K2803">
        <v>96.312367289238594</v>
      </c>
      <c r="M2803">
        <v>39.743002692748803</v>
      </c>
      <c r="N2803">
        <v>0.47842278203723898</v>
      </c>
      <c r="O2803">
        <v>37.404580152671699</v>
      </c>
      <c r="P2803">
        <v>55.952380952380899</v>
      </c>
    </row>
    <row r="2804" spans="1:17" hidden="1" x14ac:dyDescent="0.3">
      <c r="A2804" t="s">
        <v>5819</v>
      </c>
      <c r="B2804" t="s">
        <v>5820</v>
      </c>
      <c r="C2804" t="s">
        <v>10398</v>
      </c>
      <c r="D2804" t="s">
        <v>4325</v>
      </c>
      <c r="E2804">
        <v>133.29533520000001</v>
      </c>
      <c r="F2804">
        <v>101.11</v>
      </c>
      <c r="G2804">
        <v>-35.142455645895197</v>
      </c>
      <c r="H2804">
        <v>25.5088206802792</v>
      </c>
      <c r="I2804">
        <v>13.6269542051197</v>
      </c>
      <c r="J2804">
        <v>15.6198109494759</v>
      </c>
      <c r="K2804">
        <v>83.838400970627305</v>
      </c>
      <c r="L2804">
        <v>84.931603447405294</v>
      </c>
      <c r="M2804">
        <v>78.767666084924997</v>
      </c>
      <c r="N2804">
        <v>3.2180089978805499</v>
      </c>
      <c r="O2804">
        <v>15.3595094451587</v>
      </c>
      <c r="P2804">
        <v>49.195809355171903</v>
      </c>
      <c r="Q2804">
        <v>9.7346107415499997E-2</v>
      </c>
    </row>
    <row r="2805" spans="1:17" hidden="1" x14ac:dyDescent="0.3">
      <c r="A2805" t="s">
        <v>5821</v>
      </c>
      <c r="B2805" t="s">
        <v>5822</v>
      </c>
      <c r="C2805" t="s">
        <v>10398</v>
      </c>
      <c r="D2805" t="s">
        <v>4412</v>
      </c>
      <c r="E2805">
        <v>132.701718</v>
      </c>
      <c r="F2805">
        <v>1220</v>
      </c>
      <c r="G2805">
        <v>148.94516610726399</v>
      </c>
      <c r="H2805">
        <v>-0.421663356795972</v>
      </c>
      <c r="I2805">
        <v>50.412990325451801</v>
      </c>
      <c r="J2805">
        <v>-2.2373630561011999</v>
      </c>
      <c r="K2805">
        <v>1144.99145170354</v>
      </c>
      <c r="L2805">
        <v>866.39824087201498</v>
      </c>
      <c r="M2805">
        <v>51.563747013052499</v>
      </c>
      <c r="N2805">
        <v>0.21548866198116901</v>
      </c>
      <c r="O2805">
        <v>5.4918032786885203</v>
      </c>
      <c r="P2805">
        <v>208.82166814327201</v>
      </c>
      <c r="Q2805">
        <v>0.11783429798143399</v>
      </c>
    </row>
    <row r="2806" spans="1:17" hidden="1" x14ac:dyDescent="0.3">
      <c r="A2806" t="s">
        <v>5823</v>
      </c>
      <c r="B2806" t="s">
        <v>5824</v>
      </c>
      <c r="C2806" t="s">
        <v>10398</v>
      </c>
      <c r="D2806" t="s">
        <v>132</v>
      </c>
      <c r="E2806">
        <v>132.66758523999999</v>
      </c>
      <c r="F2806">
        <v>9.89</v>
      </c>
      <c r="G2806">
        <v>10.6900412651392</v>
      </c>
      <c r="H2806">
        <v>-7.6665011149080602</v>
      </c>
      <c r="I2806">
        <v>2.5144591301951098</v>
      </c>
      <c r="J2806">
        <v>-10.4332189581393</v>
      </c>
      <c r="K2806">
        <v>10.6668561470419</v>
      </c>
      <c r="L2806">
        <v>9.7531364221561692</v>
      </c>
      <c r="M2806">
        <v>38.003609295448499</v>
      </c>
      <c r="N2806">
        <v>0.277432286736564</v>
      </c>
      <c r="O2806">
        <v>69.464105156723903</v>
      </c>
      <c r="P2806">
        <v>49.848484848484802</v>
      </c>
      <c r="Q2806">
        <v>7.6158190448070998E-2</v>
      </c>
    </row>
    <row r="2807" spans="1:17" hidden="1" x14ac:dyDescent="0.3">
      <c r="A2807" t="s">
        <v>5825</v>
      </c>
      <c r="B2807" t="s">
        <v>5826</v>
      </c>
      <c r="C2807" t="s">
        <v>10398</v>
      </c>
      <c r="D2807" t="s">
        <v>533</v>
      </c>
      <c r="E2807">
        <v>132.56</v>
      </c>
      <c r="F2807">
        <v>165.7</v>
      </c>
      <c r="G2807">
        <v>336.51043208418298</v>
      </c>
      <c r="H2807">
        <v>-1.9884289354309901</v>
      </c>
      <c r="I2807">
        <v>42.497841237712599</v>
      </c>
      <c r="J2807">
        <v>11.0234059696062</v>
      </c>
      <c r="K2807">
        <v>156.957744164025</v>
      </c>
      <c r="L2807">
        <v>120.578804332755</v>
      </c>
      <c r="M2807">
        <v>58.121368846818797</v>
      </c>
      <c r="N2807">
        <v>1.7143178073985299</v>
      </c>
      <c r="O2807">
        <v>10.3802051901026</v>
      </c>
      <c r="P2807">
        <v>416.038617253192</v>
      </c>
      <c r="Q2807">
        <v>0.149390518216131</v>
      </c>
    </row>
    <row r="2808" spans="1:17" hidden="1" x14ac:dyDescent="0.3">
      <c r="A2808" t="s">
        <v>5827</v>
      </c>
      <c r="B2808" t="s">
        <v>5828</v>
      </c>
      <c r="C2808" t="s">
        <v>10398</v>
      </c>
      <c r="D2808" t="s">
        <v>429</v>
      </c>
      <c r="E2808">
        <v>132.54914640000001</v>
      </c>
      <c r="F2808">
        <v>88</v>
      </c>
      <c r="G2808">
        <v>-71.354070238679</v>
      </c>
      <c r="H2808">
        <v>16.499389274782899</v>
      </c>
      <c r="I2808">
        <v>-59.855720527921797</v>
      </c>
      <c r="J2808">
        <v>-25.130034047811499</v>
      </c>
      <c r="K2808">
        <v>110.585051983447</v>
      </c>
      <c r="L2808">
        <v>91.230531803897605</v>
      </c>
      <c r="M2808">
        <v>22.3882005266791</v>
      </c>
      <c r="N2808">
        <v>1.33879781420765</v>
      </c>
      <c r="O2808">
        <v>83.125</v>
      </c>
      <c r="P2808">
        <v>15.789473684210501</v>
      </c>
    </row>
    <row r="2809" spans="1:17" hidden="1" x14ac:dyDescent="0.3">
      <c r="A2809" t="s">
        <v>5829</v>
      </c>
      <c r="B2809" t="s">
        <v>5830</v>
      </c>
      <c r="C2809" t="s">
        <v>10398</v>
      </c>
      <c r="D2809" t="s">
        <v>125</v>
      </c>
      <c r="E2809">
        <v>132.47820947</v>
      </c>
      <c r="F2809">
        <v>145.85</v>
      </c>
      <c r="G2809">
        <v>-4.1312810867252896</v>
      </c>
      <c r="H2809">
        <v>-4.0202035027813601</v>
      </c>
      <c r="I2809">
        <v>16.514763023404701</v>
      </c>
      <c r="J2809">
        <v>-5.4909119771574497</v>
      </c>
      <c r="K2809">
        <v>137.563257382871</v>
      </c>
      <c r="L2809">
        <v>128.00928932176299</v>
      </c>
      <c r="M2809">
        <v>64.306613502298404</v>
      </c>
      <c r="N2809">
        <v>0.75261778325314199</v>
      </c>
      <c r="O2809">
        <v>33.527596846074701</v>
      </c>
      <c r="P2809">
        <v>61.6066481994459</v>
      </c>
      <c r="Q2809">
        <v>8.6332518431913002E-2</v>
      </c>
    </row>
    <row r="2810" spans="1:17" hidden="1" x14ac:dyDescent="0.3">
      <c r="A2810" t="s">
        <v>5831</v>
      </c>
      <c r="B2810" t="s">
        <v>5832</v>
      </c>
      <c r="C2810" t="s">
        <v>10398</v>
      </c>
      <c r="D2810" t="s">
        <v>259</v>
      </c>
      <c r="E2810">
        <v>132.18975</v>
      </c>
      <c r="F2810">
        <v>122.5</v>
      </c>
      <c r="G2810">
        <v>-69.470947291620007</v>
      </c>
      <c r="H2810">
        <v>-8.9937618327631501</v>
      </c>
      <c r="I2810">
        <v>-31.400321737358801</v>
      </c>
      <c r="J2810">
        <v>-5.5716350976803097</v>
      </c>
      <c r="K2810">
        <v>126.351877355404</v>
      </c>
      <c r="L2810">
        <v>141.60074892942501</v>
      </c>
      <c r="M2810">
        <v>48.039867117964697</v>
      </c>
      <c r="N2810">
        <v>2.0303320471630402</v>
      </c>
      <c r="O2810">
        <v>79.5918367346938</v>
      </c>
      <c r="P2810">
        <v>6.5217391304347796</v>
      </c>
      <c r="Q2810">
        <v>0.10679172545684899</v>
      </c>
    </row>
    <row r="2811" spans="1:17" hidden="1" x14ac:dyDescent="0.3">
      <c r="A2811" t="s">
        <v>5833</v>
      </c>
      <c r="B2811" t="s">
        <v>5834</v>
      </c>
      <c r="C2811" t="s">
        <v>10398</v>
      </c>
      <c r="D2811" t="s">
        <v>114</v>
      </c>
      <c r="E2811">
        <v>132.11054999999999</v>
      </c>
      <c r="F2811">
        <v>8.58</v>
      </c>
      <c r="G2811">
        <v>-49.779693189751001</v>
      </c>
      <c r="H2811">
        <v>5.1497652146325903</v>
      </c>
      <c r="I2811">
        <v>-21.146144424992901</v>
      </c>
      <c r="J2811">
        <v>7.7017538742046199</v>
      </c>
      <c r="K2811">
        <v>7.5225446567232002</v>
      </c>
      <c r="L2811">
        <v>9.0648037553927505</v>
      </c>
      <c r="M2811">
        <v>65.419943811958106</v>
      </c>
      <c r="N2811">
        <v>3.8434117716310499</v>
      </c>
      <c r="O2811">
        <v>56.759906759906698</v>
      </c>
      <c r="P2811">
        <v>26.176470588235201</v>
      </c>
      <c r="Q2811">
        <v>-4.2057390356853998E-2</v>
      </c>
    </row>
    <row r="2812" spans="1:17" hidden="1" x14ac:dyDescent="0.3">
      <c r="A2812" t="s">
        <v>5835</v>
      </c>
      <c r="B2812" t="s">
        <v>5836</v>
      </c>
      <c r="C2812" t="s">
        <v>10398</v>
      </c>
      <c r="D2812" t="s">
        <v>991</v>
      </c>
      <c r="E2812">
        <v>132.07589999999999</v>
      </c>
      <c r="F2812">
        <v>222.35</v>
      </c>
      <c r="G2812">
        <v>-15.0982810756514</v>
      </c>
      <c r="H2812">
        <v>-3.4025550765412</v>
      </c>
      <c r="I2812">
        <v>11.819982027667701</v>
      </c>
      <c r="J2812">
        <v>4.1207603595605402</v>
      </c>
      <c r="K2812">
        <v>215.12344634322801</v>
      </c>
      <c r="L2812">
        <v>200.418147178455</v>
      </c>
      <c r="M2812">
        <v>61.384830074519201</v>
      </c>
      <c r="N2812">
        <v>0.37227834269425097</v>
      </c>
      <c r="O2812">
        <v>39.037553406790998</v>
      </c>
      <c r="P2812">
        <v>45.612311722331299</v>
      </c>
      <c r="Q2812">
        <v>0.101694152816815</v>
      </c>
    </row>
    <row r="2813" spans="1:17" hidden="1" x14ac:dyDescent="0.3">
      <c r="A2813" t="s">
        <v>5837</v>
      </c>
      <c r="B2813" t="s">
        <v>5838</v>
      </c>
      <c r="C2813" t="s">
        <v>10398</v>
      </c>
      <c r="D2813" t="s">
        <v>605</v>
      </c>
      <c r="E2813">
        <v>132.03878205999999</v>
      </c>
      <c r="F2813">
        <v>45.86</v>
      </c>
      <c r="G2813">
        <v>16.225113258283798</v>
      </c>
      <c r="H2813">
        <v>-15.4802085962992</v>
      </c>
      <c r="I2813">
        <v>28.1885945796835</v>
      </c>
      <c r="J2813">
        <v>-11.4553157708228</v>
      </c>
      <c r="K2813">
        <v>47.678615413976999</v>
      </c>
      <c r="L2813">
        <v>41.614757135987396</v>
      </c>
      <c r="M2813">
        <v>34.559327511966998</v>
      </c>
      <c r="N2813">
        <v>9.3824880434319802E-2</v>
      </c>
      <c r="O2813">
        <v>45.2245965983427</v>
      </c>
      <c r="P2813">
        <v>58.137931034482698</v>
      </c>
      <c r="Q2813">
        <v>-1.6721580006611999E-2</v>
      </c>
    </row>
    <row r="2814" spans="1:17" hidden="1" x14ac:dyDescent="0.3">
      <c r="A2814" t="s">
        <v>5839</v>
      </c>
      <c r="B2814" t="s">
        <v>5840</v>
      </c>
      <c r="C2814" t="s">
        <v>10398</v>
      </c>
      <c r="D2814" t="s">
        <v>390</v>
      </c>
      <c r="E2814">
        <v>132.00804840399999</v>
      </c>
      <c r="F2814">
        <v>22.81</v>
      </c>
      <c r="G2814">
        <v>-21.4381227331255</v>
      </c>
      <c r="H2814">
        <v>3.56312751772874</v>
      </c>
      <c r="I2814">
        <v>-16.401137359697501</v>
      </c>
      <c r="J2814">
        <v>2.7944523060676301</v>
      </c>
      <c r="K2814">
        <v>22.6453616097618</v>
      </c>
      <c r="L2814">
        <v>23.307473369962299</v>
      </c>
      <c r="M2814">
        <v>55.209772060237498</v>
      </c>
      <c r="N2814">
        <v>1.14540874727565</v>
      </c>
      <c r="O2814">
        <v>31.2582200789127</v>
      </c>
      <c r="P2814">
        <v>29.8974943052391</v>
      </c>
      <c r="Q2814">
        <v>3.6544453136145003E-2</v>
      </c>
    </row>
    <row r="2815" spans="1:17" hidden="1" x14ac:dyDescent="0.3">
      <c r="A2815" t="s">
        <v>5841</v>
      </c>
      <c r="B2815" t="s">
        <v>5842</v>
      </c>
      <c r="C2815" t="s">
        <v>10398</v>
      </c>
      <c r="D2815" t="s">
        <v>1543</v>
      </c>
      <c r="E2815">
        <v>131.78440000000001</v>
      </c>
      <c r="F2815">
        <v>1220</v>
      </c>
      <c r="G2815">
        <v>4.7527909388793796</v>
      </c>
      <c r="H2815">
        <v>4.4097371784404196</v>
      </c>
      <c r="I2815">
        <v>14.1396911098073</v>
      </c>
      <c r="J2815">
        <v>3.4590464119585702</v>
      </c>
      <c r="K2815">
        <v>1087.0713018517299</v>
      </c>
      <c r="L2815">
        <v>1001.456353087</v>
      </c>
      <c r="M2815">
        <v>72.473293464270697</v>
      </c>
      <c r="N2815">
        <v>5.5278634913099598</v>
      </c>
      <c r="O2815">
        <v>0</v>
      </c>
      <c r="P2815">
        <v>44.704068319297797</v>
      </c>
      <c r="Q2815">
        <v>4.9496046592849001E-2</v>
      </c>
    </row>
    <row r="2816" spans="1:17" hidden="1" x14ac:dyDescent="0.3">
      <c r="A2816" t="s">
        <v>5843</v>
      </c>
      <c r="B2816" t="s">
        <v>5844</v>
      </c>
      <c r="C2816" t="s">
        <v>10398</v>
      </c>
      <c r="D2816" t="s">
        <v>429</v>
      </c>
      <c r="E2816">
        <v>131.715</v>
      </c>
      <c r="F2816">
        <v>731.75</v>
      </c>
      <c r="G2816">
        <v>-25.072863932800999</v>
      </c>
      <c r="H2816">
        <v>-0.20454435888366099</v>
      </c>
      <c r="I2816">
        <v>-11.270479449117699</v>
      </c>
      <c r="J2816">
        <v>-4.3401554175557999</v>
      </c>
      <c r="K2816">
        <v>738.47972132770497</v>
      </c>
      <c r="L2816">
        <v>710.20697390884504</v>
      </c>
      <c r="M2816">
        <v>46.304481093691102</v>
      </c>
      <c r="N2816">
        <v>0.787542979785812</v>
      </c>
      <c r="O2816">
        <v>19.713016740690101</v>
      </c>
      <c r="P2816">
        <v>27.260869565217298</v>
      </c>
      <c r="Q2816">
        <v>3.6089701207661001E-2</v>
      </c>
    </row>
    <row r="2817" spans="1:17" hidden="1" x14ac:dyDescent="0.3">
      <c r="A2817" t="s">
        <v>5845</v>
      </c>
      <c r="B2817" t="s">
        <v>5846</v>
      </c>
      <c r="C2817" t="s">
        <v>10398</v>
      </c>
      <c r="D2817" t="s">
        <v>54</v>
      </c>
      <c r="E2817">
        <v>131.21514494100001</v>
      </c>
      <c r="F2817">
        <v>26.19</v>
      </c>
      <c r="G2817">
        <v>-32.5936466781231</v>
      </c>
      <c r="H2817">
        <v>1.9312778196746101</v>
      </c>
      <c r="I2817">
        <v>-3.7284847402916301</v>
      </c>
      <c r="J2817">
        <v>-13.317017967846301</v>
      </c>
      <c r="K2817">
        <v>27.3979938612223</v>
      </c>
      <c r="L2817">
        <v>26.4272825046931</v>
      </c>
      <c r="M2817">
        <v>27.410003641873001</v>
      </c>
      <c r="N2817">
        <v>0.45608350641238898</v>
      </c>
      <c r="O2817">
        <v>57.311951126384102</v>
      </c>
      <c r="P2817">
        <v>37.842105263157897</v>
      </c>
      <c r="Q2817">
        <v>-8.8478003744219005E-2</v>
      </c>
    </row>
    <row r="2818" spans="1:17" hidden="1" x14ac:dyDescent="0.3">
      <c r="A2818" t="s">
        <v>5847</v>
      </c>
      <c r="B2818" t="s">
        <v>5848</v>
      </c>
      <c r="C2818" t="s">
        <v>10398</v>
      </c>
      <c r="D2818" t="s">
        <v>77</v>
      </c>
      <c r="E2818">
        <v>131.18488239999999</v>
      </c>
      <c r="F2818">
        <v>507.65</v>
      </c>
      <c r="G2818">
        <v>0.57301998854352099</v>
      </c>
      <c r="H2818">
        <v>-8.3891585766812504</v>
      </c>
      <c r="I2818">
        <v>6.1308133960257702</v>
      </c>
      <c r="J2818">
        <v>-14.365541294188301</v>
      </c>
      <c r="K2818">
        <v>516.78143224878295</v>
      </c>
      <c r="L2818">
        <v>469.436421580027</v>
      </c>
      <c r="M2818">
        <v>33.396797632755899</v>
      </c>
      <c r="N2818">
        <v>2.4171920513146099</v>
      </c>
      <c r="O2818">
        <v>35.230966216881697</v>
      </c>
      <c r="P2818">
        <v>44.629629629629598</v>
      </c>
      <c r="Q2818">
        <v>1.8452303518478E-2</v>
      </c>
    </row>
    <row r="2819" spans="1:17" hidden="1" x14ac:dyDescent="0.3">
      <c r="A2819" t="s">
        <v>5849</v>
      </c>
      <c r="B2819" t="s">
        <v>5850</v>
      </c>
      <c r="C2819" t="s">
        <v>10398</v>
      </c>
      <c r="D2819" t="s">
        <v>552</v>
      </c>
      <c r="E2819">
        <v>130.893</v>
      </c>
      <c r="F2819">
        <v>70</v>
      </c>
      <c r="G2819">
        <v>42.820146425325099</v>
      </c>
      <c r="H2819">
        <v>11.2268722080575</v>
      </c>
      <c r="I2819">
        <v>49.971929923390398</v>
      </c>
      <c r="J2819">
        <v>-4.3208374304754003</v>
      </c>
      <c r="K2819">
        <v>62.727398118137302</v>
      </c>
      <c r="L2819">
        <v>55.603156628715901</v>
      </c>
      <c r="M2819">
        <v>57.170381679522201</v>
      </c>
      <c r="N2819">
        <v>0.40803702346040999</v>
      </c>
      <c r="O2819">
        <v>14.214285714285699</v>
      </c>
      <c r="P2819">
        <v>88.933873144399399</v>
      </c>
    </row>
    <row r="2820" spans="1:17" hidden="1" x14ac:dyDescent="0.3">
      <c r="A2820" t="s">
        <v>5851</v>
      </c>
      <c r="B2820" t="s">
        <v>5852</v>
      </c>
      <c r="C2820" t="s">
        <v>10398</v>
      </c>
      <c r="D2820" t="s">
        <v>80</v>
      </c>
      <c r="E2820">
        <v>130.85480000000001</v>
      </c>
      <c r="F2820">
        <v>59.05</v>
      </c>
      <c r="G2820">
        <v>14.782881439236199</v>
      </c>
      <c r="H2820">
        <v>-16.5805838965261</v>
      </c>
      <c r="I2820">
        <v>-3.3236740324776499</v>
      </c>
      <c r="J2820">
        <v>-6.9841838726565904</v>
      </c>
      <c r="K2820">
        <v>62.609224031932598</v>
      </c>
      <c r="L2820">
        <v>57.078823454530003</v>
      </c>
      <c r="M2820">
        <v>33.547980750112202</v>
      </c>
      <c r="N2820">
        <v>0.49914977316971199</v>
      </c>
      <c r="O2820">
        <v>30.397967823877998</v>
      </c>
      <c r="P2820">
        <v>69.440459110473398</v>
      </c>
      <c r="Q2820">
        <v>8.5641581925991001E-2</v>
      </c>
    </row>
    <row r="2821" spans="1:17" hidden="1" x14ac:dyDescent="0.3">
      <c r="A2821" t="s">
        <v>5853</v>
      </c>
      <c r="B2821" t="s">
        <v>5854</v>
      </c>
      <c r="C2821" t="s">
        <v>10398</v>
      </c>
      <c r="D2821" t="s">
        <v>514</v>
      </c>
      <c r="E2821">
        <v>130.82062550199899</v>
      </c>
      <c r="F2821">
        <v>120.61</v>
      </c>
      <c r="G2821">
        <v>37.109877855394501</v>
      </c>
      <c r="H2821">
        <v>-7.6076352016959499</v>
      </c>
      <c r="I2821">
        <v>-7.0874736815858599</v>
      </c>
      <c r="J2821">
        <v>-2.4728610520309502</v>
      </c>
      <c r="K2821">
        <v>120.60684101106099</v>
      </c>
      <c r="L2821">
        <v>107.88552353400701</v>
      </c>
      <c r="M2821">
        <v>42.084984198196302</v>
      </c>
      <c r="N2821">
        <v>0.78550298802186502</v>
      </c>
      <c r="O2821">
        <v>38.296990299311801</v>
      </c>
      <c r="P2821">
        <v>81.232156273478594</v>
      </c>
      <c r="Q2821">
        <v>4.4139982642192002E-2</v>
      </c>
    </row>
    <row r="2822" spans="1:17" hidden="1" x14ac:dyDescent="0.3">
      <c r="A2822" t="s">
        <v>5855</v>
      </c>
      <c r="B2822" t="s">
        <v>5856</v>
      </c>
      <c r="C2822" t="s">
        <v>10398</v>
      </c>
      <c r="D2822" t="s">
        <v>390</v>
      </c>
      <c r="E2822">
        <v>130.73114076600001</v>
      </c>
      <c r="F2822">
        <v>56.06</v>
      </c>
      <c r="G2822">
        <v>146.972707539933</v>
      </c>
      <c r="H2822">
        <v>4.6457969606643399</v>
      </c>
      <c r="I2822">
        <v>75.548917194983005</v>
      </c>
      <c r="J2822">
        <v>-2.66832233609983</v>
      </c>
      <c r="K2822">
        <v>53.019335799017902</v>
      </c>
      <c r="L2822">
        <v>42.623197550214101</v>
      </c>
      <c r="M2822">
        <v>54.766913762834001</v>
      </c>
      <c r="N2822">
        <v>0.42462216051228302</v>
      </c>
      <c r="O2822">
        <v>10.595790224759099</v>
      </c>
      <c r="P2822">
        <v>242.66503667481601</v>
      </c>
      <c r="Q2822">
        <v>0.14491885682135899</v>
      </c>
    </row>
    <row r="2823" spans="1:17" hidden="1" x14ac:dyDescent="0.3">
      <c r="A2823" t="s">
        <v>5857</v>
      </c>
      <c r="B2823" t="s">
        <v>5858</v>
      </c>
      <c r="C2823" t="s">
        <v>10398</v>
      </c>
      <c r="D2823" t="s">
        <v>226</v>
      </c>
      <c r="E2823">
        <v>130.6723035</v>
      </c>
      <c r="F2823">
        <v>189.95</v>
      </c>
      <c r="G2823">
        <v>145.69620839434</v>
      </c>
      <c r="H2823">
        <v>52.121147628664403</v>
      </c>
      <c r="I2823">
        <v>115.258511386442</v>
      </c>
      <c r="J2823">
        <v>0.82631515853766802</v>
      </c>
      <c r="K2823">
        <v>145.92304179694301</v>
      </c>
      <c r="L2823">
        <v>108.008535136075</v>
      </c>
      <c r="M2823">
        <v>57.599754398332401</v>
      </c>
      <c r="N2823">
        <v>1.61730155901322</v>
      </c>
      <c r="O2823">
        <v>15.188207423006</v>
      </c>
      <c r="P2823">
        <v>193.132716049382</v>
      </c>
      <c r="Q2823">
        <v>0.138313468820008</v>
      </c>
    </row>
    <row r="2824" spans="1:17" hidden="1" x14ac:dyDescent="0.3">
      <c r="A2824" t="s">
        <v>5859</v>
      </c>
      <c r="B2824" t="s">
        <v>5860</v>
      </c>
      <c r="C2824" t="s">
        <v>10398</v>
      </c>
      <c r="D2824" t="s">
        <v>605</v>
      </c>
      <c r="E2824">
        <v>130.630245</v>
      </c>
      <c r="F2824">
        <v>1836.5</v>
      </c>
      <c r="G2824">
        <v>79.372616051580394</v>
      </c>
      <c r="H2824">
        <v>-20.741066270462401</v>
      </c>
      <c r="I2824">
        <v>112.418070674155</v>
      </c>
      <c r="J2824">
        <v>-0.66769881763929195</v>
      </c>
      <c r="K2824">
        <v>1807.5231552687701</v>
      </c>
      <c r="L2824">
        <v>1384.51120507418</v>
      </c>
      <c r="M2824">
        <v>52.844065867436903</v>
      </c>
      <c r="N2824">
        <v>0.15277501491943499</v>
      </c>
      <c r="O2824">
        <v>25.652055540430101</v>
      </c>
      <c r="P2824">
        <v>148.54513465962901</v>
      </c>
      <c r="Q2824">
        <v>6.6681472955814003E-2</v>
      </c>
    </row>
    <row r="2825" spans="1:17" hidden="1" x14ac:dyDescent="0.3">
      <c r="A2825" t="s">
        <v>5861</v>
      </c>
      <c r="B2825" t="s">
        <v>5862</v>
      </c>
      <c r="C2825" t="s">
        <v>10398</v>
      </c>
      <c r="D2825" t="s">
        <v>605</v>
      </c>
      <c r="E2825">
        <v>130.371871</v>
      </c>
      <c r="F2825">
        <v>41.72</v>
      </c>
      <c r="G2825">
        <v>43.225190069306798</v>
      </c>
      <c r="H2825">
        <v>-15.2169927244981</v>
      </c>
      <c r="I2825">
        <v>-22.4072235728704</v>
      </c>
      <c r="J2825">
        <v>-9.6697210978986803</v>
      </c>
      <c r="K2825">
        <v>41.665222641838298</v>
      </c>
      <c r="L2825">
        <v>36.088071086302797</v>
      </c>
      <c r="M2825">
        <v>41.072833740844104</v>
      </c>
      <c r="N2825">
        <v>0.14414437952230599</v>
      </c>
      <c r="O2825">
        <v>40.819750719079501</v>
      </c>
      <c r="P2825">
        <v>76.231055359167797</v>
      </c>
      <c r="Q2825">
        <v>7.8969070884589002E-2</v>
      </c>
    </row>
    <row r="2826" spans="1:17" hidden="1" x14ac:dyDescent="0.3">
      <c r="A2826" t="s">
        <v>5863</v>
      </c>
      <c r="B2826" t="s">
        <v>5864</v>
      </c>
      <c r="C2826" t="s">
        <v>10398</v>
      </c>
      <c r="D2826" t="s">
        <v>226</v>
      </c>
      <c r="E2826">
        <v>130.33650589999999</v>
      </c>
      <c r="F2826">
        <v>421</v>
      </c>
      <c r="G2826">
        <v>18.099740446942601</v>
      </c>
      <c r="H2826">
        <v>-9.2937563800517804</v>
      </c>
      <c r="I2826">
        <v>6.0934935931060901</v>
      </c>
      <c r="J2826">
        <v>-8.1092483880098598</v>
      </c>
      <c r="K2826">
        <v>414.44039317251298</v>
      </c>
      <c r="L2826">
        <v>364.95285538464901</v>
      </c>
      <c r="M2826">
        <v>46.1575702634142</v>
      </c>
      <c r="N2826">
        <v>0.127063561102911</v>
      </c>
      <c r="O2826">
        <v>24.703087885985699</v>
      </c>
      <c r="P2826">
        <v>60.625715375810699</v>
      </c>
      <c r="Q2826">
        <v>1.3528866046212E-2</v>
      </c>
    </row>
    <row r="2827" spans="1:17" hidden="1" x14ac:dyDescent="0.3">
      <c r="A2827" t="s">
        <v>5865</v>
      </c>
      <c r="B2827" t="s">
        <v>5866</v>
      </c>
      <c r="C2827" t="s">
        <v>10398</v>
      </c>
      <c r="D2827" t="s">
        <v>1680</v>
      </c>
      <c r="E2827">
        <v>130.02585719999999</v>
      </c>
      <c r="F2827">
        <v>62.19</v>
      </c>
      <c r="G2827">
        <v>-5.6845014300657501</v>
      </c>
      <c r="H2827">
        <v>-1.2800410163704301</v>
      </c>
      <c r="I2827">
        <v>-5.7172702236000799</v>
      </c>
      <c r="J2827">
        <v>-0.15853923057205199</v>
      </c>
      <c r="K2827">
        <v>60.354091332550098</v>
      </c>
      <c r="L2827">
        <v>57.782879275025302</v>
      </c>
      <c r="M2827">
        <v>57.650387217952897</v>
      </c>
      <c r="N2827">
        <v>1.2147226459428799</v>
      </c>
      <c r="O2827">
        <v>2.4119633381572498</v>
      </c>
      <c r="P2827">
        <v>29.860096053455798</v>
      </c>
      <c r="Q2827">
        <v>-2.9836431339762999E-2</v>
      </c>
    </row>
    <row r="2828" spans="1:17" hidden="1" x14ac:dyDescent="0.3">
      <c r="A2828" t="s">
        <v>5867</v>
      </c>
      <c r="B2828" t="s">
        <v>5868</v>
      </c>
      <c r="C2828" t="s">
        <v>10398</v>
      </c>
      <c r="D2828" t="s">
        <v>2266</v>
      </c>
      <c r="E2828">
        <v>129.96227640000001</v>
      </c>
      <c r="F2828">
        <v>57.01</v>
      </c>
      <c r="G2828">
        <v>237.73882754868001</v>
      </c>
      <c r="H2828">
        <v>30.857406410645801</v>
      </c>
      <c r="I2828">
        <v>142.34325945109001</v>
      </c>
      <c r="J2828">
        <v>-9.4532563581472395</v>
      </c>
      <c r="K2828">
        <v>50.7706914495758</v>
      </c>
      <c r="L2828">
        <v>33.912074129477098</v>
      </c>
      <c r="M2828">
        <v>33.889084428504297</v>
      </c>
      <c r="N2828">
        <v>0.401502647539831</v>
      </c>
      <c r="O2828">
        <v>23.487107524995601</v>
      </c>
      <c r="P2828">
        <v>330.91458805744497</v>
      </c>
      <c r="Q2828">
        <v>0.16948414911653201</v>
      </c>
    </row>
    <row r="2829" spans="1:17" hidden="1" x14ac:dyDescent="0.3">
      <c r="A2829" t="s">
        <v>5869</v>
      </c>
      <c r="B2829" t="s">
        <v>5870</v>
      </c>
      <c r="C2829" t="s">
        <v>10398</v>
      </c>
      <c r="D2829" t="s">
        <v>5871</v>
      </c>
      <c r="E2829">
        <v>129.81682000000001</v>
      </c>
      <c r="F2829">
        <v>109</v>
      </c>
      <c r="G2829">
        <v>-65.850956619643597</v>
      </c>
      <c r="H2829">
        <v>27.187532045502799</v>
      </c>
      <c r="I2829">
        <v>-5.0833736910569103</v>
      </c>
      <c r="J2829">
        <v>-8.66176234254268</v>
      </c>
      <c r="K2829">
        <v>103.43910956529</v>
      </c>
      <c r="M2829">
        <v>39.331468137862302</v>
      </c>
      <c r="N2829">
        <v>0.70623423130137497</v>
      </c>
      <c r="O2829">
        <v>69.724770642201804</v>
      </c>
      <c r="P2829">
        <v>43.421052631578902</v>
      </c>
    </row>
    <row r="2830" spans="1:17" hidden="1" x14ac:dyDescent="0.3">
      <c r="A2830" t="s">
        <v>5872</v>
      </c>
      <c r="B2830" t="s">
        <v>5873</v>
      </c>
      <c r="C2830" t="s">
        <v>10398</v>
      </c>
      <c r="D2830" t="s">
        <v>753</v>
      </c>
      <c r="E2830">
        <v>128.966509</v>
      </c>
      <c r="F2830">
        <v>93.71</v>
      </c>
      <c r="G2830">
        <v>-2.0975572897034098</v>
      </c>
      <c r="H2830">
        <v>-0.88833002346263201</v>
      </c>
      <c r="I2830">
        <v>-0.44306846767977198</v>
      </c>
      <c r="J2830">
        <v>-0.96734078367486698</v>
      </c>
      <c r="K2830">
        <v>90.136542592256205</v>
      </c>
      <c r="L2830">
        <v>83.906172039486293</v>
      </c>
      <c r="M2830">
        <v>61.719228691607398</v>
      </c>
      <c r="N2830">
        <v>1.0130826745366499</v>
      </c>
      <c r="O2830">
        <v>6.7121972041404403</v>
      </c>
      <c r="P2830">
        <v>34.833993813652498</v>
      </c>
      <c r="Q2830">
        <v>1.0011050249949E-2</v>
      </c>
    </row>
    <row r="2831" spans="1:17" hidden="1" x14ac:dyDescent="0.3">
      <c r="A2831" t="s">
        <v>5874</v>
      </c>
      <c r="B2831" t="s">
        <v>5875</v>
      </c>
      <c r="C2831" t="s">
        <v>10398</v>
      </c>
      <c r="D2831" t="s">
        <v>789</v>
      </c>
      <c r="E2831">
        <v>128.84932499999999</v>
      </c>
      <c r="F2831">
        <v>70.5</v>
      </c>
      <c r="G2831">
        <v>-63.052825536074998</v>
      </c>
      <c r="H2831">
        <v>46.496703990142798</v>
      </c>
      <c r="I2831">
        <v>24.7618458897769</v>
      </c>
      <c r="J2831">
        <v>-2.8497310175085002</v>
      </c>
      <c r="K2831">
        <v>56.854494790532002</v>
      </c>
      <c r="M2831">
        <v>59.0386792156608</v>
      </c>
      <c r="N2831">
        <v>3.3022820800598498</v>
      </c>
      <c r="O2831">
        <v>58.8652482269503</v>
      </c>
      <c r="P2831">
        <v>87.5</v>
      </c>
    </row>
    <row r="2832" spans="1:17" hidden="1" x14ac:dyDescent="0.3">
      <c r="A2832" t="s">
        <v>5876</v>
      </c>
      <c r="B2832" t="s">
        <v>5877</v>
      </c>
      <c r="C2832" t="s">
        <v>10398</v>
      </c>
      <c r="D2832" t="s">
        <v>3369</v>
      </c>
      <c r="E2832">
        <v>128.60442</v>
      </c>
      <c r="F2832">
        <v>84</v>
      </c>
      <c r="G2832">
        <v>13.9960969116204</v>
      </c>
      <c r="H2832">
        <v>-11.2013243737451</v>
      </c>
      <c r="I2832">
        <v>47.8142428311725</v>
      </c>
      <c r="J2832">
        <v>-4.1033342528911998</v>
      </c>
      <c r="K2832">
        <v>83.638454484630202</v>
      </c>
      <c r="L2832">
        <v>69.782857463035697</v>
      </c>
      <c r="M2832">
        <v>41.950013871270698</v>
      </c>
      <c r="N2832">
        <v>0.19822886861786701</v>
      </c>
      <c r="O2832">
        <v>32.869047619047599</v>
      </c>
      <c r="P2832">
        <v>76.730486008836493</v>
      </c>
      <c r="Q2832">
        <v>0.13429423492571099</v>
      </c>
    </row>
    <row r="2833" spans="1:17" hidden="1" x14ac:dyDescent="0.3">
      <c r="A2833" t="s">
        <v>5878</v>
      </c>
      <c r="B2833" t="s">
        <v>5879</v>
      </c>
      <c r="C2833" t="s">
        <v>10398</v>
      </c>
      <c r="D2833" t="s">
        <v>590</v>
      </c>
      <c r="E2833">
        <v>128.40655487999999</v>
      </c>
      <c r="F2833">
        <v>76.48</v>
      </c>
      <c r="G2833">
        <v>144.501659663689</v>
      </c>
      <c r="H2833">
        <v>42.239827326433797</v>
      </c>
      <c r="I2833">
        <v>133.15306045707499</v>
      </c>
      <c r="J2833">
        <v>1.1873543946960501</v>
      </c>
      <c r="K2833">
        <v>62.433326431816504</v>
      </c>
      <c r="L2833">
        <v>46.885995711562302</v>
      </c>
      <c r="M2833">
        <v>59.368924964904501</v>
      </c>
      <c r="N2833">
        <v>0.786543283671164</v>
      </c>
      <c r="O2833">
        <v>5.77928870292887</v>
      </c>
      <c r="P2833">
        <v>215.25144270403899</v>
      </c>
      <c r="Q2833">
        <v>0.131520508784432</v>
      </c>
    </row>
    <row r="2834" spans="1:17" hidden="1" x14ac:dyDescent="0.3">
      <c r="A2834" t="s">
        <v>5880</v>
      </c>
      <c r="B2834" t="s">
        <v>5881</v>
      </c>
      <c r="C2834" t="s">
        <v>10398</v>
      </c>
      <c r="D2834" t="s">
        <v>533</v>
      </c>
      <c r="E2834">
        <v>128.25729999999999</v>
      </c>
      <c r="F2834">
        <v>2.54</v>
      </c>
      <c r="G2834">
        <v>191.925340663649</v>
      </c>
      <c r="H2834">
        <v>98.939681181019097</v>
      </c>
      <c r="I2834">
        <v>173.85872602113901</v>
      </c>
      <c r="J2834">
        <v>19.286632618855101</v>
      </c>
      <c r="K2834">
        <v>1.55433072878703</v>
      </c>
      <c r="L2834">
        <v>1.1525464580039799</v>
      </c>
      <c r="M2834">
        <v>99.368483630374101</v>
      </c>
      <c r="N2834">
        <v>1.1855045334413199</v>
      </c>
      <c r="O2834">
        <v>0</v>
      </c>
      <c r="P2834">
        <v>279.10447761194001</v>
      </c>
      <c r="Q2834">
        <v>0.122242468068786</v>
      </c>
    </row>
    <row r="2835" spans="1:17" hidden="1" x14ac:dyDescent="0.3">
      <c r="A2835" t="s">
        <v>5882</v>
      </c>
      <c r="B2835" t="s">
        <v>5883</v>
      </c>
      <c r="C2835" t="s">
        <v>10398</v>
      </c>
      <c r="D2835" t="s">
        <v>281</v>
      </c>
      <c r="E2835">
        <v>128.109894</v>
      </c>
      <c r="F2835">
        <v>114</v>
      </c>
      <c r="G2835">
        <v>48.670622282001901</v>
      </c>
      <c r="H2835">
        <v>-9.1437694997128105</v>
      </c>
      <c r="I2835">
        <v>-21.852156401726301</v>
      </c>
      <c r="J2835">
        <v>-4.2358128706703102</v>
      </c>
      <c r="K2835">
        <v>116.87675301657499</v>
      </c>
      <c r="L2835">
        <v>111.718448870644</v>
      </c>
      <c r="M2835">
        <v>47.478771622894797</v>
      </c>
      <c r="N2835">
        <v>0.69157836029001596</v>
      </c>
      <c r="O2835">
        <v>31.140350877192901</v>
      </c>
      <c r="P2835">
        <v>100</v>
      </c>
      <c r="Q2835">
        <v>0.16999646869142801</v>
      </c>
    </row>
    <row r="2836" spans="1:17" hidden="1" x14ac:dyDescent="0.3">
      <c r="A2836" t="s">
        <v>5884</v>
      </c>
      <c r="B2836" t="s">
        <v>5885</v>
      </c>
      <c r="C2836" t="s">
        <v>10398</v>
      </c>
      <c r="D2836" t="s">
        <v>77</v>
      </c>
      <c r="E2836">
        <v>128.0613888</v>
      </c>
      <c r="F2836">
        <v>94</v>
      </c>
      <c r="G2836">
        <v>-4.3438132337527096</v>
      </c>
      <c r="H2836">
        <v>-10.578488138983699</v>
      </c>
      <c r="I2836">
        <v>2.5722254973324299</v>
      </c>
      <c r="J2836">
        <v>0.47933765785997001</v>
      </c>
      <c r="K2836">
        <v>95.807131098429593</v>
      </c>
      <c r="L2836">
        <v>90.332132323874603</v>
      </c>
      <c r="M2836">
        <v>40.479294320088798</v>
      </c>
      <c r="N2836">
        <v>0.69414387201859695</v>
      </c>
      <c r="O2836">
        <v>42.446808510638299</v>
      </c>
      <c r="P2836">
        <v>46.875</v>
      </c>
      <c r="Q2836">
        <v>2.9607059652773E-2</v>
      </c>
    </row>
    <row r="2837" spans="1:17" hidden="1" x14ac:dyDescent="0.3">
      <c r="A2837" t="s">
        <v>5886</v>
      </c>
      <c r="B2837" t="s">
        <v>5887</v>
      </c>
      <c r="C2837" t="s">
        <v>10398</v>
      </c>
      <c r="D2837" t="s">
        <v>132</v>
      </c>
      <c r="E2837">
        <v>127.99983879</v>
      </c>
      <c r="F2837">
        <v>35.43</v>
      </c>
      <c r="G2837">
        <v>9.8945422982548195</v>
      </c>
      <c r="H2837">
        <v>-4.1064771103776296</v>
      </c>
      <c r="I2837">
        <v>2.33298311421126</v>
      </c>
      <c r="J2837">
        <v>0.62513013420150398</v>
      </c>
      <c r="K2837">
        <v>35.617498597440601</v>
      </c>
      <c r="L2837">
        <v>33.025941248354101</v>
      </c>
      <c r="M2837">
        <v>51.870737993503496</v>
      </c>
      <c r="N2837">
        <v>0.19674897545193701</v>
      </c>
      <c r="O2837">
        <v>43.9175839683883</v>
      </c>
      <c r="P2837">
        <v>47.625</v>
      </c>
      <c r="Q2837">
        <v>8.0616096250594002E-2</v>
      </c>
    </row>
    <row r="2838" spans="1:17" hidden="1" x14ac:dyDescent="0.3">
      <c r="A2838" t="s">
        <v>5888</v>
      </c>
      <c r="B2838" t="s">
        <v>5889</v>
      </c>
      <c r="C2838" t="s">
        <v>10398</v>
      </c>
      <c r="D2838" t="s">
        <v>54</v>
      </c>
      <c r="E2838">
        <v>127.828581079999</v>
      </c>
      <c r="F2838">
        <v>23.6</v>
      </c>
      <c r="G2838">
        <v>-24.0008055148121</v>
      </c>
      <c r="H2838">
        <v>-2.14503105439048</v>
      </c>
      <c r="I2838">
        <v>4.1844957787480999</v>
      </c>
      <c r="J2838">
        <v>-4.0112746441731897</v>
      </c>
      <c r="K2838">
        <v>23.374222846734</v>
      </c>
      <c r="L2838">
        <v>20.815250711747101</v>
      </c>
      <c r="M2838">
        <v>43.906099721002299</v>
      </c>
      <c r="N2838">
        <v>0.53246266642723095</v>
      </c>
      <c r="O2838">
        <v>32.203389830508399</v>
      </c>
      <c r="P2838">
        <v>68.571428571428498</v>
      </c>
      <c r="Q2838">
        <v>8.5538710875150997E-2</v>
      </c>
    </row>
    <row r="2839" spans="1:17" hidden="1" x14ac:dyDescent="0.3">
      <c r="A2839" t="s">
        <v>5890</v>
      </c>
      <c r="B2839" t="s">
        <v>5891</v>
      </c>
      <c r="C2839" t="s">
        <v>10398</v>
      </c>
      <c r="D2839" t="s">
        <v>215</v>
      </c>
      <c r="E2839">
        <v>127.79506264699999</v>
      </c>
      <c r="F2839">
        <v>29.89</v>
      </c>
      <c r="G2839">
        <v>1.7909687064922399</v>
      </c>
      <c r="H2839">
        <v>10.0199517759795</v>
      </c>
      <c r="I2839">
        <v>23.028404637922101</v>
      </c>
      <c r="J2839">
        <v>-18.043154615187401</v>
      </c>
      <c r="K2839">
        <v>26.5272277286453</v>
      </c>
      <c r="L2839">
        <v>23.890121092592899</v>
      </c>
      <c r="M2839">
        <v>51.9644424207439</v>
      </c>
      <c r="N2839">
        <v>3.2994185847506801</v>
      </c>
      <c r="O2839">
        <v>30.076948812311802</v>
      </c>
      <c r="P2839">
        <v>73.981373690337605</v>
      </c>
      <c r="Q2839">
        <v>0.111425432351364</v>
      </c>
    </row>
    <row r="2840" spans="1:17" hidden="1" x14ac:dyDescent="0.3">
      <c r="A2840" t="s">
        <v>5892</v>
      </c>
      <c r="B2840" t="s">
        <v>5893</v>
      </c>
      <c r="C2840" t="s">
        <v>10398</v>
      </c>
      <c r="D2840" t="s">
        <v>991</v>
      </c>
      <c r="E2840">
        <v>127.24243708</v>
      </c>
      <c r="F2840">
        <v>37.4</v>
      </c>
      <c r="G2840">
        <v>116.297214597353</v>
      </c>
      <c r="H2840">
        <v>-33.386525654991601</v>
      </c>
      <c r="I2840">
        <v>24.652794635687499</v>
      </c>
      <c r="J2840">
        <v>-8.2133673811448702</v>
      </c>
      <c r="K2840">
        <v>39.5970348326642</v>
      </c>
      <c r="L2840">
        <v>30.475505472364201</v>
      </c>
      <c r="M2840">
        <v>13.9629967668359</v>
      </c>
      <c r="N2840">
        <v>0.33997788634207099</v>
      </c>
      <c r="O2840">
        <v>40.775401069518701</v>
      </c>
      <c r="P2840">
        <v>166.76176890156901</v>
      </c>
      <c r="Q2840">
        <v>0.155287190563063</v>
      </c>
    </row>
    <row r="2841" spans="1:17" hidden="1" x14ac:dyDescent="0.3">
      <c r="A2841" t="s">
        <v>5894</v>
      </c>
      <c r="B2841" t="s">
        <v>5895</v>
      </c>
      <c r="C2841" t="s">
        <v>10398</v>
      </c>
      <c r="D2841" t="s">
        <v>2645</v>
      </c>
      <c r="E2841">
        <v>127.1974</v>
      </c>
      <c r="F2841">
        <v>89.5</v>
      </c>
      <c r="G2841">
        <v>-47.181123657865299</v>
      </c>
      <c r="H2841">
        <v>-5.6242635734806896</v>
      </c>
      <c r="I2841">
        <v>-19.7436486157175</v>
      </c>
      <c r="J2841">
        <v>-3.6596039402846601</v>
      </c>
      <c r="K2841">
        <v>93.2909416259766</v>
      </c>
      <c r="L2841">
        <v>95.953434222164603</v>
      </c>
      <c r="M2841">
        <v>32.839757176224602</v>
      </c>
      <c r="N2841">
        <v>0.45538751726228499</v>
      </c>
      <c r="O2841">
        <v>54.972067039106101</v>
      </c>
      <c r="P2841">
        <v>8.3535108958837796</v>
      </c>
    </row>
    <row r="2842" spans="1:17" hidden="1" x14ac:dyDescent="0.3">
      <c r="A2842" t="s">
        <v>5896</v>
      </c>
      <c r="B2842" t="s">
        <v>5897</v>
      </c>
      <c r="C2842" t="s">
        <v>10398</v>
      </c>
      <c r="D2842" t="s">
        <v>407</v>
      </c>
      <c r="E2842">
        <v>126.98359685</v>
      </c>
      <c r="F2842">
        <v>12.65</v>
      </c>
      <c r="G2842">
        <v>85.542407743645498</v>
      </c>
      <c r="H2842">
        <v>-29.272320465517598</v>
      </c>
      <c r="I2842">
        <v>-36.744814652253297</v>
      </c>
      <c r="J2842">
        <v>10.108854841077299</v>
      </c>
      <c r="K2842">
        <v>14.5389612316838</v>
      </c>
      <c r="L2842">
        <v>13.075316970509901</v>
      </c>
      <c r="M2842">
        <v>45.635236396527098</v>
      </c>
      <c r="N2842">
        <v>0.45805510404584898</v>
      </c>
      <c r="O2842">
        <v>54.071146245059303</v>
      </c>
      <c r="P2842">
        <v>137.33583489681001</v>
      </c>
    </row>
    <row r="2843" spans="1:17" hidden="1" x14ac:dyDescent="0.3">
      <c r="A2843" t="s">
        <v>5898</v>
      </c>
      <c r="B2843" t="s">
        <v>5899</v>
      </c>
      <c r="C2843" t="s">
        <v>10398</v>
      </c>
      <c r="D2843" t="s">
        <v>278</v>
      </c>
      <c r="E2843">
        <v>126.97584981999999</v>
      </c>
      <c r="F2843">
        <v>124.7</v>
      </c>
      <c r="G2843">
        <v>-20.732887184452199</v>
      </c>
      <c r="H2843">
        <v>-4.1382625470793704</v>
      </c>
      <c r="I2843">
        <v>0.66660779453887997</v>
      </c>
      <c r="J2843">
        <v>-6.3340835921575804</v>
      </c>
      <c r="K2843">
        <v>124.538087477372</v>
      </c>
      <c r="L2843">
        <v>123.136653423376</v>
      </c>
      <c r="M2843">
        <v>51.406443393449401</v>
      </c>
      <c r="N2843">
        <v>1.1256789248158301</v>
      </c>
      <c r="O2843">
        <v>32.317562149157901</v>
      </c>
      <c r="P2843">
        <v>30.507587650444702</v>
      </c>
      <c r="Q2843">
        <v>5.9249396301444997E-2</v>
      </c>
    </row>
    <row r="2844" spans="1:17" hidden="1" x14ac:dyDescent="0.3">
      <c r="A2844" t="s">
        <v>5900</v>
      </c>
      <c r="B2844" t="s">
        <v>5901</v>
      </c>
      <c r="C2844" t="s">
        <v>10398</v>
      </c>
      <c r="D2844" t="s">
        <v>533</v>
      </c>
      <c r="E2844">
        <v>126.861</v>
      </c>
      <c r="F2844">
        <v>120.82</v>
      </c>
      <c r="G2844">
        <v>498.04271695824002</v>
      </c>
      <c r="H2844">
        <v>12.8223929265616</v>
      </c>
      <c r="I2844">
        <v>163.86502975375399</v>
      </c>
      <c r="J2844">
        <v>-9.8490121500013306</v>
      </c>
      <c r="K2844">
        <v>106.738053241451</v>
      </c>
      <c r="L2844">
        <v>68.132714152477504</v>
      </c>
      <c r="M2844">
        <v>32.673909769155202</v>
      </c>
      <c r="N2844">
        <v>1.9506303418537501</v>
      </c>
      <c r="O2844">
        <v>17.033603707995301</v>
      </c>
      <c r="P2844">
        <v>582.59887005649705</v>
      </c>
      <c r="Q2844">
        <v>9.6329171458886004E-2</v>
      </c>
    </row>
    <row r="2845" spans="1:17" hidden="1" x14ac:dyDescent="0.3">
      <c r="A2845" t="s">
        <v>5902</v>
      </c>
      <c r="B2845" t="s">
        <v>5903</v>
      </c>
      <c r="C2845" t="s">
        <v>10398</v>
      </c>
      <c r="D2845" t="s">
        <v>472</v>
      </c>
      <c r="E2845">
        <v>126.707067</v>
      </c>
      <c r="F2845">
        <v>141.55000000000001</v>
      </c>
      <c r="G2845">
        <v>-30.260313344789701</v>
      </c>
      <c r="H2845">
        <v>-7.11131852920977</v>
      </c>
      <c r="I2845">
        <v>-18.761963634032501</v>
      </c>
      <c r="J2845">
        <v>-7.5839477680694998</v>
      </c>
      <c r="M2845">
        <v>38.263649504824301</v>
      </c>
      <c r="O2845">
        <v>20.0989049805722</v>
      </c>
      <c r="P2845">
        <v>9.3050193050193197</v>
      </c>
    </row>
    <row r="2846" spans="1:17" hidden="1" x14ac:dyDescent="0.3">
      <c r="A2846" t="s">
        <v>5904</v>
      </c>
      <c r="B2846" t="s">
        <v>5905</v>
      </c>
      <c r="C2846" t="s">
        <v>10398</v>
      </c>
      <c r="D2846" t="s">
        <v>278</v>
      </c>
      <c r="E2846">
        <v>126.54076000000001</v>
      </c>
      <c r="F2846">
        <v>31.16</v>
      </c>
      <c r="G2846">
        <v>52.0973154210022</v>
      </c>
      <c r="H2846">
        <v>-14.5444546116626</v>
      </c>
      <c r="I2846">
        <v>34.276341174443402</v>
      </c>
      <c r="J2846">
        <v>-3.64147195630827</v>
      </c>
      <c r="K2846">
        <v>32.366166905942102</v>
      </c>
      <c r="L2846">
        <v>27.561177121946901</v>
      </c>
      <c r="M2846">
        <v>45.497896731129103</v>
      </c>
      <c r="N2846">
        <v>0.33326627419340399</v>
      </c>
      <c r="O2846">
        <v>35.654685494223301</v>
      </c>
      <c r="P2846">
        <v>111.97278911564599</v>
      </c>
      <c r="Q2846">
        <v>0.11564037398756501</v>
      </c>
    </row>
    <row r="2847" spans="1:17" hidden="1" x14ac:dyDescent="0.3">
      <c r="A2847" t="s">
        <v>5906</v>
      </c>
      <c r="B2847" t="s">
        <v>5907</v>
      </c>
      <c r="C2847" t="s">
        <v>10398</v>
      </c>
      <c r="D2847" t="s">
        <v>77</v>
      </c>
      <c r="E2847">
        <v>125.68156949999999</v>
      </c>
      <c r="F2847">
        <v>298.95</v>
      </c>
      <c r="G2847">
        <v>414.64447456709797</v>
      </c>
      <c r="H2847">
        <v>33.578794204402797</v>
      </c>
      <c r="I2847">
        <v>73.539318417249405</v>
      </c>
      <c r="J2847">
        <v>9.5986828126178203</v>
      </c>
      <c r="K2847">
        <v>218.701919855386</v>
      </c>
      <c r="L2847">
        <v>159.338768014935</v>
      </c>
      <c r="M2847">
        <v>73.111870306573095</v>
      </c>
      <c r="N2847">
        <v>1.4877674441294</v>
      </c>
      <c r="O2847">
        <v>8.6803813346713401</v>
      </c>
      <c r="P2847">
        <v>445.62876437305999</v>
      </c>
      <c r="Q2847">
        <v>0.32792381295649198</v>
      </c>
    </row>
    <row r="2848" spans="1:17" hidden="1" x14ac:dyDescent="0.3">
      <c r="A2848" t="s">
        <v>5908</v>
      </c>
      <c r="B2848" t="s">
        <v>5909</v>
      </c>
      <c r="C2848" t="s">
        <v>10398</v>
      </c>
      <c r="D2848" t="s">
        <v>54</v>
      </c>
      <c r="E2848">
        <v>125.30835999999999</v>
      </c>
      <c r="F2848">
        <v>29.02</v>
      </c>
      <c r="G2848">
        <v>-10.4150019142627</v>
      </c>
      <c r="H2848">
        <v>-11.550376228083101</v>
      </c>
      <c r="I2848">
        <v>-12.721295514933001</v>
      </c>
      <c r="J2848">
        <v>-4.0728399696250897</v>
      </c>
      <c r="K2848">
        <v>29.491190166705898</v>
      </c>
      <c r="L2848">
        <v>29.54679161468</v>
      </c>
      <c r="M2848">
        <v>51.043814070428901</v>
      </c>
      <c r="N2848">
        <v>0.61002679246415403</v>
      </c>
      <c r="O2848">
        <v>51.2405237767057</v>
      </c>
      <c r="P2848">
        <v>29.092526690391399</v>
      </c>
      <c r="Q2848">
        <v>-2.6750403784542E-2</v>
      </c>
    </row>
    <row r="2849" spans="1:17" hidden="1" x14ac:dyDescent="0.3">
      <c r="A2849" t="s">
        <v>5910</v>
      </c>
      <c r="B2849" t="s">
        <v>5911</v>
      </c>
      <c r="C2849" t="s">
        <v>10398</v>
      </c>
      <c r="D2849" t="s">
        <v>605</v>
      </c>
      <c r="E2849">
        <v>124.998654</v>
      </c>
      <c r="F2849">
        <v>3.74</v>
      </c>
      <c r="G2849">
        <v>111.696675902522</v>
      </c>
      <c r="H2849">
        <v>2.6205901643307801</v>
      </c>
      <c r="I2849">
        <v>4.5276538523062602</v>
      </c>
      <c r="J2849">
        <v>-7.8862068873177096</v>
      </c>
      <c r="K2849">
        <v>3.78778112804476</v>
      </c>
      <c r="L2849">
        <v>3.2394402669718199</v>
      </c>
      <c r="M2849">
        <v>42.870224772920601</v>
      </c>
      <c r="N2849">
        <v>1.8079211698969699</v>
      </c>
      <c r="O2849">
        <v>23.7967914438502</v>
      </c>
      <c r="P2849">
        <v>141.29032258064501</v>
      </c>
    </row>
    <row r="2850" spans="1:17" hidden="1" x14ac:dyDescent="0.3">
      <c r="A2850" t="s">
        <v>5912</v>
      </c>
      <c r="B2850" t="s">
        <v>5913</v>
      </c>
      <c r="C2850" t="s">
        <v>10398</v>
      </c>
      <c r="D2850" t="s">
        <v>197</v>
      </c>
      <c r="E2850">
        <v>124.967505</v>
      </c>
      <c r="F2850">
        <v>150</v>
      </c>
      <c r="G2850">
        <v>60.063705705237503</v>
      </c>
      <c r="H2850">
        <v>-10.1450337860487</v>
      </c>
      <c r="I2850">
        <v>62.4970459172958</v>
      </c>
      <c r="J2850">
        <v>4.4068903139159703</v>
      </c>
      <c r="K2850">
        <v>147.12102701582</v>
      </c>
      <c r="L2850">
        <v>125.521505730013</v>
      </c>
      <c r="M2850">
        <v>59.3881189072696</v>
      </c>
      <c r="N2850">
        <v>0.58754911601517601</v>
      </c>
      <c r="O2850">
        <v>19.6666666666666</v>
      </c>
      <c r="P2850">
        <v>105.563930382348</v>
      </c>
      <c r="Q2850">
        <v>0.20476199153955399</v>
      </c>
    </row>
    <row r="2851" spans="1:17" hidden="1" x14ac:dyDescent="0.3">
      <c r="A2851" t="s">
        <v>5914</v>
      </c>
      <c r="B2851" t="s">
        <v>5915</v>
      </c>
      <c r="C2851" t="s">
        <v>10398</v>
      </c>
      <c r="D2851" t="s">
        <v>390</v>
      </c>
      <c r="E2851">
        <v>124.661705328</v>
      </c>
      <c r="F2851">
        <v>72.180000000000007</v>
      </c>
      <c r="G2851">
        <v>-65.880644429331696</v>
      </c>
      <c r="H2851">
        <v>-17.674675404988701</v>
      </c>
      <c r="I2851">
        <v>-26.1476344471108</v>
      </c>
      <c r="J2851">
        <v>-8.1947285968871704</v>
      </c>
      <c r="K2851">
        <v>77.557733702128502</v>
      </c>
      <c r="L2851">
        <v>83.315079313641604</v>
      </c>
      <c r="M2851">
        <v>37.5101577810047</v>
      </c>
      <c r="N2851">
        <v>0.35515450057293702</v>
      </c>
      <c r="O2851">
        <v>65.567154512876201</v>
      </c>
      <c r="P2851">
        <v>15.076347674028501</v>
      </c>
      <c r="Q2851">
        <v>0.16228953314779501</v>
      </c>
    </row>
    <row r="2852" spans="1:17" hidden="1" x14ac:dyDescent="0.3">
      <c r="A2852" t="s">
        <v>5916</v>
      </c>
      <c r="B2852" t="s">
        <v>5917</v>
      </c>
      <c r="C2852" t="s">
        <v>10398</v>
      </c>
      <c r="D2852" t="s">
        <v>21</v>
      </c>
      <c r="E2852">
        <v>124.380731088</v>
      </c>
      <c r="F2852">
        <v>101.68</v>
      </c>
      <c r="G2852">
        <v>-61.557514192341898</v>
      </c>
      <c r="H2852">
        <v>7.3760894521927902</v>
      </c>
      <c r="I2852">
        <v>-37.332787038851102</v>
      </c>
      <c r="J2852">
        <v>6.4388065318986003</v>
      </c>
      <c r="K2852">
        <v>98.599883153092605</v>
      </c>
      <c r="L2852">
        <v>123.228855640994</v>
      </c>
      <c r="M2852">
        <v>70.952816896860895</v>
      </c>
      <c r="N2852">
        <v>1.5852919056834101</v>
      </c>
      <c r="O2852">
        <v>126.199842643587</v>
      </c>
      <c r="P2852">
        <v>20.817490494296599</v>
      </c>
      <c r="Q2852">
        <v>1.0549801698290001E-3</v>
      </c>
    </row>
    <row r="2853" spans="1:17" hidden="1" x14ac:dyDescent="0.3">
      <c r="A2853" t="s">
        <v>5918</v>
      </c>
      <c r="B2853" t="s">
        <v>5919</v>
      </c>
      <c r="C2853" t="s">
        <v>10398</v>
      </c>
      <c r="D2853" t="s">
        <v>4809</v>
      </c>
      <c r="E2853">
        <v>124.2818268</v>
      </c>
      <c r="F2853">
        <v>63.16</v>
      </c>
      <c r="G2853">
        <v>-75.863319157918895</v>
      </c>
      <c r="H2853">
        <v>-7.0914525839622398</v>
      </c>
      <c r="I2853">
        <v>-19.082912581098402</v>
      </c>
      <c r="J2853">
        <v>-1.64916192368098</v>
      </c>
      <c r="K2853">
        <v>64.040317909791497</v>
      </c>
      <c r="L2853">
        <v>77.627866077482906</v>
      </c>
      <c r="M2853">
        <v>50.9388111506561</v>
      </c>
      <c r="N2853">
        <v>0.59613293622653996</v>
      </c>
      <c r="O2853">
        <v>97.672577580747301</v>
      </c>
      <c r="P2853">
        <v>13.8018018018017</v>
      </c>
    </row>
    <row r="2854" spans="1:17" hidden="1" x14ac:dyDescent="0.3">
      <c r="A2854" t="s">
        <v>5920</v>
      </c>
      <c r="B2854" t="s">
        <v>5921</v>
      </c>
      <c r="C2854" t="s">
        <v>10398</v>
      </c>
      <c r="D2854" t="s">
        <v>80</v>
      </c>
      <c r="E2854">
        <v>124.22727784999999</v>
      </c>
      <c r="F2854">
        <v>16.899999999999999</v>
      </c>
      <c r="G2854">
        <v>168.87827454771701</v>
      </c>
      <c r="H2854">
        <v>44.888364242100003</v>
      </c>
      <c r="I2854">
        <v>133.794301292591</v>
      </c>
      <c r="J2854">
        <v>1.9927029063950501</v>
      </c>
      <c r="K2854">
        <v>12.222485887903099</v>
      </c>
      <c r="L2854">
        <v>8.9905748863955495</v>
      </c>
      <c r="M2854">
        <v>77.701265947248899</v>
      </c>
      <c r="N2854">
        <v>0.28432003139387702</v>
      </c>
      <c r="O2854">
        <v>5.9171597633156298E-2</v>
      </c>
      <c r="P2854">
        <v>254.283743894087</v>
      </c>
      <c r="Q2854">
        <v>8.9345992440407002E-2</v>
      </c>
    </row>
    <row r="2855" spans="1:17" hidden="1" x14ac:dyDescent="0.3">
      <c r="A2855" t="s">
        <v>5922</v>
      </c>
      <c r="B2855" t="s">
        <v>5923</v>
      </c>
      <c r="C2855" t="s">
        <v>10398</v>
      </c>
      <c r="D2855" t="s">
        <v>54</v>
      </c>
      <c r="E2855">
        <v>124.05</v>
      </c>
      <c r="F2855">
        <v>1033.75</v>
      </c>
      <c r="G2855">
        <v>1.26078370162369</v>
      </c>
      <c r="H2855">
        <v>2.3499481693513098</v>
      </c>
      <c r="I2855">
        <v>1.8640880050739199</v>
      </c>
      <c r="J2855">
        <v>-12.3595514565255</v>
      </c>
      <c r="K2855">
        <v>1004.6832522936</v>
      </c>
      <c r="L2855">
        <v>935.23961297807602</v>
      </c>
      <c r="M2855">
        <v>49.841914271907598</v>
      </c>
      <c r="N2855">
        <v>0.39632494697755599</v>
      </c>
      <c r="O2855">
        <v>26.045949214026599</v>
      </c>
      <c r="P2855">
        <v>45.803949224259497</v>
      </c>
      <c r="Q2855">
        <v>4.3314300677778E-2</v>
      </c>
    </row>
    <row r="2856" spans="1:17" hidden="1" x14ac:dyDescent="0.3">
      <c r="A2856" t="s">
        <v>5924</v>
      </c>
      <c r="B2856" t="s">
        <v>5925</v>
      </c>
      <c r="C2856" t="s">
        <v>10398</v>
      </c>
      <c r="D2856" t="s">
        <v>364</v>
      </c>
      <c r="E2856">
        <v>123.98</v>
      </c>
      <c r="F2856">
        <v>309.95</v>
      </c>
      <c r="G2856">
        <v>91.483386132147899</v>
      </c>
      <c r="H2856">
        <v>-23.736731849946601</v>
      </c>
      <c r="I2856">
        <v>114.862237794001</v>
      </c>
      <c r="J2856">
        <v>-13.274928942706399</v>
      </c>
      <c r="K2856">
        <v>312.66846354083702</v>
      </c>
      <c r="M2856">
        <v>11.671083083387799</v>
      </c>
      <c r="N2856">
        <v>0.440693430656934</v>
      </c>
      <c r="O2856">
        <v>22.600419422487398</v>
      </c>
      <c r="P2856">
        <v>138.423076923076</v>
      </c>
    </row>
    <row r="2857" spans="1:17" hidden="1" x14ac:dyDescent="0.3">
      <c r="A2857" t="s">
        <v>5926</v>
      </c>
      <c r="B2857" t="s">
        <v>5927</v>
      </c>
      <c r="C2857" t="s">
        <v>10398</v>
      </c>
      <c r="D2857" t="s">
        <v>114</v>
      </c>
      <c r="E2857">
        <v>123.6166757</v>
      </c>
      <c r="F2857">
        <v>0.62</v>
      </c>
      <c r="G2857">
        <v>-52.0936466781231</v>
      </c>
      <c r="H2857">
        <v>-10.482269417402</v>
      </c>
      <c r="I2857">
        <v>-45.154120496777601</v>
      </c>
      <c r="J2857">
        <v>-6.3287519965294896</v>
      </c>
      <c r="K2857">
        <v>0.92207620674064295</v>
      </c>
      <c r="L2857">
        <v>0.97656966561735103</v>
      </c>
      <c r="M2857">
        <v>9.9806048732130108</v>
      </c>
      <c r="N2857">
        <v>1.3036614093971299</v>
      </c>
      <c r="O2857">
        <v>101.61290322580599</v>
      </c>
      <c r="P2857">
        <v>0</v>
      </c>
      <c r="Q2857">
        <v>-0.108661067013802</v>
      </c>
    </row>
    <row r="2858" spans="1:17" hidden="1" x14ac:dyDescent="0.3">
      <c r="A2858" t="s">
        <v>5928</v>
      </c>
      <c r="B2858" t="s">
        <v>5929</v>
      </c>
      <c r="C2858" t="s">
        <v>10398</v>
      </c>
      <c r="D2858" t="s">
        <v>2435</v>
      </c>
      <c r="E2858">
        <v>123.34694211999999</v>
      </c>
      <c r="F2858">
        <v>14.93</v>
      </c>
      <c r="G2858">
        <v>-16.999378201501699</v>
      </c>
      <c r="H2858">
        <v>-21.069832058238799</v>
      </c>
      <c r="I2858">
        <v>31.354152482083499</v>
      </c>
      <c r="J2858">
        <v>-7.6620211068806299</v>
      </c>
      <c r="K2858">
        <v>14.8365424247216</v>
      </c>
      <c r="L2858">
        <v>12.967087514456299</v>
      </c>
      <c r="M2858">
        <v>26.8022364413658</v>
      </c>
      <c r="N2858">
        <v>0.46040210490750699</v>
      </c>
      <c r="O2858">
        <v>32.217012726054897</v>
      </c>
      <c r="P2858">
        <v>57.822410147991498</v>
      </c>
      <c r="Q2858">
        <v>0.17499256315509201</v>
      </c>
    </row>
    <row r="2859" spans="1:17" hidden="1" x14ac:dyDescent="0.3">
      <c r="A2859" t="s">
        <v>5930</v>
      </c>
      <c r="B2859" t="s">
        <v>5931</v>
      </c>
      <c r="C2859" t="s">
        <v>10398</v>
      </c>
      <c r="D2859" t="s">
        <v>1978</v>
      </c>
      <c r="E2859">
        <v>123.32250000000001</v>
      </c>
      <c r="F2859">
        <v>12.18</v>
      </c>
      <c r="G2859">
        <v>73.406353321876793</v>
      </c>
      <c r="H2859">
        <v>-10.3447402798728</v>
      </c>
      <c r="I2859">
        <v>17.2380363659674</v>
      </c>
      <c r="J2859">
        <v>-5.3382688783867902</v>
      </c>
      <c r="K2859">
        <v>12.8101100895279</v>
      </c>
      <c r="L2859">
        <v>11.463450021854801</v>
      </c>
      <c r="M2859">
        <v>34.024123471738697</v>
      </c>
      <c r="N2859">
        <v>0.27291243151147998</v>
      </c>
      <c r="O2859">
        <v>40.804597701149397</v>
      </c>
      <c r="P2859">
        <v>113.684210526315</v>
      </c>
      <c r="Q2859">
        <v>-1.7908950561619001E-2</v>
      </c>
    </row>
    <row r="2860" spans="1:17" hidden="1" x14ac:dyDescent="0.3">
      <c r="A2860" t="s">
        <v>5932</v>
      </c>
      <c r="B2860" t="s">
        <v>5933</v>
      </c>
      <c r="C2860" t="s">
        <v>10398</v>
      </c>
      <c r="D2860" t="s">
        <v>51</v>
      </c>
      <c r="E2860">
        <v>123.03144</v>
      </c>
      <c r="F2860">
        <v>108</v>
      </c>
      <c r="G2860">
        <v>-42.144253965572503</v>
      </c>
      <c r="H2860">
        <v>-24.711518429259701</v>
      </c>
      <c r="I2860">
        <v>-30.6459042548152</v>
      </c>
      <c r="J2860">
        <v>-7.9766822511917397</v>
      </c>
      <c r="O2860">
        <v>20.4166666666666</v>
      </c>
      <c r="P2860">
        <v>7.73067331670822</v>
      </c>
    </row>
    <row r="2861" spans="1:17" hidden="1" x14ac:dyDescent="0.3">
      <c r="A2861" t="s">
        <v>5934</v>
      </c>
      <c r="B2861" t="s">
        <v>5935</v>
      </c>
      <c r="C2861" t="s">
        <v>10398</v>
      </c>
      <c r="D2861" t="s">
        <v>1263</v>
      </c>
      <c r="E2861">
        <v>122.87175000000001</v>
      </c>
      <c r="F2861">
        <v>78.2</v>
      </c>
      <c r="G2861">
        <v>-36.220512349764903</v>
      </c>
      <c r="H2861">
        <v>-39.240065293841901</v>
      </c>
      <c r="I2861">
        <v>-24.7221626390076</v>
      </c>
      <c r="J2861">
        <v>-23.457553427656499</v>
      </c>
      <c r="M2861">
        <v>42.177032120414701</v>
      </c>
      <c r="O2861">
        <v>80.306905370843893</v>
      </c>
      <c r="P2861">
        <v>19.663351185921901</v>
      </c>
    </row>
    <row r="2862" spans="1:17" hidden="1" x14ac:dyDescent="0.3">
      <c r="A2862" t="s">
        <v>5936</v>
      </c>
      <c r="B2862" t="s">
        <v>5937</v>
      </c>
      <c r="C2862" t="s">
        <v>10398</v>
      </c>
      <c r="D2862" t="s">
        <v>27</v>
      </c>
      <c r="E2862">
        <v>122.4520536</v>
      </c>
      <c r="F2862">
        <v>2</v>
      </c>
      <c r="G2862">
        <v>42.820146425325099</v>
      </c>
      <c r="H2862">
        <v>-13.8387037155403</v>
      </c>
      <c r="I2862">
        <v>-11.1434253096118</v>
      </c>
      <c r="J2862">
        <v>-5.5228911906686804</v>
      </c>
      <c r="K2862">
        <v>2.20447200668014</v>
      </c>
      <c r="L2862">
        <v>1.96333790898725</v>
      </c>
      <c r="M2862">
        <v>32.547122019084497</v>
      </c>
      <c r="N2862">
        <v>0.63004055369349499</v>
      </c>
      <c r="O2862">
        <v>53</v>
      </c>
      <c r="P2862">
        <v>94.174757281553397</v>
      </c>
      <c r="Q2862">
        <v>0.116409730239061</v>
      </c>
    </row>
    <row r="2863" spans="1:17" hidden="1" x14ac:dyDescent="0.3">
      <c r="A2863" t="s">
        <v>5938</v>
      </c>
      <c r="B2863" t="s">
        <v>5939</v>
      </c>
      <c r="C2863" t="s">
        <v>10398</v>
      </c>
      <c r="D2863" t="s">
        <v>605</v>
      </c>
      <c r="E2863">
        <v>122.438</v>
      </c>
      <c r="F2863">
        <v>72.5</v>
      </c>
      <c r="G2863">
        <v>-38.741516352308601</v>
      </c>
      <c r="H2863">
        <v>-8.5312523978918602</v>
      </c>
      <c r="I2863">
        <v>0.718206801890094</v>
      </c>
      <c r="J2863">
        <v>-1.71336738114487</v>
      </c>
      <c r="K2863">
        <v>70.557720535901694</v>
      </c>
      <c r="M2863">
        <v>59.418356188124903</v>
      </c>
      <c r="N2863">
        <v>0.68948371591944901</v>
      </c>
      <c r="O2863">
        <v>33.682758620689597</v>
      </c>
      <c r="P2863">
        <v>56.756756756756701</v>
      </c>
    </row>
    <row r="2864" spans="1:17" hidden="1" x14ac:dyDescent="0.3">
      <c r="A2864" t="s">
        <v>5940</v>
      </c>
      <c r="B2864" t="s">
        <v>5941</v>
      </c>
      <c r="C2864" t="s">
        <v>10398</v>
      </c>
      <c r="D2864" t="s">
        <v>89</v>
      </c>
      <c r="E2864">
        <v>122.34828</v>
      </c>
      <c r="F2864">
        <v>233.4</v>
      </c>
      <c r="G2864">
        <v>-11.982157638062599</v>
      </c>
      <c r="H2864">
        <v>14.864050928918299</v>
      </c>
      <c r="I2864">
        <v>-0.48380792730540201</v>
      </c>
      <c r="J2864">
        <v>17.5723469045694</v>
      </c>
      <c r="M2864">
        <v>100</v>
      </c>
      <c r="O2864">
        <v>1.1139674378748801</v>
      </c>
      <c r="P2864">
        <v>29.991645781119399</v>
      </c>
    </row>
    <row r="2865" spans="1:17" hidden="1" x14ac:dyDescent="0.3">
      <c r="A2865" t="s">
        <v>5942</v>
      </c>
      <c r="B2865" t="s">
        <v>5943</v>
      </c>
      <c r="C2865" t="s">
        <v>10398</v>
      </c>
      <c r="D2865" t="s">
        <v>605</v>
      </c>
      <c r="E2865">
        <v>122.3202976</v>
      </c>
      <c r="F2865">
        <v>56.6</v>
      </c>
      <c r="G2865">
        <v>-16.506733591210001</v>
      </c>
      <c r="H2865">
        <v>-5.2664909430028697</v>
      </c>
      <c r="I2865">
        <v>-20.559539600486598</v>
      </c>
      <c r="J2865">
        <v>-2.5239917343701199</v>
      </c>
      <c r="K2865">
        <v>58.135321787761697</v>
      </c>
      <c r="L2865">
        <v>58.637475363795403</v>
      </c>
      <c r="M2865">
        <v>40.429468763325801</v>
      </c>
      <c r="N2865">
        <v>0.73595927748475098</v>
      </c>
      <c r="O2865">
        <v>62.508833922261402</v>
      </c>
      <c r="P2865">
        <v>18.410041841004102</v>
      </c>
      <c r="Q2865">
        <v>5.8500368243886998E-2</v>
      </c>
    </row>
    <row r="2866" spans="1:17" hidden="1" x14ac:dyDescent="0.3">
      <c r="A2866" t="s">
        <v>5944</v>
      </c>
      <c r="B2866" t="s">
        <v>5945</v>
      </c>
      <c r="C2866" t="s">
        <v>10398</v>
      </c>
      <c r="D2866" t="s">
        <v>21</v>
      </c>
      <c r="E2866">
        <v>122.223456</v>
      </c>
      <c r="F2866">
        <v>106.2</v>
      </c>
      <c r="G2866">
        <v>-41.6797393933549</v>
      </c>
      <c r="H2866">
        <v>-13.1569958209419</v>
      </c>
      <c r="I2866">
        <v>-30.181389682597601</v>
      </c>
      <c r="J2866">
        <v>-6.8195580725140603</v>
      </c>
      <c r="O2866">
        <v>25.3295668549905</v>
      </c>
      <c r="P2866">
        <v>3.0567685589519602</v>
      </c>
    </row>
    <row r="2867" spans="1:17" hidden="1" x14ac:dyDescent="0.3">
      <c r="A2867" t="s">
        <v>5946</v>
      </c>
      <c r="B2867" t="s">
        <v>5947</v>
      </c>
      <c r="C2867" t="s">
        <v>10398</v>
      </c>
      <c r="D2867" t="s">
        <v>4755</v>
      </c>
      <c r="E2867">
        <v>122.032</v>
      </c>
      <c r="F2867">
        <v>290</v>
      </c>
      <c r="G2867">
        <v>106.46658938211201</v>
      </c>
      <c r="H2867">
        <v>0.75075043630747496</v>
      </c>
      <c r="I2867">
        <v>155.74795138013101</v>
      </c>
      <c r="J2867">
        <v>8.9944366115955905</v>
      </c>
      <c r="K2867">
        <v>267.57847615406001</v>
      </c>
      <c r="M2867">
        <v>46.192785445073802</v>
      </c>
      <c r="N2867">
        <v>0.25869565217391299</v>
      </c>
      <c r="O2867">
        <v>13.7586206896551</v>
      </c>
      <c r="P2867">
        <v>192.92929292929199</v>
      </c>
    </row>
    <row r="2868" spans="1:17" hidden="1" x14ac:dyDescent="0.3">
      <c r="A2868" t="s">
        <v>5948</v>
      </c>
      <c r="B2868" t="s">
        <v>5949</v>
      </c>
      <c r="C2868" t="s">
        <v>10398</v>
      </c>
      <c r="D2868" t="s">
        <v>278</v>
      </c>
      <c r="E2868">
        <v>121.782997776</v>
      </c>
      <c r="F2868">
        <v>58.08</v>
      </c>
      <c r="G2868">
        <v>-29.369315358019598</v>
      </c>
      <c r="H2868">
        <v>-7.3755414013632503</v>
      </c>
      <c r="I2868">
        <v>-1.3046273514398701</v>
      </c>
      <c r="J2868">
        <v>-4.6840064139600699</v>
      </c>
      <c r="K2868">
        <v>58.403503807584897</v>
      </c>
      <c r="L2868">
        <v>57.103691900618401</v>
      </c>
      <c r="M2868">
        <v>49.414375322646897</v>
      </c>
      <c r="N2868">
        <v>0.429976539603383</v>
      </c>
      <c r="O2868">
        <v>23.622589531680401</v>
      </c>
      <c r="P2868">
        <v>30.1366793636567</v>
      </c>
      <c r="Q2868">
        <v>-3.7369664887700001E-2</v>
      </c>
    </row>
    <row r="2869" spans="1:17" hidden="1" x14ac:dyDescent="0.3">
      <c r="A2869" t="s">
        <v>5950</v>
      </c>
      <c r="B2869" t="s">
        <v>5951</v>
      </c>
      <c r="C2869" t="s">
        <v>10398</v>
      </c>
      <c r="D2869" t="s">
        <v>390</v>
      </c>
      <c r="E2869">
        <v>121.56204194999999</v>
      </c>
      <c r="F2869">
        <v>28.89</v>
      </c>
      <c r="G2869">
        <v>26.147593214060102</v>
      </c>
      <c r="H2869">
        <v>22.3506469017528</v>
      </c>
      <c r="I2869">
        <v>43.3013510773268</v>
      </c>
      <c r="J2869">
        <v>4.9532992855217799</v>
      </c>
      <c r="K2869">
        <v>24.057435540316199</v>
      </c>
      <c r="L2869">
        <v>20.783534286950601</v>
      </c>
      <c r="M2869">
        <v>54.866486171920002</v>
      </c>
      <c r="N2869">
        <v>2.8059100209817802</v>
      </c>
      <c r="O2869">
        <v>20.179993077189302</v>
      </c>
      <c r="P2869">
        <v>86.748545572074903</v>
      </c>
      <c r="Q2869">
        <v>6.5512314878971994E-2</v>
      </c>
    </row>
    <row r="2870" spans="1:17" hidden="1" x14ac:dyDescent="0.3">
      <c r="A2870" t="s">
        <v>5952</v>
      </c>
      <c r="B2870" t="s">
        <v>5953</v>
      </c>
      <c r="C2870" t="s">
        <v>10398</v>
      </c>
      <c r="E2870">
        <v>121.35868660499899</v>
      </c>
      <c r="F2870">
        <v>108.33</v>
      </c>
      <c r="G2870">
        <v>57.990768906292402</v>
      </c>
      <c r="H2870">
        <v>74.651063915931203</v>
      </c>
      <c r="I2870">
        <v>69.489118617049698</v>
      </c>
      <c r="J2870">
        <v>25.600489909444502</v>
      </c>
      <c r="O2870">
        <v>0</v>
      </c>
      <c r="P2870">
        <v>107.330143540669</v>
      </c>
    </row>
    <row r="2871" spans="1:17" hidden="1" x14ac:dyDescent="0.3">
      <c r="A2871" t="s">
        <v>5954</v>
      </c>
      <c r="B2871" t="s">
        <v>5955</v>
      </c>
      <c r="C2871" t="s">
        <v>10398</v>
      </c>
      <c r="D2871" t="s">
        <v>429</v>
      </c>
      <c r="E2871">
        <v>121.1989209</v>
      </c>
      <c r="F2871">
        <v>4.5999999999999996</v>
      </c>
      <c r="G2871">
        <v>-35.716095657714902</v>
      </c>
      <c r="H2871">
        <v>-6.1310650661976798</v>
      </c>
      <c r="I2871">
        <v>-49.438580549455402</v>
      </c>
      <c r="J2871">
        <v>-1.71336738114487</v>
      </c>
      <c r="K2871">
        <v>5.0110509996653496</v>
      </c>
      <c r="L2871">
        <v>5.9595230581452299</v>
      </c>
      <c r="M2871">
        <v>15.8041316128479</v>
      </c>
      <c r="N2871">
        <v>4.7432639078525601E-2</v>
      </c>
      <c r="O2871">
        <v>111.95652173913</v>
      </c>
      <c r="P2871">
        <v>33.3333333333333</v>
      </c>
      <c r="Q2871">
        <v>-6.5411065779603997E-2</v>
      </c>
    </row>
    <row r="2872" spans="1:17" hidden="1" x14ac:dyDescent="0.3">
      <c r="A2872" t="s">
        <v>5956</v>
      </c>
      <c r="B2872" t="s">
        <v>5957</v>
      </c>
      <c r="C2872" t="s">
        <v>10398</v>
      </c>
      <c r="D2872" t="s">
        <v>5645</v>
      </c>
      <c r="E2872">
        <v>121.17588524999999</v>
      </c>
      <c r="F2872">
        <v>120.75</v>
      </c>
      <c r="G2872">
        <v>144.52667114253501</v>
      </c>
      <c r="H2872">
        <v>-13.115589517970999</v>
      </c>
      <c r="I2872">
        <v>92.932315755458305</v>
      </c>
      <c r="J2872">
        <v>-5.8800340478115398</v>
      </c>
      <c r="K2872">
        <v>115.228637142106</v>
      </c>
      <c r="L2872">
        <v>86.652767088261299</v>
      </c>
      <c r="M2872">
        <v>60.722920566669202</v>
      </c>
      <c r="N2872">
        <v>0.280642840009594</v>
      </c>
      <c r="O2872">
        <v>17.101449275362299</v>
      </c>
      <c r="P2872">
        <v>724.23208191126196</v>
      </c>
    </row>
    <row r="2873" spans="1:17" hidden="1" x14ac:dyDescent="0.3">
      <c r="A2873" t="s">
        <v>5958</v>
      </c>
      <c r="B2873" t="s">
        <v>5959</v>
      </c>
      <c r="C2873" t="s">
        <v>10398</v>
      </c>
      <c r="D2873" t="s">
        <v>1223</v>
      </c>
      <c r="E2873">
        <v>120.96121635</v>
      </c>
      <c r="F2873">
        <v>21.06</v>
      </c>
      <c r="G2873">
        <v>11.7486352010714</v>
      </c>
      <c r="H2873">
        <v>13.435479500346799</v>
      </c>
      <c r="I2873">
        <v>-1.4193966903575801</v>
      </c>
      <c r="J2873">
        <v>-9.7583112013695903</v>
      </c>
      <c r="K2873">
        <v>19.850318787162401</v>
      </c>
      <c r="L2873">
        <v>18.569799699716398</v>
      </c>
      <c r="M2873">
        <v>45.333079695856298</v>
      </c>
      <c r="N2873">
        <v>0.57115417226286802</v>
      </c>
      <c r="O2873">
        <v>19.895536562203201</v>
      </c>
      <c r="P2873">
        <v>53.722627737226198</v>
      </c>
      <c r="Q2873">
        <v>5.4664342855005002E-2</v>
      </c>
    </row>
    <row r="2874" spans="1:17" hidden="1" x14ac:dyDescent="0.3">
      <c r="A2874" t="s">
        <v>5960</v>
      </c>
      <c r="B2874" t="s">
        <v>5961</v>
      </c>
      <c r="C2874" t="s">
        <v>10398</v>
      </c>
      <c r="D2874" t="s">
        <v>125</v>
      </c>
      <c r="E2874">
        <v>120.652718034999</v>
      </c>
      <c r="F2874">
        <v>6.17</v>
      </c>
      <c r="G2874">
        <v>-50.659636525838799</v>
      </c>
      <c r="H2874">
        <v>-17.764359986009399</v>
      </c>
      <c r="I2874">
        <v>-35.608665951323097</v>
      </c>
      <c r="J2874">
        <v>-6.3501525434323502</v>
      </c>
      <c r="K2874">
        <v>6.7925158403216797</v>
      </c>
      <c r="L2874">
        <v>7.4826623858437404</v>
      </c>
      <c r="M2874">
        <v>16.220164329170601</v>
      </c>
      <c r="N2874">
        <v>0.77348822167918796</v>
      </c>
      <c r="O2874">
        <v>98.541329011345198</v>
      </c>
      <c r="P2874">
        <v>2.8333333333333299</v>
      </c>
      <c r="Q2874">
        <v>4.0278860953526001E-2</v>
      </c>
    </row>
    <row r="2875" spans="1:17" hidden="1" x14ac:dyDescent="0.3">
      <c r="A2875" t="s">
        <v>5962</v>
      </c>
      <c r="B2875" t="s">
        <v>5963</v>
      </c>
      <c r="C2875" t="s">
        <v>10398</v>
      </c>
      <c r="D2875" t="s">
        <v>259</v>
      </c>
      <c r="E2875">
        <v>120.6</v>
      </c>
      <c r="F2875">
        <v>120</v>
      </c>
      <c r="G2875">
        <v>45.588835073701603</v>
      </c>
      <c r="H2875">
        <v>0.84149453794086904</v>
      </c>
      <c r="I2875">
        <v>17.497923371617102</v>
      </c>
      <c r="J2875">
        <v>-3.35271164343995</v>
      </c>
      <c r="K2875">
        <v>113.520166637976</v>
      </c>
      <c r="L2875">
        <v>109.154332447095</v>
      </c>
      <c r="M2875">
        <v>52.727042659729797</v>
      </c>
      <c r="N2875">
        <v>1.4634517766497399</v>
      </c>
      <c r="O2875">
        <v>27.5416666666666</v>
      </c>
      <c r="P2875">
        <v>84.615384615384599</v>
      </c>
    </row>
    <row r="2876" spans="1:17" hidden="1" x14ac:dyDescent="0.3">
      <c r="A2876" t="s">
        <v>5964</v>
      </c>
      <c r="B2876" t="s">
        <v>5965</v>
      </c>
      <c r="C2876" t="s">
        <v>10398</v>
      </c>
      <c r="D2876" t="s">
        <v>46</v>
      </c>
      <c r="E2876">
        <v>120.537395</v>
      </c>
      <c r="F2876">
        <v>68.5</v>
      </c>
      <c r="G2876">
        <v>-68.268669059501804</v>
      </c>
      <c r="H2876">
        <v>-23.436156110419098</v>
      </c>
      <c r="I2876">
        <v>-56.770319348744501</v>
      </c>
      <c r="J2876">
        <v>-2.2827623989384702</v>
      </c>
      <c r="M2876">
        <v>47.351696727382397</v>
      </c>
      <c r="O2876">
        <v>79.708029197080293</v>
      </c>
      <c r="P2876">
        <v>8.6439333862014394</v>
      </c>
    </row>
    <row r="2877" spans="1:17" hidden="1" x14ac:dyDescent="0.3">
      <c r="A2877" t="s">
        <v>5966</v>
      </c>
      <c r="B2877" t="s">
        <v>5967</v>
      </c>
      <c r="C2877" t="s">
        <v>10398</v>
      </c>
      <c r="D2877" t="s">
        <v>1379</v>
      </c>
      <c r="E2877">
        <v>120.428</v>
      </c>
      <c r="F2877">
        <v>177.1</v>
      </c>
      <c r="G2877">
        <v>-17.1492022336787</v>
      </c>
      <c r="H2877">
        <v>0.96363863665834604</v>
      </c>
      <c r="I2877">
        <v>-5.6508525229214399</v>
      </c>
      <c r="J2877">
        <v>-8.0592161384161596</v>
      </c>
      <c r="K2877">
        <v>180.15867586871801</v>
      </c>
      <c r="M2877">
        <v>39.692926427620002</v>
      </c>
      <c r="N2877">
        <v>0.28393768526153901</v>
      </c>
      <c r="O2877">
        <v>43.421795595708602</v>
      </c>
      <c r="P2877">
        <v>24.762240225431398</v>
      </c>
    </row>
    <row r="2878" spans="1:17" hidden="1" x14ac:dyDescent="0.3">
      <c r="A2878" t="s">
        <v>5968</v>
      </c>
      <c r="B2878" t="s">
        <v>5969</v>
      </c>
      <c r="C2878" t="s">
        <v>10398</v>
      </c>
      <c r="D2878" t="s">
        <v>54</v>
      </c>
      <c r="E2878">
        <v>119.920024529999</v>
      </c>
      <c r="F2878">
        <v>186.3</v>
      </c>
      <c r="G2878">
        <v>77.268445260584301</v>
      </c>
      <c r="H2878">
        <v>-9.7598338672909097</v>
      </c>
      <c r="I2878">
        <v>83.288337234341995</v>
      </c>
      <c r="J2878">
        <v>-9.4425919327993206</v>
      </c>
      <c r="K2878">
        <v>186.502004848274</v>
      </c>
      <c r="L2878">
        <v>136.704933380504</v>
      </c>
      <c r="M2878">
        <v>26.688929616206799</v>
      </c>
      <c r="N2878">
        <v>9.6206419009312302E-2</v>
      </c>
      <c r="O2878">
        <v>27.294685990338099</v>
      </c>
      <c r="P2878">
        <v>150.06711409395899</v>
      </c>
      <c r="Q2878">
        <v>3.2879990562565999E-2</v>
      </c>
    </row>
    <row r="2879" spans="1:17" hidden="1" x14ac:dyDescent="0.3">
      <c r="A2879" t="s">
        <v>5970</v>
      </c>
      <c r="B2879" t="s">
        <v>5971</v>
      </c>
      <c r="C2879" t="s">
        <v>10398</v>
      </c>
      <c r="D2879" t="s">
        <v>429</v>
      </c>
      <c r="E2879">
        <v>119.87674394</v>
      </c>
      <c r="F2879">
        <v>56.86</v>
      </c>
      <c r="G2879">
        <v>-16.100632706067199</v>
      </c>
      <c r="H2879">
        <v>-12.716074695175701</v>
      </c>
      <c r="I2879">
        <v>-10.2015588269484</v>
      </c>
      <c r="J2879">
        <v>-2.6355876699912302</v>
      </c>
      <c r="K2879">
        <v>57.708301550026903</v>
      </c>
      <c r="L2879">
        <v>58.385689831098603</v>
      </c>
      <c r="M2879">
        <v>40.580171607813</v>
      </c>
      <c r="N2879">
        <v>0.77458687394014802</v>
      </c>
      <c r="O2879">
        <v>39.641224059092501</v>
      </c>
      <c r="P2879">
        <v>22.279569892473098</v>
      </c>
      <c r="Q2879">
        <v>-8.3408863387147994E-2</v>
      </c>
    </row>
    <row r="2880" spans="1:17" hidden="1" x14ac:dyDescent="0.3">
      <c r="A2880" t="s">
        <v>5972</v>
      </c>
      <c r="B2880" t="s">
        <v>5973</v>
      </c>
      <c r="C2880" t="s">
        <v>10398</v>
      </c>
      <c r="E2880">
        <v>119.73049125</v>
      </c>
      <c r="F2880">
        <v>237.95</v>
      </c>
      <c r="G2880">
        <v>68.780675956307803</v>
      </c>
      <c r="H2880">
        <v>2.9636577441214502</v>
      </c>
      <c r="I2880">
        <v>51.929711964395402</v>
      </c>
      <c r="J2880">
        <v>-3.4346100343774499</v>
      </c>
      <c r="K2880">
        <v>225.62951721713199</v>
      </c>
      <c r="L2880">
        <v>182.04994640889601</v>
      </c>
      <c r="M2880">
        <v>58.972651799175203</v>
      </c>
      <c r="N2880">
        <v>0.205140759870623</v>
      </c>
      <c r="O2880">
        <v>11.2208447152763</v>
      </c>
      <c r="P2880">
        <v>123.217636022514</v>
      </c>
      <c r="Q2880">
        <v>0.160802404515617</v>
      </c>
    </row>
    <row r="2881" spans="1:17" hidden="1" x14ac:dyDescent="0.3">
      <c r="A2881" t="s">
        <v>5974</v>
      </c>
      <c r="B2881" t="s">
        <v>5975</v>
      </c>
      <c r="C2881" t="s">
        <v>10398</v>
      </c>
      <c r="D2881" t="s">
        <v>54</v>
      </c>
      <c r="E2881">
        <v>119.6951625</v>
      </c>
      <c r="F2881">
        <v>192.05</v>
      </c>
      <c r="G2881">
        <v>42.8031217240312</v>
      </c>
      <c r="H2881">
        <v>-3.7431664883199698</v>
      </c>
      <c r="I2881">
        <v>10.6245421747252</v>
      </c>
      <c r="J2881">
        <v>-2.0234449005247099</v>
      </c>
      <c r="K2881">
        <v>189.50522421941201</v>
      </c>
      <c r="L2881">
        <v>173.63060745358001</v>
      </c>
      <c r="M2881">
        <v>47.957208403276198</v>
      </c>
      <c r="N2881">
        <v>1.30183211864023</v>
      </c>
      <c r="O2881">
        <v>59.958344181202797</v>
      </c>
      <c r="P2881">
        <v>82.557034220532302</v>
      </c>
      <c r="Q2881">
        <v>4.8127227125551002E-2</v>
      </c>
    </row>
    <row r="2882" spans="1:17" hidden="1" x14ac:dyDescent="0.3">
      <c r="A2882" t="s">
        <v>5976</v>
      </c>
      <c r="B2882" t="s">
        <v>5977</v>
      </c>
      <c r="C2882" t="s">
        <v>10398</v>
      </c>
      <c r="D2882" t="s">
        <v>197</v>
      </c>
      <c r="E2882">
        <v>119.69297095</v>
      </c>
      <c r="F2882">
        <v>110.95</v>
      </c>
      <c r="G2882">
        <v>-1.2090134913608099</v>
      </c>
      <c r="H2882">
        <v>-3.5607662113496601</v>
      </c>
      <c r="I2882">
        <v>-18.185346494605799</v>
      </c>
      <c r="J2882">
        <v>-1.8479568831637201</v>
      </c>
      <c r="K2882">
        <v>110.64842846718101</v>
      </c>
      <c r="L2882">
        <v>110.971947281292</v>
      </c>
      <c r="M2882">
        <v>44.608556142485099</v>
      </c>
      <c r="N2882">
        <v>0.35642731548887302</v>
      </c>
      <c r="O2882">
        <v>52.951780081117597</v>
      </c>
      <c r="P2882">
        <v>32.398568019092998</v>
      </c>
      <c r="Q2882">
        <v>0.13742571989975899</v>
      </c>
    </row>
    <row r="2883" spans="1:17" hidden="1" x14ac:dyDescent="0.3">
      <c r="A2883" t="s">
        <v>5978</v>
      </c>
      <c r="B2883" t="s">
        <v>5979</v>
      </c>
      <c r="C2883" t="s">
        <v>10398</v>
      </c>
      <c r="D2883" t="s">
        <v>77</v>
      </c>
      <c r="E2883">
        <v>119.36288209999999</v>
      </c>
      <c r="F2883">
        <v>1331</v>
      </c>
      <c r="G2883">
        <v>-23.954534014922199</v>
      </c>
      <c r="H2883">
        <v>-16.186369239148899</v>
      </c>
      <c r="I2883">
        <v>-20.942012295832999</v>
      </c>
      <c r="J2883">
        <v>-6.5759466623287999</v>
      </c>
      <c r="K2883">
        <v>1418.9001534859501</v>
      </c>
      <c r="L2883">
        <v>1386.46813146728</v>
      </c>
      <c r="M2883">
        <v>24.493740928706401</v>
      </c>
      <c r="N2883">
        <v>0.29559277931370898</v>
      </c>
      <c r="O2883">
        <v>22.0848985725018</v>
      </c>
      <c r="P2883">
        <v>18.311111111111099</v>
      </c>
      <c r="Q2883">
        <v>1.6394936946480001E-2</v>
      </c>
    </row>
    <row r="2884" spans="1:17" hidden="1" x14ac:dyDescent="0.3">
      <c r="A2884" t="s">
        <v>5980</v>
      </c>
      <c r="B2884" t="s">
        <v>5981</v>
      </c>
      <c r="C2884" t="s">
        <v>10398</v>
      </c>
      <c r="D2884" t="s">
        <v>1556</v>
      </c>
      <c r="E2884">
        <v>119.30907980000001</v>
      </c>
      <c r="F2884">
        <v>125.57</v>
      </c>
      <c r="G2884">
        <v>-10.4004810397747</v>
      </c>
      <c r="H2884">
        <v>3.5428614671323699</v>
      </c>
      <c r="I2884">
        <v>6.5399387646440301</v>
      </c>
      <c r="J2884">
        <v>-0.96691707688523998</v>
      </c>
      <c r="K2884">
        <v>124.078138039156</v>
      </c>
      <c r="L2884">
        <v>114.73229327241</v>
      </c>
      <c r="M2884">
        <v>42.297524371635603</v>
      </c>
      <c r="N2884">
        <v>0.169876407302367</v>
      </c>
      <c r="O2884">
        <v>32.197180855299798</v>
      </c>
      <c r="P2884">
        <v>35.239633817985997</v>
      </c>
      <c r="Q2884">
        <v>1.7763883945685E-2</v>
      </c>
    </row>
    <row r="2885" spans="1:17" hidden="1" x14ac:dyDescent="0.3">
      <c r="A2885" t="s">
        <v>5982</v>
      </c>
      <c r="B2885" t="s">
        <v>5983</v>
      </c>
      <c r="C2885" t="s">
        <v>10398</v>
      </c>
      <c r="D2885" t="s">
        <v>1060</v>
      </c>
      <c r="E2885">
        <v>119.23993315</v>
      </c>
      <c r="F2885">
        <v>6.5</v>
      </c>
      <c r="G2885">
        <v>-75.200341238792504</v>
      </c>
      <c r="H2885">
        <v>-27.040710975843499</v>
      </c>
      <c r="I2885">
        <v>-61.077753107716703</v>
      </c>
      <c r="J2885">
        <v>-1.71336738114487</v>
      </c>
      <c r="K2885">
        <v>7.7745580797548701</v>
      </c>
      <c r="L2885">
        <v>10.488020721281099</v>
      </c>
      <c r="M2885">
        <v>3.79920451401772</v>
      </c>
      <c r="N2885">
        <v>0.19894999153218901</v>
      </c>
      <c r="O2885">
        <v>242.30769230769201</v>
      </c>
      <c r="P2885">
        <v>3.8338658146964901</v>
      </c>
      <c r="Q2885">
        <v>-4.9503212876846003E-2</v>
      </c>
    </row>
    <row r="2886" spans="1:17" hidden="1" x14ac:dyDescent="0.3">
      <c r="A2886" t="s">
        <v>5984</v>
      </c>
      <c r="B2886" t="s">
        <v>5985</v>
      </c>
      <c r="C2886" t="s">
        <v>10398</v>
      </c>
      <c r="D2886" t="s">
        <v>605</v>
      </c>
      <c r="E2886">
        <v>119.09325</v>
      </c>
      <c r="F2886">
        <v>43.79</v>
      </c>
      <c r="G2886">
        <v>-9.3051741694566896</v>
      </c>
      <c r="H2886">
        <v>-24.635949071081601</v>
      </c>
      <c r="I2886">
        <v>55.674544302475297</v>
      </c>
      <c r="J2886">
        <v>0.64631188575088705</v>
      </c>
      <c r="K2886">
        <v>46.968101299087998</v>
      </c>
      <c r="L2886">
        <v>37.851074489931001</v>
      </c>
      <c r="M2886">
        <v>39.960522442478897</v>
      </c>
      <c r="N2886">
        <v>0.985747770442718</v>
      </c>
      <c r="O2886">
        <v>39.301210321991299</v>
      </c>
      <c r="P2886">
        <v>118.23269555229599</v>
      </c>
      <c r="Q2886">
        <v>0.213630216726374</v>
      </c>
    </row>
    <row r="2887" spans="1:17" hidden="1" x14ac:dyDescent="0.3">
      <c r="A2887" t="s">
        <v>5986</v>
      </c>
      <c r="B2887" t="s">
        <v>5987</v>
      </c>
      <c r="C2887" t="s">
        <v>10398</v>
      </c>
      <c r="D2887" t="s">
        <v>259</v>
      </c>
      <c r="E2887">
        <v>119.05463757</v>
      </c>
      <c r="F2887">
        <v>1543.3</v>
      </c>
      <c r="G2887">
        <v>63.875075899286898</v>
      </c>
      <c r="H2887">
        <v>-9.2788062139388199</v>
      </c>
      <c r="I2887">
        <v>-8.6452774645113699</v>
      </c>
      <c r="J2887">
        <v>-6.5705102382877199</v>
      </c>
      <c r="K2887">
        <v>1590.8358737889</v>
      </c>
      <c r="L2887">
        <v>1412.65675914454</v>
      </c>
      <c r="M2887">
        <v>32.025393420481599</v>
      </c>
      <c r="N2887">
        <v>0.81483253588516702</v>
      </c>
      <c r="O2887">
        <v>22.4000518369727</v>
      </c>
      <c r="P2887">
        <v>104.207740654978</v>
      </c>
      <c r="Q2887">
        <v>7.9075441677790001E-2</v>
      </c>
    </row>
    <row r="2888" spans="1:17" hidden="1" x14ac:dyDescent="0.3">
      <c r="A2888" t="s">
        <v>5988</v>
      </c>
      <c r="B2888" t="s">
        <v>5989</v>
      </c>
      <c r="C2888" t="s">
        <v>10398</v>
      </c>
      <c r="D2888" t="s">
        <v>605</v>
      </c>
      <c r="E2888">
        <v>118.9188</v>
      </c>
      <c r="F2888">
        <v>36</v>
      </c>
      <c r="G2888">
        <v>45.163634875274902</v>
      </c>
      <c r="H2888">
        <v>-2.31492178376226</v>
      </c>
      <c r="I2888">
        <v>-15.9676373928977</v>
      </c>
      <c r="J2888">
        <v>-3.1771787121288799</v>
      </c>
      <c r="K2888">
        <v>35.044530611474102</v>
      </c>
      <c r="L2888">
        <v>31.126400333993601</v>
      </c>
      <c r="M2888">
        <v>50.024951882364398</v>
      </c>
      <c r="N2888">
        <v>1.6018767150519699</v>
      </c>
      <c r="O2888">
        <v>17.2222222222222</v>
      </c>
      <c r="P2888">
        <v>96.721311475409806</v>
      </c>
      <c r="Q2888">
        <v>0.113510615537046</v>
      </c>
    </row>
    <row r="2889" spans="1:17" hidden="1" x14ac:dyDescent="0.3">
      <c r="A2889" t="s">
        <v>5990</v>
      </c>
      <c r="B2889" t="s">
        <v>5991</v>
      </c>
      <c r="C2889" t="s">
        <v>10398</v>
      </c>
      <c r="D2889" t="s">
        <v>407</v>
      </c>
      <c r="E2889">
        <v>118.860759</v>
      </c>
      <c r="F2889">
        <v>171.65</v>
      </c>
      <c r="G2889">
        <v>-2.4454985299749801</v>
      </c>
      <c r="H2889">
        <v>-3.16838442936958</v>
      </c>
      <c r="I2889">
        <v>-20.009582681651501</v>
      </c>
      <c r="J2889">
        <v>-7.6180261027049996</v>
      </c>
      <c r="K2889">
        <v>180.86683195910999</v>
      </c>
      <c r="L2889">
        <v>172.88061248685401</v>
      </c>
      <c r="M2889">
        <v>42.9859155875589</v>
      </c>
      <c r="N2889">
        <v>0.95000258327367204</v>
      </c>
      <c r="O2889">
        <v>39.236819108651297</v>
      </c>
      <c r="P2889">
        <v>51.233480176211401</v>
      </c>
      <c r="Q2889">
        <v>0.12263453705470601</v>
      </c>
    </row>
    <row r="2890" spans="1:17" hidden="1" x14ac:dyDescent="0.3">
      <c r="A2890" t="s">
        <v>5992</v>
      </c>
      <c r="B2890" t="s">
        <v>5993</v>
      </c>
      <c r="C2890" t="s">
        <v>10398</v>
      </c>
      <c r="D2890" t="s">
        <v>2266</v>
      </c>
      <c r="E2890">
        <v>118.60720499999999</v>
      </c>
      <c r="F2890">
        <v>38.1</v>
      </c>
      <c r="G2890">
        <v>63.709245254905703</v>
      </c>
      <c r="H2890">
        <v>5.6373336933515299</v>
      </c>
      <c r="I2890">
        <v>54.693818678892598</v>
      </c>
      <c r="J2890">
        <v>-8.6709733661822792</v>
      </c>
      <c r="K2890">
        <v>35.571817650769702</v>
      </c>
      <c r="L2890">
        <v>28.771214561993101</v>
      </c>
      <c r="M2890">
        <v>43.684126688810302</v>
      </c>
      <c r="N2890">
        <v>0.52212582735091095</v>
      </c>
      <c r="O2890">
        <v>18.740157480314899</v>
      </c>
      <c r="P2890">
        <v>111.666666666666</v>
      </c>
      <c r="Q2890">
        <v>0.145115608858326</v>
      </c>
    </row>
    <row r="2891" spans="1:17" hidden="1" x14ac:dyDescent="0.3">
      <c r="A2891" t="s">
        <v>5994</v>
      </c>
      <c r="B2891" t="s">
        <v>5995</v>
      </c>
      <c r="C2891" t="s">
        <v>10398</v>
      </c>
      <c r="E2891">
        <v>118.396385</v>
      </c>
      <c r="F2891">
        <v>127</v>
      </c>
      <c r="G2891">
        <v>55.834883034243603</v>
      </c>
      <c r="H2891">
        <v>8.8084251387792492</v>
      </c>
      <c r="I2891">
        <v>2.85708398501506</v>
      </c>
      <c r="J2891">
        <v>13.712884310330001</v>
      </c>
      <c r="K2891">
        <v>110.08904224198299</v>
      </c>
      <c r="L2891">
        <v>99.824702693064907</v>
      </c>
      <c r="M2891">
        <v>76.008993281479903</v>
      </c>
      <c r="N2891">
        <v>1.2985529644006299</v>
      </c>
      <c r="O2891">
        <v>2.7952755905511899</v>
      </c>
      <c r="P2891">
        <v>132.942039618488</v>
      </c>
      <c r="Q2891">
        <v>6.4410364790923005E-2</v>
      </c>
    </row>
    <row r="2892" spans="1:17" hidden="1" x14ac:dyDescent="0.3">
      <c r="A2892" t="s">
        <v>5996</v>
      </c>
      <c r="B2892" t="s">
        <v>5997</v>
      </c>
      <c r="C2892" t="s">
        <v>10398</v>
      </c>
      <c r="D2892" t="s">
        <v>327</v>
      </c>
      <c r="E2892">
        <v>117.85717</v>
      </c>
      <c r="F2892">
        <v>77.650000000000006</v>
      </c>
      <c r="G2892">
        <v>1.35070408073016</v>
      </c>
      <c r="H2892">
        <v>-17.0883300234626</v>
      </c>
      <c r="I2892">
        <v>12.8490537914874</v>
      </c>
      <c r="J2892">
        <v>-0.94413661191411402</v>
      </c>
      <c r="K2892">
        <v>89.458208271304699</v>
      </c>
      <c r="M2892">
        <v>33.1174817078101</v>
      </c>
      <c r="N2892">
        <v>0.91173361522198704</v>
      </c>
      <c r="O2892">
        <v>69.993560849967693</v>
      </c>
      <c r="P2892">
        <v>38.044444444444402</v>
      </c>
    </row>
    <row r="2893" spans="1:17" hidden="1" x14ac:dyDescent="0.3">
      <c r="A2893" t="s">
        <v>5998</v>
      </c>
      <c r="B2893" t="s">
        <v>5999</v>
      </c>
      <c r="C2893" t="s">
        <v>10398</v>
      </c>
      <c r="D2893" t="s">
        <v>514</v>
      </c>
      <c r="E2893">
        <v>117.636014944</v>
      </c>
      <c r="F2893">
        <v>11.92</v>
      </c>
      <c r="G2893">
        <v>-23.638091122567499</v>
      </c>
      <c r="H2893">
        <v>14.151161667641899</v>
      </c>
      <c r="I2893">
        <v>10.0767460433867</v>
      </c>
      <c r="J2893">
        <v>-9.8194279872054704</v>
      </c>
      <c r="K2893">
        <v>11.5403065703746</v>
      </c>
      <c r="L2893">
        <v>11.4836551110306</v>
      </c>
      <c r="M2893">
        <v>34.457850272923402</v>
      </c>
      <c r="N2893">
        <v>0.26092311945258601</v>
      </c>
      <c r="O2893">
        <v>31.2919463087248</v>
      </c>
      <c r="P2893">
        <v>77.910447761194007</v>
      </c>
      <c r="Q2893">
        <v>-9.3999899995764996E-2</v>
      </c>
    </row>
    <row r="2894" spans="1:17" hidden="1" x14ac:dyDescent="0.3">
      <c r="A2894" t="s">
        <v>6000</v>
      </c>
      <c r="B2894" t="s">
        <v>6001</v>
      </c>
      <c r="C2894" t="s">
        <v>10398</v>
      </c>
      <c r="E2894">
        <v>117.34789600000001</v>
      </c>
      <c r="F2894">
        <v>61</v>
      </c>
      <c r="G2894">
        <v>-53.152543921230901</v>
      </c>
      <c r="H2894">
        <v>-12.6792391143717</v>
      </c>
      <c r="I2894">
        <v>-41.654194210473598</v>
      </c>
      <c r="J2894">
        <v>-4.0520770585642296</v>
      </c>
      <c r="M2894">
        <v>37.849212549048197</v>
      </c>
      <c r="O2894">
        <v>35.573770491803202</v>
      </c>
      <c r="P2894">
        <v>1.6666666666666601</v>
      </c>
    </row>
    <row r="2895" spans="1:17" hidden="1" x14ac:dyDescent="0.3">
      <c r="A2895" t="s">
        <v>6002</v>
      </c>
      <c r="B2895" t="s">
        <v>6003</v>
      </c>
      <c r="C2895" t="s">
        <v>10398</v>
      </c>
      <c r="D2895" t="s">
        <v>991</v>
      </c>
      <c r="E2895">
        <v>117.27710793</v>
      </c>
      <c r="F2895">
        <v>147.15</v>
      </c>
      <c r="G2895">
        <v>-48.563910995303701</v>
      </c>
      <c r="H2895">
        <v>2.2083732732406598</v>
      </c>
      <c r="I2895">
        <v>-26.527157577197801</v>
      </c>
      <c r="J2895">
        <v>-5.3226389043236697</v>
      </c>
      <c r="K2895">
        <v>142.43541872850199</v>
      </c>
      <c r="L2895">
        <v>145.09978356926399</v>
      </c>
      <c r="M2895">
        <v>47.543842935502198</v>
      </c>
      <c r="N2895">
        <v>0.79591573793725401</v>
      </c>
      <c r="O2895">
        <v>93.510023785253097</v>
      </c>
      <c r="P2895">
        <v>21.611570247933798</v>
      </c>
      <c r="Q2895">
        <v>2.4504361923133999E-2</v>
      </c>
    </row>
    <row r="2896" spans="1:17" hidden="1" x14ac:dyDescent="0.3">
      <c r="A2896" t="s">
        <v>6004</v>
      </c>
      <c r="B2896" t="s">
        <v>6005</v>
      </c>
      <c r="C2896" t="s">
        <v>10398</v>
      </c>
      <c r="D2896" t="s">
        <v>259</v>
      </c>
      <c r="E2896">
        <v>117.17028000000001</v>
      </c>
      <c r="F2896">
        <v>143.1</v>
      </c>
      <c r="G2896">
        <v>85.918401514647897</v>
      </c>
      <c r="H2896">
        <v>-0.70737764251026602</v>
      </c>
      <c r="I2896">
        <v>34.463338427090399</v>
      </c>
      <c r="J2896">
        <v>-4.62209355968049</v>
      </c>
      <c r="K2896">
        <v>145.37476856822499</v>
      </c>
      <c r="L2896">
        <v>117.65636554058401</v>
      </c>
      <c r="M2896">
        <v>35.553056772025599</v>
      </c>
      <c r="N2896">
        <v>0.179732898091474</v>
      </c>
      <c r="O2896">
        <v>36.967155835080298</v>
      </c>
      <c r="P2896">
        <v>123.59374999999901</v>
      </c>
      <c r="Q2896">
        <v>0.168668516161216</v>
      </c>
    </row>
    <row r="2897" spans="1:17" hidden="1" x14ac:dyDescent="0.3">
      <c r="A2897" t="s">
        <v>6006</v>
      </c>
      <c r="B2897" t="s">
        <v>6007</v>
      </c>
      <c r="C2897" t="s">
        <v>10398</v>
      </c>
      <c r="D2897" t="s">
        <v>4325</v>
      </c>
      <c r="E2897">
        <v>117.04648993799999</v>
      </c>
      <c r="F2897">
        <v>31.99</v>
      </c>
      <c r="G2897">
        <v>113.67631529906301</v>
      </c>
      <c r="H2897">
        <v>-14.174252539764799</v>
      </c>
      <c r="I2897">
        <v>-4.1707955428644503</v>
      </c>
      <c r="J2897">
        <v>-9.4215168368671502</v>
      </c>
      <c r="K2897">
        <v>34.2379842018197</v>
      </c>
      <c r="L2897">
        <v>32.573202739259003</v>
      </c>
      <c r="M2897">
        <v>37.043359480842099</v>
      </c>
      <c r="N2897">
        <v>0.20597896734906701</v>
      </c>
      <c r="O2897">
        <v>79.055954985933099</v>
      </c>
      <c r="P2897">
        <v>143.269961977186</v>
      </c>
      <c r="Q2897">
        <v>0.123471124924919</v>
      </c>
    </row>
    <row r="2898" spans="1:17" hidden="1" x14ac:dyDescent="0.3">
      <c r="A2898" t="s">
        <v>6008</v>
      </c>
      <c r="B2898" t="s">
        <v>6009</v>
      </c>
      <c r="C2898" t="s">
        <v>10398</v>
      </c>
      <c r="D2898" t="s">
        <v>605</v>
      </c>
      <c r="E2898">
        <v>116.9256</v>
      </c>
      <c r="F2898">
        <v>172</v>
      </c>
      <c r="G2898">
        <v>-67.150372036627402</v>
      </c>
      <c r="H2898">
        <v>-6.2345288538719901</v>
      </c>
      <c r="I2898">
        <v>-31.6848473315959</v>
      </c>
      <c r="J2898">
        <v>-6.3156401084176004</v>
      </c>
      <c r="K2898">
        <v>175.273986515953</v>
      </c>
      <c r="L2898">
        <v>187.33760061012899</v>
      </c>
      <c r="M2898">
        <v>45.603400676916799</v>
      </c>
      <c r="N2898">
        <v>0.59048658989425995</v>
      </c>
      <c r="O2898">
        <v>119.186046511627</v>
      </c>
      <c r="P2898">
        <v>11.6883116883116</v>
      </c>
      <c r="Q2898">
        <v>4.2589590256624003E-2</v>
      </c>
    </row>
    <row r="2899" spans="1:17" hidden="1" x14ac:dyDescent="0.3">
      <c r="A2899" t="s">
        <v>6010</v>
      </c>
      <c r="B2899" t="s">
        <v>6011</v>
      </c>
      <c r="C2899" t="s">
        <v>10398</v>
      </c>
      <c r="D2899" t="s">
        <v>472</v>
      </c>
      <c r="E2899">
        <v>116.883</v>
      </c>
      <c r="F2899">
        <v>101.25</v>
      </c>
      <c r="G2899">
        <v>-17.715193639449101</v>
      </c>
      <c r="H2899">
        <v>-4.4216633567959702</v>
      </c>
      <c r="I2899">
        <v>-9.9222200442889505</v>
      </c>
      <c r="J2899">
        <v>-10.8164463637419</v>
      </c>
      <c r="K2899">
        <v>103.100300423175</v>
      </c>
      <c r="L2899">
        <v>102.85364699123301</v>
      </c>
      <c r="M2899">
        <v>39.018331459496402</v>
      </c>
      <c r="N2899">
        <v>1.2684369569982501</v>
      </c>
      <c r="O2899">
        <v>31.802469135802401</v>
      </c>
      <c r="P2899">
        <v>20.535714285714199</v>
      </c>
      <c r="Q2899">
        <v>-8.3377684640142002E-2</v>
      </c>
    </row>
    <row r="2900" spans="1:17" hidden="1" x14ac:dyDescent="0.3">
      <c r="A2900" t="s">
        <v>6012</v>
      </c>
      <c r="B2900" t="s">
        <v>6013</v>
      </c>
      <c r="C2900" t="s">
        <v>10398</v>
      </c>
      <c r="D2900" t="s">
        <v>429</v>
      </c>
      <c r="E2900">
        <v>116.79790199999999</v>
      </c>
      <c r="F2900">
        <v>103.35</v>
      </c>
      <c r="G2900">
        <v>-64.838007580378701</v>
      </c>
      <c r="H2900">
        <v>-38.6650844094275</v>
      </c>
      <c r="I2900">
        <v>-53.339657869621497</v>
      </c>
      <c r="J2900">
        <v>-19.7535477829488</v>
      </c>
      <c r="M2900">
        <v>22.660616628703298</v>
      </c>
      <c r="O2900">
        <v>78.664731494920105</v>
      </c>
      <c r="P2900">
        <v>8.2198952879580993</v>
      </c>
    </row>
    <row r="2901" spans="1:17" hidden="1" x14ac:dyDescent="0.3">
      <c r="A2901" t="s">
        <v>6014</v>
      </c>
      <c r="B2901" t="s">
        <v>6015</v>
      </c>
      <c r="C2901" t="s">
        <v>10398</v>
      </c>
      <c r="D2901" t="s">
        <v>89</v>
      </c>
      <c r="E2901">
        <v>116.66</v>
      </c>
      <c r="F2901">
        <v>24.56</v>
      </c>
      <c r="G2901">
        <v>-2.9957085337932399</v>
      </c>
      <c r="H2901">
        <v>-13.9523492773735</v>
      </c>
      <c r="I2901">
        <v>8.1771966058988905</v>
      </c>
      <c r="J2901">
        <v>-2.6619839819353901</v>
      </c>
      <c r="K2901">
        <v>26.128276796989301</v>
      </c>
      <c r="L2901">
        <v>24.215266870291799</v>
      </c>
      <c r="M2901">
        <v>27.640542411816</v>
      </c>
      <c r="N2901">
        <v>0.25219300773207398</v>
      </c>
      <c r="O2901">
        <v>49.837133550488602</v>
      </c>
      <c r="P2901">
        <v>47.951807228915598</v>
      </c>
      <c r="Q2901">
        <v>9.0549615306780004E-2</v>
      </c>
    </row>
    <row r="2902" spans="1:17" hidden="1" x14ac:dyDescent="0.3">
      <c r="A2902" t="s">
        <v>6016</v>
      </c>
      <c r="B2902" t="s">
        <v>6017</v>
      </c>
      <c r="C2902" t="s">
        <v>10398</v>
      </c>
      <c r="D2902" t="s">
        <v>390</v>
      </c>
      <c r="E2902">
        <v>116.4812936</v>
      </c>
      <c r="F2902">
        <v>25.84</v>
      </c>
      <c r="G2902">
        <v>322.94575787529101</v>
      </c>
      <c r="H2902">
        <v>38.904128498407601</v>
      </c>
      <c r="I2902">
        <v>32.751171217105799</v>
      </c>
      <c r="J2902">
        <v>6.3924346666366798</v>
      </c>
      <c r="K2902">
        <v>19.236857924143301</v>
      </c>
      <c r="L2902">
        <v>14.240776508522799</v>
      </c>
      <c r="M2902">
        <v>98.498779053245599</v>
      </c>
      <c r="N2902">
        <v>1.0162774758897499</v>
      </c>
      <c r="O2902">
        <v>0</v>
      </c>
      <c r="P2902">
        <v>404.6875</v>
      </c>
    </row>
    <row r="2903" spans="1:17" hidden="1" x14ac:dyDescent="0.3">
      <c r="A2903" t="s">
        <v>6018</v>
      </c>
      <c r="B2903" t="s">
        <v>6019</v>
      </c>
      <c r="C2903" t="s">
        <v>10398</v>
      </c>
      <c r="D2903" t="s">
        <v>605</v>
      </c>
      <c r="E2903">
        <v>116.4576618</v>
      </c>
      <c r="F2903">
        <v>57.94</v>
      </c>
      <c r="G2903">
        <v>81.097262412785895</v>
      </c>
      <c r="H2903">
        <v>10.647378068058901</v>
      </c>
      <c r="I2903">
        <v>47.400275726150198</v>
      </c>
      <c r="J2903">
        <v>9.6128668879741905</v>
      </c>
      <c r="K2903">
        <v>52.547480045559702</v>
      </c>
      <c r="L2903">
        <v>45.080523112386203</v>
      </c>
      <c r="M2903">
        <v>81.072083684610703</v>
      </c>
      <c r="N2903">
        <v>0.48797794376526799</v>
      </c>
      <c r="O2903">
        <v>19.088712461166701</v>
      </c>
      <c r="P2903">
        <v>152.02261852979501</v>
      </c>
      <c r="Q2903">
        <v>0.107744896507522</v>
      </c>
    </row>
    <row r="2904" spans="1:17" hidden="1" x14ac:dyDescent="0.3">
      <c r="A2904" t="s">
        <v>6020</v>
      </c>
      <c r="B2904" t="s">
        <v>6021</v>
      </c>
      <c r="C2904" t="s">
        <v>10398</v>
      </c>
      <c r="D2904" t="s">
        <v>2435</v>
      </c>
      <c r="E2904">
        <v>116.33283640000001</v>
      </c>
      <c r="F2904">
        <v>47.3</v>
      </c>
      <c r="G2904">
        <v>-19.643226911298601</v>
      </c>
      <c r="H2904">
        <v>-6.9288338896797796</v>
      </c>
      <c r="I2904">
        <v>-27.1981275732924</v>
      </c>
      <c r="J2904">
        <v>-14.791517301400001</v>
      </c>
      <c r="K2904">
        <v>51.164398362865199</v>
      </c>
      <c r="L2904">
        <v>50.041253033278601</v>
      </c>
      <c r="M2904">
        <v>27.791655426323299</v>
      </c>
      <c r="N2904">
        <v>1.4431267409834401</v>
      </c>
      <c r="O2904">
        <v>51.993616146478203</v>
      </c>
      <c r="P2904">
        <v>15.0405474429571</v>
      </c>
      <c r="Q2904">
        <v>0.235012919010056</v>
      </c>
    </row>
    <row r="2905" spans="1:17" hidden="1" x14ac:dyDescent="0.3">
      <c r="A2905" t="s">
        <v>6022</v>
      </c>
      <c r="B2905" t="s">
        <v>6023</v>
      </c>
      <c r="C2905" t="s">
        <v>10398</v>
      </c>
      <c r="D2905" t="s">
        <v>51</v>
      </c>
      <c r="E2905">
        <v>115.066739928</v>
      </c>
      <c r="F2905">
        <v>36.119999999999997</v>
      </c>
      <c r="G2905">
        <v>-11.5929932968751</v>
      </c>
      <c r="H2905">
        <v>-17.9567723156337</v>
      </c>
      <c r="I2905">
        <v>-16.8621131108636</v>
      </c>
      <c r="J2905">
        <v>-5.4599981089076799</v>
      </c>
      <c r="K2905">
        <v>36.897090121185798</v>
      </c>
      <c r="L2905">
        <v>36.274951273011403</v>
      </c>
      <c r="M2905">
        <v>44.243441025766302</v>
      </c>
      <c r="N2905">
        <v>0.42173432445938902</v>
      </c>
      <c r="O2905">
        <v>34.2746400885935</v>
      </c>
      <c r="P2905">
        <v>35.2808988764044</v>
      </c>
      <c r="Q2905">
        <v>6.4753643620418994E-2</v>
      </c>
    </row>
    <row r="2906" spans="1:17" hidden="1" x14ac:dyDescent="0.3">
      <c r="A2906" t="s">
        <v>6024</v>
      </c>
      <c r="B2906" t="s">
        <v>6025</v>
      </c>
      <c r="C2906" t="s">
        <v>10398</v>
      </c>
      <c r="D2906" t="s">
        <v>125</v>
      </c>
      <c r="E2906">
        <v>114.98630219</v>
      </c>
      <c r="F2906">
        <v>8.5299999999999994</v>
      </c>
      <c r="G2906">
        <v>3.6876033218768298</v>
      </c>
      <c r="H2906">
        <v>14.386283663071501</v>
      </c>
      <c r="I2906">
        <v>-23.317519189588101</v>
      </c>
      <c r="J2906">
        <v>-4.2133673811448604</v>
      </c>
      <c r="K2906">
        <v>8.2485140245640398</v>
      </c>
      <c r="L2906">
        <v>8.3272091596023508</v>
      </c>
      <c r="M2906">
        <v>46.7295106782815</v>
      </c>
      <c r="N2906">
        <v>1.73472794339859</v>
      </c>
      <c r="O2906">
        <v>105.158264947245</v>
      </c>
      <c r="P2906">
        <v>47.068965517241303</v>
      </c>
      <c r="Q2906">
        <v>-1.4221491994382E-2</v>
      </c>
    </row>
    <row r="2907" spans="1:17" hidden="1" x14ac:dyDescent="0.3">
      <c r="A2907" t="s">
        <v>6026</v>
      </c>
      <c r="B2907" t="s">
        <v>6027</v>
      </c>
      <c r="C2907" t="s">
        <v>10398</v>
      </c>
      <c r="D2907" t="s">
        <v>390</v>
      </c>
      <c r="E2907">
        <v>114.858</v>
      </c>
      <c r="F2907">
        <v>212.7</v>
      </c>
      <c r="G2907">
        <v>47.730238273940202</v>
      </c>
      <c r="H2907">
        <v>-0.88630982144243697</v>
      </c>
      <c r="I2907">
        <v>69.802229534400794</v>
      </c>
      <c r="J2907">
        <v>3.1459676572182902</v>
      </c>
      <c r="K2907">
        <v>195.72808526236699</v>
      </c>
      <c r="M2907">
        <v>62.480094258091498</v>
      </c>
      <c r="N2907">
        <v>0.53594080338266303</v>
      </c>
      <c r="O2907">
        <v>11.4245416078984</v>
      </c>
      <c r="P2907">
        <v>88.563829787233999</v>
      </c>
    </row>
    <row r="2908" spans="1:17" hidden="1" x14ac:dyDescent="0.3">
      <c r="A2908" t="s">
        <v>6028</v>
      </c>
      <c r="B2908" t="s">
        <v>6029</v>
      </c>
      <c r="C2908" t="s">
        <v>10398</v>
      </c>
      <c r="D2908" t="s">
        <v>390</v>
      </c>
      <c r="E2908">
        <v>114.79032612500001</v>
      </c>
      <c r="F2908">
        <v>99.95</v>
      </c>
      <c r="G2908">
        <v>-32.554811726666799</v>
      </c>
      <c r="H2908">
        <v>-43.685040702174703</v>
      </c>
      <c r="I2908">
        <v>-59.7473693549899</v>
      </c>
      <c r="J2908">
        <v>-25.046700714478199</v>
      </c>
      <c r="K2908">
        <v>128.940519652273</v>
      </c>
      <c r="L2908">
        <v>145.69047664904801</v>
      </c>
      <c r="M2908">
        <v>40.124326535670598</v>
      </c>
      <c r="N2908">
        <v>1.7959001782531101</v>
      </c>
      <c r="O2908">
        <v>125.112556278139</v>
      </c>
      <c r="P2908">
        <v>20.1033405431386</v>
      </c>
      <c r="Q2908">
        <v>7.7515525578233005E-2</v>
      </c>
    </row>
    <row r="2909" spans="1:17" hidden="1" x14ac:dyDescent="0.3">
      <c r="A2909" t="s">
        <v>6030</v>
      </c>
      <c r="B2909" t="s">
        <v>6031</v>
      </c>
      <c r="C2909" t="s">
        <v>10398</v>
      </c>
      <c r="D2909" t="s">
        <v>46</v>
      </c>
      <c r="E2909">
        <v>114.635961659999</v>
      </c>
      <c r="F2909">
        <v>118.1</v>
      </c>
      <c r="G2909">
        <v>6.78048727106854</v>
      </c>
      <c r="H2909">
        <v>-19.330494247035499</v>
      </c>
      <c r="I2909">
        <v>-58.297828612935497</v>
      </c>
      <c r="J2909">
        <v>-8.70828727172713</v>
      </c>
      <c r="K2909">
        <v>142.256866522705</v>
      </c>
      <c r="L2909">
        <v>166.20875102720001</v>
      </c>
      <c r="M2909">
        <v>28.376903087528198</v>
      </c>
      <c r="N2909">
        <v>1.0562270099842299</v>
      </c>
      <c r="O2909">
        <v>191.27857747671399</v>
      </c>
      <c r="P2909">
        <v>49.873096446700501</v>
      </c>
      <c r="Q2909">
        <v>0.126773208588566</v>
      </c>
    </row>
    <row r="2910" spans="1:17" hidden="1" x14ac:dyDescent="0.3">
      <c r="A2910" t="s">
        <v>6032</v>
      </c>
      <c r="B2910" t="s">
        <v>6033</v>
      </c>
      <c r="C2910" t="s">
        <v>10398</v>
      </c>
      <c r="D2910" t="s">
        <v>46</v>
      </c>
      <c r="E2910">
        <v>114.3216</v>
      </c>
      <c r="F2910">
        <v>280.2</v>
      </c>
      <c r="G2910">
        <v>4.5054200842601997</v>
      </c>
      <c r="H2910">
        <v>-4.4216633567959702</v>
      </c>
      <c r="I2910">
        <v>16.003769795017401</v>
      </c>
      <c r="J2910">
        <v>0.85073518295768702</v>
      </c>
      <c r="K2910">
        <v>275.128194551783</v>
      </c>
      <c r="M2910">
        <v>62.755834906301097</v>
      </c>
      <c r="N2910">
        <v>0.54067330364160304</v>
      </c>
      <c r="O2910">
        <v>36.117059243397499</v>
      </c>
      <c r="P2910">
        <v>50.645161290322498</v>
      </c>
    </row>
    <row r="2911" spans="1:17" hidden="1" x14ac:dyDescent="0.3">
      <c r="A2911" t="s">
        <v>6034</v>
      </c>
      <c r="B2911" t="s">
        <v>2972</v>
      </c>
      <c r="C2911" t="s">
        <v>10398</v>
      </c>
      <c r="D2911" t="s">
        <v>4361</v>
      </c>
      <c r="E2911">
        <v>114.2115</v>
      </c>
      <c r="F2911">
        <v>878.55</v>
      </c>
      <c r="G2911">
        <v>-42.608498163271598</v>
      </c>
      <c r="H2911">
        <v>-0.50401629797244896</v>
      </c>
      <c r="I2911">
        <v>-2.49661275683957</v>
      </c>
      <c r="J2911">
        <v>-8.0442263419084004</v>
      </c>
      <c r="K2911">
        <v>865.42321665970405</v>
      </c>
      <c r="L2911">
        <v>795.27439788614402</v>
      </c>
      <c r="M2911">
        <v>45.487653170630402</v>
      </c>
      <c r="N2911">
        <v>1.5622432790733001</v>
      </c>
      <c r="O2911">
        <v>18.376870980593001</v>
      </c>
      <c r="P2911">
        <v>41.166546155700097</v>
      </c>
      <c r="Q2911">
        <v>8.1814502736357E-2</v>
      </c>
    </row>
    <row r="2912" spans="1:17" hidden="1" x14ac:dyDescent="0.3">
      <c r="A2912" t="s">
        <v>6035</v>
      </c>
      <c r="B2912" t="s">
        <v>6036</v>
      </c>
      <c r="C2912" t="s">
        <v>10398</v>
      </c>
      <c r="D2912" t="s">
        <v>1603</v>
      </c>
      <c r="E2912">
        <v>114.09317148</v>
      </c>
      <c r="F2912">
        <v>5.97</v>
      </c>
      <c r="G2912">
        <v>56.9688533218768</v>
      </c>
      <c r="H2912">
        <v>13.8854232573772</v>
      </c>
      <c r="I2912">
        <v>3.7414377265116499</v>
      </c>
      <c r="J2912">
        <v>1.02167535389786</v>
      </c>
      <c r="K2912">
        <v>5.5889533846802104</v>
      </c>
      <c r="L2912">
        <v>4.9941829488645997</v>
      </c>
      <c r="M2912">
        <v>55.4866581324953</v>
      </c>
      <c r="N2912">
        <v>0.93250689095200401</v>
      </c>
      <c r="O2912">
        <v>14.740368509212701</v>
      </c>
      <c r="P2912">
        <v>105.862068965517</v>
      </c>
      <c r="Q2912">
        <v>6.8445868206599994E-2</v>
      </c>
    </row>
    <row r="2913" spans="1:17" hidden="1" x14ac:dyDescent="0.3">
      <c r="A2913" t="s">
        <v>6037</v>
      </c>
      <c r="B2913" t="s">
        <v>6038</v>
      </c>
      <c r="C2913" t="s">
        <v>10398</v>
      </c>
      <c r="D2913" t="s">
        <v>429</v>
      </c>
      <c r="E2913">
        <v>113.79644710999899</v>
      </c>
      <c r="M2913">
        <v>50</v>
      </c>
    </row>
    <row r="2914" spans="1:17" hidden="1" x14ac:dyDescent="0.3">
      <c r="A2914" t="s">
        <v>6039</v>
      </c>
      <c r="B2914" t="s">
        <v>6040</v>
      </c>
      <c r="C2914" t="s">
        <v>10398</v>
      </c>
      <c r="D2914" t="s">
        <v>2300</v>
      </c>
      <c r="E2914">
        <v>113.5382905</v>
      </c>
      <c r="F2914">
        <v>187.15</v>
      </c>
      <c r="G2914">
        <v>1110.63166809987</v>
      </c>
      <c r="H2914">
        <v>2.8255604889082901</v>
      </c>
      <c r="I2914">
        <v>39.571088879306402</v>
      </c>
      <c r="J2914">
        <v>-9.4095444435191204</v>
      </c>
      <c r="K2914">
        <v>171.05122399595399</v>
      </c>
      <c r="L2914">
        <v>118.30602891489799</v>
      </c>
      <c r="M2914">
        <v>35.390622045432004</v>
      </c>
      <c r="N2914">
        <v>0.52491255898812195</v>
      </c>
      <c r="O2914">
        <v>18.113812449906401</v>
      </c>
      <c r="P2914">
        <v>1140.22531477799</v>
      </c>
      <c r="Q2914">
        <v>0.27810059410229998</v>
      </c>
    </row>
    <row r="2915" spans="1:17" hidden="1" x14ac:dyDescent="0.3">
      <c r="A2915" t="s">
        <v>6041</v>
      </c>
      <c r="B2915" t="s">
        <v>6042</v>
      </c>
      <c r="C2915" t="s">
        <v>10398</v>
      </c>
      <c r="D2915" t="s">
        <v>46</v>
      </c>
      <c r="E2915">
        <v>113.30445</v>
      </c>
      <c r="F2915">
        <v>60.9</v>
      </c>
      <c r="G2915">
        <v>-69.858482381899506</v>
      </c>
      <c r="H2915">
        <v>5.2328982021056998</v>
      </c>
      <c r="I2915">
        <v>3.9487912089868198</v>
      </c>
      <c r="J2915">
        <v>1.1960258025625199</v>
      </c>
      <c r="K2915">
        <v>61.125307819291102</v>
      </c>
      <c r="L2915">
        <v>85.095215948876302</v>
      </c>
      <c r="M2915">
        <v>45.078370176522903</v>
      </c>
      <c r="N2915">
        <v>0.224136350032799</v>
      </c>
      <c r="O2915">
        <v>77.339901477832498</v>
      </c>
      <c r="P2915">
        <v>125.555555555555</v>
      </c>
    </row>
    <row r="2916" spans="1:17" hidden="1" x14ac:dyDescent="0.3">
      <c r="A2916" t="s">
        <v>6043</v>
      </c>
      <c r="B2916" t="s">
        <v>6044</v>
      </c>
      <c r="C2916" t="s">
        <v>10398</v>
      </c>
      <c r="D2916" t="s">
        <v>278</v>
      </c>
      <c r="E2916">
        <v>113.27679999999999</v>
      </c>
      <c r="F2916">
        <v>104</v>
      </c>
      <c r="G2916">
        <v>6.7997959448276797</v>
      </c>
      <c r="H2916">
        <v>23.107459880481699</v>
      </c>
      <c r="I2916">
        <v>8.7339713253170395</v>
      </c>
      <c r="J2916">
        <v>-5.4170710848485797</v>
      </c>
      <c r="K2916">
        <v>89.7544529217015</v>
      </c>
      <c r="L2916">
        <v>89.071171877115304</v>
      </c>
      <c r="M2916">
        <v>64.104057156817206</v>
      </c>
      <c r="N2916">
        <v>3.3212903225806398</v>
      </c>
      <c r="O2916">
        <v>19.855769230769202</v>
      </c>
      <c r="P2916">
        <v>48.253741981468202</v>
      </c>
    </row>
    <row r="2917" spans="1:17" hidden="1" x14ac:dyDescent="0.3">
      <c r="A2917" t="s">
        <v>6045</v>
      </c>
      <c r="B2917" t="s">
        <v>6046</v>
      </c>
      <c r="C2917" t="s">
        <v>10398</v>
      </c>
      <c r="D2917" t="s">
        <v>472</v>
      </c>
      <c r="E2917">
        <v>113.16825</v>
      </c>
      <c r="F2917">
        <v>97.5</v>
      </c>
      <c r="G2917">
        <v>36.505160817617899</v>
      </c>
      <c r="H2917">
        <v>20.546731080625001</v>
      </c>
      <c r="I2917">
        <v>48.003510528375102</v>
      </c>
      <c r="J2917">
        <v>-12.417974427215301</v>
      </c>
      <c r="K2917">
        <v>83.701583453176696</v>
      </c>
      <c r="M2917">
        <v>53.235619431219902</v>
      </c>
      <c r="N2917">
        <v>1.0909090909090899</v>
      </c>
      <c r="O2917">
        <v>17.435897435897399</v>
      </c>
      <c r="P2917">
        <v>111.496746203904</v>
      </c>
    </row>
    <row r="2918" spans="1:17" hidden="1" x14ac:dyDescent="0.3">
      <c r="A2918" t="s">
        <v>6047</v>
      </c>
      <c r="B2918" t="s">
        <v>6048</v>
      </c>
      <c r="C2918" t="s">
        <v>10398</v>
      </c>
      <c r="D2918" t="s">
        <v>46</v>
      </c>
      <c r="E2918">
        <v>113.11465499000001</v>
      </c>
      <c r="F2918">
        <v>5.41</v>
      </c>
      <c r="G2918">
        <v>9.1243020398255901</v>
      </c>
      <c r="H2918">
        <v>-18.955628601661601</v>
      </c>
      <c r="I2918">
        <v>-39.1171947775848</v>
      </c>
      <c r="J2918">
        <v>-6.8010866793904903</v>
      </c>
      <c r="K2918">
        <v>6.0504560237655598</v>
      </c>
      <c r="L2918">
        <v>4.6710357103464899</v>
      </c>
      <c r="M2918">
        <v>1.1893997595114301</v>
      </c>
      <c r="N2918">
        <v>0.129142068249787</v>
      </c>
      <c r="O2918">
        <v>78.373382624768894</v>
      </c>
      <c r="P2918">
        <v>44.266666666666602</v>
      </c>
      <c r="Q2918">
        <v>2.3868601823314E-2</v>
      </c>
    </row>
    <row r="2919" spans="1:17" hidden="1" x14ac:dyDescent="0.3">
      <c r="A2919" t="s">
        <v>6049</v>
      </c>
      <c r="B2919" t="s">
        <v>6050</v>
      </c>
      <c r="C2919" t="s">
        <v>10398</v>
      </c>
      <c r="D2919" t="s">
        <v>467</v>
      </c>
      <c r="E2919">
        <v>113.07699</v>
      </c>
      <c r="F2919">
        <v>68.489999999999995</v>
      </c>
      <c r="G2919">
        <v>186.46542115759399</v>
      </c>
      <c r="H2919">
        <v>18.1748278712741</v>
      </c>
      <c r="I2919">
        <v>89.513069204201202</v>
      </c>
      <c r="J2919">
        <v>-9.45036236398089</v>
      </c>
      <c r="K2919">
        <v>64.121419620880303</v>
      </c>
      <c r="L2919">
        <v>45.634195970129703</v>
      </c>
      <c r="M2919">
        <v>24.206863114691501</v>
      </c>
      <c r="N2919">
        <v>8.2978196242804794E-3</v>
      </c>
      <c r="O2919">
        <v>38.560373777193703</v>
      </c>
      <c r="P2919">
        <v>252.85935085007699</v>
      </c>
      <c r="Q2919">
        <v>0.253193980538783</v>
      </c>
    </row>
    <row r="2920" spans="1:17" hidden="1" x14ac:dyDescent="0.3">
      <c r="A2920" t="s">
        <v>6051</v>
      </c>
      <c r="B2920" t="s">
        <v>6052</v>
      </c>
      <c r="C2920" t="s">
        <v>10398</v>
      </c>
      <c r="D2920" t="s">
        <v>2771</v>
      </c>
      <c r="E2920">
        <v>112.792095</v>
      </c>
      <c r="F2920">
        <v>260.55</v>
      </c>
      <c r="G2920">
        <v>169.42465357001501</v>
      </c>
      <c r="H2920">
        <v>56.074006992561998</v>
      </c>
      <c r="I2920">
        <v>67.349542890285306</v>
      </c>
      <c r="J2920">
        <v>-2.1578941453604599</v>
      </c>
      <c r="K2920">
        <v>202.858355152667</v>
      </c>
      <c r="L2920">
        <v>159.263643940403</v>
      </c>
      <c r="M2920">
        <v>62.838758167672502</v>
      </c>
      <c r="N2920">
        <v>1.21310160427807</v>
      </c>
      <c r="O2920">
        <v>9.0577624256380496</v>
      </c>
      <c r="P2920">
        <v>234.61818812912099</v>
      </c>
      <c r="Q2920">
        <v>0.15744566464836701</v>
      </c>
    </row>
    <row r="2921" spans="1:17" hidden="1" x14ac:dyDescent="0.3">
      <c r="A2921" t="s">
        <v>6053</v>
      </c>
      <c r="B2921" t="s">
        <v>6054</v>
      </c>
      <c r="C2921" t="s">
        <v>10398</v>
      </c>
      <c r="D2921" t="s">
        <v>1414</v>
      </c>
      <c r="E2921">
        <v>112.4962335</v>
      </c>
      <c r="F2921">
        <v>124.95</v>
      </c>
      <c r="G2921">
        <v>6.20680979399945</v>
      </c>
      <c r="H2921">
        <v>-2.83629750313743</v>
      </c>
      <c r="I2921">
        <v>4.0454654959772203</v>
      </c>
      <c r="J2921">
        <v>-4.0961798811448702</v>
      </c>
      <c r="K2921">
        <v>126.645028236825</v>
      </c>
      <c r="L2921">
        <v>117.97392698365699</v>
      </c>
      <c r="M2921">
        <v>41.178136921420702</v>
      </c>
      <c r="N2921">
        <v>0.44467770925793798</v>
      </c>
      <c r="O2921">
        <v>23.009203681472499</v>
      </c>
      <c r="P2921">
        <v>47.869822485207102</v>
      </c>
      <c r="Q2921">
        <v>0.12138226330827701</v>
      </c>
    </row>
    <row r="2922" spans="1:17" hidden="1" x14ac:dyDescent="0.3">
      <c r="A2922" t="s">
        <v>6055</v>
      </c>
      <c r="B2922" t="s">
        <v>6056</v>
      </c>
      <c r="C2922" t="s">
        <v>10398</v>
      </c>
      <c r="D2922" t="s">
        <v>132</v>
      </c>
      <c r="E2922">
        <v>112.48377929999999</v>
      </c>
      <c r="F2922">
        <v>22.67</v>
      </c>
      <c r="G2922">
        <v>88.596921175582295</v>
      </c>
      <c r="H2922">
        <v>-26.965217363764602</v>
      </c>
      <c r="I2922">
        <v>44.0649319310604</v>
      </c>
      <c r="J2922">
        <v>-8.3884303534370606</v>
      </c>
      <c r="K2922">
        <v>23.421538793856399</v>
      </c>
      <c r="L2922">
        <v>18.732898602363498</v>
      </c>
      <c r="M2922">
        <v>34.272059974903001</v>
      </c>
      <c r="N2922">
        <v>0.36192094574536698</v>
      </c>
      <c r="O2922">
        <v>29.113365681517401</v>
      </c>
      <c r="P2922">
        <v>143.240343347639</v>
      </c>
      <c r="Q2922">
        <v>9.7939413328993002E-2</v>
      </c>
    </row>
    <row r="2923" spans="1:17" hidden="1" x14ac:dyDescent="0.3">
      <c r="A2923" t="s">
        <v>6057</v>
      </c>
      <c r="B2923" t="s">
        <v>6058</v>
      </c>
      <c r="C2923" t="s">
        <v>10398</v>
      </c>
      <c r="D2923" t="s">
        <v>119</v>
      </c>
      <c r="E2923">
        <v>112.45638584</v>
      </c>
      <c r="F2923">
        <v>5.36</v>
      </c>
      <c r="G2923">
        <v>-7.7754648599413203</v>
      </c>
      <c r="H2923">
        <v>-14.371073137571599</v>
      </c>
      <c r="I2923">
        <v>-26.471365343434201</v>
      </c>
      <c r="J2923">
        <v>-4.97423694636226</v>
      </c>
      <c r="K2923">
        <v>5.6175857547570898</v>
      </c>
      <c r="L2923">
        <v>5.808526039337</v>
      </c>
      <c r="M2923">
        <v>37.686094689772702</v>
      </c>
      <c r="N2923">
        <v>0.522731123999717</v>
      </c>
      <c r="O2923">
        <v>95.895522388059604</v>
      </c>
      <c r="P2923">
        <v>27.619047619047599</v>
      </c>
      <c r="Q2923">
        <v>-7.5260983253729E-2</v>
      </c>
    </row>
    <row r="2924" spans="1:17" hidden="1" x14ac:dyDescent="0.3">
      <c r="A2924" t="s">
        <v>6059</v>
      </c>
      <c r="B2924" t="s">
        <v>6060</v>
      </c>
      <c r="C2924" t="s">
        <v>10398</v>
      </c>
      <c r="D2924" t="s">
        <v>738</v>
      </c>
      <c r="E2924">
        <v>112.336</v>
      </c>
      <c r="F2924">
        <v>59</v>
      </c>
      <c r="G2924">
        <v>-51.551318635794999</v>
      </c>
      <c r="H2924">
        <v>-26.068409704737501</v>
      </c>
      <c r="I2924">
        <v>-40.052968925037803</v>
      </c>
      <c r="J2924">
        <v>-9.5258673811448702</v>
      </c>
      <c r="M2924">
        <v>19.376901971999601</v>
      </c>
      <c r="O2924">
        <v>40.677966101694899</v>
      </c>
      <c r="P2924">
        <v>1.72413793103447</v>
      </c>
    </row>
    <row r="2925" spans="1:17" hidden="1" x14ac:dyDescent="0.3">
      <c r="A2925" t="s">
        <v>6061</v>
      </c>
      <c r="B2925" t="s">
        <v>6062</v>
      </c>
      <c r="C2925" t="s">
        <v>10398</v>
      </c>
      <c r="D2925" t="s">
        <v>290</v>
      </c>
      <c r="E2925">
        <v>112.22622219500001</v>
      </c>
      <c r="F2925">
        <v>33.590000000000003</v>
      </c>
      <c r="G2925">
        <v>-48.945387374401598</v>
      </c>
      <c r="H2925">
        <v>-6.9096475241694399</v>
      </c>
      <c r="I2925">
        <v>-39.430191580949</v>
      </c>
      <c r="J2925">
        <v>-2.60417197884601</v>
      </c>
      <c r="K2925">
        <v>36.146321007584604</v>
      </c>
      <c r="L2925">
        <v>41.219163410908898</v>
      </c>
      <c r="M2925">
        <v>33.6429418804302</v>
      </c>
      <c r="N2925">
        <v>0.97368879586535995</v>
      </c>
      <c r="O2925">
        <v>117.028877642155</v>
      </c>
      <c r="P2925">
        <v>1.8804974218987001</v>
      </c>
      <c r="Q2925">
        <v>-0.112861781118247</v>
      </c>
    </row>
    <row r="2926" spans="1:17" hidden="1" x14ac:dyDescent="0.3">
      <c r="A2926" t="s">
        <v>6063</v>
      </c>
      <c r="B2926" t="s">
        <v>6064</v>
      </c>
      <c r="C2926" t="s">
        <v>10398</v>
      </c>
      <c r="D2926" t="s">
        <v>266</v>
      </c>
      <c r="E2926">
        <v>111.98201002499999</v>
      </c>
      <c r="F2926">
        <v>59.75</v>
      </c>
      <c r="G2926">
        <v>-26.718302325505999</v>
      </c>
      <c r="H2926">
        <v>-5.6117460014240699</v>
      </c>
      <c r="I2926">
        <v>5.9188167727752496</v>
      </c>
      <c r="J2926">
        <v>-2.47697959894036</v>
      </c>
      <c r="K2926">
        <v>61.8015817091893</v>
      </c>
      <c r="L2926">
        <v>62.653824668677402</v>
      </c>
      <c r="M2926">
        <v>42.279032751167698</v>
      </c>
      <c r="N2926">
        <v>0.93706806495875195</v>
      </c>
      <c r="O2926">
        <v>80.652719665271903</v>
      </c>
      <c r="P2926">
        <v>35.795454545454497</v>
      </c>
      <c r="Q2926">
        <v>-1.702076763888E-3</v>
      </c>
    </row>
    <row r="2927" spans="1:17" hidden="1" x14ac:dyDescent="0.3">
      <c r="A2927" t="s">
        <v>6065</v>
      </c>
      <c r="B2927" t="s">
        <v>6066</v>
      </c>
      <c r="C2927" t="s">
        <v>10398</v>
      </c>
      <c r="D2927" t="s">
        <v>6067</v>
      </c>
      <c r="E2927">
        <v>111.8306</v>
      </c>
      <c r="F2927">
        <v>74.06</v>
      </c>
      <c r="G2927">
        <v>-51.223276307752698</v>
      </c>
      <c r="H2927">
        <v>-14.3966633567959</v>
      </c>
      <c r="I2927">
        <v>-43.173698585979899</v>
      </c>
      <c r="J2927">
        <v>-9.3681949231374393</v>
      </c>
      <c r="K2927">
        <v>78.326615556507306</v>
      </c>
      <c r="L2927">
        <v>89.067749640505298</v>
      </c>
      <c r="M2927">
        <v>42.117437069936599</v>
      </c>
      <c r="N2927">
        <v>0.91654247391952304</v>
      </c>
      <c r="O2927">
        <v>98.487712665406406</v>
      </c>
      <c r="P2927">
        <v>4.1485023203487499</v>
      </c>
      <c r="Q2927">
        <v>6.1674116156169002E-2</v>
      </c>
    </row>
    <row r="2928" spans="1:17" hidden="1" x14ac:dyDescent="0.3">
      <c r="A2928" t="s">
        <v>6068</v>
      </c>
      <c r="B2928" t="s">
        <v>6069</v>
      </c>
      <c r="C2928" t="s">
        <v>10398</v>
      </c>
      <c r="D2928" t="s">
        <v>4928</v>
      </c>
      <c r="E2928">
        <v>111.76548750000001</v>
      </c>
      <c r="F2928">
        <v>177.3</v>
      </c>
      <c r="G2928">
        <v>4.6228559713848201</v>
      </c>
      <c r="H2928">
        <v>-10.612139547272101</v>
      </c>
      <c r="I2928">
        <v>31.272858045271001</v>
      </c>
      <c r="J2928">
        <v>-8.3975779074606596</v>
      </c>
      <c r="K2928">
        <v>184.626568249011</v>
      </c>
      <c r="L2928">
        <v>158.23354776584901</v>
      </c>
      <c r="M2928">
        <v>30.559731833233101</v>
      </c>
      <c r="N2928">
        <v>0.52043795620437905</v>
      </c>
      <c r="O2928">
        <v>37.817258883248698</v>
      </c>
      <c r="P2928">
        <v>68.296155671570901</v>
      </c>
    </row>
    <row r="2929" spans="1:17" hidden="1" x14ac:dyDescent="0.3">
      <c r="A2929" t="s">
        <v>6070</v>
      </c>
      <c r="B2929" t="s">
        <v>6071</v>
      </c>
      <c r="C2929" t="s">
        <v>10398</v>
      </c>
      <c r="D2929" t="s">
        <v>605</v>
      </c>
      <c r="E2929">
        <v>111.6536</v>
      </c>
      <c r="F2929">
        <v>47.92</v>
      </c>
      <c r="G2929">
        <v>-34.608512882285602</v>
      </c>
      <c r="H2929">
        <v>-4.628104314682</v>
      </c>
      <c r="I2929">
        <v>-11.842525348740599</v>
      </c>
      <c r="J2929">
        <v>-4.7424546429302197</v>
      </c>
      <c r="K2929">
        <v>49.021081665350302</v>
      </c>
      <c r="L2929">
        <v>50.075945500946197</v>
      </c>
      <c r="M2929">
        <v>44.385535520835496</v>
      </c>
      <c r="N2929">
        <v>0.68388303516072302</v>
      </c>
      <c r="O2929">
        <v>43.155258764607602</v>
      </c>
      <c r="P2929">
        <v>16.593673965936699</v>
      </c>
      <c r="Q2929">
        <v>-5.6316443170589996E-3</v>
      </c>
    </row>
    <row r="2930" spans="1:17" hidden="1" x14ac:dyDescent="0.3">
      <c r="A2930" t="s">
        <v>6072</v>
      </c>
      <c r="B2930" t="s">
        <v>6073</v>
      </c>
      <c r="C2930" t="s">
        <v>10398</v>
      </c>
      <c r="D2930" t="s">
        <v>467</v>
      </c>
      <c r="E2930">
        <v>111.50442940000001</v>
      </c>
      <c r="F2930">
        <v>47.53</v>
      </c>
      <c r="G2930">
        <v>63.617735435697902</v>
      </c>
      <c r="H2930">
        <v>11.7042210052435</v>
      </c>
      <c r="I2930">
        <v>79.534640662571704</v>
      </c>
      <c r="J2930">
        <v>-3.6297077891399301</v>
      </c>
      <c r="K2930">
        <v>41.562016526494801</v>
      </c>
      <c r="L2930">
        <v>32.716361105019203</v>
      </c>
      <c r="M2930">
        <v>52.573303606589498</v>
      </c>
      <c r="N2930">
        <v>0.37656542160399697</v>
      </c>
      <c r="O2930">
        <v>8.3315800547022896</v>
      </c>
      <c r="P2930">
        <v>119.538106235565</v>
      </c>
      <c r="Q2930">
        <v>8.8847005839663998E-2</v>
      </c>
    </row>
    <row r="2931" spans="1:17" hidden="1" x14ac:dyDescent="0.3">
      <c r="A2931" t="s">
        <v>6074</v>
      </c>
      <c r="B2931" t="s">
        <v>6075</v>
      </c>
      <c r="C2931" t="s">
        <v>10398</v>
      </c>
      <c r="D2931" t="s">
        <v>226</v>
      </c>
      <c r="E2931">
        <v>111.11293635</v>
      </c>
      <c r="F2931">
        <v>955.95</v>
      </c>
      <c r="G2931">
        <v>-21.4116741776987</v>
      </c>
      <c r="H2931">
        <v>-3.7035395180976298</v>
      </c>
      <c r="I2931">
        <v>-13.0400741529255</v>
      </c>
      <c r="J2931">
        <v>-4.6462877179951203</v>
      </c>
      <c r="K2931">
        <v>992.73207095146404</v>
      </c>
      <c r="L2931">
        <v>947.19809122984805</v>
      </c>
      <c r="M2931">
        <v>27.8947096924358</v>
      </c>
      <c r="N2931">
        <v>0.69061968923128203</v>
      </c>
      <c r="O2931">
        <v>17.2655473612636</v>
      </c>
      <c r="P2931">
        <v>28.220776607873301</v>
      </c>
      <c r="Q2931">
        <v>-2.1762050718530001E-2</v>
      </c>
    </row>
    <row r="2932" spans="1:17" hidden="1" x14ac:dyDescent="0.3">
      <c r="A2932" t="s">
        <v>6076</v>
      </c>
      <c r="B2932" t="s">
        <v>6077</v>
      </c>
      <c r="C2932" t="s">
        <v>10398</v>
      </c>
      <c r="D2932" t="s">
        <v>991</v>
      </c>
      <c r="E2932">
        <v>111.074</v>
      </c>
      <c r="F2932">
        <v>300.2</v>
      </c>
      <c r="G2932">
        <v>-11.8681564820447</v>
      </c>
      <c r="H2932">
        <v>0.38704145190885197</v>
      </c>
      <c r="I2932">
        <v>17.465777767337201</v>
      </c>
      <c r="J2932">
        <v>-8.4008673811448702</v>
      </c>
      <c r="K2932">
        <v>273.456286021187</v>
      </c>
      <c r="L2932">
        <v>248.01346287905201</v>
      </c>
      <c r="M2932">
        <v>53.722844572662297</v>
      </c>
      <c r="N2932">
        <v>1.02234188071302</v>
      </c>
      <c r="O2932">
        <v>11.592271818787401</v>
      </c>
      <c r="P2932">
        <v>43.567670970827301</v>
      </c>
      <c r="Q2932">
        <v>2.0270829810708001E-2</v>
      </c>
    </row>
    <row r="2933" spans="1:17" hidden="1" x14ac:dyDescent="0.3">
      <c r="A2933" t="s">
        <v>6078</v>
      </c>
      <c r="B2933" t="s">
        <v>6079</v>
      </c>
      <c r="C2933" t="s">
        <v>10398</v>
      </c>
      <c r="D2933" t="s">
        <v>83</v>
      </c>
      <c r="E2933">
        <v>110.96899374</v>
      </c>
      <c r="F2933">
        <v>20.68</v>
      </c>
      <c r="G2933">
        <v>-15.654252738729101</v>
      </c>
      <c r="H2933">
        <v>-9.6281265524871706</v>
      </c>
      <c r="I2933">
        <v>-4.15590302797193</v>
      </c>
      <c r="J2933">
        <v>-9.0411427212063007</v>
      </c>
      <c r="K2933">
        <v>20.0823580643473</v>
      </c>
      <c r="L2933">
        <v>17.6127707858417</v>
      </c>
      <c r="M2933">
        <v>34.936968652666501</v>
      </c>
      <c r="N2933">
        <v>0.91456999440709696</v>
      </c>
      <c r="O2933">
        <v>42.408123791102497</v>
      </c>
      <c r="P2933">
        <v>53.185185185185098</v>
      </c>
      <c r="Q2933">
        <v>-3.0708196571483999E-2</v>
      </c>
    </row>
    <row r="2934" spans="1:17" hidden="1" x14ac:dyDescent="0.3">
      <c r="A2934" t="s">
        <v>6080</v>
      </c>
      <c r="B2934" t="s">
        <v>6081</v>
      </c>
      <c r="C2934" t="s">
        <v>10398</v>
      </c>
      <c r="D2934" t="s">
        <v>407</v>
      </c>
      <c r="E2934">
        <v>110.8883076</v>
      </c>
      <c r="F2934">
        <v>110.8</v>
      </c>
      <c r="G2934">
        <v>-46.222691072404501</v>
      </c>
      <c r="H2934">
        <v>-6.97059371637721</v>
      </c>
      <c r="I2934">
        <v>-1.5250707706273201</v>
      </c>
      <c r="J2934">
        <v>-8.8686145624111301</v>
      </c>
      <c r="K2934">
        <v>114.875072097626</v>
      </c>
      <c r="L2934">
        <v>121.557254297081</v>
      </c>
      <c r="M2934">
        <v>42.999027621637303</v>
      </c>
      <c r="N2934">
        <v>0.94767605025839496</v>
      </c>
      <c r="O2934">
        <v>60.180505415162401</v>
      </c>
      <c r="P2934">
        <v>20.697167755991199</v>
      </c>
      <c r="Q2934">
        <v>8.0225899919774996E-2</v>
      </c>
    </row>
    <row r="2935" spans="1:17" hidden="1" x14ac:dyDescent="0.3">
      <c r="A2935" t="s">
        <v>6082</v>
      </c>
      <c r="B2935" t="s">
        <v>6083</v>
      </c>
      <c r="C2935" t="s">
        <v>10398</v>
      </c>
      <c r="D2935" t="s">
        <v>753</v>
      </c>
      <c r="E2935">
        <v>110.88097019999999</v>
      </c>
      <c r="F2935">
        <v>78.069999999999993</v>
      </c>
      <c r="G2935">
        <v>36.336215170973503</v>
      </c>
      <c r="H2935">
        <v>-2.4688455324184999</v>
      </c>
      <c r="I2935">
        <v>13.225140374938499</v>
      </c>
      <c r="J2935">
        <v>-2.5925722741112298</v>
      </c>
      <c r="K2935">
        <v>76.343486787024304</v>
      </c>
      <c r="L2935">
        <v>67.405520078645594</v>
      </c>
      <c r="M2935">
        <v>46.511713315869002</v>
      </c>
      <c r="N2935">
        <v>0.689283807441051</v>
      </c>
      <c r="O2935">
        <v>3.0357371589599</v>
      </c>
      <c r="P2935">
        <v>77.835990888382696</v>
      </c>
      <c r="Q2935">
        <v>1.7417697266181999E-2</v>
      </c>
    </row>
    <row r="2936" spans="1:17" hidden="1" x14ac:dyDescent="0.3">
      <c r="A2936" t="s">
        <v>6084</v>
      </c>
      <c r="B2936" t="s">
        <v>6085</v>
      </c>
      <c r="C2936" t="s">
        <v>10398</v>
      </c>
      <c r="D2936" t="s">
        <v>605</v>
      </c>
      <c r="E2936">
        <v>110.68519999999999</v>
      </c>
      <c r="F2936">
        <v>212</v>
      </c>
      <c r="G2936">
        <v>-24.591170204621399</v>
      </c>
      <c r="H2936">
        <v>-2.9862566582313699</v>
      </c>
      <c r="I2936">
        <v>-13.144801917860899</v>
      </c>
      <c r="J2936">
        <v>-3.0857795700259998</v>
      </c>
      <c r="K2936">
        <v>212.519791315361</v>
      </c>
      <c r="L2936">
        <v>211.98729530543099</v>
      </c>
      <c r="M2936">
        <v>49.131540144296103</v>
      </c>
      <c r="N2936">
        <v>0.69016283944077195</v>
      </c>
      <c r="O2936">
        <v>15.5424528301886</v>
      </c>
      <c r="P2936">
        <v>14.4708423326133</v>
      </c>
      <c r="Q2936">
        <v>-8.9325545488305999E-2</v>
      </c>
    </row>
    <row r="2937" spans="1:17" hidden="1" x14ac:dyDescent="0.3">
      <c r="A2937" t="s">
        <v>6086</v>
      </c>
      <c r="B2937" t="s">
        <v>6087</v>
      </c>
      <c r="C2937" t="s">
        <v>10398</v>
      </c>
      <c r="D2937" t="s">
        <v>83</v>
      </c>
      <c r="E2937">
        <v>110.32093500000001</v>
      </c>
      <c r="F2937">
        <v>255.55</v>
      </c>
      <c r="G2937">
        <v>-19.442784609157599</v>
      </c>
      <c r="H2937">
        <v>17.037462118489199</v>
      </c>
      <c r="I2937">
        <v>-5.9873785642072797</v>
      </c>
      <c r="J2937">
        <v>-1.71336738114487</v>
      </c>
      <c r="K2937">
        <v>228.529488553569</v>
      </c>
      <c r="L2937">
        <v>223.45138442258201</v>
      </c>
      <c r="M2937">
        <v>95.467217434146207</v>
      </c>
      <c r="N2937">
        <v>2.5668449197860901</v>
      </c>
      <c r="O2937">
        <v>2.9152807669731802</v>
      </c>
      <c r="P2937">
        <v>21.459125475285099</v>
      </c>
    </row>
    <row r="2938" spans="1:17" hidden="1" x14ac:dyDescent="0.3">
      <c r="A2938" t="s">
        <v>6088</v>
      </c>
      <c r="B2938" t="s">
        <v>6089</v>
      </c>
      <c r="C2938" t="s">
        <v>10398</v>
      </c>
      <c r="D2938" t="s">
        <v>1543</v>
      </c>
      <c r="E2938">
        <v>109.82732193499901</v>
      </c>
      <c r="F2938">
        <v>75.05</v>
      </c>
      <c r="G2938">
        <v>-33.375697960174399</v>
      </c>
      <c r="H2938">
        <v>-1.4900672655907601</v>
      </c>
      <c r="I2938">
        <v>-36.651997998293702</v>
      </c>
      <c r="J2938">
        <v>-5.3601535745830899</v>
      </c>
      <c r="K2938">
        <v>81.025278998608101</v>
      </c>
      <c r="L2938">
        <v>83.043632749495004</v>
      </c>
      <c r="M2938">
        <v>35.922851322969102</v>
      </c>
      <c r="N2938">
        <v>1.11050156739811</v>
      </c>
      <c r="O2938">
        <v>98.201199200532898</v>
      </c>
      <c r="P2938">
        <v>25.0833333333333</v>
      </c>
      <c r="Q2938">
        <v>5.1363692168733002E-2</v>
      </c>
    </row>
    <row r="2939" spans="1:17" hidden="1" x14ac:dyDescent="0.3">
      <c r="A2939" t="s">
        <v>6090</v>
      </c>
      <c r="B2939" t="s">
        <v>6091</v>
      </c>
      <c r="C2939" t="s">
        <v>10398</v>
      </c>
      <c r="D2939" t="s">
        <v>46</v>
      </c>
      <c r="E2939">
        <v>109.72499999999999</v>
      </c>
      <c r="F2939">
        <v>731.5</v>
      </c>
      <c r="G2939">
        <v>-29.112877447353899</v>
      </c>
      <c r="H2939">
        <v>-9.4216633567959693</v>
      </c>
      <c r="I2939">
        <v>-20.561963634032502</v>
      </c>
      <c r="J2939">
        <v>-1.71336738114487</v>
      </c>
      <c r="K2939">
        <v>696.36552558796302</v>
      </c>
      <c r="M2939">
        <v>0.68660096946423699</v>
      </c>
      <c r="N2939">
        <v>0.15172413793103401</v>
      </c>
      <c r="O2939">
        <v>5.26315789473683</v>
      </c>
      <c r="P2939">
        <v>38.5416666666666</v>
      </c>
    </row>
    <row r="2940" spans="1:17" hidden="1" x14ac:dyDescent="0.3">
      <c r="A2940" t="s">
        <v>6092</v>
      </c>
      <c r="B2940" t="s">
        <v>6093</v>
      </c>
      <c r="C2940" t="s">
        <v>10398</v>
      </c>
      <c r="D2940" t="s">
        <v>991</v>
      </c>
      <c r="E2940">
        <v>109.58685</v>
      </c>
      <c r="F2940">
        <v>70.930000000000007</v>
      </c>
      <c r="G2940">
        <v>534.95255399924099</v>
      </c>
      <c r="H2940">
        <v>12.8651553733692</v>
      </c>
      <c r="I2940">
        <v>88.464469032651706</v>
      </c>
      <c r="J2940">
        <v>6.4959313759519297</v>
      </c>
      <c r="K2940">
        <v>64.376955789124395</v>
      </c>
      <c r="L2940">
        <v>48.580458814002</v>
      </c>
      <c r="M2940">
        <v>78.765060513172102</v>
      </c>
      <c r="N2940">
        <v>0.775605009153994</v>
      </c>
      <c r="O2940">
        <v>23.118876813659401</v>
      </c>
      <c r="P2940">
        <v>564.54620067736403</v>
      </c>
    </row>
    <row r="2941" spans="1:17" hidden="1" x14ac:dyDescent="0.3">
      <c r="A2941" t="s">
        <v>6094</v>
      </c>
      <c r="B2941" t="s">
        <v>6095</v>
      </c>
      <c r="C2941" t="s">
        <v>10398</v>
      </c>
      <c r="D2941" t="s">
        <v>132</v>
      </c>
      <c r="E2941">
        <v>109.48</v>
      </c>
      <c r="F2941">
        <v>39.1</v>
      </c>
      <c r="G2941">
        <v>-10.3499748269489</v>
      </c>
      <c r="H2941">
        <v>-1.9023831511404301</v>
      </c>
      <c r="I2941">
        <v>-5.0895166205450701</v>
      </c>
      <c r="J2941">
        <v>-4.5398781023924304</v>
      </c>
      <c r="K2941">
        <v>40.341556847036699</v>
      </c>
      <c r="L2941">
        <v>39.171578926789699</v>
      </c>
      <c r="M2941">
        <v>45.009344920796003</v>
      </c>
      <c r="N2941">
        <v>0.21370653290910499</v>
      </c>
      <c r="O2941">
        <v>74.168797953964102</v>
      </c>
      <c r="P2941">
        <v>39.344262295081897</v>
      </c>
      <c r="Q2941">
        <v>8.1819486941008004E-2</v>
      </c>
    </row>
    <row r="2942" spans="1:17" hidden="1" x14ac:dyDescent="0.3">
      <c r="A2942" t="s">
        <v>6096</v>
      </c>
      <c r="B2942" t="s">
        <v>6097</v>
      </c>
      <c r="C2942" t="s">
        <v>10398</v>
      </c>
      <c r="D2942" t="s">
        <v>180</v>
      </c>
      <c r="E2942">
        <v>109.475793</v>
      </c>
      <c r="F2942">
        <v>105</v>
      </c>
      <c r="G2942">
        <v>51.409628619239299</v>
      </c>
      <c r="H2942">
        <v>-22.3723274934183</v>
      </c>
      <c r="I2942">
        <v>29.792026976296</v>
      </c>
      <c r="J2942">
        <v>-14.5359480263061</v>
      </c>
      <c r="K2942">
        <v>110.18870868624001</v>
      </c>
      <c r="L2942">
        <v>88.169283910896795</v>
      </c>
      <c r="M2942">
        <v>21.4744872008317</v>
      </c>
      <c r="N2942">
        <v>0.58941467295967997</v>
      </c>
      <c r="O2942">
        <v>45.238095238095198</v>
      </c>
      <c r="P2942">
        <v>106.570922683454</v>
      </c>
      <c r="Q2942">
        <v>0.16666853106967999</v>
      </c>
    </row>
    <row r="2943" spans="1:17" hidden="1" x14ac:dyDescent="0.3">
      <c r="A2943" t="s">
        <v>6098</v>
      </c>
      <c r="B2943" t="s">
        <v>6099</v>
      </c>
      <c r="C2943" t="s">
        <v>10398</v>
      </c>
      <c r="D2943" t="s">
        <v>991</v>
      </c>
      <c r="E2943">
        <v>109.46232000000001</v>
      </c>
      <c r="F2943">
        <v>216</v>
      </c>
      <c r="G2943">
        <v>-21.5936466781231</v>
      </c>
      <c r="H2943">
        <v>-1.70531720294981</v>
      </c>
      <c r="I2943">
        <v>-19.667409065793699</v>
      </c>
      <c r="J2943">
        <v>-6.7578118255893198</v>
      </c>
      <c r="K2943">
        <v>214.939256162357</v>
      </c>
      <c r="L2943">
        <v>235.359788718061</v>
      </c>
      <c r="M2943">
        <v>62.404953118782998</v>
      </c>
      <c r="N2943">
        <v>1.50323907227663</v>
      </c>
      <c r="O2943">
        <v>63.148148148148103</v>
      </c>
      <c r="P2943">
        <v>22.622764689185299</v>
      </c>
      <c r="Q2943">
        <v>4.5911400736168E-2</v>
      </c>
    </row>
    <row r="2944" spans="1:17" hidden="1" x14ac:dyDescent="0.3">
      <c r="A2944" t="s">
        <v>6100</v>
      </c>
      <c r="B2944" t="s">
        <v>6101</v>
      </c>
      <c r="C2944" t="s">
        <v>10398</v>
      </c>
      <c r="D2944" t="s">
        <v>533</v>
      </c>
      <c r="E2944">
        <v>109.36857195</v>
      </c>
      <c r="F2944">
        <v>122.1</v>
      </c>
      <c r="G2944">
        <v>274.978917934202</v>
      </c>
      <c r="H2944">
        <v>-16.139565707609702</v>
      </c>
      <c r="I2944">
        <v>126.937815615415</v>
      </c>
      <c r="J2944">
        <v>-9.9464500879117903</v>
      </c>
      <c r="K2944">
        <v>118.432684934752</v>
      </c>
      <c r="L2944">
        <v>82.421716073857695</v>
      </c>
      <c r="M2944">
        <v>40.8370329919995</v>
      </c>
      <c r="N2944">
        <v>0.30187076615087199</v>
      </c>
      <c r="O2944">
        <v>33.005733005732999</v>
      </c>
      <c r="P2944">
        <v>351.55325443786899</v>
      </c>
      <c r="Q2944">
        <v>0.158609120238934</v>
      </c>
    </row>
    <row r="2945" spans="1:17" hidden="1" x14ac:dyDescent="0.3">
      <c r="A2945" t="s">
        <v>6102</v>
      </c>
      <c r="B2945" t="s">
        <v>6103</v>
      </c>
      <c r="C2945" t="s">
        <v>10398</v>
      </c>
      <c r="D2945" t="s">
        <v>3147</v>
      </c>
      <c r="E2945">
        <v>109.3510912</v>
      </c>
      <c r="F2945">
        <v>2.08</v>
      </c>
      <c r="G2945">
        <v>121.008762960431</v>
      </c>
      <c r="H2945">
        <v>79.837595902463207</v>
      </c>
      <c r="I2945">
        <v>123.76516814891301</v>
      </c>
      <c r="J2945">
        <v>22.661632618855101</v>
      </c>
      <c r="K2945">
        <v>1.3507003206530701</v>
      </c>
      <c r="L2945">
        <v>1.08261405834345</v>
      </c>
      <c r="M2945">
        <v>98.840406538203098</v>
      </c>
      <c r="N2945">
        <v>1.7295001518098001</v>
      </c>
      <c r="O2945">
        <v>0</v>
      </c>
      <c r="P2945">
        <v>215.15151515151501</v>
      </c>
      <c r="Q2945">
        <v>0.125768093693086</v>
      </c>
    </row>
    <row r="2946" spans="1:17" hidden="1" x14ac:dyDescent="0.3">
      <c r="A2946" t="s">
        <v>6104</v>
      </c>
      <c r="B2946" t="s">
        <v>6105</v>
      </c>
      <c r="C2946" t="s">
        <v>10398</v>
      </c>
      <c r="D2946" t="s">
        <v>1509</v>
      </c>
      <c r="E2946">
        <v>109.23580800000001</v>
      </c>
      <c r="F2946">
        <v>180.4</v>
      </c>
      <c r="G2946">
        <v>17.0730199885435</v>
      </c>
      <c r="H2946">
        <v>-3.9640884885853801E-2</v>
      </c>
      <c r="I2946">
        <v>26.109339323601301</v>
      </c>
      <c r="J2946">
        <v>0.93856632051258704</v>
      </c>
      <c r="K2946">
        <v>167.68028910911099</v>
      </c>
      <c r="L2946">
        <v>148.94999568497599</v>
      </c>
      <c r="M2946">
        <v>45.392845146256199</v>
      </c>
      <c r="N2946">
        <v>1.05204517704517</v>
      </c>
      <c r="O2946">
        <v>10.8647450110864</v>
      </c>
      <c r="P2946">
        <v>71.809523809523796</v>
      </c>
    </row>
    <row r="2947" spans="1:17" hidden="1" x14ac:dyDescent="0.3">
      <c r="A2947" t="s">
        <v>6106</v>
      </c>
      <c r="B2947" t="s">
        <v>6107</v>
      </c>
      <c r="C2947" t="s">
        <v>10398</v>
      </c>
      <c r="D2947" t="s">
        <v>605</v>
      </c>
      <c r="E2947">
        <v>109.165634734999</v>
      </c>
      <c r="F2947">
        <v>138.35</v>
      </c>
      <c r="G2947">
        <v>101.105035996547</v>
      </c>
      <c r="H2947">
        <v>-4.4216633567959702</v>
      </c>
      <c r="I2947">
        <v>47.414931528865701</v>
      </c>
      <c r="J2947">
        <v>2.3962216599509998</v>
      </c>
      <c r="K2947">
        <v>125.735873479052</v>
      </c>
      <c r="L2947">
        <v>99.6939678160998</v>
      </c>
      <c r="M2947">
        <v>47.498628655736297</v>
      </c>
      <c r="N2947">
        <v>0.35464553136944399</v>
      </c>
      <c r="O2947">
        <v>9.7940007228044905</v>
      </c>
      <c r="P2947">
        <v>149.279279279279</v>
      </c>
      <c r="Q2947">
        <v>6.3801849934584001E-2</v>
      </c>
    </row>
    <row r="2948" spans="1:17" hidden="1" x14ac:dyDescent="0.3">
      <c r="A2948" t="s">
        <v>6108</v>
      </c>
      <c r="B2948" t="s">
        <v>6109</v>
      </c>
      <c r="C2948" t="s">
        <v>10398</v>
      </c>
      <c r="D2948" t="s">
        <v>54</v>
      </c>
      <c r="E2948">
        <v>108.92</v>
      </c>
      <c r="F2948">
        <v>136.15</v>
      </c>
      <c r="G2948">
        <v>-14.941015099175701</v>
      </c>
      <c r="H2948">
        <v>-3.4587003938329999</v>
      </c>
      <c r="I2948">
        <v>-3.6835322614835202</v>
      </c>
      <c r="J2948">
        <v>-8.9607304298008597</v>
      </c>
      <c r="K2948">
        <v>141.105261249356</v>
      </c>
      <c r="L2948">
        <v>136.056196014562</v>
      </c>
      <c r="M2948">
        <v>42.848687643445899</v>
      </c>
      <c r="N2948">
        <v>0.43911549983980702</v>
      </c>
      <c r="O2948">
        <v>35.145060594931998</v>
      </c>
      <c r="P2948">
        <v>23.772727272727199</v>
      </c>
      <c r="Q2948">
        <v>-9.4943612948501996E-2</v>
      </c>
    </row>
    <row r="2949" spans="1:17" hidden="1" x14ac:dyDescent="0.3">
      <c r="A2949" t="s">
        <v>6110</v>
      </c>
      <c r="B2949" t="s">
        <v>6111</v>
      </c>
      <c r="C2949" t="s">
        <v>10398</v>
      </c>
      <c r="D2949" t="s">
        <v>472</v>
      </c>
      <c r="E2949">
        <v>108.83144</v>
      </c>
      <c r="F2949">
        <v>88.96</v>
      </c>
      <c r="G2949">
        <v>25.524051665381599</v>
      </c>
      <c r="H2949">
        <v>38.2490016634897</v>
      </c>
      <c r="I2949">
        <v>56.336075581653702</v>
      </c>
      <c r="J2949">
        <v>20.832087164309598</v>
      </c>
      <c r="K2949">
        <v>62.048623223612999</v>
      </c>
      <c r="L2949">
        <v>54.481322425867802</v>
      </c>
      <c r="M2949">
        <v>82.435069533297806</v>
      </c>
      <c r="N2949">
        <v>2.6618902200297501</v>
      </c>
      <c r="O2949">
        <v>0</v>
      </c>
      <c r="P2949">
        <v>99.910112359550496</v>
      </c>
      <c r="Q2949">
        <v>7.1700372044680993E-2</v>
      </c>
    </row>
    <row r="2950" spans="1:17" hidden="1" x14ac:dyDescent="0.3">
      <c r="A2950" t="s">
        <v>6112</v>
      </c>
      <c r="B2950" t="s">
        <v>6113</v>
      </c>
      <c r="C2950" t="s">
        <v>10398</v>
      </c>
      <c r="D2950" t="s">
        <v>390</v>
      </c>
      <c r="E2950">
        <v>108.493425</v>
      </c>
      <c r="F2950">
        <v>182.25</v>
      </c>
      <c r="G2950">
        <v>206.41299049001799</v>
      </c>
      <c r="H2950">
        <v>40.874476665082398</v>
      </c>
      <c r="I2950">
        <v>56.306616908232201</v>
      </c>
      <c r="J2950">
        <v>-2.67208908553902</v>
      </c>
      <c r="K2950">
        <v>156.36893989207999</v>
      </c>
      <c r="L2950">
        <v>114.070519181042</v>
      </c>
      <c r="M2950">
        <v>41.260465013877202</v>
      </c>
      <c r="N2950">
        <v>0.38419665374296402</v>
      </c>
      <c r="O2950">
        <v>26.172839506172799</v>
      </c>
      <c r="P2950">
        <v>261.96623634558</v>
      </c>
      <c r="Q2950">
        <v>0.17345927715697099</v>
      </c>
    </row>
    <row r="2951" spans="1:17" hidden="1" x14ac:dyDescent="0.3">
      <c r="A2951" t="s">
        <v>6114</v>
      </c>
      <c r="B2951" t="s">
        <v>6115</v>
      </c>
      <c r="C2951" t="s">
        <v>10398</v>
      </c>
      <c r="D2951" t="s">
        <v>259</v>
      </c>
      <c r="E2951">
        <v>108.174815279999</v>
      </c>
      <c r="F2951">
        <v>99.69</v>
      </c>
      <c r="G2951">
        <v>-31.810419606028901</v>
      </c>
      <c r="H2951">
        <v>0.72978479708420696</v>
      </c>
      <c r="I2951">
        <v>-17.651972030338101</v>
      </c>
      <c r="J2951">
        <v>-9.3638528180380707</v>
      </c>
      <c r="K2951">
        <v>94.217244322434894</v>
      </c>
      <c r="L2951">
        <v>94.066426760519207</v>
      </c>
      <c r="M2951">
        <v>58.655752463576697</v>
      </c>
      <c r="N2951">
        <v>4.0302682313415996</v>
      </c>
      <c r="O2951">
        <v>33.162804694553103</v>
      </c>
      <c r="P2951">
        <v>27.2367581365666</v>
      </c>
      <c r="Q2951">
        <v>6.1182569636465997E-2</v>
      </c>
    </row>
    <row r="2952" spans="1:17" hidden="1" x14ac:dyDescent="0.3">
      <c r="A2952" t="s">
        <v>6116</v>
      </c>
      <c r="B2952" t="s">
        <v>6117</v>
      </c>
      <c r="C2952" t="s">
        <v>10398</v>
      </c>
      <c r="D2952" t="s">
        <v>141</v>
      </c>
      <c r="E2952">
        <v>108.13077</v>
      </c>
      <c r="F2952">
        <v>110</v>
      </c>
      <c r="G2952">
        <v>213.62008187101799</v>
      </c>
      <c r="H2952">
        <v>9.9630853433773297</v>
      </c>
      <c r="I2952">
        <v>150.984937866293</v>
      </c>
      <c r="J2952">
        <v>-9.3676883687991896</v>
      </c>
      <c r="K2952">
        <v>98.971683455063101</v>
      </c>
      <c r="L2952">
        <v>56.085337522811201</v>
      </c>
      <c r="M2952">
        <v>27.3121089089829</v>
      </c>
      <c r="N2952">
        <v>0.87549937937469202</v>
      </c>
      <c r="O2952">
        <v>19.727272727272702</v>
      </c>
      <c r="P2952">
        <v>243.21372854914199</v>
      </c>
      <c r="Q2952">
        <v>0.27469199539689998</v>
      </c>
    </row>
    <row r="2953" spans="1:17" hidden="1" x14ac:dyDescent="0.3">
      <c r="A2953" t="s">
        <v>6118</v>
      </c>
      <c r="B2953" t="s">
        <v>6119</v>
      </c>
      <c r="C2953" t="s">
        <v>10398</v>
      </c>
      <c r="D2953" t="s">
        <v>533</v>
      </c>
      <c r="E2953">
        <v>107.988</v>
      </c>
      <c r="F2953">
        <v>449.95</v>
      </c>
      <c r="G2953">
        <v>432.91416679856098</v>
      </c>
      <c r="H2953">
        <v>-5.6567807485841097</v>
      </c>
      <c r="I2953">
        <v>75.016291015466706</v>
      </c>
      <c r="J2953">
        <v>-5.1406331846483004</v>
      </c>
      <c r="K2953">
        <v>396.90570537336902</v>
      </c>
      <c r="L2953">
        <v>277.62785197117398</v>
      </c>
      <c r="M2953">
        <v>55.050619871706701</v>
      </c>
      <c r="N2953">
        <v>0.61938705435806796</v>
      </c>
      <c r="O2953">
        <v>8.4342704744971595</v>
      </c>
      <c r="P2953">
        <v>510.10169491525397</v>
      </c>
      <c r="Q2953">
        <v>0.14598341545322099</v>
      </c>
    </row>
    <row r="2954" spans="1:17" hidden="1" x14ac:dyDescent="0.3">
      <c r="A2954" t="s">
        <v>6120</v>
      </c>
      <c r="B2954" t="s">
        <v>6121</v>
      </c>
      <c r="C2954" t="s">
        <v>10398</v>
      </c>
      <c r="D2954" t="s">
        <v>642</v>
      </c>
      <c r="E2954">
        <v>107.973</v>
      </c>
      <c r="F2954">
        <v>23.22</v>
      </c>
      <c r="G2954">
        <v>-61.098071456884199</v>
      </c>
      <c r="H2954">
        <v>-7.2427159883749201</v>
      </c>
      <c r="I2954">
        <v>-11.825274084070699</v>
      </c>
      <c r="J2954">
        <v>-9.2083573611048006</v>
      </c>
      <c r="K2954">
        <v>23.869052553075299</v>
      </c>
      <c r="L2954">
        <v>25.3724059468768</v>
      </c>
      <c r="M2954">
        <v>39.870908919001302</v>
      </c>
      <c r="N2954">
        <v>0.84310579827701104</v>
      </c>
      <c r="O2954">
        <v>76.141257536606304</v>
      </c>
      <c r="P2954">
        <v>22.210526315789402</v>
      </c>
      <c r="Q2954">
        <v>-9.6668044722738003E-2</v>
      </c>
    </row>
    <row r="2955" spans="1:17" hidden="1" x14ac:dyDescent="0.3">
      <c r="A2955" t="s">
        <v>6122</v>
      </c>
      <c r="B2955" t="s">
        <v>6123</v>
      </c>
      <c r="C2955" t="s">
        <v>10398</v>
      </c>
      <c r="D2955" t="s">
        <v>83</v>
      </c>
      <c r="E2955">
        <v>107.8913024</v>
      </c>
      <c r="F2955">
        <v>51.68</v>
      </c>
      <c r="G2955">
        <v>27.012413927937398</v>
      </c>
      <c r="H2955">
        <v>44.217225532092897</v>
      </c>
      <c r="I2955">
        <v>43.253438593046198</v>
      </c>
      <c r="J2955">
        <v>20.094053515736501</v>
      </c>
      <c r="K2955">
        <v>39.0072045108003</v>
      </c>
      <c r="L2955">
        <v>32.835010466497998</v>
      </c>
      <c r="M2955">
        <v>58.185934272179701</v>
      </c>
      <c r="N2955">
        <v>2.9545777351471099</v>
      </c>
      <c r="O2955">
        <v>25.735294117647001</v>
      </c>
      <c r="P2955">
        <v>123.722943722943</v>
      </c>
      <c r="Q2955">
        <v>9.9469342728224996E-2</v>
      </c>
    </row>
    <row r="2956" spans="1:17" hidden="1" x14ac:dyDescent="0.3">
      <c r="A2956" t="s">
        <v>6124</v>
      </c>
      <c r="B2956" t="s">
        <v>6125</v>
      </c>
      <c r="C2956" t="s">
        <v>10398</v>
      </c>
      <c r="D2956" t="s">
        <v>6067</v>
      </c>
      <c r="E2956">
        <v>107.830202</v>
      </c>
      <c r="F2956">
        <v>67</v>
      </c>
      <c r="G2956">
        <v>-28.841766978875</v>
      </c>
      <c r="H2956">
        <v>-13.784213157592699</v>
      </c>
      <c r="I2956">
        <v>38.556561812152403</v>
      </c>
      <c r="J2956">
        <v>-9.8931063828938299</v>
      </c>
      <c r="K2956">
        <v>73.110004532499403</v>
      </c>
      <c r="M2956">
        <v>23.513170639907202</v>
      </c>
      <c r="N2956">
        <v>0.67301718782356601</v>
      </c>
      <c r="O2956">
        <v>28.358208955223802</v>
      </c>
      <c r="P2956">
        <v>71.794871794871696</v>
      </c>
    </row>
    <row r="2957" spans="1:17" hidden="1" x14ac:dyDescent="0.3">
      <c r="A2957" t="s">
        <v>6126</v>
      </c>
      <c r="B2957" t="s">
        <v>6127</v>
      </c>
      <c r="C2957" t="s">
        <v>10398</v>
      </c>
      <c r="D2957" t="s">
        <v>215</v>
      </c>
      <c r="E2957">
        <v>107.48925</v>
      </c>
      <c r="F2957">
        <v>75.75</v>
      </c>
      <c r="G2957">
        <v>57.859953915789198</v>
      </c>
      <c r="H2957">
        <v>-14.2307482810882</v>
      </c>
      <c r="I2957">
        <v>22.1824808104118</v>
      </c>
      <c r="J2957">
        <v>-13.2120753914808</v>
      </c>
      <c r="K2957">
        <v>73.423699543358595</v>
      </c>
      <c r="L2957">
        <v>64.051638435895399</v>
      </c>
      <c r="M2957">
        <v>51.035404633726898</v>
      </c>
      <c r="N2957">
        <v>0.37305575345661302</v>
      </c>
      <c r="O2957">
        <v>38.481848184818404</v>
      </c>
      <c r="P2957">
        <v>114.58923512747801</v>
      </c>
      <c r="Q2957">
        <v>0.15746282839197001</v>
      </c>
    </row>
    <row r="2958" spans="1:17" hidden="1" x14ac:dyDescent="0.3">
      <c r="A2958" t="s">
        <v>6128</v>
      </c>
      <c r="B2958" t="s">
        <v>6129</v>
      </c>
      <c r="C2958" t="s">
        <v>10398</v>
      </c>
      <c r="D2958" t="s">
        <v>2266</v>
      </c>
      <c r="E2958">
        <v>107.39918468299901</v>
      </c>
      <c r="F2958">
        <v>63.41</v>
      </c>
      <c r="G2958">
        <v>67.392995136104801</v>
      </c>
      <c r="H2958">
        <v>22.129853011952701</v>
      </c>
      <c r="I2958">
        <v>32.988810728607397</v>
      </c>
      <c r="J2958">
        <v>1.1601020066102199</v>
      </c>
      <c r="K2958">
        <v>51.048641522719599</v>
      </c>
      <c r="L2958">
        <v>45.060350687557701</v>
      </c>
      <c r="M2958">
        <v>94.237859175971195</v>
      </c>
      <c r="N2958">
        <v>1.27180408022462</v>
      </c>
      <c r="O2958">
        <v>3.7691215896546302</v>
      </c>
      <c r="P2958">
        <v>104.087544254908</v>
      </c>
      <c r="Q2958">
        <v>2.6679145432025E-2</v>
      </c>
    </row>
    <row r="2959" spans="1:17" hidden="1" x14ac:dyDescent="0.3">
      <c r="A2959" t="s">
        <v>6130</v>
      </c>
      <c r="B2959" t="s">
        <v>6131</v>
      </c>
      <c r="C2959" t="s">
        <v>10398</v>
      </c>
      <c r="D2959" t="s">
        <v>4700</v>
      </c>
      <c r="E2959">
        <v>107.32648125</v>
      </c>
      <c r="F2959">
        <v>716.25</v>
      </c>
      <c r="G2959">
        <v>29.361080352502601</v>
      </c>
      <c r="H2959">
        <v>31.178374953710598</v>
      </c>
      <c r="I2959">
        <v>51.954560582491602</v>
      </c>
      <c r="J2959">
        <v>3.3163062093595701</v>
      </c>
      <c r="K2959">
        <v>626.69116342502298</v>
      </c>
      <c r="L2959">
        <v>536.07620923077195</v>
      </c>
      <c r="M2959">
        <v>75.195310081145095</v>
      </c>
      <c r="N2959">
        <v>0.47888308258983597</v>
      </c>
      <c r="O2959">
        <v>6.09424083769634</v>
      </c>
      <c r="P2959">
        <v>88.486842105263094</v>
      </c>
      <c r="Q2959">
        <v>9.3317905698941994E-2</v>
      </c>
    </row>
    <row r="2960" spans="1:17" hidden="1" x14ac:dyDescent="0.3">
      <c r="A2960" t="s">
        <v>6132</v>
      </c>
      <c r="B2960" t="s">
        <v>6133</v>
      </c>
      <c r="C2960" t="s">
        <v>10398</v>
      </c>
      <c r="D2960" t="s">
        <v>6134</v>
      </c>
      <c r="E2960">
        <v>107.2636224</v>
      </c>
      <c r="F2960">
        <v>348</v>
      </c>
      <c r="G2960">
        <v>-21.853708597627701</v>
      </c>
      <c r="H2960">
        <v>-7.3182150809338999</v>
      </c>
      <c r="I2960">
        <v>-35.932624319508399</v>
      </c>
      <c r="J2960">
        <v>-3.66322810537886</v>
      </c>
      <c r="K2960">
        <v>375.43619962816001</v>
      </c>
      <c r="L2960">
        <v>373.36192094076102</v>
      </c>
      <c r="M2960">
        <v>34.940768527710397</v>
      </c>
      <c r="N2960">
        <v>0.48097251585623602</v>
      </c>
      <c r="O2960">
        <v>89.008620689655103</v>
      </c>
      <c r="P2960">
        <v>68.115942028985501</v>
      </c>
    </row>
    <row r="2961" spans="1:17" hidden="1" x14ac:dyDescent="0.3">
      <c r="A2961" t="s">
        <v>6135</v>
      </c>
      <c r="B2961" t="s">
        <v>6136</v>
      </c>
      <c r="C2961" t="s">
        <v>10398</v>
      </c>
      <c r="D2961" t="s">
        <v>533</v>
      </c>
      <c r="E2961">
        <v>107.06933600000001</v>
      </c>
      <c r="F2961">
        <v>42.8</v>
      </c>
      <c r="G2961">
        <v>61.695082554027699</v>
      </c>
      <c r="H2961">
        <v>8.0750890464256297</v>
      </c>
      <c r="I2961">
        <v>33.194911586893497</v>
      </c>
      <c r="J2961">
        <v>-4.3005439840695203</v>
      </c>
      <c r="K2961">
        <v>40.108467954546498</v>
      </c>
      <c r="L2961">
        <v>35.362397371948902</v>
      </c>
      <c r="M2961">
        <v>56.126884065119803</v>
      </c>
      <c r="N2961">
        <v>2.4349016350524399</v>
      </c>
      <c r="O2961">
        <v>16.822429906541998</v>
      </c>
      <c r="P2961">
        <v>137.11911357340699</v>
      </c>
      <c r="Q2961">
        <v>8.9031803776748006E-2</v>
      </c>
    </row>
    <row r="2962" spans="1:17" hidden="1" x14ac:dyDescent="0.3">
      <c r="A2962" t="s">
        <v>6137</v>
      </c>
      <c r="B2962" t="s">
        <v>6138</v>
      </c>
      <c r="C2962" t="s">
        <v>10398</v>
      </c>
      <c r="D2962" t="s">
        <v>738</v>
      </c>
      <c r="E2962">
        <v>107.05305799999999</v>
      </c>
      <c r="F2962">
        <v>60.2</v>
      </c>
      <c r="G2962">
        <v>-46.040558544882302</v>
      </c>
      <c r="H2962">
        <v>-6.6150021057805297</v>
      </c>
      <c r="I2962">
        <v>6.0284143728402997</v>
      </c>
      <c r="J2962">
        <v>-1.3800340478115301</v>
      </c>
      <c r="K2962">
        <v>59.452533604660502</v>
      </c>
      <c r="L2962">
        <v>59.796986526885597</v>
      </c>
      <c r="M2962">
        <v>50.3641663767606</v>
      </c>
      <c r="N2962">
        <v>0.62262443438913995</v>
      </c>
      <c r="O2962">
        <v>44.518272425249101</v>
      </c>
      <c r="P2962">
        <v>29.462365591397798</v>
      </c>
      <c r="Q2962">
        <v>9.6244540666570996E-2</v>
      </c>
    </row>
    <row r="2963" spans="1:17" hidden="1" x14ac:dyDescent="0.3">
      <c r="A2963" t="s">
        <v>6139</v>
      </c>
      <c r="B2963" t="s">
        <v>6140</v>
      </c>
      <c r="C2963" t="s">
        <v>10398</v>
      </c>
      <c r="D2963" t="s">
        <v>4504</v>
      </c>
      <c r="E2963">
        <v>106.39512499999999</v>
      </c>
      <c r="F2963">
        <v>80.45</v>
      </c>
      <c r="G2963">
        <v>-16.283787523193499</v>
      </c>
      <c r="H2963">
        <v>8.3864897901534796</v>
      </c>
      <c r="I2963">
        <v>14.2673223152928</v>
      </c>
      <c r="J2963">
        <v>-6.33609677099117</v>
      </c>
      <c r="K2963">
        <v>76.539667778681704</v>
      </c>
      <c r="L2963">
        <v>69.886118987993797</v>
      </c>
      <c r="M2963">
        <v>40.327905890382702</v>
      </c>
      <c r="N2963">
        <v>0.33248775342004599</v>
      </c>
      <c r="O2963">
        <v>44.164077066500901</v>
      </c>
      <c r="P2963">
        <v>45.452901826071198</v>
      </c>
      <c r="Q2963">
        <v>0.187243952758476</v>
      </c>
    </row>
    <row r="2964" spans="1:17" hidden="1" x14ac:dyDescent="0.3">
      <c r="A2964" t="s">
        <v>6141</v>
      </c>
      <c r="B2964" t="s">
        <v>6142</v>
      </c>
      <c r="C2964" t="s">
        <v>10398</v>
      </c>
      <c r="D2964" t="s">
        <v>429</v>
      </c>
      <c r="E2964">
        <v>106.39314</v>
      </c>
      <c r="F2964">
        <v>10.71</v>
      </c>
      <c r="G2964">
        <v>77.163110078633594</v>
      </c>
      <c r="H2964">
        <v>1.7427202048478501</v>
      </c>
      <c r="I2964">
        <v>50.566120355468698</v>
      </c>
      <c r="J2964">
        <v>-1.98910267526253</v>
      </c>
      <c r="K2964">
        <v>10.710632319368401</v>
      </c>
      <c r="L2964">
        <v>9.3295502416098408</v>
      </c>
      <c r="M2964">
        <v>47.526646169804202</v>
      </c>
      <c r="N2964">
        <v>1.0359244571047901</v>
      </c>
      <c r="O2964">
        <v>17.647058823529299</v>
      </c>
      <c r="P2964">
        <v>130.322580645161</v>
      </c>
      <c r="Q2964">
        <v>7.0326991948500006E-2</v>
      </c>
    </row>
    <row r="2965" spans="1:17" hidden="1" x14ac:dyDescent="0.3">
      <c r="A2965" t="s">
        <v>6143</v>
      </c>
      <c r="B2965" t="s">
        <v>6144</v>
      </c>
      <c r="C2965" t="s">
        <v>10398</v>
      </c>
      <c r="D2965" t="s">
        <v>21</v>
      </c>
      <c r="E2965">
        <v>106.3229238</v>
      </c>
      <c r="F2965">
        <v>21.75</v>
      </c>
      <c r="G2965">
        <v>-115.51141942011</v>
      </c>
      <c r="H2965">
        <v>-7.8999242263611897</v>
      </c>
      <c r="I2965">
        <v>-78.332956930802794</v>
      </c>
      <c r="J2965">
        <v>-4.1309497987272898</v>
      </c>
      <c r="K2965">
        <v>25.174840012651501</v>
      </c>
      <c r="L2965">
        <v>64.208701646593198</v>
      </c>
      <c r="M2965">
        <v>25.889838992488599</v>
      </c>
      <c r="N2965">
        <v>0.31544719975769597</v>
      </c>
      <c r="O2965">
        <v>1003.2183908045899</v>
      </c>
      <c r="P2965">
        <v>57.6086956521739</v>
      </c>
    </row>
    <row r="2966" spans="1:17" hidden="1" x14ac:dyDescent="0.3">
      <c r="A2966" t="s">
        <v>6145</v>
      </c>
      <c r="B2966" t="s">
        <v>6146</v>
      </c>
      <c r="C2966" t="s">
        <v>10398</v>
      </c>
      <c r="D2966" t="s">
        <v>467</v>
      </c>
      <c r="E2966">
        <v>106.2632</v>
      </c>
      <c r="F2966">
        <v>349.55</v>
      </c>
      <c r="G2966">
        <v>29.545893499432001</v>
      </c>
      <c r="H2966">
        <v>11.4450033098707</v>
      </c>
      <c r="I2966">
        <v>39.217934355766403</v>
      </c>
      <c r="J2966">
        <v>7.42321032686141</v>
      </c>
      <c r="K2966">
        <v>316.00813632099897</v>
      </c>
      <c r="L2966">
        <v>285.06634257847003</v>
      </c>
      <c r="M2966">
        <v>69.836049099798203</v>
      </c>
      <c r="N2966">
        <v>1.78021645921084</v>
      </c>
      <c r="O2966">
        <v>5.6930339007294997</v>
      </c>
      <c r="P2966">
        <v>76.540404040403999</v>
      </c>
      <c r="Q2966">
        <v>0.113511446612462</v>
      </c>
    </row>
    <row r="2967" spans="1:17" hidden="1" x14ac:dyDescent="0.3">
      <c r="A2967" t="s">
        <v>6147</v>
      </c>
      <c r="B2967" t="s">
        <v>6148</v>
      </c>
      <c r="C2967" t="s">
        <v>10398</v>
      </c>
      <c r="D2967" t="s">
        <v>605</v>
      </c>
      <c r="E2967">
        <v>106.247</v>
      </c>
      <c r="F2967">
        <v>181</v>
      </c>
      <c r="G2967">
        <v>-12.8947427451766</v>
      </c>
      <c r="H2967">
        <v>5.0631851280525098</v>
      </c>
      <c r="I2967">
        <v>11.1904173183484</v>
      </c>
      <c r="J2967">
        <v>-1.3522562700337599</v>
      </c>
      <c r="K2967">
        <v>178.121224430034</v>
      </c>
      <c r="L2967">
        <v>168.37861792885599</v>
      </c>
      <c r="M2967">
        <v>43.6940147611828</v>
      </c>
      <c r="N2967">
        <v>0.36228467424519201</v>
      </c>
      <c r="O2967">
        <v>24.309392265193299</v>
      </c>
      <c r="P2967">
        <v>35.580524344569199</v>
      </c>
      <c r="Q2967">
        <v>7.7817546740143004E-2</v>
      </c>
    </row>
    <row r="2968" spans="1:17" hidden="1" x14ac:dyDescent="0.3">
      <c r="A2968" t="s">
        <v>6149</v>
      </c>
      <c r="B2968" t="s">
        <v>6150</v>
      </c>
      <c r="C2968" t="s">
        <v>10398</v>
      </c>
      <c r="D2968" t="s">
        <v>533</v>
      </c>
      <c r="E2968">
        <v>106.002247263</v>
      </c>
      <c r="F2968">
        <v>117.87</v>
      </c>
      <c r="G2968">
        <v>54.5782283218768</v>
      </c>
      <c r="H2968">
        <v>-10.5755095106421</v>
      </c>
      <c r="I2968">
        <v>10.9359017190052</v>
      </c>
      <c r="J2968">
        <v>-7.2276176909342196</v>
      </c>
      <c r="K2968">
        <v>126.798901780424</v>
      </c>
      <c r="L2968">
        <v>111.123908153786</v>
      </c>
      <c r="M2968">
        <v>23.800319145975099</v>
      </c>
      <c r="N2968">
        <v>0.54262914898461101</v>
      </c>
      <c r="O2968">
        <v>40.027148553491102</v>
      </c>
      <c r="P2968">
        <v>94.184514003294794</v>
      </c>
      <c r="Q2968">
        <v>8.7160141090784002E-2</v>
      </c>
    </row>
    <row r="2969" spans="1:17" hidden="1" x14ac:dyDescent="0.3">
      <c r="A2969" t="s">
        <v>6151</v>
      </c>
      <c r="B2969" t="s">
        <v>6152</v>
      </c>
      <c r="C2969" t="s">
        <v>10398</v>
      </c>
      <c r="D2969" t="s">
        <v>733</v>
      </c>
      <c r="E2969">
        <v>106.001593875</v>
      </c>
      <c r="F2969">
        <v>63.75</v>
      </c>
      <c r="G2969">
        <v>-68.0291850653756</v>
      </c>
      <c r="H2969">
        <v>-13.641521512824299</v>
      </c>
      <c r="I2969">
        <v>-56.530835354618397</v>
      </c>
      <c r="J2969">
        <v>-5.5450728657429096</v>
      </c>
      <c r="K2969">
        <v>72.667793009307601</v>
      </c>
      <c r="M2969">
        <v>36.980602598465097</v>
      </c>
      <c r="O2969">
        <v>70.980392156862706</v>
      </c>
      <c r="P2969">
        <v>2.82258064516129</v>
      </c>
    </row>
    <row r="2970" spans="1:17" hidden="1" x14ac:dyDescent="0.3">
      <c r="A2970" t="s">
        <v>6153</v>
      </c>
      <c r="B2970" t="s">
        <v>6154</v>
      </c>
      <c r="C2970" t="s">
        <v>10398</v>
      </c>
      <c r="D2970" t="s">
        <v>472</v>
      </c>
      <c r="E2970">
        <v>105.98582</v>
      </c>
      <c r="F2970">
        <v>76.03</v>
      </c>
      <c r="G2970">
        <v>-0.18088072067633101</v>
      </c>
      <c r="H2970">
        <v>-7.1007910826526697</v>
      </c>
      <c r="I2970">
        <v>-1.9480314617135599</v>
      </c>
      <c r="J2970">
        <v>-1.71336738114487</v>
      </c>
      <c r="K2970">
        <v>79.575003068523799</v>
      </c>
      <c r="L2970">
        <v>71.543139994853803</v>
      </c>
      <c r="M2970">
        <v>31.3437748214821</v>
      </c>
      <c r="N2970">
        <v>0.64958091553836195</v>
      </c>
      <c r="O2970">
        <v>28.238853084308801</v>
      </c>
      <c r="P2970">
        <v>52.059999999999903</v>
      </c>
    </row>
    <row r="2971" spans="1:17" hidden="1" x14ac:dyDescent="0.3">
      <c r="A2971" t="s">
        <v>6155</v>
      </c>
      <c r="B2971" t="s">
        <v>6156</v>
      </c>
      <c r="C2971" t="s">
        <v>10398</v>
      </c>
      <c r="D2971" t="s">
        <v>753</v>
      </c>
      <c r="E2971">
        <v>105.953940543</v>
      </c>
      <c r="F2971">
        <v>89.78</v>
      </c>
      <c r="G2971">
        <v>-7.9734895391364002</v>
      </c>
      <c r="H2971">
        <v>0.15679097575671599</v>
      </c>
      <c r="I2971">
        <v>1.2930009049745299</v>
      </c>
      <c r="J2971">
        <v>1.4040555492326801</v>
      </c>
      <c r="K2971">
        <v>86.332071045057205</v>
      </c>
      <c r="L2971">
        <v>82.713990230004796</v>
      </c>
      <c r="M2971">
        <v>58.050219930369003</v>
      </c>
      <c r="N2971">
        <v>0.65826802028422604</v>
      </c>
      <c r="O2971">
        <v>7.7745600356426898</v>
      </c>
      <c r="P2971">
        <v>32.0099985296279</v>
      </c>
    </row>
    <row r="2972" spans="1:17" hidden="1" x14ac:dyDescent="0.3">
      <c r="A2972" t="s">
        <v>6157</v>
      </c>
      <c r="B2972" t="s">
        <v>6158</v>
      </c>
      <c r="C2972" t="s">
        <v>10398</v>
      </c>
      <c r="D2972" t="s">
        <v>1001</v>
      </c>
      <c r="E2972">
        <v>105.92196532</v>
      </c>
      <c r="F2972">
        <v>25.66</v>
      </c>
      <c r="G2972">
        <v>-41.110888057433399</v>
      </c>
      <c r="H2972">
        <v>-0.50808814277233905</v>
      </c>
      <c r="I2972">
        <v>-16.872417282947701</v>
      </c>
      <c r="J2972">
        <v>-3.5238450390801699</v>
      </c>
      <c r="K2972">
        <v>26.605118400512101</v>
      </c>
      <c r="L2972">
        <v>27.954318774023701</v>
      </c>
      <c r="M2972">
        <v>44.793641635287401</v>
      </c>
      <c r="N2972">
        <v>0.228412652583315</v>
      </c>
      <c r="O2972">
        <v>50.038971161340598</v>
      </c>
      <c r="P2972">
        <v>12.297592997811799</v>
      </c>
      <c r="Q2972">
        <v>7.9442881206620002E-3</v>
      </c>
    </row>
    <row r="2973" spans="1:17" hidden="1" x14ac:dyDescent="0.3">
      <c r="A2973" t="s">
        <v>6159</v>
      </c>
      <c r="B2973" t="s">
        <v>6160</v>
      </c>
      <c r="C2973" t="s">
        <v>10398</v>
      </c>
      <c r="D2973" t="s">
        <v>1603</v>
      </c>
      <c r="E2973">
        <v>105.88421644</v>
      </c>
      <c r="F2973">
        <v>6.8</v>
      </c>
      <c r="G2973">
        <v>185.459241849134</v>
      </c>
      <c r="H2973">
        <v>54.3878604527278</v>
      </c>
      <c r="I2973">
        <v>178.84793447368199</v>
      </c>
      <c r="J2973">
        <v>12.303726635949101</v>
      </c>
      <c r="K2973">
        <v>4.6531140458599998</v>
      </c>
      <c r="L2973">
        <v>3.62432103311242</v>
      </c>
      <c r="M2973">
        <v>97.754900261417006</v>
      </c>
      <c r="N2973">
        <v>1.67582155751907</v>
      </c>
      <c r="O2973">
        <v>0</v>
      </c>
      <c r="Q2973">
        <v>0.168683527197237</v>
      </c>
    </row>
    <row r="2974" spans="1:17" hidden="1" x14ac:dyDescent="0.3">
      <c r="A2974" t="s">
        <v>6161</v>
      </c>
      <c r="B2974" t="s">
        <v>6162</v>
      </c>
      <c r="C2974" t="s">
        <v>10398</v>
      </c>
      <c r="D2974" t="s">
        <v>132</v>
      </c>
      <c r="E2974">
        <v>105.6854628</v>
      </c>
      <c r="F2974">
        <v>14.58</v>
      </c>
      <c r="G2974">
        <v>-32.587658654171001</v>
      </c>
      <c r="H2974">
        <v>-2.3232552525991599</v>
      </c>
      <c r="I2974">
        <v>-8.2234054828142504</v>
      </c>
      <c r="J2974">
        <v>-3.3172725415353899</v>
      </c>
      <c r="K2974">
        <v>14.9977588745832</v>
      </c>
      <c r="L2974">
        <v>15.803211838220401</v>
      </c>
      <c r="M2974">
        <v>47.758164393878303</v>
      </c>
      <c r="N2974">
        <v>0.57381129837103595</v>
      </c>
      <c r="O2974">
        <v>58.779149519890197</v>
      </c>
      <c r="P2974">
        <v>15.2569169960474</v>
      </c>
      <c r="Q2974">
        <v>-4.3728545381271001E-2</v>
      </c>
    </row>
    <row r="2975" spans="1:17" hidden="1" x14ac:dyDescent="0.3">
      <c r="A2975" t="s">
        <v>6163</v>
      </c>
      <c r="B2975" t="s">
        <v>6164</v>
      </c>
      <c r="C2975" t="s">
        <v>10398</v>
      </c>
      <c r="D2975" t="s">
        <v>141</v>
      </c>
      <c r="E2975">
        <v>105.64812993</v>
      </c>
      <c r="F2975">
        <v>2</v>
      </c>
      <c r="K2975">
        <v>2.1140989605141698</v>
      </c>
      <c r="L2975">
        <v>3.1857726977597598</v>
      </c>
      <c r="M2975">
        <v>71.039956020089093</v>
      </c>
      <c r="Q2975">
        <v>-6.9211309357390005E-2</v>
      </c>
    </row>
    <row r="2976" spans="1:17" hidden="1" x14ac:dyDescent="0.3">
      <c r="A2976" t="s">
        <v>6165</v>
      </c>
      <c r="B2976" t="s">
        <v>6166</v>
      </c>
      <c r="C2976" t="s">
        <v>10398</v>
      </c>
      <c r="D2976" t="s">
        <v>21</v>
      </c>
      <c r="E2976">
        <v>105.364</v>
      </c>
      <c r="F2976">
        <v>124.25</v>
      </c>
      <c r="G2976">
        <v>-36.137460141831198</v>
      </c>
      <c r="H2976">
        <v>17.090531765155198</v>
      </c>
      <c r="I2976">
        <v>-19.718416523977101</v>
      </c>
      <c r="J2976">
        <v>-6.7457730235390798</v>
      </c>
      <c r="K2976">
        <v>115.209116651819</v>
      </c>
      <c r="L2976">
        <v>120.280375592658</v>
      </c>
      <c r="M2976">
        <v>53.113109897085003</v>
      </c>
      <c r="N2976">
        <v>1.75729160323935</v>
      </c>
      <c r="O2976">
        <v>24.5875251509054</v>
      </c>
      <c r="P2976">
        <v>51.987767584097803</v>
      </c>
    </row>
    <row r="2977" spans="1:17" hidden="1" x14ac:dyDescent="0.3">
      <c r="A2977" t="s">
        <v>6167</v>
      </c>
      <c r="B2977" t="s">
        <v>6168</v>
      </c>
      <c r="C2977" t="s">
        <v>10398</v>
      </c>
      <c r="D2977" t="s">
        <v>462</v>
      </c>
      <c r="E2977">
        <v>105.058057125</v>
      </c>
      <c r="F2977">
        <v>96.15</v>
      </c>
      <c r="G2977">
        <v>46.311951565565103</v>
      </c>
      <c r="H2977">
        <v>-2.0073760676326899</v>
      </c>
      <c r="I2977">
        <v>1.7327189847777</v>
      </c>
      <c r="J2977">
        <v>-9.73316936134289</v>
      </c>
      <c r="K2977">
        <v>99.630144055430705</v>
      </c>
      <c r="L2977">
        <v>88.453062569874803</v>
      </c>
      <c r="M2977">
        <v>42.482274655694098</v>
      </c>
      <c r="N2977">
        <v>0.35471705229016898</v>
      </c>
      <c r="O2977">
        <v>39.209568382735299</v>
      </c>
      <c r="P2977">
        <v>90.963257199602793</v>
      </c>
      <c r="Q2977">
        <v>7.7912227544296997E-2</v>
      </c>
    </row>
    <row r="2978" spans="1:17" hidden="1" x14ac:dyDescent="0.3">
      <c r="A2978" t="s">
        <v>6169</v>
      </c>
      <c r="B2978" t="s">
        <v>6170</v>
      </c>
      <c r="C2978" t="s">
        <v>10398</v>
      </c>
      <c r="D2978" t="s">
        <v>991</v>
      </c>
      <c r="E2978">
        <v>104.995</v>
      </c>
      <c r="F2978">
        <v>182.6</v>
      </c>
      <c r="G2978">
        <v>-38.7252714604072</v>
      </c>
      <c r="H2978">
        <v>3.1736824738439702</v>
      </c>
      <c r="I2978">
        <v>0.63032071793969602</v>
      </c>
      <c r="J2978">
        <v>0.40319703603302998</v>
      </c>
      <c r="K2978">
        <v>155.28393785603399</v>
      </c>
      <c r="L2978">
        <v>165.72601709581301</v>
      </c>
      <c r="M2978">
        <v>75.732310855759295</v>
      </c>
      <c r="N2978">
        <v>3.6934513707946599</v>
      </c>
      <c r="O2978">
        <v>15.005476451259501</v>
      </c>
      <c r="P2978">
        <v>39.282990083905403</v>
      </c>
      <c r="Q2978">
        <v>0.18661526622247401</v>
      </c>
    </row>
    <row r="2979" spans="1:17" hidden="1" x14ac:dyDescent="0.3">
      <c r="A2979" t="s">
        <v>6171</v>
      </c>
      <c r="B2979" t="s">
        <v>6172</v>
      </c>
      <c r="C2979" t="s">
        <v>10398</v>
      </c>
      <c r="D2979" t="s">
        <v>171</v>
      </c>
      <c r="E2979">
        <v>104.863347065</v>
      </c>
      <c r="F2979">
        <v>81.849999999999994</v>
      </c>
      <c r="G2979">
        <v>114.007543798067</v>
      </c>
      <c r="H2979">
        <v>13.1400202426234</v>
      </c>
      <c r="I2979">
        <v>125.505893508824</v>
      </c>
      <c r="J2979">
        <v>4.8655799872761696</v>
      </c>
      <c r="K2979">
        <v>66.510474086639206</v>
      </c>
      <c r="M2979">
        <v>59.5908563704036</v>
      </c>
      <c r="N2979">
        <v>0.45544376572044498</v>
      </c>
      <c r="O2979">
        <v>8.0635308491142403</v>
      </c>
      <c r="P2979">
        <v>168.36065573770401</v>
      </c>
    </row>
    <row r="2980" spans="1:17" hidden="1" x14ac:dyDescent="0.3">
      <c r="A2980" t="s">
        <v>6173</v>
      </c>
      <c r="B2980" t="s">
        <v>6174</v>
      </c>
      <c r="C2980" t="s">
        <v>10398</v>
      </c>
      <c r="D2980" t="s">
        <v>1414</v>
      </c>
      <c r="E2980">
        <v>104.52500000000001</v>
      </c>
      <c r="F2980">
        <v>185</v>
      </c>
      <c r="G2980">
        <v>-21.721926561505001</v>
      </c>
      <c r="H2980">
        <v>-5.9789492299884097</v>
      </c>
      <c r="I2980">
        <v>1.9176774082422801</v>
      </c>
      <c r="J2980">
        <v>-8.9460717836605994</v>
      </c>
      <c r="K2980">
        <v>178.28951111679001</v>
      </c>
      <c r="L2980">
        <v>169.70842943920201</v>
      </c>
      <c r="M2980">
        <v>50.0802765820589</v>
      </c>
      <c r="N2980">
        <v>0.54257095158597601</v>
      </c>
      <c r="O2980">
        <v>7.8378378378378404</v>
      </c>
      <c r="P2980">
        <v>30.098452883263001</v>
      </c>
      <c r="Q2980">
        <v>0.114687882082514</v>
      </c>
    </row>
    <row r="2981" spans="1:17" hidden="1" x14ac:dyDescent="0.3">
      <c r="A2981" t="s">
        <v>6175</v>
      </c>
      <c r="B2981" t="s">
        <v>6176</v>
      </c>
      <c r="C2981" t="s">
        <v>10398</v>
      </c>
      <c r="D2981" t="s">
        <v>533</v>
      </c>
      <c r="E2981">
        <v>104.481036</v>
      </c>
      <c r="F2981">
        <v>153.44999999999999</v>
      </c>
      <c r="G2981">
        <v>53.215502714300001</v>
      </c>
      <c r="H2981">
        <v>1.9328516933712501</v>
      </c>
      <c r="I2981">
        <v>48.916022144519097</v>
      </c>
      <c r="J2981">
        <v>-1.2711690235959201</v>
      </c>
      <c r="K2981">
        <v>150.740249409607</v>
      </c>
      <c r="L2981">
        <v>122.07795482853901</v>
      </c>
      <c r="M2981">
        <v>36.233853358995098</v>
      </c>
      <c r="N2981">
        <v>0.24986847632874201</v>
      </c>
      <c r="O2981">
        <v>10.8504398826979</v>
      </c>
      <c r="P2981">
        <v>163.20754716981099</v>
      </c>
      <c r="Q2981">
        <v>0.124111467921523</v>
      </c>
    </row>
    <row r="2982" spans="1:17" hidden="1" x14ac:dyDescent="0.3">
      <c r="A2982" t="s">
        <v>6177</v>
      </c>
      <c r="B2982" t="s">
        <v>6178</v>
      </c>
      <c r="C2982" t="s">
        <v>10398</v>
      </c>
      <c r="D2982" t="s">
        <v>1414</v>
      </c>
      <c r="E2982">
        <v>104.39</v>
      </c>
      <c r="F2982">
        <v>104.39</v>
      </c>
      <c r="G2982">
        <v>0.48735020661206302</v>
      </c>
      <c r="H2982">
        <v>2.70107306171509</v>
      </c>
      <c r="I2982">
        <v>8.97713151711371</v>
      </c>
      <c r="J2982">
        <v>-4.8869601791806998</v>
      </c>
      <c r="K2982">
        <v>102.152802090036</v>
      </c>
      <c r="L2982">
        <v>93.911890497586796</v>
      </c>
      <c r="M2982">
        <v>46.815361445295899</v>
      </c>
      <c r="N2982">
        <v>3.81382660536865</v>
      </c>
      <c r="O2982">
        <v>25.682536641440699</v>
      </c>
      <c r="P2982">
        <v>55.111441307577998</v>
      </c>
      <c r="Q2982">
        <v>3.9944313249342001E-2</v>
      </c>
    </row>
    <row r="2983" spans="1:17" hidden="1" x14ac:dyDescent="0.3">
      <c r="A2983" t="s">
        <v>6179</v>
      </c>
      <c r="B2983" t="s">
        <v>6180</v>
      </c>
      <c r="C2983" t="s">
        <v>10398</v>
      </c>
      <c r="D2983" t="s">
        <v>387</v>
      </c>
      <c r="E2983">
        <v>104.25545379</v>
      </c>
      <c r="F2983">
        <v>24.54</v>
      </c>
      <c r="G2983">
        <v>1168.8190517345699</v>
      </c>
      <c r="H2983">
        <v>49.316355812532997</v>
      </c>
      <c r="I2983">
        <v>1180.31740144533</v>
      </c>
      <c r="J2983">
        <v>6.4700858562651904</v>
      </c>
      <c r="K2983">
        <v>16.645313173805299</v>
      </c>
      <c r="M2983">
        <v>100</v>
      </c>
      <c r="N2983">
        <v>0.32089364732617898</v>
      </c>
      <c r="O2983">
        <v>0</v>
      </c>
      <c r="P2983">
        <v>1263.3333333333301</v>
      </c>
    </row>
    <row r="2984" spans="1:17" hidden="1" x14ac:dyDescent="0.3">
      <c r="A2984" t="s">
        <v>6181</v>
      </c>
      <c r="B2984" t="s">
        <v>6182</v>
      </c>
      <c r="C2984" t="s">
        <v>10398</v>
      </c>
      <c r="D2984" t="s">
        <v>794</v>
      </c>
      <c r="E2984">
        <v>104.19820335599999</v>
      </c>
      <c r="F2984">
        <v>82.73</v>
      </c>
      <c r="G2984">
        <v>40.108917424440897</v>
      </c>
      <c r="H2984">
        <v>-9.7439932216446792</v>
      </c>
      <c r="I2984">
        <v>27.172481785926401</v>
      </c>
      <c r="J2984">
        <v>-11.758821926599399</v>
      </c>
      <c r="K2984">
        <v>80.508471036558007</v>
      </c>
      <c r="L2984">
        <v>69.270910429964701</v>
      </c>
      <c r="M2984">
        <v>41.845471393745697</v>
      </c>
      <c r="N2984">
        <v>0.41844838910350401</v>
      </c>
      <c r="O2984">
        <v>33.5670252629034</v>
      </c>
      <c r="P2984">
        <v>73.802521008403303</v>
      </c>
      <c r="Q2984">
        <v>3.4785936823649999E-2</v>
      </c>
    </row>
    <row r="2985" spans="1:17" hidden="1" x14ac:dyDescent="0.3">
      <c r="A2985" t="s">
        <v>6183</v>
      </c>
      <c r="B2985" t="s">
        <v>6184</v>
      </c>
      <c r="C2985" t="s">
        <v>10398</v>
      </c>
      <c r="D2985" t="s">
        <v>472</v>
      </c>
      <c r="E2985">
        <v>104.16773999999999</v>
      </c>
      <c r="F2985">
        <v>195.4</v>
      </c>
      <c r="G2985">
        <v>69.590858928400806</v>
      </c>
      <c r="H2985">
        <v>0.575649915638208</v>
      </c>
      <c r="I2985">
        <v>13.2219073337093</v>
      </c>
      <c r="K2985">
        <v>156.779903676195</v>
      </c>
      <c r="M2985">
        <v>94.373343421298102</v>
      </c>
      <c r="N2985">
        <v>0.73333333333333295</v>
      </c>
      <c r="O2985">
        <v>3.8126919140225102</v>
      </c>
      <c r="P2985">
        <v>99.184505606523899</v>
      </c>
    </row>
    <row r="2986" spans="1:17" hidden="1" x14ac:dyDescent="0.3">
      <c r="A2986" t="s">
        <v>6185</v>
      </c>
      <c r="B2986" t="s">
        <v>6186</v>
      </c>
      <c r="C2986" t="s">
        <v>10398</v>
      </c>
      <c r="D2986" t="s">
        <v>2547</v>
      </c>
      <c r="E2986">
        <v>104.16751489799999</v>
      </c>
      <c r="F2986">
        <v>44.23</v>
      </c>
      <c r="G2986">
        <v>4.71646909337049</v>
      </c>
      <c r="H2986">
        <v>16.6702906661925</v>
      </c>
      <c r="I2986">
        <v>-47.327296967365797</v>
      </c>
      <c r="J2986">
        <v>-8.2143658280053096</v>
      </c>
      <c r="K2986">
        <v>42.667263989620601</v>
      </c>
      <c r="L2986">
        <v>45.573832115038698</v>
      </c>
      <c r="M2986">
        <v>55.204914355389498</v>
      </c>
      <c r="N2986">
        <v>0.78742633142349805</v>
      </c>
      <c r="O2986">
        <v>69.568166402893894</v>
      </c>
      <c r="P2986">
        <v>55.029793200140098</v>
      </c>
      <c r="Q2986">
        <v>0.19494164493159899</v>
      </c>
    </row>
    <row r="2987" spans="1:17" hidden="1" x14ac:dyDescent="0.3">
      <c r="A2987" t="s">
        <v>6187</v>
      </c>
      <c r="B2987" t="s">
        <v>6188</v>
      </c>
      <c r="C2987" t="s">
        <v>10398</v>
      </c>
      <c r="D2987" t="s">
        <v>1394</v>
      </c>
      <c r="E2987">
        <v>103.905</v>
      </c>
      <c r="F2987">
        <v>346.35</v>
      </c>
      <c r="G2987">
        <v>114.91747227704801</v>
      </c>
      <c r="H2987">
        <v>-3.2189142159025002</v>
      </c>
      <c r="I2987">
        <v>46.833274461205498</v>
      </c>
      <c r="J2987">
        <v>-1.7981850232144301</v>
      </c>
      <c r="K2987">
        <v>355.57087773211299</v>
      </c>
      <c r="L2987">
        <v>271.509722460739</v>
      </c>
      <c r="M2987">
        <v>27.7603205476013</v>
      </c>
      <c r="N2987">
        <v>0.54537909178938304</v>
      </c>
      <c r="O2987">
        <v>35.397719070304603</v>
      </c>
      <c r="P2987">
        <v>149.35205183585299</v>
      </c>
      <c r="Q2987">
        <v>0.208137240858667</v>
      </c>
    </row>
    <row r="2988" spans="1:17" hidden="1" x14ac:dyDescent="0.3">
      <c r="A2988" t="s">
        <v>6189</v>
      </c>
      <c r="B2988" t="s">
        <v>6190</v>
      </c>
      <c r="C2988" t="s">
        <v>10398</v>
      </c>
      <c r="D2988" t="s">
        <v>218</v>
      </c>
      <c r="E2988">
        <v>103.84</v>
      </c>
      <c r="F2988">
        <v>16</v>
      </c>
      <c r="G2988">
        <v>88.568338595942805</v>
      </c>
      <c r="H2988">
        <v>13.457124521991901</v>
      </c>
      <c r="I2988">
        <v>80.169882710453194</v>
      </c>
      <c r="J2988">
        <v>-1.3262706069513199</v>
      </c>
      <c r="K2988">
        <v>14.3388415640551</v>
      </c>
      <c r="L2988">
        <v>11.4014342553302</v>
      </c>
      <c r="M2988">
        <v>72.001076981747701</v>
      </c>
      <c r="N2988">
        <v>1.5271351094291401</v>
      </c>
      <c r="O2988">
        <v>0.750000000000006</v>
      </c>
      <c r="P2988">
        <v>163.201184405329</v>
      </c>
    </row>
    <row r="2989" spans="1:17" hidden="1" x14ac:dyDescent="0.3">
      <c r="A2989" t="s">
        <v>6191</v>
      </c>
      <c r="B2989" t="s">
        <v>6192</v>
      </c>
      <c r="C2989" t="s">
        <v>10398</v>
      </c>
      <c r="D2989" t="s">
        <v>21</v>
      </c>
      <c r="E2989">
        <v>103.80654699999999</v>
      </c>
      <c r="F2989">
        <v>8.1999999999999993</v>
      </c>
      <c r="G2989">
        <v>325.96190887743199</v>
      </c>
      <c r="H2989">
        <v>4.8868472815019102</v>
      </c>
      <c r="I2989">
        <v>302.417523545454</v>
      </c>
      <c r="J2989">
        <v>0.78039820489004896</v>
      </c>
      <c r="K2989">
        <v>7.0243278248942804</v>
      </c>
      <c r="L2989">
        <v>4.37527008933868</v>
      </c>
      <c r="M2989">
        <v>50.484571671563302</v>
      </c>
      <c r="N2989">
        <v>1.7888266349295701</v>
      </c>
      <c r="O2989">
        <v>9.0243902439024399</v>
      </c>
      <c r="P2989">
        <v>412.49999999999898</v>
      </c>
      <c r="Q2989">
        <v>0.121900520420925</v>
      </c>
    </row>
    <row r="2990" spans="1:17" hidden="1" x14ac:dyDescent="0.3">
      <c r="A2990" t="s">
        <v>6193</v>
      </c>
      <c r="B2990" t="s">
        <v>6194</v>
      </c>
      <c r="C2990" t="s">
        <v>10398</v>
      </c>
      <c r="D2990" t="s">
        <v>533</v>
      </c>
      <c r="E2990">
        <v>103.774501454</v>
      </c>
      <c r="F2990">
        <v>19.63</v>
      </c>
      <c r="G2990">
        <v>-43.685550398035602</v>
      </c>
      <c r="H2990">
        <v>-9.3081391712086106</v>
      </c>
      <c r="I2990">
        <v>-68.272961941985102</v>
      </c>
      <c r="J2990">
        <v>-4.7817778439215299</v>
      </c>
      <c r="K2990">
        <v>19.387896285793101</v>
      </c>
      <c r="L2990">
        <v>22.3117334782788</v>
      </c>
      <c r="M2990">
        <v>50.423342803586699</v>
      </c>
      <c r="N2990">
        <v>0.75551560314111699</v>
      </c>
      <c r="O2990">
        <v>167.702496179317</v>
      </c>
      <c r="P2990">
        <v>19.331306990881401</v>
      </c>
      <c r="Q2990">
        <v>7.2500641660294005E-2</v>
      </c>
    </row>
    <row r="2991" spans="1:17" hidden="1" x14ac:dyDescent="0.3">
      <c r="A2991" t="s">
        <v>6195</v>
      </c>
      <c r="B2991" t="s">
        <v>6196</v>
      </c>
      <c r="C2991" t="s">
        <v>10398</v>
      </c>
      <c r="D2991" t="s">
        <v>77</v>
      </c>
      <c r="E2991">
        <v>103.67082000000001</v>
      </c>
      <c r="F2991">
        <v>253.35</v>
      </c>
      <c r="G2991">
        <v>875.76349617901894</v>
      </c>
      <c r="H2991">
        <v>16.601479152339198</v>
      </c>
      <c r="I2991">
        <v>631.46091605038498</v>
      </c>
      <c r="J2991">
        <v>6.4747859289596503</v>
      </c>
      <c r="K2991">
        <v>189.847996902977</v>
      </c>
      <c r="L2991">
        <v>106.66869251518401</v>
      </c>
      <c r="M2991">
        <v>90.971603202678395</v>
      </c>
      <c r="N2991">
        <v>1.2827163571564899</v>
      </c>
      <c r="O2991">
        <v>0</v>
      </c>
      <c r="P2991">
        <v>1038.6516853932501</v>
      </c>
      <c r="Q2991">
        <v>0.22382751041975199</v>
      </c>
    </row>
    <row r="2992" spans="1:17" hidden="1" x14ac:dyDescent="0.3">
      <c r="A2992" t="s">
        <v>6197</v>
      </c>
      <c r="B2992" t="s">
        <v>6198</v>
      </c>
      <c r="C2992" t="s">
        <v>10398</v>
      </c>
      <c r="D2992" t="s">
        <v>472</v>
      </c>
      <c r="E2992">
        <v>103.64256</v>
      </c>
      <c r="F2992">
        <v>95.4</v>
      </c>
      <c r="G2992">
        <v>-69.819210587897501</v>
      </c>
      <c r="H2992">
        <v>-1.90083222083984</v>
      </c>
      <c r="I2992">
        <v>9.3085491864802794</v>
      </c>
      <c r="J2992">
        <v>-4.51336738114487</v>
      </c>
      <c r="K2992">
        <v>94.526037942518101</v>
      </c>
      <c r="M2992">
        <v>45.310442919769102</v>
      </c>
      <c r="N2992">
        <v>0.80354951382988704</v>
      </c>
      <c r="O2992">
        <v>67.295597484276698</v>
      </c>
      <c r="P2992">
        <v>46.769230769230703</v>
      </c>
    </row>
    <row r="2993" spans="1:17" hidden="1" x14ac:dyDescent="0.3">
      <c r="A2993" t="s">
        <v>6199</v>
      </c>
      <c r="B2993" t="s">
        <v>6200</v>
      </c>
      <c r="C2993" t="s">
        <v>10398</v>
      </c>
      <c r="D2993" t="s">
        <v>1001</v>
      </c>
      <c r="E2993">
        <v>103.6172</v>
      </c>
      <c r="F2993">
        <v>41.5</v>
      </c>
      <c r="G2993">
        <v>-34.410160439591003</v>
      </c>
      <c r="H2993">
        <v>1.11923374082936</v>
      </c>
      <c r="I2993">
        <v>-14.345296967365799</v>
      </c>
      <c r="J2993">
        <v>9.5522793504267405</v>
      </c>
      <c r="K2993">
        <v>38.386861743647501</v>
      </c>
      <c r="L2993">
        <v>40.627109309277998</v>
      </c>
      <c r="M2993">
        <v>60.9144862478664</v>
      </c>
      <c r="N2993">
        <v>1.85385835095137</v>
      </c>
      <c r="O2993">
        <v>39.518072289156599</v>
      </c>
      <c r="P2993">
        <v>29.082426127527199</v>
      </c>
    </row>
    <row r="2994" spans="1:17" hidden="1" x14ac:dyDescent="0.3">
      <c r="A2994" t="s">
        <v>6201</v>
      </c>
      <c r="B2994" t="s">
        <v>6202</v>
      </c>
      <c r="C2994" t="s">
        <v>10398</v>
      </c>
      <c r="D2994" t="s">
        <v>479</v>
      </c>
      <c r="E2994">
        <v>103.41092999999999</v>
      </c>
      <c r="F2994">
        <v>37</v>
      </c>
      <c r="G2994">
        <v>-1.1214244559009201</v>
      </c>
      <c r="H2994">
        <v>-13.744505512256101</v>
      </c>
      <c r="I2994">
        <v>4.0572286186361</v>
      </c>
      <c r="J2994">
        <v>-6.0644740209838996</v>
      </c>
      <c r="K2994">
        <v>39.353234970292299</v>
      </c>
      <c r="L2994">
        <v>36.444315512475796</v>
      </c>
      <c r="M2994">
        <v>24.9394494031866</v>
      </c>
      <c r="N2994">
        <v>0.69380889189543804</v>
      </c>
      <c r="O2994">
        <v>41.648648648648603</v>
      </c>
      <c r="P2994">
        <v>37.037037037037003</v>
      </c>
      <c r="Q2994">
        <v>7.1635948263539997E-3</v>
      </c>
    </row>
    <row r="2995" spans="1:17" hidden="1" x14ac:dyDescent="0.3">
      <c r="A2995" t="s">
        <v>6203</v>
      </c>
      <c r="B2995" t="s">
        <v>6204</v>
      </c>
      <c r="C2995" t="s">
        <v>10398</v>
      </c>
      <c r="D2995" t="s">
        <v>2300</v>
      </c>
      <c r="E2995">
        <v>103.40009000000001</v>
      </c>
      <c r="F2995">
        <v>369.55</v>
      </c>
      <c r="G2995">
        <v>447.828228321876</v>
      </c>
      <c r="H2995">
        <v>32.526057114951897</v>
      </c>
      <c r="I2995">
        <v>56.881028790209797</v>
      </c>
      <c r="J2995">
        <v>15.2791138218626</v>
      </c>
      <c r="K2995">
        <v>326.14870177341601</v>
      </c>
      <c r="L2995">
        <v>228.70137693485</v>
      </c>
      <c r="M2995">
        <v>56.321945693329397</v>
      </c>
      <c r="N2995">
        <v>0.42802268154380801</v>
      </c>
      <c r="O2995">
        <v>15.775943715329401</v>
      </c>
      <c r="P2995">
        <v>477.421875</v>
      </c>
    </row>
    <row r="2996" spans="1:17" hidden="1" x14ac:dyDescent="0.3">
      <c r="A2996" t="s">
        <v>6205</v>
      </c>
      <c r="B2996" t="s">
        <v>6206</v>
      </c>
      <c r="C2996" t="s">
        <v>10398</v>
      </c>
      <c r="D2996" t="s">
        <v>46</v>
      </c>
      <c r="E2996">
        <v>102.980739015</v>
      </c>
      <c r="F2996">
        <v>0.73</v>
      </c>
      <c r="G2996">
        <v>52.9063533218768</v>
      </c>
      <c r="H2996">
        <v>-11.9216633567959</v>
      </c>
      <c r="I2996">
        <v>44.126925254856303</v>
      </c>
      <c r="J2996">
        <v>-5.6094712772487698</v>
      </c>
      <c r="K2996">
        <v>0.76230050632748003</v>
      </c>
      <c r="L2996">
        <v>0.65627641125931202</v>
      </c>
      <c r="M2996">
        <v>28.467073069311301</v>
      </c>
      <c r="N2996">
        <v>1.6303399725645</v>
      </c>
      <c r="O2996">
        <v>30.136986301369799</v>
      </c>
      <c r="P2996">
        <v>143.333333333333</v>
      </c>
      <c r="Q2996">
        <v>0.10217993955445399</v>
      </c>
    </row>
    <row r="2997" spans="1:17" hidden="1" x14ac:dyDescent="0.3">
      <c r="A2997" t="s">
        <v>6207</v>
      </c>
      <c r="B2997" t="s">
        <v>6208</v>
      </c>
      <c r="C2997" t="s">
        <v>10398</v>
      </c>
      <c r="D2997" t="s">
        <v>6209</v>
      </c>
      <c r="E2997">
        <v>102.9</v>
      </c>
      <c r="F2997">
        <v>171.5</v>
      </c>
      <c r="G2997">
        <v>327.98372792166299</v>
      </c>
      <c r="H2997">
        <v>96.207120993460194</v>
      </c>
      <c r="I2997">
        <v>226.14396437346099</v>
      </c>
      <c r="J2997">
        <v>-4.5882264566803803</v>
      </c>
      <c r="K2997">
        <v>124.11816497277999</v>
      </c>
      <c r="L2997">
        <v>89.388712158919304</v>
      </c>
      <c r="M2997">
        <v>73.476280422324606</v>
      </c>
      <c r="N2997">
        <v>1.7317982396296701</v>
      </c>
      <c r="O2997">
        <v>10.8163265306122</v>
      </c>
      <c r="P2997">
        <v>381.74157303370703</v>
      </c>
      <c r="Q2997">
        <v>0.17426417790484799</v>
      </c>
    </row>
    <row r="2998" spans="1:17" hidden="1" x14ac:dyDescent="0.3">
      <c r="A2998" t="s">
        <v>6210</v>
      </c>
      <c r="B2998" t="s">
        <v>6211</v>
      </c>
      <c r="C2998" t="s">
        <v>10398</v>
      </c>
      <c r="D2998" t="s">
        <v>789</v>
      </c>
      <c r="E2998">
        <v>102.852041824</v>
      </c>
      <c r="F2998">
        <v>42.49</v>
      </c>
      <c r="G2998">
        <v>-17.245682637932699</v>
      </c>
      <c r="H2998">
        <v>-19.916750280454298</v>
      </c>
      <c r="I2998">
        <v>8.7405239281565095</v>
      </c>
      <c r="J2998">
        <v>-20.226486914672499</v>
      </c>
      <c r="K2998">
        <v>54.434185086640802</v>
      </c>
      <c r="L2998">
        <v>44.960139546358903</v>
      </c>
      <c r="M2998">
        <v>9.8877682126476891</v>
      </c>
      <c r="N2998">
        <v>0.74951096468650202</v>
      </c>
      <c r="O2998">
        <v>64.744645799011494</v>
      </c>
      <c r="P2998">
        <v>60.339622641509401</v>
      </c>
    </row>
    <row r="2999" spans="1:17" hidden="1" x14ac:dyDescent="0.3">
      <c r="A2999" t="s">
        <v>6212</v>
      </c>
      <c r="B2999" t="s">
        <v>6213</v>
      </c>
      <c r="C2999" t="s">
        <v>10398</v>
      </c>
      <c r="D2999" t="s">
        <v>1414</v>
      </c>
      <c r="E2999">
        <v>102.84813</v>
      </c>
      <c r="F2999">
        <v>207.9</v>
      </c>
      <c r="G2999">
        <v>-49.431703358284999</v>
      </c>
      <c r="H2999">
        <v>-7.7239889381913098</v>
      </c>
      <c r="I2999">
        <v>-37.933353647527802</v>
      </c>
      <c r="J2999">
        <v>-13.2452822747618</v>
      </c>
      <c r="M2999">
        <v>38.066681401871399</v>
      </c>
      <c r="O2999">
        <v>24.747474747474701</v>
      </c>
      <c r="P2999">
        <v>17.457627118644002</v>
      </c>
    </row>
    <row r="3000" spans="1:17" hidden="1" x14ac:dyDescent="0.3">
      <c r="A3000" t="s">
        <v>6214</v>
      </c>
      <c r="B3000" t="s">
        <v>6215</v>
      </c>
      <c r="C3000" t="s">
        <v>10398</v>
      </c>
      <c r="D3000" t="s">
        <v>259</v>
      </c>
      <c r="E3000">
        <v>102.609413</v>
      </c>
      <c r="F3000">
        <v>166.85</v>
      </c>
      <c r="G3000">
        <v>10.146721831089501</v>
      </c>
      <c r="H3000">
        <v>-9.8628398273841995</v>
      </c>
      <c r="I3000">
        <v>-1.9044891679229801</v>
      </c>
      <c r="J3000">
        <v>-12.901212685012201</v>
      </c>
      <c r="K3000">
        <v>167.13630140982801</v>
      </c>
      <c r="L3000">
        <v>159.48469219205001</v>
      </c>
      <c r="M3000">
        <v>43.620110047510103</v>
      </c>
      <c r="N3000">
        <v>1.7551808032029901</v>
      </c>
      <c r="O3000">
        <v>24.662870842073701</v>
      </c>
      <c r="P3000">
        <v>47.004405286343598</v>
      </c>
      <c r="Q3000">
        <v>2.5623431431296001E-2</v>
      </c>
    </row>
    <row r="3001" spans="1:17" hidden="1" x14ac:dyDescent="0.3">
      <c r="A3001" t="s">
        <v>6216</v>
      </c>
      <c r="B3001" t="s">
        <v>6217</v>
      </c>
      <c r="C3001" t="s">
        <v>10398</v>
      </c>
      <c r="D3001" t="s">
        <v>443</v>
      </c>
      <c r="E3001">
        <v>102.3516</v>
      </c>
      <c r="F3001">
        <v>189.54</v>
      </c>
      <c r="G3001">
        <v>-16.772218106694499</v>
      </c>
      <c r="H3001">
        <v>-1.5815549557119499</v>
      </c>
      <c r="I3001">
        <v>-3.70784977364228</v>
      </c>
      <c r="J3001">
        <v>-5.8560368769516797</v>
      </c>
      <c r="K3001">
        <v>192.60805998384299</v>
      </c>
      <c r="L3001">
        <v>190.20832626386101</v>
      </c>
      <c r="M3001">
        <v>42.473685127221302</v>
      </c>
      <c r="N3001">
        <v>0.53687620279655102</v>
      </c>
      <c r="O3001">
        <v>23.667827371531001</v>
      </c>
      <c r="P3001">
        <v>23.077922077922</v>
      </c>
      <c r="Q3001">
        <v>4.1764750649674998E-2</v>
      </c>
    </row>
    <row r="3002" spans="1:17" hidden="1" x14ac:dyDescent="0.3">
      <c r="A3002" t="s">
        <v>6218</v>
      </c>
      <c r="B3002" t="s">
        <v>6219</v>
      </c>
      <c r="C3002" t="s">
        <v>10398</v>
      </c>
      <c r="D3002" t="s">
        <v>6220</v>
      </c>
      <c r="E3002">
        <v>101.81214428</v>
      </c>
      <c r="F3002">
        <v>110.6</v>
      </c>
      <c r="G3002">
        <v>127.31692242756699</v>
      </c>
      <c r="H3002">
        <v>134.19535791979899</v>
      </c>
      <c r="I3002">
        <v>247.52453774337701</v>
      </c>
      <c r="J3002">
        <v>14.806113138335601</v>
      </c>
      <c r="K3002">
        <v>65.561611546184395</v>
      </c>
      <c r="M3002">
        <v>86.278127082144394</v>
      </c>
      <c r="N3002">
        <v>1.77090255460537</v>
      </c>
      <c r="O3002">
        <v>5.7414104882459398</v>
      </c>
      <c r="P3002">
        <v>312.686567164179</v>
      </c>
    </row>
    <row r="3003" spans="1:17" hidden="1" x14ac:dyDescent="0.3">
      <c r="A3003" t="s">
        <v>6221</v>
      </c>
      <c r="B3003" t="s">
        <v>6222</v>
      </c>
      <c r="C3003" t="s">
        <v>10398</v>
      </c>
      <c r="D3003" t="s">
        <v>122</v>
      </c>
      <c r="E3003">
        <v>101.72925322499999</v>
      </c>
      <c r="F3003">
        <v>5.09</v>
      </c>
      <c r="G3003">
        <v>-37.048192132668497</v>
      </c>
      <c r="H3003">
        <v>0.43270557524286102</v>
      </c>
      <c r="I3003">
        <v>-14.217745946957701</v>
      </c>
      <c r="J3003">
        <v>-6.6429448459335898</v>
      </c>
      <c r="K3003">
        <v>5.5173965080432996</v>
      </c>
      <c r="L3003">
        <v>5.5836808997081899</v>
      </c>
      <c r="M3003">
        <v>47.887425104037902</v>
      </c>
      <c r="N3003">
        <v>0.88174222590967499</v>
      </c>
      <c r="O3003">
        <v>34.577603143418401</v>
      </c>
      <c r="P3003">
        <v>24.146341463414601</v>
      </c>
      <c r="Q3003">
        <v>-2.9348977013354999E-2</v>
      </c>
    </row>
    <row r="3004" spans="1:17" hidden="1" x14ac:dyDescent="0.3">
      <c r="A3004" t="s">
        <v>6223</v>
      </c>
      <c r="B3004" t="s">
        <v>6224</v>
      </c>
      <c r="C3004" t="s">
        <v>10398</v>
      </c>
      <c r="D3004" t="s">
        <v>443</v>
      </c>
      <c r="E3004">
        <v>101.7</v>
      </c>
      <c r="F3004">
        <v>169.5</v>
      </c>
      <c r="G3004">
        <v>-15.8734185667511</v>
      </c>
      <c r="H3004">
        <v>-10.135949071081599</v>
      </c>
      <c r="I3004">
        <v>-1.9994065564069701</v>
      </c>
      <c r="J3004">
        <v>-3.4990816668591598</v>
      </c>
      <c r="K3004">
        <v>171.24015288634001</v>
      </c>
      <c r="L3004">
        <v>162.445750151054</v>
      </c>
      <c r="M3004">
        <v>48.770399956206298</v>
      </c>
      <c r="N3004">
        <v>1.22220222538693</v>
      </c>
      <c r="O3004">
        <v>37.433628318583999</v>
      </c>
      <c r="P3004">
        <v>28.8973384030418</v>
      </c>
      <c r="Q3004">
        <v>-6.4210086026670998E-2</v>
      </c>
    </row>
    <row r="3005" spans="1:17" hidden="1" x14ac:dyDescent="0.3">
      <c r="A3005" t="s">
        <v>6225</v>
      </c>
      <c r="B3005" t="s">
        <v>6226</v>
      </c>
      <c r="C3005" t="s">
        <v>10398</v>
      </c>
      <c r="E3005">
        <v>101.5804734</v>
      </c>
      <c r="F3005">
        <v>297.8</v>
      </c>
      <c r="G3005">
        <v>757.77226512163804</v>
      </c>
      <c r="H3005">
        <v>-5.1827487307205198</v>
      </c>
      <c r="I3005">
        <v>31.9676911908603</v>
      </c>
      <c r="J3005">
        <v>-6.80830409000564</v>
      </c>
      <c r="K3005">
        <v>294.16523158541997</v>
      </c>
      <c r="L3005">
        <v>214.62003372245499</v>
      </c>
      <c r="M3005">
        <v>43.2711755668183</v>
      </c>
      <c r="N3005">
        <v>1.0888059429547099</v>
      </c>
      <c r="O3005">
        <v>17.058428475486899</v>
      </c>
      <c r="P3005">
        <v>787.36591179976097</v>
      </c>
      <c r="Q3005">
        <v>0.30537399070822402</v>
      </c>
    </row>
    <row r="3006" spans="1:17" hidden="1" x14ac:dyDescent="0.3">
      <c r="A3006" t="s">
        <v>6227</v>
      </c>
      <c r="B3006" t="s">
        <v>6228</v>
      </c>
      <c r="C3006" t="s">
        <v>10398</v>
      </c>
      <c r="D3006" t="s">
        <v>259</v>
      </c>
      <c r="E3006">
        <v>101.544358</v>
      </c>
      <c r="F3006">
        <v>103.75</v>
      </c>
      <c r="G3006">
        <v>5.7618653897176797</v>
      </c>
      <c r="H3006">
        <v>-8.2498613026409693</v>
      </c>
      <c r="I3006">
        <v>-7.5465489652348099</v>
      </c>
      <c r="J3006">
        <v>-9.5845659500178595</v>
      </c>
      <c r="K3006">
        <v>103.75796499151799</v>
      </c>
      <c r="L3006">
        <v>97.097741518405499</v>
      </c>
      <c r="M3006">
        <v>44.539270886195801</v>
      </c>
      <c r="N3006">
        <v>0.27070457354758898</v>
      </c>
      <c r="O3006">
        <v>27.180722891566202</v>
      </c>
      <c r="P3006">
        <v>48.214285714285701</v>
      </c>
    </row>
    <row r="3007" spans="1:17" hidden="1" x14ac:dyDescent="0.3">
      <c r="A3007" t="s">
        <v>6229</v>
      </c>
      <c r="B3007" t="s">
        <v>6230</v>
      </c>
      <c r="C3007" t="s">
        <v>10398</v>
      </c>
      <c r="D3007" t="s">
        <v>278</v>
      </c>
      <c r="E3007">
        <v>101.35185089700001</v>
      </c>
      <c r="F3007">
        <v>49.39</v>
      </c>
      <c r="G3007">
        <v>-40.183798741845003</v>
      </c>
      <c r="H3007">
        <v>-0.200137755960035</v>
      </c>
      <c r="I3007">
        <v>7.8996009918177803</v>
      </c>
      <c r="J3007">
        <v>-1.1487374154259899</v>
      </c>
      <c r="K3007">
        <v>49.676327281971901</v>
      </c>
      <c r="L3007">
        <v>50.339848064449399</v>
      </c>
      <c r="M3007">
        <v>47.421245967593698</v>
      </c>
      <c r="N3007">
        <v>0.47684699244411999</v>
      </c>
      <c r="O3007">
        <v>28.872241344401601</v>
      </c>
      <c r="P3007">
        <v>40.7122507122507</v>
      </c>
      <c r="Q3007">
        <v>5.2548993843689997E-3</v>
      </c>
    </row>
    <row r="3008" spans="1:17" hidden="1" x14ac:dyDescent="0.3">
      <c r="A3008" t="s">
        <v>6231</v>
      </c>
      <c r="B3008" t="s">
        <v>6232</v>
      </c>
      <c r="C3008" t="s">
        <v>10398</v>
      </c>
      <c r="D3008" t="s">
        <v>1847</v>
      </c>
      <c r="E3008">
        <v>101.2315</v>
      </c>
      <c r="F3008">
        <v>34.549999999999997</v>
      </c>
      <c r="G3008">
        <v>-19.911106995583399</v>
      </c>
      <c r="H3008">
        <v>-21.2862714328054</v>
      </c>
      <c r="I3008">
        <v>-8.4127572848262098</v>
      </c>
      <c r="J3008">
        <v>-6.86241887165977</v>
      </c>
      <c r="M3008">
        <v>40.195921208201497</v>
      </c>
      <c r="O3008">
        <v>27.930535455861001</v>
      </c>
      <c r="P3008">
        <v>21.2280701754385</v>
      </c>
    </row>
    <row r="3009" spans="1:17" hidden="1" x14ac:dyDescent="0.3">
      <c r="A3009" t="s">
        <v>6233</v>
      </c>
      <c r="B3009" t="s">
        <v>6234</v>
      </c>
      <c r="C3009" t="s">
        <v>10398</v>
      </c>
      <c r="D3009" t="s">
        <v>125</v>
      </c>
      <c r="E3009">
        <v>101.088871064999</v>
      </c>
      <c r="F3009">
        <v>40.950000000000003</v>
      </c>
      <c r="G3009">
        <v>-75.712067730754697</v>
      </c>
      <c r="H3009">
        <v>-3.9344526381601499</v>
      </c>
      <c r="I3009">
        <v>-18.217248186877999</v>
      </c>
      <c r="J3009">
        <v>-11.3519215980123</v>
      </c>
      <c r="K3009">
        <v>41.727660679771603</v>
      </c>
      <c r="L3009">
        <v>45.731658371448901</v>
      </c>
      <c r="M3009">
        <v>37.394727245956702</v>
      </c>
      <c r="N3009">
        <v>1.50922391857506</v>
      </c>
      <c r="O3009">
        <v>95.360195360195306</v>
      </c>
      <c r="P3009">
        <v>25.806451612903199</v>
      </c>
    </row>
    <row r="3010" spans="1:17" hidden="1" x14ac:dyDescent="0.3">
      <c r="A3010" t="s">
        <v>6235</v>
      </c>
      <c r="B3010" t="s">
        <v>6236</v>
      </c>
      <c r="C3010" t="s">
        <v>10398</v>
      </c>
      <c r="D3010" t="s">
        <v>290</v>
      </c>
      <c r="E3010">
        <v>100.6535094</v>
      </c>
      <c r="F3010">
        <v>151.5</v>
      </c>
      <c r="G3010">
        <v>-66.323652942478901</v>
      </c>
      <c r="H3010">
        <v>-7.5675165503136004</v>
      </c>
      <c r="I3010">
        <v>-41.580145452214303</v>
      </c>
      <c r="J3010">
        <v>-6.4335924514793401</v>
      </c>
      <c r="K3010">
        <v>153.85758143989301</v>
      </c>
      <c r="L3010">
        <v>162.375122487927</v>
      </c>
      <c r="M3010">
        <v>38.601555890489799</v>
      </c>
      <c r="N3010">
        <v>0.78587175536328002</v>
      </c>
      <c r="O3010">
        <v>80.858085808580796</v>
      </c>
      <c r="P3010">
        <v>44.285714285714199</v>
      </c>
    </row>
    <row r="3011" spans="1:17" hidden="1" x14ac:dyDescent="0.3">
      <c r="A3011" t="s">
        <v>6237</v>
      </c>
      <c r="B3011" t="s">
        <v>6238</v>
      </c>
      <c r="C3011" t="s">
        <v>10398</v>
      </c>
      <c r="D3011" t="s">
        <v>215</v>
      </c>
      <c r="E3011">
        <v>100.58068536</v>
      </c>
      <c r="F3011">
        <v>99.21</v>
      </c>
      <c r="G3011">
        <v>78.830723069775999</v>
      </c>
      <c r="H3011">
        <v>-3.9950760552086599</v>
      </c>
      <c r="I3011">
        <v>20.659947787878799</v>
      </c>
      <c r="J3011">
        <v>-7.9732062551146798</v>
      </c>
      <c r="K3011">
        <v>106.702462477136</v>
      </c>
      <c r="L3011">
        <v>91.900854470758901</v>
      </c>
      <c r="M3011">
        <v>30.380771163015599</v>
      </c>
      <c r="N3011">
        <v>0.49292662312285002</v>
      </c>
      <c r="O3011">
        <v>39.5222255820985</v>
      </c>
      <c r="P3011">
        <v>127.545871559633</v>
      </c>
      <c r="Q3011">
        <v>9.5923737636336007E-2</v>
      </c>
    </row>
    <row r="3012" spans="1:17" hidden="1" x14ac:dyDescent="0.3">
      <c r="A3012" t="s">
        <v>6239</v>
      </c>
      <c r="B3012" t="s">
        <v>6240</v>
      </c>
      <c r="C3012" t="s">
        <v>10398</v>
      </c>
      <c r="D3012" t="s">
        <v>5242</v>
      </c>
      <c r="E3012">
        <v>100.4826456</v>
      </c>
      <c r="F3012">
        <v>37.020000000000003</v>
      </c>
      <c r="G3012">
        <v>-4.1021212543943104</v>
      </c>
      <c r="H3012">
        <v>-22.0234733115471</v>
      </c>
      <c r="I3012">
        <v>-1.4968717705154699</v>
      </c>
      <c r="J3012">
        <v>-4.1249429438458298</v>
      </c>
      <c r="K3012">
        <v>37.955089685888197</v>
      </c>
      <c r="L3012">
        <v>36.711907487297097</v>
      </c>
      <c r="M3012">
        <v>43.608831035567803</v>
      </c>
      <c r="N3012">
        <v>1.1307848562564899</v>
      </c>
      <c r="O3012">
        <v>37.493246893570998</v>
      </c>
      <c r="P3012">
        <v>41.028571428571396</v>
      </c>
      <c r="Q3012">
        <v>1.0154090243869999E-3</v>
      </c>
    </row>
    <row r="3013" spans="1:17" hidden="1" x14ac:dyDescent="0.3">
      <c r="A3013" t="s">
        <v>6241</v>
      </c>
      <c r="B3013" t="s">
        <v>6242</v>
      </c>
      <c r="C3013" t="s">
        <v>10398</v>
      </c>
      <c r="D3013" t="s">
        <v>1543</v>
      </c>
      <c r="E3013">
        <v>100.46172</v>
      </c>
      <c r="F3013">
        <v>29.74</v>
      </c>
      <c r="G3013">
        <v>-14.9886370442117</v>
      </c>
      <c r="H3013">
        <v>9.4489294366949199</v>
      </c>
      <c r="I3013">
        <v>-17.6223239943929</v>
      </c>
      <c r="J3013">
        <v>-16.277320869516899</v>
      </c>
      <c r="K3013">
        <v>28.588804102028099</v>
      </c>
      <c r="L3013">
        <v>28.106844783562</v>
      </c>
      <c r="M3013">
        <v>42.504067151758299</v>
      </c>
      <c r="N3013">
        <v>2.1966932668670198</v>
      </c>
      <c r="O3013">
        <v>42.905178211163403</v>
      </c>
      <c r="P3013">
        <v>35.181818181818102</v>
      </c>
      <c r="Q3013">
        <v>5.4513987861523998E-2</v>
      </c>
    </row>
    <row r="3014" spans="1:17" hidden="1" x14ac:dyDescent="0.3">
      <c r="A3014" t="s">
        <v>6243</v>
      </c>
      <c r="B3014" t="s">
        <v>6244</v>
      </c>
      <c r="C3014" t="s">
        <v>10398</v>
      </c>
      <c r="E3014">
        <v>100.162231863999</v>
      </c>
      <c r="F3014">
        <v>22.81</v>
      </c>
      <c r="G3014">
        <v>55.4022981718362</v>
      </c>
      <c r="H3014">
        <v>1.69609193299244</v>
      </c>
      <c r="I3014">
        <v>9.8351573231557108</v>
      </c>
      <c r="J3014">
        <v>20.9993985763019</v>
      </c>
      <c r="K3014">
        <v>21.016100587215199</v>
      </c>
      <c r="L3014">
        <v>21.080200949604802</v>
      </c>
      <c r="M3014">
        <v>81.034000518267405</v>
      </c>
      <c r="N3014">
        <v>3.3393728173202701</v>
      </c>
      <c r="O3014">
        <v>66.155195089872805</v>
      </c>
      <c r="P3014">
        <v>160.388127853881</v>
      </c>
      <c r="Q3014">
        <v>9.6258908978454003E-2</v>
      </c>
    </row>
    <row r="3015" spans="1:17" hidden="1" x14ac:dyDescent="0.3">
      <c r="A3015" t="s">
        <v>6245</v>
      </c>
      <c r="B3015" t="s">
        <v>6246</v>
      </c>
      <c r="C3015" t="s">
        <v>10398</v>
      </c>
      <c r="E3015">
        <v>100.12126499999999</v>
      </c>
      <c r="F3015">
        <v>349.5</v>
      </c>
      <c r="G3015">
        <v>319.40429782341801</v>
      </c>
      <c r="H3015">
        <v>-1.50646901050622</v>
      </c>
      <c r="I3015">
        <v>-55.162011651799098</v>
      </c>
      <c r="J3015">
        <v>5.3146528301550697</v>
      </c>
      <c r="K3015">
        <v>323.61425251752502</v>
      </c>
      <c r="L3015">
        <v>286.06940349924002</v>
      </c>
      <c r="M3015">
        <v>71.861873753044605</v>
      </c>
      <c r="N3015">
        <v>0.72935924268487795</v>
      </c>
      <c r="O3015">
        <v>94.277539341917006</v>
      </c>
      <c r="P3015">
        <v>348.99794450154099</v>
      </c>
    </row>
    <row r="3016" spans="1:17" hidden="1" x14ac:dyDescent="0.3">
      <c r="A3016" t="s">
        <v>6247</v>
      </c>
      <c r="B3016" t="s">
        <v>6248</v>
      </c>
      <c r="C3016" t="s">
        <v>10398</v>
      </c>
      <c r="D3016" t="s">
        <v>80</v>
      </c>
      <c r="E3016">
        <v>100.07652675</v>
      </c>
      <c r="F3016">
        <v>49.15</v>
      </c>
      <c r="G3016">
        <v>-7.1166967653397002</v>
      </c>
      <c r="H3016">
        <v>-9.2648006116979307</v>
      </c>
      <c r="I3016">
        <v>-52.192910268519</v>
      </c>
      <c r="J3016">
        <v>-3.67296334074083</v>
      </c>
      <c r="K3016">
        <v>50.000070296221203</v>
      </c>
      <c r="L3016">
        <v>50.419706649758297</v>
      </c>
      <c r="M3016">
        <v>50.5312519637612</v>
      </c>
      <c r="N3016">
        <v>0.67752221411980695</v>
      </c>
      <c r="O3016">
        <v>127.873855544252</v>
      </c>
      <c r="P3016">
        <v>35.362159184797498</v>
      </c>
      <c r="Q3016">
        <v>4.7458690291960003E-2</v>
      </c>
    </row>
    <row r="3017" spans="1:17" hidden="1" x14ac:dyDescent="0.3">
      <c r="A3017" t="s">
        <v>6249</v>
      </c>
      <c r="B3017" t="s">
        <v>6250</v>
      </c>
      <c r="C3017" t="s">
        <v>10398</v>
      </c>
      <c r="E3017">
        <v>100.069798095</v>
      </c>
      <c r="F3017">
        <v>140.85</v>
      </c>
      <c r="G3017">
        <v>111.47320235589901</v>
      </c>
      <c r="H3017">
        <v>4.4356060679754998E-2</v>
      </c>
      <c r="I3017">
        <v>45.379633394751103</v>
      </c>
      <c r="J3017">
        <v>-5.6419388097162999</v>
      </c>
      <c r="K3017">
        <v>133.138526329309</v>
      </c>
      <c r="L3017">
        <v>102.390727177351</v>
      </c>
      <c r="M3017">
        <v>59.882207816906003</v>
      </c>
      <c r="N3017">
        <v>0.99571670815448299</v>
      </c>
      <c r="O3017">
        <v>19.879304224352101</v>
      </c>
      <c r="P3017">
        <v>285.890410958904</v>
      </c>
      <c r="Q3017">
        <v>0.14227327589077901</v>
      </c>
    </row>
    <row r="3018" spans="1:17" hidden="1" x14ac:dyDescent="0.3">
      <c r="A3018" t="s">
        <v>6251</v>
      </c>
      <c r="B3018" t="s">
        <v>6252</v>
      </c>
      <c r="C3018" t="s">
        <v>10398</v>
      </c>
      <c r="D3018" t="s">
        <v>4504</v>
      </c>
      <c r="E3018">
        <v>100.066416</v>
      </c>
      <c r="F3018">
        <v>53.08</v>
      </c>
      <c r="G3018">
        <v>27.169495672733198</v>
      </c>
      <c r="H3018">
        <v>-22.9481407167345</v>
      </c>
      <c r="I3018">
        <v>70.131653387244</v>
      </c>
      <c r="J3018">
        <v>-1.71336738114487</v>
      </c>
      <c r="K3018">
        <v>52.889458774283703</v>
      </c>
      <c r="L3018">
        <v>40.379603593754503</v>
      </c>
      <c r="M3018">
        <v>12.5736883354535</v>
      </c>
      <c r="N3018">
        <v>1.34451898432795E-2</v>
      </c>
      <c r="O3018">
        <v>46.948003014317997</v>
      </c>
      <c r="P3018">
        <v>111.47410358565701</v>
      </c>
      <c r="Q3018">
        <v>0.10804563070668501</v>
      </c>
    </row>
    <row r="3019" spans="1:17" hidden="1" x14ac:dyDescent="0.3">
      <c r="A3019" t="s">
        <v>6253</v>
      </c>
      <c r="B3019" t="s">
        <v>6254</v>
      </c>
      <c r="C3019" t="s">
        <v>10398</v>
      </c>
      <c r="D3019" t="s">
        <v>132</v>
      </c>
      <c r="E3019">
        <v>99.973771874999997</v>
      </c>
      <c r="F3019">
        <v>464.05</v>
      </c>
      <c r="G3019">
        <v>135.577781893305</v>
      </c>
      <c r="H3019">
        <v>-25.871684806817399</v>
      </c>
      <c r="I3019">
        <v>-16.873789714666501</v>
      </c>
      <c r="J3019">
        <v>2.5933433400582602</v>
      </c>
      <c r="K3019">
        <v>599.92361911562296</v>
      </c>
      <c r="L3019">
        <v>578.802437845756</v>
      </c>
      <c r="M3019">
        <v>46.979609434692399</v>
      </c>
      <c r="N3019">
        <v>4.3822261237768201</v>
      </c>
      <c r="O3019">
        <v>144.197823510397</v>
      </c>
      <c r="P3019">
        <v>170.58309037900801</v>
      </c>
    </row>
    <row r="3020" spans="1:17" hidden="1" x14ac:dyDescent="0.3">
      <c r="A3020" t="s">
        <v>6255</v>
      </c>
      <c r="B3020" t="s">
        <v>6256</v>
      </c>
      <c r="C3020" t="s">
        <v>10398</v>
      </c>
      <c r="D3020" t="s">
        <v>46</v>
      </c>
      <c r="E3020">
        <v>99.649826547000004</v>
      </c>
      <c r="F3020">
        <v>4.71</v>
      </c>
      <c r="G3020">
        <v>8.9357650865827392</v>
      </c>
      <c r="H3020">
        <v>-10.5873666323258</v>
      </c>
      <c r="I3020">
        <v>-28.3810112530801</v>
      </c>
      <c r="J3020">
        <v>-9.3035002084693392</v>
      </c>
      <c r="K3020">
        <v>5.0495871158346901</v>
      </c>
      <c r="L3020">
        <v>4.8997818898023597</v>
      </c>
      <c r="M3020">
        <v>25.885206403420099</v>
      </c>
      <c r="N3020">
        <v>0.78974858746785703</v>
      </c>
      <c r="O3020">
        <v>50.743099787685701</v>
      </c>
      <c r="P3020">
        <v>62.413793103448199</v>
      </c>
      <c r="Q3020">
        <v>1.1137550432813999E-2</v>
      </c>
    </row>
    <row r="3021" spans="1:17" hidden="1" x14ac:dyDescent="0.3">
      <c r="A3021" t="s">
        <v>6257</v>
      </c>
      <c r="B3021" t="s">
        <v>6258</v>
      </c>
      <c r="C3021" t="s">
        <v>10398</v>
      </c>
      <c r="D3021" t="s">
        <v>533</v>
      </c>
      <c r="E3021">
        <v>99.554929599999994</v>
      </c>
      <c r="F3021">
        <v>9.1999999999999993</v>
      </c>
      <c r="G3021">
        <v>-42.141175195233401</v>
      </c>
      <c r="H3021">
        <v>3.8233307539225101</v>
      </c>
      <c r="I3021">
        <v>-14.7245104505119</v>
      </c>
      <c r="J3021">
        <v>-6.8733261014751097</v>
      </c>
      <c r="K3021">
        <v>9.0531191012473293</v>
      </c>
      <c r="L3021">
        <v>9.2415195404308594</v>
      </c>
      <c r="M3021">
        <v>44.888609305715299</v>
      </c>
      <c r="N3021">
        <v>1.2021731227041399</v>
      </c>
      <c r="O3021">
        <v>56.195652173912997</v>
      </c>
      <c r="P3021">
        <v>20.893561103810701</v>
      </c>
      <c r="Q3021">
        <v>0.186362871333945</v>
      </c>
    </row>
    <row r="3022" spans="1:17" hidden="1" x14ac:dyDescent="0.3">
      <c r="A3022" t="s">
        <v>6259</v>
      </c>
      <c r="B3022" t="s">
        <v>6260</v>
      </c>
      <c r="C3022" t="s">
        <v>10398</v>
      </c>
      <c r="E3022">
        <v>99.432157500000002</v>
      </c>
      <c r="F3022">
        <v>83.46</v>
      </c>
      <c r="G3022">
        <v>-2.07645798446387</v>
      </c>
      <c r="H3022">
        <v>-27.409140995436399</v>
      </c>
      <c r="I3022">
        <v>9.4218917262933797</v>
      </c>
      <c r="J3022">
        <v>-0.41924973408605898</v>
      </c>
      <c r="K3022">
        <v>107.84776912628401</v>
      </c>
      <c r="M3022">
        <v>17.302961151674001</v>
      </c>
      <c r="N3022">
        <v>0.43510832713660902</v>
      </c>
      <c r="O3022">
        <v>116.810448118859</v>
      </c>
      <c r="P3022">
        <v>33.878729547641903</v>
      </c>
    </row>
    <row r="3023" spans="1:17" hidden="1" x14ac:dyDescent="0.3">
      <c r="A3023" t="s">
        <v>6261</v>
      </c>
      <c r="B3023" t="s">
        <v>6262</v>
      </c>
      <c r="C3023" t="s">
        <v>10398</v>
      </c>
      <c r="D3023" t="s">
        <v>158</v>
      </c>
      <c r="E3023">
        <v>99.375516000000005</v>
      </c>
      <c r="F3023">
        <v>81.45</v>
      </c>
      <c r="G3023">
        <v>-11.120919405395799</v>
      </c>
      <c r="H3023">
        <v>1.3116699765373501</v>
      </c>
      <c r="I3023">
        <v>-13.9392867371868</v>
      </c>
      <c r="J3023">
        <v>-3.8121328132436401</v>
      </c>
      <c r="K3023">
        <v>79.685610115006298</v>
      </c>
      <c r="L3023">
        <v>77.587193072503197</v>
      </c>
      <c r="M3023">
        <v>48.855891921974198</v>
      </c>
      <c r="N3023">
        <v>0.620207223555581</v>
      </c>
      <c r="O3023">
        <v>44.874155923879599</v>
      </c>
      <c r="P3023">
        <v>37.468354430379698</v>
      </c>
    </row>
    <row r="3024" spans="1:17" hidden="1" x14ac:dyDescent="0.3">
      <c r="A3024" t="s">
        <v>6263</v>
      </c>
      <c r="B3024" t="s">
        <v>6264</v>
      </c>
      <c r="C3024" t="s">
        <v>10398</v>
      </c>
      <c r="D3024" t="s">
        <v>54</v>
      </c>
      <c r="E3024">
        <v>99.332829959999998</v>
      </c>
      <c r="F3024">
        <v>168.35</v>
      </c>
      <c r="G3024">
        <v>20.651779470917401</v>
      </c>
      <c r="H3024">
        <v>-13.333428062678299</v>
      </c>
      <c r="I3024">
        <v>26.225320263667101</v>
      </c>
      <c r="J3024">
        <v>-1.2266704311124299</v>
      </c>
      <c r="K3024">
        <v>153.55616432573299</v>
      </c>
      <c r="L3024">
        <v>138.180361665009</v>
      </c>
      <c r="M3024">
        <v>71.614888019553405</v>
      </c>
      <c r="N3024">
        <v>0.45806159363983601</v>
      </c>
      <c r="O3024">
        <v>9.4743094743094893</v>
      </c>
      <c r="P3024">
        <v>66.683168316831598</v>
      </c>
      <c r="Q3024">
        <v>-3.7361945206894003E-2</v>
      </c>
    </row>
    <row r="3025" spans="1:17" hidden="1" x14ac:dyDescent="0.3">
      <c r="A3025" t="s">
        <v>6265</v>
      </c>
      <c r="B3025" t="s">
        <v>6266</v>
      </c>
      <c r="C3025" t="s">
        <v>10398</v>
      </c>
      <c r="D3025" t="s">
        <v>533</v>
      </c>
      <c r="E3025">
        <v>98.899486240000002</v>
      </c>
      <c r="F3025">
        <v>138.56</v>
      </c>
      <c r="G3025">
        <v>115.21200703212401</v>
      </c>
      <c r="H3025">
        <v>-8.1253670604996699</v>
      </c>
      <c r="I3025">
        <v>58.414257172761502</v>
      </c>
      <c r="J3025">
        <v>-3.7681619016928201</v>
      </c>
      <c r="K3025">
        <v>142.016430259163</v>
      </c>
      <c r="L3025">
        <v>110.06157547714101</v>
      </c>
      <c r="M3025">
        <v>26.809921896782601</v>
      </c>
      <c r="N3025">
        <v>0.17844160753284</v>
      </c>
      <c r="O3025">
        <v>34.252309468822098</v>
      </c>
      <c r="P3025">
        <v>192.62935586061201</v>
      </c>
      <c r="Q3025">
        <v>0.10438066798253599</v>
      </c>
    </row>
    <row r="3026" spans="1:17" hidden="1" x14ac:dyDescent="0.3">
      <c r="A3026" t="s">
        <v>6267</v>
      </c>
      <c r="B3026" t="s">
        <v>6268</v>
      </c>
      <c r="C3026" t="s">
        <v>10398</v>
      </c>
      <c r="D3026" t="s">
        <v>21</v>
      </c>
      <c r="E3026">
        <v>98.882949999999994</v>
      </c>
      <c r="F3026">
        <v>131.80000000000001</v>
      </c>
      <c r="G3026">
        <v>-64.874766246009202</v>
      </c>
      <c r="H3026">
        <v>-15.5784053143592</v>
      </c>
      <c r="I3026">
        <v>-52.847772214890597</v>
      </c>
      <c r="J3026">
        <v>3.4304155269150698</v>
      </c>
      <c r="K3026">
        <v>167.82161019687501</v>
      </c>
      <c r="L3026">
        <v>214.728575499427</v>
      </c>
      <c r="M3026">
        <v>45.314360912664398</v>
      </c>
      <c r="N3026">
        <v>0.82363341682628499</v>
      </c>
      <c r="O3026">
        <v>287.70864946889202</v>
      </c>
      <c r="P3026">
        <v>12.1225010633772</v>
      </c>
      <c r="Q3026">
        <v>0.14020516324533999</v>
      </c>
    </row>
    <row r="3027" spans="1:17" hidden="1" x14ac:dyDescent="0.3">
      <c r="A3027" t="s">
        <v>6269</v>
      </c>
      <c r="B3027" t="s">
        <v>6270</v>
      </c>
      <c r="C3027" t="s">
        <v>10398</v>
      </c>
      <c r="D3027" t="s">
        <v>3369</v>
      </c>
      <c r="E3027">
        <v>98.590050000000005</v>
      </c>
      <c r="F3027">
        <v>115.31</v>
      </c>
      <c r="G3027">
        <v>79.528587634535498</v>
      </c>
      <c r="H3027">
        <v>16.945318767283901</v>
      </c>
      <c r="I3027">
        <v>70.720815690240102</v>
      </c>
      <c r="J3027">
        <v>8.4412422771868592</v>
      </c>
      <c r="K3027">
        <v>101.754078677175</v>
      </c>
      <c r="L3027">
        <v>87.548539177519103</v>
      </c>
      <c r="M3027">
        <v>75.788013861430002</v>
      </c>
      <c r="N3027">
        <v>1.9378336548059201</v>
      </c>
      <c r="O3027">
        <v>9.7042754314456694</v>
      </c>
      <c r="P3027">
        <v>136.29098360655701</v>
      </c>
      <c r="Q3027">
        <v>0.16254476881476801</v>
      </c>
    </row>
    <row r="3028" spans="1:17" hidden="1" x14ac:dyDescent="0.3">
      <c r="A3028" t="s">
        <v>6271</v>
      </c>
      <c r="B3028" t="s">
        <v>6272</v>
      </c>
      <c r="C3028" t="s">
        <v>10398</v>
      </c>
      <c r="D3028" t="s">
        <v>54</v>
      </c>
      <c r="E3028">
        <v>98.365290000000002</v>
      </c>
      <c r="F3028">
        <v>309.5</v>
      </c>
      <c r="G3028">
        <v>29.573234268135501</v>
      </c>
      <c r="H3028">
        <v>-9.84729478804012</v>
      </c>
      <c r="I3028">
        <v>42.642173819442696</v>
      </c>
      <c r="J3028">
        <v>-5.4276530954305802</v>
      </c>
      <c r="K3028">
        <v>304.54056551183999</v>
      </c>
      <c r="L3028">
        <v>251.37019515662399</v>
      </c>
      <c r="M3028">
        <v>47.015304594532203</v>
      </c>
      <c r="N3028">
        <v>0.33442848835981898</v>
      </c>
      <c r="O3028">
        <v>28.594507269789901</v>
      </c>
      <c r="P3028">
        <v>78.592036930178807</v>
      </c>
      <c r="Q3028">
        <v>6.0059339039002999E-2</v>
      </c>
    </row>
    <row r="3029" spans="1:17" hidden="1" x14ac:dyDescent="0.3">
      <c r="A3029" t="s">
        <v>6273</v>
      </c>
      <c r="B3029" t="s">
        <v>6274</v>
      </c>
      <c r="C3029" t="s">
        <v>10398</v>
      </c>
      <c r="D3029" t="s">
        <v>141</v>
      </c>
      <c r="E3029">
        <v>97.849768499999996</v>
      </c>
      <c r="F3029">
        <v>130.94999999999999</v>
      </c>
      <c r="G3029">
        <v>34.0938533218768</v>
      </c>
      <c r="H3029">
        <v>18.714700279567602</v>
      </c>
      <c r="I3029">
        <v>22.408994878127601</v>
      </c>
      <c r="J3029">
        <v>17.625839667313201</v>
      </c>
      <c r="K3029">
        <v>116.403571207128</v>
      </c>
      <c r="L3029">
        <v>101.80656781884799</v>
      </c>
      <c r="M3029">
        <v>54.521914697229001</v>
      </c>
      <c r="N3029">
        <v>2.4490273925530999</v>
      </c>
      <c r="O3029">
        <v>23.711340206185501</v>
      </c>
      <c r="P3029">
        <v>79.629629629629605</v>
      </c>
      <c r="Q3029">
        <v>0.100394308677176</v>
      </c>
    </row>
    <row r="3030" spans="1:17" hidden="1" x14ac:dyDescent="0.3">
      <c r="A3030" t="s">
        <v>6275</v>
      </c>
      <c r="B3030" t="s">
        <v>6276</v>
      </c>
      <c r="C3030" t="s">
        <v>10398</v>
      </c>
      <c r="D3030" t="s">
        <v>1796</v>
      </c>
      <c r="E3030">
        <v>97.641668999999993</v>
      </c>
      <c r="F3030">
        <v>6</v>
      </c>
      <c r="G3030">
        <v>-69.892154140809694</v>
      </c>
      <c r="H3030">
        <v>-22.883201818334399</v>
      </c>
      <c r="I3030">
        <v>-39.663924418346198</v>
      </c>
      <c r="J3030">
        <v>-3.0670052830061301</v>
      </c>
      <c r="K3030">
        <v>6.6351987536745796</v>
      </c>
      <c r="L3030">
        <v>8.4060982192403308</v>
      </c>
      <c r="M3030">
        <v>47.247945826024299</v>
      </c>
      <c r="N3030">
        <v>0.577680715615841</v>
      </c>
      <c r="O3030">
        <v>97.499999999999901</v>
      </c>
      <c r="P3030">
        <v>7.1428571428571397</v>
      </c>
      <c r="Q3030">
        <v>-3.9493700139675E-2</v>
      </c>
    </row>
    <row r="3031" spans="1:17" hidden="1" x14ac:dyDescent="0.3">
      <c r="A3031" t="s">
        <v>6277</v>
      </c>
      <c r="B3031" t="s">
        <v>6278</v>
      </c>
      <c r="C3031" t="s">
        <v>10398</v>
      </c>
      <c r="D3031" t="s">
        <v>533</v>
      </c>
      <c r="E3031">
        <v>97.525592560000007</v>
      </c>
      <c r="F3031">
        <v>21.34</v>
      </c>
      <c r="G3031">
        <v>-43.4758097128285</v>
      </c>
      <c r="H3031">
        <v>28.120709524559899</v>
      </c>
      <c r="I3031">
        <v>37.671126390298298</v>
      </c>
      <c r="J3031">
        <v>13.967105991636201</v>
      </c>
      <c r="K3031">
        <v>16.350358980160699</v>
      </c>
      <c r="L3031">
        <v>15.208441335904</v>
      </c>
      <c r="M3031">
        <v>65.741166530922897</v>
      </c>
      <c r="N3031">
        <v>2.6054544404037299</v>
      </c>
      <c r="O3031">
        <v>21.6026241799437</v>
      </c>
      <c r="P3031">
        <v>106.183574879227</v>
      </c>
      <c r="Q3031">
        <v>0.15584415786021399</v>
      </c>
    </row>
    <row r="3032" spans="1:17" hidden="1" x14ac:dyDescent="0.3">
      <c r="A3032" t="s">
        <v>6279</v>
      </c>
      <c r="B3032" t="s">
        <v>6280</v>
      </c>
      <c r="C3032" t="s">
        <v>10398</v>
      </c>
      <c r="D3032" t="s">
        <v>1266</v>
      </c>
      <c r="E3032">
        <v>97.347319350000006</v>
      </c>
      <c r="F3032">
        <v>129.30000000000001</v>
      </c>
      <c r="G3032">
        <v>-51.182488400379</v>
      </c>
      <c r="H3032">
        <v>15.398156463023801</v>
      </c>
      <c r="I3032">
        <v>34.111883727160297</v>
      </c>
      <c r="J3032">
        <v>-3.1948488626263498</v>
      </c>
      <c r="K3032">
        <v>117.733451513213</v>
      </c>
      <c r="L3032">
        <v>113.85031801145099</v>
      </c>
      <c r="M3032">
        <v>42.302510463834899</v>
      </c>
      <c r="N3032">
        <v>0.76038465351442397</v>
      </c>
      <c r="O3032">
        <v>27.532869296210301</v>
      </c>
      <c r="P3032">
        <v>91.5555555555555</v>
      </c>
    </row>
    <row r="3033" spans="1:17" hidden="1" x14ac:dyDescent="0.3">
      <c r="A3033" t="s">
        <v>6281</v>
      </c>
      <c r="B3033" t="s">
        <v>6282</v>
      </c>
      <c r="C3033" t="s">
        <v>10398</v>
      </c>
      <c r="D3033" t="s">
        <v>429</v>
      </c>
      <c r="E3033">
        <v>97.342887425000001</v>
      </c>
      <c r="F3033">
        <v>26.81</v>
      </c>
      <c r="G3033">
        <v>55.048226600113701</v>
      </c>
      <c r="H3033">
        <v>-16.727275256728301</v>
      </c>
      <c r="I3033">
        <v>26.7453297209107</v>
      </c>
      <c r="J3033">
        <v>-12.2342366464087</v>
      </c>
      <c r="K3033">
        <v>28.6112788344584</v>
      </c>
      <c r="L3033">
        <v>25.117454944069699</v>
      </c>
      <c r="M3033">
        <v>40.910117952171603</v>
      </c>
      <c r="N3033">
        <v>1.15052673194092</v>
      </c>
      <c r="O3033">
        <v>36.180529653114498</v>
      </c>
      <c r="P3033">
        <v>98.592592592592496</v>
      </c>
      <c r="Q3033">
        <v>8.9808567850061999E-2</v>
      </c>
    </row>
    <row r="3034" spans="1:17" hidden="1" x14ac:dyDescent="0.3">
      <c r="A3034" t="s">
        <v>6283</v>
      </c>
      <c r="B3034" t="s">
        <v>6284</v>
      </c>
      <c r="C3034" t="s">
        <v>10398</v>
      </c>
      <c r="D3034" t="s">
        <v>514</v>
      </c>
      <c r="E3034">
        <v>97.025999999999996</v>
      </c>
      <c r="F3034">
        <v>157</v>
      </c>
      <c r="G3034">
        <v>5.8679581536283596</v>
      </c>
      <c r="H3034">
        <v>-4.9581101854485397</v>
      </c>
      <c r="I3034">
        <v>106.190417318348</v>
      </c>
      <c r="J3034">
        <v>-9.0074850282036998</v>
      </c>
      <c r="K3034">
        <v>159.027621684656</v>
      </c>
      <c r="L3034">
        <v>114.456239896784</v>
      </c>
      <c r="M3034">
        <v>24.703267693854901</v>
      </c>
      <c r="N3034">
        <v>0.52416536745336195</v>
      </c>
      <c r="O3034">
        <v>27.420382165605002</v>
      </c>
      <c r="P3034">
        <v>163.202011735121</v>
      </c>
    </row>
    <row r="3035" spans="1:17" hidden="1" x14ac:dyDescent="0.3">
      <c r="A3035" t="s">
        <v>6285</v>
      </c>
      <c r="B3035" t="s">
        <v>6286</v>
      </c>
      <c r="C3035" t="s">
        <v>10398</v>
      </c>
      <c r="D3035" t="s">
        <v>605</v>
      </c>
      <c r="E3035">
        <v>96.884799999999998</v>
      </c>
      <c r="F3035">
        <v>0.76</v>
      </c>
      <c r="G3035">
        <v>3.7396866552102099</v>
      </c>
      <c r="H3035">
        <v>-10.594502862968801</v>
      </c>
      <c r="I3035">
        <v>-15.392594264663099</v>
      </c>
      <c r="J3035">
        <v>-5.5108357355752497</v>
      </c>
      <c r="K3035">
        <v>0.79473901315236695</v>
      </c>
      <c r="L3035">
        <v>0.81559733803533296</v>
      </c>
      <c r="M3035">
        <v>29.943129350470599</v>
      </c>
      <c r="N3035">
        <v>0.52109091238035898</v>
      </c>
      <c r="O3035">
        <v>107.894736842105</v>
      </c>
      <c r="P3035">
        <v>35.714285714285701</v>
      </c>
      <c r="Q3035">
        <v>0.14510149289781199</v>
      </c>
    </row>
    <row r="3036" spans="1:17" hidden="1" x14ac:dyDescent="0.3">
      <c r="A3036" t="s">
        <v>6287</v>
      </c>
      <c r="B3036" t="s">
        <v>6288</v>
      </c>
      <c r="C3036" t="s">
        <v>10398</v>
      </c>
      <c r="D3036" t="s">
        <v>54</v>
      </c>
      <c r="E3036">
        <v>96.69162</v>
      </c>
      <c r="F3036">
        <v>128.4</v>
      </c>
      <c r="G3036">
        <v>0.23446252309020399</v>
      </c>
      <c r="H3036">
        <v>22.492037277041099</v>
      </c>
      <c r="I3036">
        <v>23.236568745347299</v>
      </c>
      <c r="J3036">
        <v>-7.0588219265994097</v>
      </c>
      <c r="K3036">
        <v>120.28859815024499</v>
      </c>
      <c r="L3036">
        <v>105.09170132473901</v>
      </c>
      <c r="M3036">
        <v>42.798468576149503</v>
      </c>
      <c r="N3036">
        <v>0.60758697334120604</v>
      </c>
      <c r="O3036">
        <v>20.716510903426698</v>
      </c>
      <c r="P3036">
        <v>56.394640682095002</v>
      </c>
      <c r="Q3036">
        <v>5.5664923745485997E-2</v>
      </c>
    </row>
    <row r="3037" spans="1:17" hidden="1" x14ac:dyDescent="0.3">
      <c r="A3037" t="s">
        <v>6289</v>
      </c>
      <c r="B3037" t="s">
        <v>6290</v>
      </c>
      <c r="C3037" t="s">
        <v>10398</v>
      </c>
      <c r="D3037" t="s">
        <v>467</v>
      </c>
      <c r="E3037">
        <v>96.477838243999997</v>
      </c>
      <c r="F3037">
        <v>17.059999999999999</v>
      </c>
      <c r="G3037">
        <v>-32.936422882089097</v>
      </c>
      <c r="H3037">
        <v>-1.47528739922378</v>
      </c>
      <c r="I3037">
        <v>-6.2264445083494904</v>
      </c>
      <c r="J3037">
        <v>-6.1966916020306</v>
      </c>
      <c r="K3037">
        <v>17.634670950115499</v>
      </c>
      <c r="L3037">
        <v>17.8533279904476</v>
      </c>
      <c r="M3037">
        <v>40.247090257262698</v>
      </c>
      <c r="N3037">
        <v>0.760958063437007</v>
      </c>
      <c r="O3037">
        <v>40.386869871043302</v>
      </c>
      <c r="P3037">
        <v>18.4722222222222</v>
      </c>
      <c r="Q3037">
        <v>6.2088206509494002E-2</v>
      </c>
    </row>
    <row r="3038" spans="1:17" hidden="1" x14ac:dyDescent="0.3">
      <c r="A3038" t="s">
        <v>6291</v>
      </c>
      <c r="B3038" t="s">
        <v>6292</v>
      </c>
      <c r="C3038" t="s">
        <v>10398</v>
      </c>
      <c r="D3038" t="s">
        <v>991</v>
      </c>
      <c r="E3038">
        <v>96.412499999999994</v>
      </c>
      <c r="F3038">
        <v>56.25</v>
      </c>
      <c r="G3038">
        <v>-4.3152502415975196</v>
      </c>
      <c r="H3038">
        <v>18.070416896635901</v>
      </c>
      <c r="I3038">
        <v>29.542498308224602</v>
      </c>
      <c r="J3038">
        <v>-8.1649802843706798</v>
      </c>
      <c r="K3038">
        <v>54.020364097174003</v>
      </c>
      <c r="L3038">
        <v>47.502412883671298</v>
      </c>
      <c r="M3038">
        <v>37.923413078761499</v>
      </c>
      <c r="N3038">
        <v>0.60016158196437497</v>
      </c>
      <c r="O3038">
        <v>23.022222222222201</v>
      </c>
      <c r="P3038">
        <v>54.109589041095802</v>
      </c>
    </row>
    <row r="3039" spans="1:17" hidden="1" x14ac:dyDescent="0.3">
      <c r="A3039" t="s">
        <v>6293</v>
      </c>
      <c r="B3039" t="s">
        <v>6294</v>
      </c>
      <c r="C3039" t="s">
        <v>10398</v>
      </c>
      <c r="D3039" t="s">
        <v>390</v>
      </c>
      <c r="E3039">
        <v>96.394341600000004</v>
      </c>
      <c r="F3039">
        <v>102.6</v>
      </c>
      <c r="G3039">
        <v>212.406353321876</v>
      </c>
      <c r="H3039">
        <v>17.7211937860611</v>
      </c>
      <c r="I3039">
        <v>309.40470303263402</v>
      </c>
      <c r="J3039">
        <v>-1.7620765871848201</v>
      </c>
      <c r="K3039">
        <v>92.425061614055295</v>
      </c>
      <c r="L3039">
        <v>63.495764223359998</v>
      </c>
      <c r="M3039">
        <v>49.696023799761697</v>
      </c>
      <c r="N3039">
        <v>0.49242424242424199</v>
      </c>
      <c r="O3039">
        <v>6.4327485380117002</v>
      </c>
      <c r="P3039">
        <v>348.42657342657299</v>
      </c>
    </row>
    <row r="3040" spans="1:17" hidden="1" x14ac:dyDescent="0.3">
      <c r="A3040" t="s">
        <v>6295</v>
      </c>
      <c r="B3040" t="s">
        <v>6296</v>
      </c>
      <c r="C3040" t="s">
        <v>10398</v>
      </c>
      <c r="D3040" t="s">
        <v>1223</v>
      </c>
      <c r="E3040">
        <v>96.306819000000004</v>
      </c>
      <c r="F3040">
        <v>66.569999999999993</v>
      </c>
      <c r="G3040">
        <v>36.416328384220897</v>
      </c>
      <c r="H3040">
        <v>-6.06482171072936</v>
      </c>
      <c r="I3040">
        <v>5.4111965391276096</v>
      </c>
      <c r="J3040">
        <v>-0.57700374478123195</v>
      </c>
      <c r="K3040">
        <v>67.493877739410607</v>
      </c>
      <c r="L3040">
        <v>60.680940455357799</v>
      </c>
      <c r="M3040">
        <v>43.7149149522199</v>
      </c>
      <c r="N3040">
        <v>1.1347381746545999</v>
      </c>
      <c r="O3040">
        <v>15.592609283461</v>
      </c>
      <c r="P3040">
        <v>82.134062927496501</v>
      </c>
      <c r="Q3040">
        <v>5.3763159298081002E-2</v>
      </c>
    </row>
    <row r="3041" spans="1:17" hidden="1" x14ac:dyDescent="0.3">
      <c r="A3041" t="s">
        <v>6297</v>
      </c>
      <c r="B3041" t="s">
        <v>6298</v>
      </c>
      <c r="C3041" t="s">
        <v>10398</v>
      </c>
      <c r="E3041">
        <v>96.241500000000002</v>
      </c>
      <c r="F3041">
        <v>71.290000000000006</v>
      </c>
      <c r="G3041">
        <v>-55.756256724731102</v>
      </c>
      <c r="H3041">
        <v>-8.4796343712887392</v>
      </c>
      <c r="I3041">
        <v>-29.4481942565974</v>
      </c>
      <c r="J3041">
        <v>-3.30796197573948</v>
      </c>
      <c r="K3041">
        <v>73.566760913545195</v>
      </c>
      <c r="L3041">
        <v>79.609040824771199</v>
      </c>
      <c r="M3041">
        <v>42.420316302050701</v>
      </c>
      <c r="N3041">
        <v>0.648415167046556</v>
      </c>
      <c r="O3041">
        <v>48.618319539907397</v>
      </c>
      <c r="P3041">
        <v>13.1587301587301</v>
      </c>
      <c r="Q3041">
        <v>-0.124546404453693</v>
      </c>
    </row>
    <row r="3042" spans="1:17" hidden="1" x14ac:dyDescent="0.3">
      <c r="A3042" t="s">
        <v>6299</v>
      </c>
      <c r="B3042" t="s">
        <v>6300</v>
      </c>
      <c r="C3042" t="s">
        <v>10398</v>
      </c>
      <c r="D3042" t="s">
        <v>1359</v>
      </c>
      <c r="E3042">
        <v>96.080539380000005</v>
      </c>
      <c r="F3042">
        <v>26.64</v>
      </c>
      <c r="G3042">
        <v>-18.732223457149299</v>
      </c>
      <c r="H3042">
        <v>-3.9254801506891002</v>
      </c>
      <c r="I3042">
        <v>-11.747991578144299</v>
      </c>
      <c r="J3042">
        <v>-1.6753734601722401</v>
      </c>
      <c r="K3042">
        <v>26.029657839762798</v>
      </c>
      <c r="L3042">
        <v>25.294332229668999</v>
      </c>
      <c r="M3042">
        <v>53.842876406836702</v>
      </c>
      <c r="N3042">
        <v>0.77618751003475706</v>
      </c>
      <c r="O3042">
        <v>4.9924924924924898</v>
      </c>
      <c r="P3042">
        <v>15.324675324675299</v>
      </c>
      <c r="Q3042">
        <v>-6.9436672557021004E-2</v>
      </c>
    </row>
    <row r="3043" spans="1:17" hidden="1" x14ac:dyDescent="0.3">
      <c r="A3043" t="s">
        <v>6301</v>
      </c>
      <c r="B3043" t="s">
        <v>6302</v>
      </c>
      <c r="C3043" t="s">
        <v>10398</v>
      </c>
      <c r="D3043" t="s">
        <v>1680</v>
      </c>
      <c r="E3043">
        <v>95.118487040000005</v>
      </c>
      <c r="F3043">
        <v>6733</v>
      </c>
      <c r="G3043">
        <v>-5.16768225215871</v>
      </c>
      <c r="H3043">
        <v>-2.0263252184736298</v>
      </c>
      <c r="I3043">
        <v>-5.6753375407360496</v>
      </c>
      <c r="J3043">
        <v>-1.1985397430295699</v>
      </c>
      <c r="K3043">
        <v>6562.50010815511</v>
      </c>
      <c r="L3043">
        <v>6273.1152124007103</v>
      </c>
      <c r="M3043">
        <v>55.282251015972101</v>
      </c>
      <c r="N3043">
        <v>1.31685811720362</v>
      </c>
      <c r="O3043">
        <v>3.7420169315312601</v>
      </c>
      <c r="P3043">
        <v>31.735472510271901</v>
      </c>
      <c r="Q3043">
        <v>-2.1659899071474999E-2</v>
      </c>
    </row>
    <row r="3044" spans="1:17" hidden="1" x14ac:dyDescent="0.3">
      <c r="A3044" t="s">
        <v>6303</v>
      </c>
      <c r="B3044" t="s">
        <v>6304</v>
      </c>
      <c r="C3044" t="s">
        <v>10398</v>
      </c>
      <c r="D3044" t="s">
        <v>197</v>
      </c>
      <c r="E3044">
        <v>95.084699999999998</v>
      </c>
      <c r="F3044">
        <v>62.97</v>
      </c>
      <c r="G3044">
        <v>32.033663383478498</v>
      </c>
      <c r="H3044">
        <v>-10.4705884865217</v>
      </c>
      <c r="I3044">
        <v>4.2002944096005104</v>
      </c>
      <c r="J3044">
        <v>-8.4947736771142797</v>
      </c>
      <c r="K3044">
        <v>65.978243118218899</v>
      </c>
      <c r="L3044">
        <v>58.945120983905397</v>
      </c>
      <c r="M3044">
        <v>37.4322594816459</v>
      </c>
      <c r="N3044">
        <v>0.68245504925582501</v>
      </c>
      <c r="O3044">
        <v>33.2380498650151</v>
      </c>
      <c r="P3044">
        <v>76.386554621848703</v>
      </c>
      <c r="Q3044">
        <v>8.9166575335228995E-2</v>
      </c>
    </row>
    <row r="3045" spans="1:17" hidden="1" x14ac:dyDescent="0.3">
      <c r="A3045" t="s">
        <v>6305</v>
      </c>
      <c r="B3045" t="s">
        <v>6306</v>
      </c>
      <c r="C3045" t="s">
        <v>10398</v>
      </c>
      <c r="D3045" t="s">
        <v>51</v>
      </c>
      <c r="E3045">
        <v>94.5</v>
      </c>
      <c r="F3045">
        <v>77.62</v>
      </c>
      <c r="G3045">
        <v>97.034090548154197</v>
      </c>
      <c r="H3045">
        <v>22.346916900156302</v>
      </c>
      <c r="I3045">
        <v>33.122314565850502</v>
      </c>
      <c r="J3045">
        <v>-11.3784502412677</v>
      </c>
      <c r="K3045">
        <v>70.556945572184802</v>
      </c>
      <c r="L3045">
        <v>59.703517656784697</v>
      </c>
      <c r="M3045">
        <v>84.278181043154405</v>
      </c>
      <c r="N3045">
        <v>0.90347215362044098</v>
      </c>
      <c r="O3045">
        <v>33.664004122648699</v>
      </c>
      <c r="P3045">
        <v>142.5625</v>
      </c>
      <c r="Q3045">
        <v>4.6517478921412003E-2</v>
      </c>
    </row>
    <row r="3046" spans="1:17" hidden="1" x14ac:dyDescent="0.3">
      <c r="A3046" t="s">
        <v>6307</v>
      </c>
      <c r="B3046" t="s">
        <v>6308</v>
      </c>
      <c r="C3046" t="s">
        <v>10398</v>
      </c>
      <c r="D3046" t="s">
        <v>533</v>
      </c>
      <c r="E3046">
        <v>94.409137212000005</v>
      </c>
      <c r="F3046">
        <v>7.67</v>
      </c>
      <c r="G3046">
        <v>21.390605290380702</v>
      </c>
      <c r="H3046">
        <v>16.8186467207234</v>
      </c>
      <c r="I3046">
        <v>8.0560188221078004</v>
      </c>
      <c r="J3046">
        <v>0.242304066051998</v>
      </c>
      <c r="K3046">
        <v>6.9350451371685198</v>
      </c>
      <c r="L3046">
        <v>6.70334470827859</v>
      </c>
      <c r="M3046">
        <v>60.442637322601598</v>
      </c>
      <c r="N3046">
        <v>1.0537750694492301</v>
      </c>
      <c r="O3046">
        <v>49.543676662320699</v>
      </c>
      <c r="P3046">
        <v>64.946236559139706</v>
      </c>
      <c r="Q3046">
        <v>2.3325594602259001E-2</v>
      </c>
    </row>
    <row r="3047" spans="1:17" hidden="1" x14ac:dyDescent="0.3">
      <c r="A3047" t="s">
        <v>6309</v>
      </c>
      <c r="B3047" t="s">
        <v>6310</v>
      </c>
      <c r="C3047" t="s">
        <v>10398</v>
      </c>
      <c r="D3047" t="s">
        <v>278</v>
      </c>
      <c r="E3047">
        <v>94.269113455999999</v>
      </c>
      <c r="F3047">
        <v>5.78</v>
      </c>
      <c r="G3047">
        <v>55.0708900630909</v>
      </c>
      <c r="H3047">
        <v>23.578336643204</v>
      </c>
      <c r="I3047">
        <v>67.756793064788397</v>
      </c>
      <c r="J3047">
        <v>16.805151137373599</v>
      </c>
      <c r="K3047">
        <v>4.6964889729269599</v>
      </c>
      <c r="L3047">
        <v>4.1033889335261904</v>
      </c>
      <c r="M3047">
        <v>64.223730813451496</v>
      </c>
      <c r="N3047">
        <v>2.1556049824255301</v>
      </c>
      <c r="O3047">
        <v>15.916955017300999</v>
      </c>
      <c r="P3047">
        <v>107.91366906474801</v>
      </c>
      <c r="Q3047">
        <v>8.1081807018949001E-2</v>
      </c>
    </row>
    <row r="3048" spans="1:17" hidden="1" x14ac:dyDescent="0.3">
      <c r="A3048" t="s">
        <v>6311</v>
      </c>
      <c r="B3048" t="s">
        <v>6312</v>
      </c>
      <c r="C3048" t="s">
        <v>10398</v>
      </c>
      <c r="D3048" t="s">
        <v>387</v>
      </c>
      <c r="E3048">
        <v>94.196102789999998</v>
      </c>
      <c r="F3048">
        <v>98.3</v>
      </c>
      <c r="G3048">
        <v>-47.368636222246899</v>
      </c>
      <c r="H3048">
        <v>-8.2942123764038094</v>
      </c>
      <c r="I3048">
        <v>-17.223054791891201</v>
      </c>
      <c r="J3048">
        <v>-3.6143178563824998</v>
      </c>
      <c r="K3048">
        <v>99.503878719084398</v>
      </c>
      <c r="L3048">
        <v>106.687236201535</v>
      </c>
      <c r="M3048">
        <v>44.780424819216798</v>
      </c>
      <c r="N3048">
        <v>0.50659623097065498</v>
      </c>
      <c r="O3048">
        <v>47.507629704984701</v>
      </c>
      <c r="P3048">
        <v>10.4494382022471</v>
      </c>
      <c r="Q3048">
        <v>-7.6759172383610002E-3</v>
      </c>
    </row>
    <row r="3049" spans="1:17" hidden="1" x14ac:dyDescent="0.3">
      <c r="A3049" t="s">
        <v>6313</v>
      </c>
      <c r="B3049" t="s">
        <v>6314</v>
      </c>
      <c r="C3049" t="s">
        <v>10398</v>
      </c>
      <c r="D3049" t="s">
        <v>21</v>
      </c>
      <c r="E3049">
        <v>94.145109500000004</v>
      </c>
      <c r="F3049">
        <v>91.62</v>
      </c>
      <c r="G3049">
        <v>-24.885075249551701</v>
      </c>
      <c r="H3049">
        <v>-11.471168307291</v>
      </c>
      <c r="I3049">
        <v>-14.217745946957701</v>
      </c>
      <c r="J3049">
        <v>1.44013223428198</v>
      </c>
      <c r="K3049">
        <v>96.609983207192002</v>
      </c>
      <c r="L3049">
        <v>98.099827258420206</v>
      </c>
      <c r="M3049">
        <v>31.058500969788302</v>
      </c>
      <c r="N3049">
        <v>1.2916840536512599</v>
      </c>
      <c r="O3049">
        <v>58.6444007858546</v>
      </c>
      <c r="P3049">
        <v>28.4092501751927</v>
      </c>
    </row>
    <row r="3050" spans="1:17" hidden="1" x14ac:dyDescent="0.3">
      <c r="A3050" t="s">
        <v>6315</v>
      </c>
      <c r="B3050" t="s">
        <v>6316</v>
      </c>
      <c r="C3050" t="s">
        <v>10398</v>
      </c>
      <c r="D3050" t="s">
        <v>404</v>
      </c>
      <c r="E3050">
        <v>93.899963569999997</v>
      </c>
      <c r="F3050">
        <v>63.89</v>
      </c>
      <c r="G3050">
        <v>129.175085602152</v>
      </c>
      <c r="H3050">
        <v>16.492490666634001</v>
      </c>
      <c r="I3050">
        <v>79.0960610573254</v>
      </c>
      <c r="J3050">
        <v>5.9105642427867497</v>
      </c>
      <c r="K3050">
        <v>56.126400689487902</v>
      </c>
      <c r="L3050">
        <v>44.8808177277241</v>
      </c>
      <c r="M3050">
        <v>74.3127905814206</v>
      </c>
      <c r="N3050">
        <v>1.14594347608228</v>
      </c>
      <c r="O3050">
        <v>3.6938488026295202</v>
      </c>
      <c r="P3050">
        <v>204.23809523809501</v>
      </c>
      <c r="Q3050">
        <v>0.14134596436923599</v>
      </c>
    </row>
    <row r="3051" spans="1:17" hidden="1" x14ac:dyDescent="0.3">
      <c r="A3051" t="s">
        <v>6317</v>
      </c>
      <c r="B3051" t="s">
        <v>6318</v>
      </c>
      <c r="C3051" t="s">
        <v>10398</v>
      </c>
      <c r="D3051" t="s">
        <v>642</v>
      </c>
      <c r="E3051">
        <v>93.882499999999993</v>
      </c>
      <c r="F3051">
        <v>42.5</v>
      </c>
      <c r="G3051">
        <v>408.38103686618001</v>
      </c>
      <c r="H3051">
        <v>-2.3976577084081101</v>
      </c>
      <c r="I3051">
        <v>-19.281067718353999</v>
      </c>
      <c r="J3051">
        <v>-5.8062877351271798</v>
      </c>
      <c r="K3051">
        <v>43.209164863247302</v>
      </c>
      <c r="L3051">
        <v>35.901071283341899</v>
      </c>
      <c r="M3051">
        <v>39.2462527370608</v>
      </c>
      <c r="N3051">
        <v>1.1784211047672299</v>
      </c>
      <c r="O3051">
        <v>18.0705882352941</v>
      </c>
      <c r="P3051">
        <v>553.84615384615302</v>
      </c>
      <c r="Q3051">
        <v>0.17114335639674499</v>
      </c>
    </row>
    <row r="3052" spans="1:17" hidden="1" x14ac:dyDescent="0.3">
      <c r="A3052" t="s">
        <v>6319</v>
      </c>
      <c r="B3052" t="s">
        <v>6320</v>
      </c>
      <c r="C3052" t="s">
        <v>10398</v>
      </c>
      <c r="D3052" t="s">
        <v>46</v>
      </c>
      <c r="E3052">
        <v>93.832170599999998</v>
      </c>
      <c r="F3052">
        <v>18.25</v>
      </c>
      <c r="G3052">
        <v>34.820767736291202</v>
      </c>
      <c r="H3052">
        <v>-11.689704593909299</v>
      </c>
      <c r="I3052">
        <v>1.5768341801751</v>
      </c>
      <c r="J3052">
        <v>-7.4949302048836305E-2</v>
      </c>
      <c r="K3052">
        <v>18.908437557817301</v>
      </c>
      <c r="L3052">
        <v>17.530699021417998</v>
      </c>
      <c r="M3052">
        <v>53.857706099105499</v>
      </c>
      <c r="N3052">
        <v>0.69225385921256599</v>
      </c>
      <c r="O3052">
        <v>35.287671232876697</v>
      </c>
      <c r="P3052">
        <v>76.1583011583011</v>
      </c>
      <c r="Q3052">
        <v>0.13056895299714799</v>
      </c>
    </row>
    <row r="3053" spans="1:17" hidden="1" x14ac:dyDescent="0.3">
      <c r="A3053" t="s">
        <v>6321</v>
      </c>
      <c r="B3053" t="s">
        <v>6322</v>
      </c>
      <c r="C3053" t="s">
        <v>10398</v>
      </c>
      <c r="D3053" t="s">
        <v>21</v>
      </c>
      <c r="E3053">
        <v>93.761167</v>
      </c>
      <c r="F3053">
        <v>79.010000000000005</v>
      </c>
      <c r="G3053">
        <v>-85.941712976465595</v>
      </c>
      <c r="H3053">
        <v>-6.6675855650770304</v>
      </c>
      <c r="I3053">
        <v>-40.060729066131302</v>
      </c>
      <c r="J3053">
        <v>-4.3136924217749497</v>
      </c>
      <c r="K3053">
        <v>80.671094671851193</v>
      </c>
      <c r="L3053">
        <v>107.34565670437701</v>
      </c>
      <c r="M3053">
        <v>47.364466490770198</v>
      </c>
      <c r="N3053">
        <v>0.31197842455369201</v>
      </c>
      <c r="O3053">
        <v>137.185166434628</v>
      </c>
      <c r="P3053">
        <v>12.8875553650521</v>
      </c>
      <c r="Q3053">
        <v>-5.3698289133046001E-2</v>
      </c>
    </row>
    <row r="3054" spans="1:17" hidden="1" x14ac:dyDescent="0.3">
      <c r="A3054" t="s">
        <v>6323</v>
      </c>
      <c r="B3054" t="s">
        <v>6324</v>
      </c>
      <c r="C3054" t="s">
        <v>10398</v>
      </c>
      <c r="D3054" t="s">
        <v>407</v>
      </c>
      <c r="E3054">
        <v>93.654041500000005</v>
      </c>
      <c r="F3054">
        <v>134.35</v>
      </c>
      <c r="G3054">
        <v>-19.4255449971063</v>
      </c>
      <c r="H3054">
        <v>-5.88594907108169</v>
      </c>
      <c r="I3054">
        <v>-6.1369636340325497</v>
      </c>
      <c r="J3054">
        <v>-8.5039079216854194</v>
      </c>
      <c r="K3054">
        <v>142.232069467325</v>
      </c>
      <c r="L3054">
        <v>135.459378239589</v>
      </c>
      <c r="M3054">
        <v>28.452206113126099</v>
      </c>
      <c r="N3054">
        <v>0.47652498947628202</v>
      </c>
      <c r="O3054">
        <v>34.648306661704503</v>
      </c>
      <c r="P3054">
        <v>34.349999999999902</v>
      </c>
      <c r="Q3054">
        <v>5.6900400816629997E-3</v>
      </c>
    </row>
    <row r="3055" spans="1:17" hidden="1" x14ac:dyDescent="0.3">
      <c r="A3055" t="s">
        <v>6325</v>
      </c>
      <c r="B3055" t="s">
        <v>6326</v>
      </c>
      <c r="C3055" t="s">
        <v>10398</v>
      </c>
      <c r="D3055" t="s">
        <v>132</v>
      </c>
      <c r="E3055">
        <v>93.640320000000003</v>
      </c>
      <c r="F3055">
        <v>86.4</v>
      </c>
      <c r="G3055">
        <v>104.425854947012</v>
      </c>
      <c r="H3055">
        <v>70.700703104153106</v>
      </c>
      <c r="I3055">
        <v>134.388630560395</v>
      </c>
      <c r="J3055">
        <v>23.347422892411299</v>
      </c>
      <c r="K3055">
        <v>57.404416647944302</v>
      </c>
      <c r="L3055">
        <v>45.647780892168903</v>
      </c>
      <c r="M3055">
        <v>97.994010244061897</v>
      </c>
      <c r="N3055">
        <v>1.47290232432932</v>
      </c>
      <c r="O3055">
        <v>0</v>
      </c>
      <c r="P3055">
        <v>208.02139037433099</v>
      </c>
      <c r="Q3055">
        <v>0.101502640843335</v>
      </c>
    </row>
    <row r="3056" spans="1:17" hidden="1" x14ac:dyDescent="0.3">
      <c r="A3056" t="s">
        <v>6327</v>
      </c>
      <c r="B3056" t="s">
        <v>6328</v>
      </c>
      <c r="C3056" t="s">
        <v>10398</v>
      </c>
      <c r="D3056" t="s">
        <v>472</v>
      </c>
      <c r="E3056">
        <v>93.404839999999993</v>
      </c>
      <c r="F3056">
        <v>115</v>
      </c>
      <c r="G3056">
        <v>9.4631852444887006</v>
      </c>
      <c r="H3056">
        <v>6.1552597201271002</v>
      </c>
      <c r="I3056">
        <v>-25.577195599706901</v>
      </c>
      <c r="J3056">
        <v>-1.71336738114487</v>
      </c>
      <c r="K3056">
        <v>110.076106525166</v>
      </c>
      <c r="L3056">
        <v>108.69924006270099</v>
      </c>
      <c r="M3056">
        <v>69.511292419646693</v>
      </c>
      <c r="N3056">
        <v>0.14015572858731901</v>
      </c>
      <c r="O3056">
        <v>38.565217391304301</v>
      </c>
      <c r="P3056">
        <v>40.243902439024303</v>
      </c>
      <c r="Q3056">
        <v>2.0407613909383001E-2</v>
      </c>
    </row>
    <row r="3057" spans="1:17" hidden="1" x14ac:dyDescent="0.3">
      <c r="A3057" t="s">
        <v>6329</v>
      </c>
      <c r="B3057" t="s">
        <v>6330</v>
      </c>
      <c r="C3057" t="s">
        <v>10398</v>
      </c>
      <c r="D3057" t="s">
        <v>125</v>
      </c>
      <c r="E3057">
        <v>93.364247564999999</v>
      </c>
      <c r="F3057">
        <v>90.99</v>
      </c>
      <c r="G3057">
        <v>-24.4758093398606</v>
      </c>
      <c r="H3057">
        <v>-4.3453690788668196</v>
      </c>
      <c r="I3057">
        <v>-18.1392385250941</v>
      </c>
      <c r="J3057">
        <v>-2.97156718757567</v>
      </c>
      <c r="K3057">
        <v>93.443669522398096</v>
      </c>
      <c r="L3057">
        <v>93.343646964471404</v>
      </c>
      <c r="M3057">
        <v>38.567481280585199</v>
      </c>
      <c r="N3057">
        <v>0.65828517493412397</v>
      </c>
      <c r="O3057">
        <v>30.223101439718601</v>
      </c>
      <c r="P3057">
        <v>12.7509293680297</v>
      </c>
      <c r="Q3057">
        <v>5.5068318922825002E-2</v>
      </c>
    </row>
    <row r="3058" spans="1:17" hidden="1" x14ac:dyDescent="0.3">
      <c r="A3058" t="s">
        <v>6331</v>
      </c>
      <c r="B3058" t="s">
        <v>6332</v>
      </c>
      <c r="C3058" t="s">
        <v>10398</v>
      </c>
      <c r="D3058" t="s">
        <v>132</v>
      </c>
      <c r="E3058">
        <v>93.17</v>
      </c>
      <c r="F3058">
        <v>84.7</v>
      </c>
      <c r="G3058">
        <v>36.484784694425898</v>
      </c>
      <c r="H3058">
        <v>6.2972908915700403</v>
      </c>
      <c r="I3058">
        <v>-12.220296967365799</v>
      </c>
      <c r="J3058">
        <v>-1.71336738114487</v>
      </c>
      <c r="K3058">
        <v>80.923595115471301</v>
      </c>
      <c r="L3058">
        <v>73.929275706705099</v>
      </c>
      <c r="M3058">
        <v>73.366582004653594</v>
      </c>
      <c r="N3058">
        <v>0.17786561264822101</v>
      </c>
      <c r="O3058">
        <v>21.050767414403701</v>
      </c>
      <c r="P3058">
        <v>66.078431372549005</v>
      </c>
    </row>
    <row r="3059" spans="1:17" hidden="1" x14ac:dyDescent="0.3">
      <c r="A3059" t="s">
        <v>6333</v>
      </c>
      <c r="B3059" t="s">
        <v>6334</v>
      </c>
      <c r="C3059" t="s">
        <v>10398</v>
      </c>
      <c r="D3059" t="s">
        <v>54</v>
      </c>
      <c r="E3059">
        <v>92.702939999999998</v>
      </c>
      <c r="F3059">
        <v>90.4</v>
      </c>
      <c r="G3059">
        <v>40.651174414155498</v>
      </c>
      <c r="H3059">
        <v>6.7430425255569597</v>
      </c>
      <c r="I3059">
        <v>40.501194260704303</v>
      </c>
      <c r="J3059">
        <v>5.6616326188551103</v>
      </c>
      <c r="K3059">
        <v>88.542180540790298</v>
      </c>
      <c r="L3059">
        <v>78.275271701083199</v>
      </c>
      <c r="M3059">
        <v>45.7136033836547</v>
      </c>
      <c r="N3059">
        <v>0.492094606930226</v>
      </c>
      <c r="O3059">
        <v>15.044247787610599</v>
      </c>
      <c r="P3059">
        <v>84.301732925586094</v>
      </c>
      <c r="Q3059">
        <v>8.4216779260070998E-2</v>
      </c>
    </row>
    <row r="3060" spans="1:17" hidden="1" x14ac:dyDescent="0.3">
      <c r="A3060" t="s">
        <v>6335</v>
      </c>
      <c r="B3060" t="s">
        <v>6336</v>
      </c>
      <c r="C3060" t="s">
        <v>10398</v>
      </c>
      <c r="D3060" t="s">
        <v>605</v>
      </c>
      <c r="E3060">
        <v>92.482200000000006</v>
      </c>
      <c r="F3060">
        <v>53.8</v>
      </c>
      <c r="G3060">
        <v>-61.276186360662798</v>
      </c>
      <c r="H3060">
        <v>-23.826023197139801</v>
      </c>
      <c r="I3060">
        <v>-49.777836649905502</v>
      </c>
      <c r="J3060">
        <v>-11.1961260018345</v>
      </c>
      <c r="K3060">
        <v>63.568265145012198</v>
      </c>
      <c r="M3060">
        <v>36.352127605829999</v>
      </c>
      <c r="O3060">
        <v>55.0185873605948</v>
      </c>
      <c r="P3060">
        <v>7.5999999999999801</v>
      </c>
    </row>
    <row r="3061" spans="1:17" hidden="1" x14ac:dyDescent="0.3">
      <c r="A3061" t="s">
        <v>6337</v>
      </c>
      <c r="B3061" t="s">
        <v>6338</v>
      </c>
      <c r="C3061" t="s">
        <v>10398</v>
      </c>
      <c r="D3061" t="s">
        <v>46</v>
      </c>
      <c r="E3061">
        <v>92.169880059999997</v>
      </c>
      <c r="F3061">
        <v>12.49</v>
      </c>
      <c r="G3061">
        <v>106.066730680367</v>
      </c>
      <c r="H3061">
        <v>-9.2899793982963601</v>
      </c>
      <c r="I3061">
        <v>51.836675821749701</v>
      </c>
      <c r="J3061">
        <v>-10.721000968931101</v>
      </c>
      <c r="K3061">
        <v>13.475610643052301</v>
      </c>
      <c r="L3061">
        <v>11.1375587657165</v>
      </c>
      <c r="M3061">
        <v>44.029045228173999</v>
      </c>
      <c r="N3061">
        <v>0.82490945563862905</v>
      </c>
      <c r="O3061">
        <v>57.325860688550797</v>
      </c>
      <c r="Q3061">
        <v>8.9200108631427993E-2</v>
      </c>
    </row>
    <row r="3062" spans="1:17" hidden="1" x14ac:dyDescent="0.3">
      <c r="A3062" t="s">
        <v>6339</v>
      </c>
      <c r="B3062" t="s">
        <v>6340</v>
      </c>
      <c r="C3062" t="s">
        <v>10398</v>
      </c>
      <c r="D3062" t="s">
        <v>144</v>
      </c>
      <c r="E3062">
        <v>92.035910000000001</v>
      </c>
      <c r="F3062">
        <v>82.99</v>
      </c>
      <c r="G3062">
        <v>3.7879026629247399</v>
      </c>
      <c r="H3062">
        <v>-13.4326523677849</v>
      </c>
      <c r="I3062">
        <v>-3.7367466022012099</v>
      </c>
      <c r="J3062">
        <v>-6.5300129725921598</v>
      </c>
      <c r="K3062">
        <v>88.724346155200493</v>
      </c>
      <c r="L3062">
        <v>85.203013702561293</v>
      </c>
      <c r="M3062">
        <v>41.204136860477703</v>
      </c>
      <c r="N3062">
        <v>0.68189633210140199</v>
      </c>
      <c r="O3062">
        <v>53.030485600674702</v>
      </c>
      <c r="P3062">
        <v>45.4688869412795</v>
      </c>
      <c r="Q3062">
        <v>0.12037883270135299</v>
      </c>
    </row>
    <row r="3063" spans="1:17" hidden="1" x14ac:dyDescent="0.3">
      <c r="A3063" t="s">
        <v>6341</v>
      </c>
      <c r="B3063" t="s">
        <v>6342</v>
      </c>
      <c r="C3063" t="s">
        <v>10398</v>
      </c>
      <c r="D3063" t="s">
        <v>1067</v>
      </c>
      <c r="E3063">
        <v>91.988</v>
      </c>
      <c r="F3063">
        <v>80</v>
      </c>
      <c r="G3063">
        <v>-0.56138861360701098</v>
      </c>
      <c r="H3063">
        <v>12.245003309870601</v>
      </c>
      <c r="I3063">
        <v>15.460629576874499</v>
      </c>
      <c r="J3063">
        <v>-4.8580214691951902</v>
      </c>
      <c r="K3063">
        <v>72.561441855334294</v>
      </c>
      <c r="L3063">
        <v>64.223144885327699</v>
      </c>
      <c r="M3063">
        <v>54.831499056405697</v>
      </c>
      <c r="N3063">
        <v>0.32224218469277699</v>
      </c>
      <c r="O3063">
        <v>8.6250000000000107</v>
      </c>
      <c r="P3063">
        <v>62.436548223350201</v>
      </c>
    </row>
    <row r="3064" spans="1:17" hidden="1" x14ac:dyDescent="0.3">
      <c r="A3064" t="s">
        <v>6343</v>
      </c>
      <c r="B3064" t="s">
        <v>6344</v>
      </c>
      <c r="C3064" t="s">
        <v>10398</v>
      </c>
      <c r="D3064" t="s">
        <v>1657</v>
      </c>
      <c r="E3064">
        <v>91.987960000000001</v>
      </c>
      <c r="F3064">
        <v>83.9</v>
      </c>
      <c r="G3064">
        <v>130.62190732668401</v>
      </c>
      <c r="H3064">
        <v>-7.0988658570908303</v>
      </c>
      <c r="I3064">
        <v>41.714226842157899</v>
      </c>
      <c r="J3064">
        <v>1.4237404803724201</v>
      </c>
      <c r="K3064">
        <v>84.843742265844995</v>
      </c>
      <c r="L3064">
        <v>70.293215790448599</v>
      </c>
      <c r="M3064">
        <v>52.6308318552542</v>
      </c>
      <c r="N3064">
        <v>0.46877965458341198</v>
      </c>
      <c r="O3064">
        <v>37.9022646007151</v>
      </c>
      <c r="P3064">
        <v>202.34234234234199</v>
      </c>
      <c r="Q3064">
        <v>0.14417428885905101</v>
      </c>
    </row>
    <row r="3065" spans="1:17" hidden="1" x14ac:dyDescent="0.3">
      <c r="A3065" t="s">
        <v>6345</v>
      </c>
      <c r="B3065" t="s">
        <v>6346</v>
      </c>
      <c r="C3065" t="s">
        <v>10398</v>
      </c>
      <c r="D3065" t="s">
        <v>46</v>
      </c>
      <c r="E3065">
        <v>91.839299999999994</v>
      </c>
      <c r="F3065">
        <v>21.21</v>
      </c>
      <c r="G3065">
        <v>200.780185097577</v>
      </c>
      <c r="H3065">
        <v>-14.968204774387701</v>
      </c>
      <c r="I3065">
        <v>103.99894387033</v>
      </c>
      <c r="J3065">
        <v>-0.505637912545843</v>
      </c>
      <c r="K3065">
        <v>23.010007640654699</v>
      </c>
      <c r="L3065">
        <v>17.095116819171199</v>
      </c>
      <c r="M3065">
        <v>40.340069540723597</v>
      </c>
      <c r="N3065">
        <v>0.65103358676237499</v>
      </c>
      <c r="O3065">
        <v>53.135313531353098</v>
      </c>
      <c r="P3065">
        <v>287.75137111517301</v>
      </c>
      <c r="Q3065">
        <v>8.2722682844914006E-2</v>
      </c>
    </row>
    <row r="3066" spans="1:17" hidden="1" x14ac:dyDescent="0.3">
      <c r="A3066" t="s">
        <v>6347</v>
      </c>
      <c r="B3066" t="s">
        <v>6348</v>
      </c>
      <c r="C3066" t="s">
        <v>10398</v>
      </c>
      <c r="D3066" t="s">
        <v>533</v>
      </c>
      <c r="E3066">
        <v>91.664000000000001</v>
      </c>
      <c r="F3066">
        <v>170</v>
      </c>
      <c r="G3066">
        <v>152.096494166947</v>
      </c>
      <c r="H3066">
        <v>-1.1501943413823099</v>
      </c>
      <c r="I3066">
        <v>54.844682686754098</v>
      </c>
      <c r="J3066">
        <v>-4.0921958081445702</v>
      </c>
      <c r="K3066">
        <v>156.335500449942</v>
      </c>
      <c r="L3066">
        <v>120.64963716448899</v>
      </c>
      <c r="M3066">
        <v>46.760309334326998</v>
      </c>
      <c r="N3066">
        <v>1.1834650021880799</v>
      </c>
      <c r="O3066">
        <v>16.470588235294102</v>
      </c>
      <c r="P3066">
        <v>242.46575342465701</v>
      </c>
      <c r="Q3066">
        <v>0.12969664366283201</v>
      </c>
    </row>
    <row r="3067" spans="1:17" hidden="1" x14ac:dyDescent="0.3">
      <c r="A3067" t="s">
        <v>6349</v>
      </c>
      <c r="B3067" t="s">
        <v>6350</v>
      </c>
      <c r="C3067" t="s">
        <v>10398</v>
      </c>
      <c r="D3067" t="s">
        <v>1657</v>
      </c>
      <c r="E3067">
        <v>91.540041000000002</v>
      </c>
      <c r="F3067">
        <v>234.7</v>
      </c>
      <c r="G3067">
        <v>85.727454239308003</v>
      </c>
      <c r="H3067">
        <v>31.494659566008899</v>
      </c>
      <c r="I3067">
        <v>14.8039102806522</v>
      </c>
      <c r="J3067">
        <v>16.629372485453299</v>
      </c>
      <c r="K3067">
        <v>193.411938097073</v>
      </c>
      <c r="L3067">
        <v>173.41955019128801</v>
      </c>
      <c r="M3067">
        <v>78.453002359655201</v>
      </c>
      <c r="N3067">
        <v>1.4690039826557799</v>
      </c>
      <c r="O3067">
        <v>4.3885811674477999</v>
      </c>
      <c r="P3067">
        <v>137.670886075949</v>
      </c>
      <c r="Q3067">
        <v>9.3935061794046995E-2</v>
      </c>
    </row>
    <row r="3068" spans="1:17" hidden="1" x14ac:dyDescent="0.3">
      <c r="A3068" t="s">
        <v>6351</v>
      </c>
      <c r="B3068" t="s">
        <v>6352</v>
      </c>
      <c r="C3068" t="s">
        <v>10398</v>
      </c>
      <c r="D3068" t="s">
        <v>6353</v>
      </c>
      <c r="E3068">
        <v>91.526325</v>
      </c>
      <c r="F3068">
        <v>118.75</v>
      </c>
      <c r="G3068">
        <v>-48.811333752952997</v>
      </c>
      <c r="H3068">
        <v>0.84149453794086904</v>
      </c>
      <c r="I3068">
        <v>-29.077305962868099</v>
      </c>
      <c r="J3068">
        <v>12.078166528732201</v>
      </c>
      <c r="K3068">
        <v>116.876672123302</v>
      </c>
      <c r="M3068">
        <v>46.595275691368798</v>
      </c>
      <c r="N3068">
        <v>2.0616843003796301</v>
      </c>
      <c r="O3068">
        <v>76.842105263157805</v>
      </c>
      <c r="P3068">
        <v>31.7249029395451</v>
      </c>
    </row>
    <row r="3069" spans="1:17" hidden="1" x14ac:dyDescent="0.3">
      <c r="A3069" t="s">
        <v>6354</v>
      </c>
      <c r="B3069" t="s">
        <v>6355</v>
      </c>
      <c r="C3069" t="s">
        <v>10398</v>
      </c>
      <c r="D3069" t="s">
        <v>125</v>
      </c>
      <c r="E3069">
        <v>91.478850058000006</v>
      </c>
      <c r="F3069">
        <v>32.17</v>
      </c>
      <c r="G3069">
        <v>-25.919782675544901</v>
      </c>
      <c r="H3069">
        <v>0.65863818368256</v>
      </c>
      <c r="I3069">
        <v>-8.4871197953045492</v>
      </c>
      <c r="J3069">
        <v>9.6060770632995691</v>
      </c>
      <c r="K3069">
        <v>30.3818583147312</v>
      </c>
      <c r="L3069">
        <v>30.173552570658401</v>
      </c>
      <c r="M3069">
        <v>66.423805974731295</v>
      </c>
      <c r="N3069">
        <v>1.014950206427</v>
      </c>
      <c r="O3069">
        <v>35.809760646565103</v>
      </c>
      <c r="P3069">
        <v>28.423153692614701</v>
      </c>
      <c r="Q3069">
        <v>4.6240904968679997E-2</v>
      </c>
    </row>
    <row r="3070" spans="1:17" hidden="1" x14ac:dyDescent="0.3">
      <c r="A3070" t="s">
        <v>6356</v>
      </c>
      <c r="B3070" t="s">
        <v>6357</v>
      </c>
      <c r="C3070" t="s">
        <v>10398</v>
      </c>
      <c r="D3070" t="s">
        <v>125</v>
      </c>
      <c r="E3070">
        <v>91.406515200000001</v>
      </c>
      <c r="F3070">
        <v>83.23</v>
      </c>
      <c r="G3070">
        <v>70.478468706492194</v>
      </c>
      <c r="H3070">
        <v>-8.4001086675045205</v>
      </c>
      <c r="I3070">
        <v>-9.8779000098830991</v>
      </c>
      <c r="J3070">
        <v>-4.1708563166212302</v>
      </c>
      <c r="K3070">
        <v>88.169145324537595</v>
      </c>
      <c r="L3070">
        <v>81.610733373782494</v>
      </c>
      <c r="M3070">
        <v>38.6174528354939</v>
      </c>
      <c r="N3070">
        <v>0.57359579083079404</v>
      </c>
      <c r="O3070">
        <v>38.051183467499698</v>
      </c>
      <c r="P3070">
        <v>113.137003841229</v>
      </c>
      <c r="Q3070">
        <v>9.9815625817913006E-2</v>
      </c>
    </row>
    <row r="3071" spans="1:17" hidden="1" x14ac:dyDescent="0.3">
      <c r="A3071" t="s">
        <v>6358</v>
      </c>
      <c r="B3071" t="s">
        <v>6359</v>
      </c>
      <c r="C3071" t="s">
        <v>10398</v>
      </c>
      <c r="E3071">
        <v>91.384200000000007</v>
      </c>
      <c r="F3071">
        <v>282.05</v>
      </c>
      <c r="G3071">
        <v>148.178659802081</v>
      </c>
      <c r="H3071">
        <v>25.169245734113101</v>
      </c>
      <c r="I3071">
        <v>121.214053108995</v>
      </c>
      <c r="J3071">
        <v>2.2618332023708101</v>
      </c>
      <c r="K3071">
        <v>251.47492959617</v>
      </c>
      <c r="L3071">
        <v>192.16502706602401</v>
      </c>
      <c r="M3071">
        <v>66.331911122747798</v>
      </c>
      <c r="N3071">
        <v>1.2599119197272499</v>
      </c>
      <c r="O3071">
        <v>6.5413933699698603</v>
      </c>
      <c r="P3071">
        <v>257.70450221940303</v>
      </c>
      <c r="Q3071">
        <v>0.15489244937764801</v>
      </c>
    </row>
    <row r="3072" spans="1:17" hidden="1" x14ac:dyDescent="0.3">
      <c r="A3072" t="s">
        <v>6360</v>
      </c>
      <c r="B3072" t="s">
        <v>6361</v>
      </c>
      <c r="C3072" t="s">
        <v>10398</v>
      </c>
      <c r="D3072" t="s">
        <v>83</v>
      </c>
      <c r="E3072">
        <v>91.344709399999999</v>
      </c>
      <c r="F3072">
        <v>4.76</v>
      </c>
      <c r="G3072">
        <v>-15.7180485919987</v>
      </c>
      <c r="H3072">
        <v>-1.8738926561590199</v>
      </c>
      <c r="I3072">
        <v>-22.895296967365802</v>
      </c>
      <c r="J3072">
        <v>-4.9197802067961796</v>
      </c>
      <c r="K3072">
        <v>4.9636319698342799</v>
      </c>
      <c r="L3072">
        <v>4.69141075152202</v>
      </c>
      <c r="M3072">
        <v>34.883279638653299</v>
      </c>
      <c r="N3072">
        <v>0.95722622861740003</v>
      </c>
      <c r="O3072">
        <v>37.184873949579803</v>
      </c>
      <c r="P3072">
        <v>22.9974160206718</v>
      </c>
    </row>
    <row r="3073" spans="1:17" hidden="1" x14ac:dyDescent="0.3">
      <c r="A3073" t="s">
        <v>6362</v>
      </c>
      <c r="B3073" t="s">
        <v>6363</v>
      </c>
      <c r="C3073" t="s">
        <v>10398</v>
      </c>
      <c r="D3073" t="s">
        <v>54</v>
      </c>
      <c r="E3073">
        <v>91.321621695999994</v>
      </c>
      <c r="F3073">
        <v>1.31</v>
      </c>
      <c r="G3073">
        <v>1.0994226288075499</v>
      </c>
      <c r="H3073">
        <v>-16.4216633567959</v>
      </c>
      <c r="I3073">
        <v>-46.117274989343898</v>
      </c>
      <c r="J3073">
        <v>-4.6545438517331101</v>
      </c>
      <c r="K3073">
        <v>1.4163874390345901</v>
      </c>
      <c r="L3073">
        <v>1.5772689299114799</v>
      </c>
      <c r="M3073">
        <v>34.824564325945303</v>
      </c>
      <c r="N3073">
        <v>0.719537734843819</v>
      </c>
      <c r="O3073">
        <v>136.64122137404499</v>
      </c>
      <c r="P3073">
        <v>45.5555555555555</v>
      </c>
      <c r="Q3073">
        <v>-0.15326499898068999</v>
      </c>
    </row>
    <row r="3074" spans="1:17" hidden="1" x14ac:dyDescent="0.3">
      <c r="A3074" t="s">
        <v>6364</v>
      </c>
      <c r="B3074" t="s">
        <v>6365</v>
      </c>
      <c r="C3074" t="s">
        <v>10398</v>
      </c>
      <c r="D3074" t="s">
        <v>278</v>
      </c>
      <c r="E3074">
        <v>91.02459168</v>
      </c>
      <c r="F3074">
        <v>84.6</v>
      </c>
      <c r="G3074">
        <v>54.559596682782299</v>
      </c>
      <c r="H3074">
        <v>-6.7069737584922802</v>
      </c>
      <c r="I3074">
        <v>82.473693075308304</v>
      </c>
      <c r="J3074">
        <v>-8.4062807669716495</v>
      </c>
      <c r="K3074">
        <v>77.063185199211503</v>
      </c>
      <c r="L3074">
        <v>54.844558214607297</v>
      </c>
      <c r="M3074">
        <v>31.005647637620001</v>
      </c>
      <c r="N3074">
        <v>7.6749857118199996E-2</v>
      </c>
      <c r="O3074">
        <v>25.709219858156001</v>
      </c>
      <c r="P3074">
        <v>132.99366565684301</v>
      </c>
      <c r="Q3074">
        <v>6.4006177225757993E-2</v>
      </c>
    </row>
    <row r="3075" spans="1:17" hidden="1" x14ac:dyDescent="0.3">
      <c r="A3075" t="s">
        <v>6366</v>
      </c>
      <c r="B3075" t="s">
        <v>6367</v>
      </c>
      <c r="C3075" t="s">
        <v>10398</v>
      </c>
      <c r="D3075" t="s">
        <v>991</v>
      </c>
      <c r="E3075">
        <v>91.019696725000003</v>
      </c>
      <c r="F3075">
        <v>55.75</v>
      </c>
      <c r="G3075">
        <v>-52.377580196128598</v>
      </c>
      <c r="H3075">
        <v>1.24052474301208</v>
      </c>
      <c r="I3075">
        <v>-19.597063751818101</v>
      </c>
      <c r="J3075">
        <v>2.2526382845774902</v>
      </c>
      <c r="K3075">
        <v>53.852271324898801</v>
      </c>
      <c r="L3075">
        <v>58.693291328548</v>
      </c>
      <c r="M3075">
        <v>62.321522404966402</v>
      </c>
      <c r="N3075">
        <v>1.1610845295055801</v>
      </c>
      <c r="O3075">
        <v>44.753363228699499</v>
      </c>
      <c r="P3075">
        <v>15.6639004149377</v>
      </c>
    </row>
    <row r="3076" spans="1:17" hidden="1" x14ac:dyDescent="0.3">
      <c r="A3076" t="s">
        <v>6368</v>
      </c>
      <c r="B3076" t="s">
        <v>6369</v>
      </c>
      <c r="C3076" t="s">
        <v>10398</v>
      </c>
      <c r="D3076" t="s">
        <v>753</v>
      </c>
      <c r="E3076">
        <v>90.884969691999999</v>
      </c>
      <c r="F3076">
        <v>43.39</v>
      </c>
      <c r="G3076">
        <v>3.0569188981532198</v>
      </c>
      <c r="H3076">
        <v>-3.9840769910659</v>
      </c>
      <c r="I3076">
        <v>-6.5241989987364102</v>
      </c>
      <c r="J3076">
        <v>-0.71753597771736399</v>
      </c>
      <c r="K3076">
        <v>43.215779560264799</v>
      </c>
      <c r="L3076">
        <v>40.630283862001001</v>
      </c>
      <c r="M3076">
        <v>59.271834326705303</v>
      </c>
      <c r="N3076">
        <v>0.76059692961015601</v>
      </c>
      <c r="O3076">
        <v>8.0894215256971602</v>
      </c>
      <c r="P3076">
        <v>41.0598179453836</v>
      </c>
    </row>
    <row r="3077" spans="1:17" hidden="1" x14ac:dyDescent="0.3">
      <c r="A3077" t="s">
        <v>6370</v>
      </c>
      <c r="B3077" t="s">
        <v>6371</v>
      </c>
      <c r="C3077" t="s">
        <v>10398</v>
      </c>
      <c r="D3077" t="s">
        <v>1414</v>
      </c>
      <c r="E3077">
        <v>90.867739049999997</v>
      </c>
      <c r="F3077">
        <v>21.15</v>
      </c>
      <c r="G3077">
        <v>386.26001185846201</v>
      </c>
      <c r="H3077">
        <v>-16.5909755261081</v>
      </c>
      <c r="I3077">
        <v>27.465611497878399</v>
      </c>
      <c r="J3077">
        <v>-9.3727597645423995</v>
      </c>
      <c r="K3077">
        <v>22.430555956105501</v>
      </c>
      <c r="M3077">
        <v>15.5561520933524</v>
      </c>
      <c r="N3077">
        <v>0.141707624728519</v>
      </c>
      <c r="O3077">
        <v>20.047281323877002</v>
      </c>
      <c r="P3077">
        <v>415.85365853658499</v>
      </c>
    </row>
    <row r="3078" spans="1:17" hidden="1" x14ac:dyDescent="0.3">
      <c r="A3078" t="s">
        <v>6372</v>
      </c>
      <c r="B3078" t="s">
        <v>6373</v>
      </c>
      <c r="C3078" t="s">
        <v>10398</v>
      </c>
      <c r="D3078" t="s">
        <v>21</v>
      </c>
      <c r="E3078">
        <v>90.798676874999998</v>
      </c>
      <c r="F3078">
        <v>72.569999999999993</v>
      </c>
      <c r="G3078">
        <v>47.622470537993998</v>
      </c>
      <c r="H3078">
        <v>-7.0363912116518801</v>
      </c>
      <c r="I3078">
        <v>31.379471312757602</v>
      </c>
      <c r="J3078">
        <v>-5.3437304174484996</v>
      </c>
      <c r="K3078">
        <v>73.906214363547406</v>
      </c>
      <c r="L3078">
        <v>64.911977036099998</v>
      </c>
      <c r="M3078">
        <v>43.969518676218698</v>
      </c>
      <c r="N3078">
        <v>0.43676390251297997</v>
      </c>
      <c r="O3078">
        <v>41.2429378531073</v>
      </c>
      <c r="P3078">
        <v>83.026481715006199</v>
      </c>
      <c r="Q3078">
        <v>4.2293201758457001E-2</v>
      </c>
    </row>
    <row r="3079" spans="1:17" hidden="1" x14ac:dyDescent="0.3">
      <c r="A3079" t="s">
        <v>6374</v>
      </c>
      <c r="B3079" t="s">
        <v>6375</v>
      </c>
      <c r="C3079" t="s">
        <v>10398</v>
      </c>
      <c r="D3079" t="s">
        <v>472</v>
      </c>
      <c r="E3079">
        <v>90.6</v>
      </c>
      <c r="F3079">
        <v>151</v>
      </c>
      <c r="G3079">
        <v>295.16022111371899</v>
      </c>
      <c r="H3079">
        <v>-1.0324016118295201</v>
      </c>
      <c r="I3079">
        <v>48.2958876056368</v>
      </c>
      <c r="J3079">
        <v>-10.7210460580497</v>
      </c>
      <c r="K3079">
        <v>155.04832637441501</v>
      </c>
      <c r="L3079">
        <v>115.923564097796</v>
      </c>
      <c r="M3079">
        <v>22.821192792424601</v>
      </c>
      <c r="N3079">
        <v>0.23971615869496901</v>
      </c>
      <c r="O3079">
        <v>30.198675496688701</v>
      </c>
      <c r="P3079">
        <v>335.15850144092201</v>
      </c>
      <c r="Q3079">
        <v>0.141059257461249</v>
      </c>
    </row>
    <row r="3080" spans="1:17" hidden="1" x14ac:dyDescent="0.3">
      <c r="A3080" t="s">
        <v>6376</v>
      </c>
      <c r="B3080" t="s">
        <v>6377</v>
      </c>
      <c r="C3080" t="s">
        <v>10398</v>
      </c>
      <c r="D3080" t="s">
        <v>46</v>
      </c>
      <c r="E3080">
        <v>90.588239999999999</v>
      </c>
      <c r="F3080">
        <v>8.16</v>
      </c>
      <c r="G3080">
        <v>-78.923698633277596</v>
      </c>
      <c r="H3080">
        <v>0.226230677890534</v>
      </c>
      <c r="I3080">
        <v>-65.322068060281495</v>
      </c>
      <c r="J3080">
        <v>10.856465021089701</v>
      </c>
      <c r="K3080">
        <v>7.6441832085473704</v>
      </c>
      <c r="L3080">
        <v>10.3511997781254</v>
      </c>
      <c r="M3080">
        <v>67.049180362932802</v>
      </c>
      <c r="N3080">
        <v>1.5439600320437099</v>
      </c>
      <c r="O3080">
        <v>109.749955027882</v>
      </c>
      <c r="P3080">
        <v>25.051317380423399</v>
      </c>
      <c r="Q3080">
        <v>4.15808406944E-3</v>
      </c>
    </row>
    <row r="3081" spans="1:17" hidden="1" x14ac:dyDescent="0.3">
      <c r="A3081" t="s">
        <v>6378</v>
      </c>
      <c r="B3081" t="s">
        <v>6379</v>
      </c>
      <c r="C3081" t="s">
        <v>10398</v>
      </c>
      <c r="D3081" t="s">
        <v>125</v>
      </c>
      <c r="E3081">
        <v>90.568206750000002</v>
      </c>
      <c r="F3081">
        <v>15.11</v>
      </c>
      <c r="G3081">
        <v>-8.4668871972555095</v>
      </c>
      <c r="H3081">
        <v>48.0291156141569</v>
      </c>
      <c r="I3081">
        <v>43.825448867161803</v>
      </c>
      <c r="J3081">
        <v>11.778696110918601</v>
      </c>
      <c r="K3081">
        <v>11.112373906556799</v>
      </c>
      <c r="L3081">
        <v>10.851707766464701</v>
      </c>
      <c r="M3081">
        <v>86.017379854210304</v>
      </c>
      <c r="N3081">
        <v>2.0586969465696101</v>
      </c>
      <c r="O3081">
        <v>0.59563203176704604</v>
      </c>
      <c r="P3081">
        <v>97.041008487161704</v>
      </c>
    </row>
    <row r="3082" spans="1:17" hidden="1" x14ac:dyDescent="0.3">
      <c r="A3082" t="s">
        <v>6380</v>
      </c>
      <c r="B3082" t="s">
        <v>6381</v>
      </c>
      <c r="C3082" t="s">
        <v>10398</v>
      </c>
      <c r="D3082" t="s">
        <v>180</v>
      </c>
      <c r="E3082">
        <v>90.230096834999998</v>
      </c>
      <c r="F3082">
        <v>46.57</v>
      </c>
      <c r="G3082">
        <v>-56.220399474719898</v>
      </c>
      <c r="H3082">
        <v>6.4464159323359302</v>
      </c>
      <c r="I3082">
        <v>-20.5869217579856</v>
      </c>
      <c r="J3082">
        <v>-8.3339776286981309</v>
      </c>
      <c r="K3082">
        <v>48.819104405811103</v>
      </c>
      <c r="L3082">
        <v>52.228367395753999</v>
      </c>
      <c r="M3082">
        <v>33.278012143171402</v>
      </c>
      <c r="N3082">
        <v>1.84244345887622</v>
      </c>
      <c r="O3082">
        <v>77.410350010736494</v>
      </c>
      <c r="P3082">
        <v>17.898734177215101</v>
      </c>
      <c r="Q3082">
        <v>5.8832143350156997E-2</v>
      </c>
    </row>
    <row r="3083" spans="1:17" hidden="1" x14ac:dyDescent="0.3">
      <c r="A3083" t="s">
        <v>6382</v>
      </c>
      <c r="B3083" t="s">
        <v>6383</v>
      </c>
      <c r="C3083" t="s">
        <v>10398</v>
      </c>
      <c r="D3083" t="s">
        <v>407</v>
      </c>
      <c r="E3083">
        <v>90.103999999999999</v>
      </c>
      <c r="F3083">
        <v>35</v>
      </c>
      <c r="G3083">
        <v>10.4063533218768</v>
      </c>
      <c r="H3083">
        <v>-18.888916533726501</v>
      </c>
      <c r="I3083">
        <v>-30.177688326320901</v>
      </c>
      <c r="J3083">
        <v>-5.8229564222407602</v>
      </c>
      <c r="K3083">
        <v>38.5852736505311</v>
      </c>
      <c r="L3083">
        <v>38.3235661831377</v>
      </c>
      <c r="M3083">
        <v>29.1711165494218</v>
      </c>
      <c r="N3083">
        <v>0.22622564919700999</v>
      </c>
      <c r="O3083">
        <v>118.51428571428499</v>
      </c>
      <c r="P3083">
        <v>59.018627896410699</v>
      </c>
      <c r="Q3083">
        <v>8.5938090898201994E-2</v>
      </c>
    </row>
    <row r="3084" spans="1:17" hidden="1" x14ac:dyDescent="0.3">
      <c r="A3084" t="s">
        <v>6384</v>
      </c>
      <c r="B3084" t="s">
        <v>6385</v>
      </c>
      <c r="C3084" t="s">
        <v>10398</v>
      </c>
      <c r="D3084" t="s">
        <v>3147</v>
      </c>
      <c r="E3084">
        <v>90.035399999999996</v>
      </c>
      <c r="F3084">
        <v>44.2</v>
      </c>
      <c r="G3084">
        <v>35.639998181689897</v>
      </c>
      <c r="H3084">
        <v>-4.5364739193677197</v>
      </c>
      <c r="I3084">
        <v>-20.1993944203005</v>
      </c>
      <c r="J3084">
        <v>-4.3979311395341396</v>
      </c>
      <c r="K3084">
        <v>44.482175166530197</v>
      </c>
      <c r="L3084">
        <v>41.488280861841098</v>
      </c>
      <c r="M3084">
        <v>47.0340359401429</v>
      </c>
      <c r="N3084">
        <v>0.80213903743315496</v>
      </c>
      <c r="O3084">
        <v>18.325791855203502</v>
      </c>
      <c r="P3084">
        <v>66.792452830188694</v>
      </c>
    </row>
    <row r="3085" spans="1:17" hidden="1" x14ac:dyDescent="0.3">
      <c r="A3085" t="s">
        <v>6386</v>
      </c>
      <c r="B3085" t="s">
        <v>6387</v>
      </c>
      <c r="C3085" t="s">
        <v>10398</v>
      </c>
      <c r="D3085" t="s">
        <v>278</v>
      </c>
      <c r="E3085">
        <v>90.028819200000001</v>
      </c>
      <c r="F3085">
        <v>219.9</v>
      </c>
      <c r="G3085">
        <v>-39.0998195176293</v>
      </c>
      <c r="H3085">
        <v>4.1907768345915803</v>
      </c>
      <c r="I3085">
        <v>-18.140751512820401</v>
      </c>
      <c r="J3085">
        <v>-9.0603061566550807</v>
      </c>
      <c r="K3085">
        <v>225.48572646145999</v>
      </c>
      <c r="L3085">
        <v>222.95595762532699</v>
      </c>
      <c r="M3085">
        <v>31.594019430608501</v>
      </c>
      <c r="N3085">
        <v>0.78783783783783701</v>
      </c>
      <c r="O3085">
        <v>53.501591632560199</v>
      </c>
      <c r="P3085">
        <v>17.593582887700499</v>
      </c>
      <c r="Q3085">
        <v>0.120739011222562</v>
      </c>
    </row>
    <row r="3086" spans="1:17" hidden="1" x14ac:dyDescent="0.3">
      <c r="A3086" t="s">
        <v>6388</v>
      </c>
      <c r="B3086" t="s">
        <v>6389</v>
      </c>
      <c r="C3086" t="s">
        <v>10398</v>
      </c>
      <c r="D3086" t="s">
        <v>51</v>
      </c>
      <c r="E3086">
        <v>89.815748567999904</v>
      </c>
      <c r="F3086">
        <v>101.01</v>
      </c>
      <c r="G3086">
        <v>57.254300047736997</v>
      </c>
      <c r="H3086">
        <v>9.4953349376895204</v>
      </c>
      <c r="I3086">
        <v>-20.642330252459899</v>
      </c>
      <c r="J3086">
        <v>-8.3222413557906592</v>
      </c>
      <c r="K3086">
        <v>96.434373198458601</v>
      </c>
      <c r="L3086">
        <v>91.063625482158599</v>
      </c>
      <c r="M3086">
        <v>56.630299943298702</v>
      </c>
      <c r="N3086">
        <v>2.2478148284107</v>
      </c>
      <c r="O3086">
        <v>20.780120780120701</v>
      </c>
      <c r="P3086">
        <v>94.436958614051903</v>
      </c>
    </row>
    <row r="3087" spans="1:17" hidden="1" x14ac:dyDescent="0.3">
      <c r="A3087" t="s">
        <v>6390</v>
      </c>
      <c r="B3087" t="s">
        <v>6391</v>
      </c>
      <c r="C3087" t="s">
        <v>10398</v>
      </c>
      <c r="D3087" t="s">
        <v>51</v>
      </c>
      <c r="E3087">
        <v>89.786249999999995</v>
      </c>
      <c r="F3087">
        <v>260.25</v>
      </c>
      <c r="G3087">
        <v>48.537770159659203</v>
      </c>
      <c r="H3087">
        <v>12.432269227473601</v>
      </c>
      <c r="I3087">
        <v>20.2987471698316</v>
      </c>
      <c r="J3087">
        <v>9.7311246891508691</v>
      </c>
      <c r="K3087">
        <v>242.588685874535</v>
      </c>
      <c r="L3087">
        <v>208.728448806019</v>
      </c>
      <c r="M3087">
        <v>50.7137117190533</v>
      </c>
      <c r="N3087">
        <v>2.5656463817201201</v>
      </c>
      <c r="O3087">
        <v>31.488952929875101</v>
      </c>
      <c r="P3087">
        <v>91.783345615327903</v>
      </c>
      <c r="Q3087">
        <v>9.0379335826306001E-2</v>
      </c>
    </row>
    <row r="3088" spans="1:17" hidden="1" x14ac:dyDescent="0.3">
      <c r="A3088" t="s">
        <v>6392</v>
      </c>
      <c r="B3088" t="s">
        <v>6393</v>
      </c>
      <c r="C3088" t="s">
        <v>10398</v>
      </c>
      <c r="D3088" t="s">
        <v>141</v>
      </c>
      <c r="E3088">
        <v>89.756828346000006</v>
      </c>
      <c r="F3088">
        <v>10.02</v>
      </c>
      <c r="G3088">
        <v>-45.801902142492999</v>
      </c>
      <c r="H3088">
        <v>1.62929205721676</v>
      </c>
      <c r="I3088">
        <v>-29.186690046336601</v>
      </c>
      <c r="J3088">
        <v>-2.5078063086523201</v>
      </c>
      <c r="K3088">
        <v>10.1502216290537</v>
      </c>
      <c r="L3088">
        <v>11.5141568883951</v>
      </c>
      <c r="M3088">
        <v>45.217164737309098</v>
      </c>
      <c r="N3088">
        <v>0.73572846989618002</v>
      </c>
      <c r="O3088">
        <v>87.883342626487902</v>
      </c>
      <c r="P3088">
        <v>13.605442176870699</v>
      </c>
      <c r="Q3088">
        <v>8.1813961463288995E-2</v>
      </c>
    </row>
    <row r="3089" spans="1:17" hidden="1" x14ac:dyDescent="0.3">
      <c r="A3089" t="s">
        <v>6394</v>
      </c>
      <c r="B3089" t="s">
        <v>6395</v>
      </c>
      <c r="C3089" t="s">
        <v>10398</v>
      </c>
      <c r="D3089" t="s">
        <v>1657</v>
      </c>
      <c r="E3089">
        <v>89.623412000000002</v>
      </c>
      <c r="F3089">
        <v>52.76</v>
      </c>
      <c r="G3089">
        <v>-18.285629800485999</v>
      </c>
      <c r="H3089">
        <v>-5.5327744679070801</v>
      </c>
      <c r="I3089">
        <v>-6.7872800897287497</v>
      </c>
      <c r="J3089">
        <v>6.8666326188551201</v>
      </c>
      <c r="K3089">
        <v>52.458762545518802</v>
      </c>
      <c r="M3089">
        <v>53.637543239176701</v>
      </c>
      <c r="N3089">
        <v>0.48691166989039297</v>
      </c>
      <c r="O3089">
        <v>19.408642911296401</v>
      </c>
      <c r="P3089">
        <v>16.984478935698402</v>
      </c>
    </row>
    <row r="3090" spans="1:17" hidden="1" x14ac:dyDescent="0.3">
      <c r="A3090" t="s">
        <v>6396</v>
      </c>
      <c r="B3090" t="s">
        <v>6397</v>
      </c>
      <c r="C3090" t="s">
        <v>10398</v>
      </c>
      <c r="D3090" t="s">
        <v>132</v>
      </c>
      <c r="E3090">
        <v>89.618399999999994</v>
      </c>
      <c r="F3090">
        <v>82.98</v>
      </c>
      <c r="G3090">
        <v>-16.031309193519299</v>
      </c>
      <c r="H3090">
        <v>-6.0928735025823997</v>
      </c>
      <c r="I3090">
        <v>-16.5285895010256</v>
      </c>
      <c r="J3090">
        <v>-6.3351195080706102</v>
      </c>
      <c r="K3090">
        <v>85.161379253065704</v>
      </c>
      <c r="L3090">
        <v>84.372303492182596</v>
      </c>
      <c r="M3090">
        <v>47.9752227148552</v>
      </c>
      <c r="N3090">
        <v>0.40483394900310998</v>
      </c>
      <c r="O3090">
        <v>31.537719932513799</v>
      </c>
      <c r="P3090">
        <v>63.7978681405448</v>
      </c>
      <c r="Q3090">
        <v>0.139764761861675</v>
      </c>
    </row>
    <row r="3091" spans="1:17" hidden="1" x14ac:dyDescent="0.3">
      <c r="A3091" t="s">
        <v>6398</v>
      </c>
      <c r="B3091" t="s">
        <v>6399</v>
      </c>
      <c r="C3091" t="s">
        <v>10398</v>
      </c>
      <c r="D3091" t="s">
        <v>141</v>
      </c>
      <c r="E3091">
        <v>89.355000000000004</v>
      </c>
      <c r="F3091">
        <v>119.14</v>
      </c>
      <c r="G3091">
        <v>118.66640749983</v>
      </c>
      <c r="H3091">
        <v>56.620062445077401</v>
      </c>
      <c r="I3091">
        <v>106.442961607832</v>
      </c>
      <c r="J3091">
        <v>20.983431926813498</v>
      </c>
      <c r="K3091">
        <v>83.447941619865304</v>
      </c>
      <c r="L3091">
        <v>69.576599405569098</v>
      </c>
      <c r="M3091">
        <v>87.532032034004303</v>
      </c>
      <c r="N3091">
        <v>2.0941945887062801</v>
      </c>
      <c r="O3091">
        <v>0</v>
      </c>
      <c r="P3091">
        <v>197.47815230961299</v>
      </c>
      <c r="Q3091">
        <v>0.124795451974077</v>
      </c>
    </row>
    <row r="3092" spans="1:17" hidden="1" x14ac:dyDescent="0.3">
      <c r="A3092" t="s">
        <v>6400</v>
      </c>
      <c r="B3092" t="s">
        <v>6401</v>
      </c>
      <c r="C3092" t="s">
        <v>10398</v>
      </c>
      <c r="D3092" t="s">
        <v>407</v>
      </c>
      <c r="E3092">
        <v>89.224199999999996</v>
      </c>
      <c r="F3092">
        <v>153.75</v>
      </c>
      <c r="G3092">
        <v>120.73092326669899</v>
      </c>
      <c r="H3092">
        <v>15.586503241815601</v>
      </c>
      <c r="I3092">
        <v>92.492293773628404</v>
      </c>
      <c r="J3092">
        <v>8.7753544233663892</v>
      </c>
      <c r="K3092">
        <v>125.696783713785</v>
      </c>
      <c r="L3092">
        <v>98.800754432492496</v>
      </c>
      <c r="M3092">
        <v>85.575619761081001</v>
      </c>
      <c r="N3092">
        <v>2.1323139709670502</v>
      </c>
      <c r="O3092">
        <v>0.32520325203251299</v>
      </c>
      <c r="P3092">
        <v>233.36947094535901</v>
      </c>
      <c r="Q3092">
        <v>0.106651508560538</v>
      </c>
    </row>
    <row r="3093" spans="1:17" hidden="1" x14ac:dyDescent="0.3">
      <c r="A3093" t="s">
        <v>6402</v>
      </c>
      <c r="B3093" t="s">
        <v>6403</v>
      </c>
      <c r="C3093" t="s">
        <v>10398</v>
      </c>
      <c r="D3093" t="s">
        <v>4985</v>
      </c>
      <c r="E3093">
        <v>89.110074999999995</v>
      </c>
      <c r="F3093">
        <v>123.85</v>
      </c>
      <c r="G3093">
        <v>-33.548668004218499</v>
      </c>
      <c r="H3093">
        <v>-19.315280378072501</v>
      </c>
      <c r="I3093">
        <v>-49.6887794307737</v>
      </c>
      <c r="J3093">
        <v>-3.40828263538216</v>
      </c>
      <c r="K3093">
        <v>127.342185446616</v>
      </c>
      <c r="L3093">
        <v>144.67411642969</v>
      </c>
      <c r="M3093">
        <v>59.2424965015189</v>
      </c>
      <c r="N3093">
        <v>0.36479591836734598</v>
      </c>
      <c r="O3093">
        <v>110.69842551473501</v>
      </c>
      <c r="P3093">
        <v>21.8996062992125</v>
      </c>
      <c r="Q3093">
        <v>9.6617552840670001E-2</v>
      </c>
    </row>
    <row r="3094" spans="1:17" hidden="1" x14ac:dyDescent="0.3">
      <c r="A3094" t="s">
        <v>6404</v>
      </c>
      <c r="B3094" t="s">
        <v>6405</v>
      </c>
      <c r="C3094" t="s">
        <v>10398</v>
      </c>
      <c r="D3094" t="s">
        <v>215</v>
      </c>
      <c r="E3094">
        <v>88.868837999999997</v>
      </c>
      <c r="F3094">
        <v>5.99</v>
      </c>
      <c r="G3094">
        <v>-55.459983311786502</v>
      </c>
      <c r="H3094">
        <v>-6.7017936499555697</v>
      </c>
      <c r="I3094">
        <v>-45.752301798283703</v>
      </c>
      <c r="J3094">
        <v>-3.9934976743044799</v>
      </c>
      <c r="K3094">
        <v>6.6786399492661301</v>
      </c>
      <c r="L3094">
        <v>7.6834829875032797</v>
      </c>
      <c r="M3094">
        <v>27.9179615543616</v>
      </c>
      <c r="N3094">
        <v>0.45977997888226202</v>
      </c>
      <c r="O3094">
        <v>117.02838063439</v>
      </c>
      <c r="P3094">
        <v>2.7444253859348202</v>
      </c>
      <c r="Q3094">
        <v>0.123837955857731</v>
      </c>
    </row>
    <row r="3095" spans="1:17" hidden="1" x14ac:dyDescent="0.3">
      <c r="A3095" t="s">
        <v>6406</v>
      </c>
      <c r="B3095" t="s">
        <v>6407</v>
      </c>
      <c r="C3095" t="s">
        <v>10398</v>
      </c>
      <c r="D3095" t="s">
        <v>89</v>
      </c>
      <c r="E3095">
        <v>88.764410896000001</v>
      </c>
      <c r="F3095">
        <v>76.72</v>
      </c>
      <c r="G3095">
        <v>44.374607290130797</v>
      </c>
      <c r="H3095">
        <v>-12.1950493910515</v>
      </c>
      <c r="I3095">
        <v>-3.7584862371125198</v>
      </c>
      <c r="J3095">
        <v>-7.1768419053928802</v>
      </c>
      <c r="K3095">
        <v>80.963848020435094</v>
      </c>
      <c r="L3095">
        <v>73.501561683001896</v>
      </c>
      <c r="M3095">
        <v>28.207707246734401</v>
      </c>
      <c r="N3095">
        <v>0.20660608838628</v>
      </c>
      <c r="O3095">
        <v>36.991657977059397</v>
      </c>
      <c r="Q3095">
        <v>0.121487081262021</v>
      </c>
    </row>
    <row r="3096" spans="1:17" hidden="1" x14ac:dyDescent="0.3">
      <c r="A3096" t="s">
        <v>6408</v>
      </c>
      <c r="B3096" t="s">
        <v>6409</v>
      </c>
      <c r="C3096" t="s">
        <v>10398</v>
      </c>
      <c r="D3096" t="s">
        <v>290</v>
      </c>
      <c r="E3096">
        <v>88.737100725000005</v>
      </c>
      <c r="F3096">
        <v>117.65</v>
      </c>
      <c r="G3096">
        <v>-12.002442280322001</v>
      </c>
      <c r="H3096">
        <v>-2.35536977091565</v>
      </c>
      <c r="I3096">
        <v>-34.714715819243899</v>
      </c>
      <c r="J3096">
        <v>-3.0860795275675099</v>
      </c>
      <c r="K3096">
        <v>124.622613963768</v>
      </c>
      <c r="L3096">
        <v>127.954948184937</v>
      </c>
      <c r="M3096">
        <v>30.0564720517613</v>
      </c>
      <c r="N3096">
        <v>0.48174287309003999</v>
      </c>
      <c r="O3096">
        <v>43.731406714832097</v>
      </c>
      <c r="P3096">
        <v>28.931506849314999</v>
      </c>
      <c r="Q3096">
        <v>6.4395502559992004E-2</v>
      </c>
    </row>
    <row r="3097" spans="1:17" hidden="1" x14ac:dyDescent="0.3">
      <c r="A3097" t="s">
        <v>6410</v>
      </c>
      <c r="B3097" t="s">
        <v>6411</v>
      </c>
      <c r="C3097" t="s">
        <v>10398</v>
      </c>
      <c r="D3097" t="s">
        <v>605</v>
      </c>
      <c r="E3097">
        <v>88.55</v>
      </c>
      <c r="F3097">
        <v>7</v>
      </c>
      <c r="G3097">
        <v>-50.941961284864703</v>
      </c>
      <c r="H3097">
        <v>-11.000610725216999</v>
      </c>
      <c r="I3097">
        <v>-15.154120496777599</v>
      </c>
      <c r="J3097">
        <v>-2.9651059068750598</v>
      </c>
      <c r="K3097">
        <v>7.2299870579994803</v>
      </c>
      <c r="L3097">
        <v>8.3098865677812093</v>
      </c>
      <c r="M3097">
        <v>36.569697126326702</v>
      </c>
      <c r="N3097">
        <v>0.63197223048380702</v>
      </c>
      <c r="O3097">
        <v>55.714285714285701</v>
      </c>
      <c r="P3097">
        <v>20.689655172413701</v>
      </c>
      <c r="Q3097">
        <v>-0.196022776146665</v>
      </c>
    </row>
    <row r="3098" spans="1:17" hidden="1" x14ac:dyDescent="0.3">
      <c r="A3098" t="s">
        <v>6412</v>
      </c>
      <c r="B3098" t="s">
        <v>6413</v>
      </c>
      <c r="C3098" t="s">
        <v>10398</v>
      </c>
      <c r="D3098" t="s">
        <v>132</v>
      </c>
      <c r="E3098">
        <v>88.547289599999999</v>
      </c>
      <c r="F3098">
        <v>8984.1</v>
      </c>
      <c r="G3098">
        <v>75.494697384334003</v>
      </c>
      <c r="H3098">
        <v>26.166742861422801</v>
      </c>
      <c r="I3098">
        <v>106.358502390559</v>
      </c>
      <c r="J3098">
        <v>0.53211094896545896</v>
      </c>
      <c r="K3098">
        <v>7561.6711229891098</v>
      </c>
      <c r="L3098">
        <v>5470.46862770595</v>
      </c>
      <c r="M3098">
        <v>59.928635051249202</v>
      </c>
      <c r="N3098">
        <v>0.189579696522089</v>
      </c>
      <c r="O3098">
        <v>7.2683963891764201</v>
      </c>
      <c r="P3098">
        <v>164.16054101734699</v>
      </c>
      <c r="Q3098">
        <v>9.8294126609867999E-2</v>
      </c>
    </row>
    <row r="3099" spans="1:17" hidden="1" x14ac:dyDescent="0.3">
      <c r="A3099" t="s">
        <v>6414</v>
      </c>
      <c r="B3099" t="s">
        <v>6415</v>
      </c>
      <c r="C3099" t="s">
        <v>10398</v>
      </c>
      <c r="D3099" t="s">
        <v>1414</v>
      </c>
      <c r="E3099">
        <v>88.538052500000006</v>
      </c>
      <c r="F3099">
        <v>132.94999999999999</v>
      </c>
      <c r="G3099">
        <v>21.503068857733201</v>
      </c>
      <c r="H3099">
        <v>1.0185359787521899</v>
      </c>
      <c r="I3099">
        <v>11.296430526551299</v>
      </c>
      <c r="J3099">
        <v>-6.262239561596</v>
      </c>
      <c r="K3099">
        <v>122.17304772078801</v>
      </c>
      <c r="L3099">
        <v>111.709174631965</v>
      </c>
      <c r="M3099">
        <v>59.844664608061699</v>
      </c>
      <c r="N3099">
        <v>0.79718306260771599</v>
      </c>
      <c r="O3099">
        <v>35.3516359533659</v>
      </c>
      <c r="P3099">
        <v>77.266666666666595</v>
      </c>
      <c r="Q3099">
        <v>0.136392857003484</v>
      </c>
    </row>
    <row r="3100" spans="1:17" hidden="1" x14ac:dyDescent="0.3">
      <c r="A3100" t="s">
        <v>6416</v>
      </c>
      <c r="B3100" t="s">
        <v>6417</v>
      </c>
      <c r="C3100" t="s">
        <v>10398</v>
      </c>
      <c r="D3100" t="s">
        <v>998</v>
      </c>
      <c r="E3100">
        <v>88.519418400000006</v>
      </c>
      <c r="F3100">
        <v>168</v>
      </c>
      <c r="G3100">
        <v>19.607063801450501</v>
      </c>
      <c r="H3100">
        <v>24.8950155557683</v>
      </c>
      <c r="I3100">
        <v>31.1054135122078</v>
      </c>
      <c r="J3100">
        <v>1.2106092270422499</v>
      </c>
      <c r="K3100">
        <v>157.510218517742</v>
      </c>
      <c r="M3100">
        <v>48.172402818429703</v>
      </c>
      <c r="N3100">
        <v>0.25813283913029</v>
      </c>
      <c r="O3100">
        <v>12.5</v>
      </c>
      <c r="P3100">
        <v>109.345794392523</v>
      </c>
    </row>
    <row r="3101" spans="1:17" hidden="1" x14ac:dyDescent="0.3">
      <c r="A3101" t="s">
        <v>6418</v>
      </c>
      <c r="B3101" t="s">
        <v>6419</v>
      </c>
      <c r="C3101" t="s">
        <v>10398</v>
      </c>
      <c r="D3101" t="s">
        <v>278</v>
      </c>
      <c r="E3101">
        <v>88.4</v>
      </c>
      <c r="F3101">
        <v>110.5</v>
      </c>
      <c r="G3101">
        <v>538.88790202121095</v>
      </c>
      <c r="H3101">
        <v>20.748250553489399</v>
      </c>
      <c r="I3101">
        <v>163.146749354853</v>
      </c>
      <c r="J3101">
        <v>4.3326978779722003</v>
      </c>
      <c r="K3101">
        <v>89.538773734775901</v>
      </c>
      <c r="L3101">
        <v>54.789316905056097</v>
      </c>
      <c r="M3101">
        <v>100</v>
      </c>
      <c r="N3101">
        <v>1.6255360205831899</v>
      </c>
      <c r="O3101">
        <v>0</v>
      </c>
      <c r="P3101">
        <v>568.48154869933398</v>
      </c>
    </row>
    <row r="3102" spans="1:17" hidden="1" x14ac:dyDescent="0.3">
      <c r="A3102" t="s">
        <v>6420</v>
      </c>
      <c r="B3102" t="s">
        <v>6421</v>
      </c>
      <c r="C3102" t="s">
        <v>10398</v>
      </c>
      <c r="D3102" t="s">
        <v>753</v>
      </c>
      <c r="E3102">
        <v>88.390709483999998</v>
      </c>
      <c r="F3102">
        <v>94.13</v>
      </c>
      <c r="G3102">
        <v>18.061255282661101</v>
      </c>
      <c r="H3102">
        <v>-6.23567503319296</v>
      </c>
      <c r="I3102">
        <v>-5.5803555377698899</v>
      </c>
      <c r="J3102">
        <v>-1.9992329184662001</v>
      </c>
      <c r="K3102">
        <v>94.538358957271299</v>
      </c>
      <c r="L3102">
        <v>87.449754490474206</v>
      </c>
      <c r="M3102">
        <v>50.698257281001702</v>
      </c>
      <c r="N3102">
        <v>0.68139418697086596</v>
      </c>
      <c r="O3102">
        <v>9.15754807181556</v>
      </c>
      <c r="P3102">
        <v>59.542372881355902</v>
      </c>
    </row>
    <row r="3103" spans="1:17" hidden="1" x14ac:dyDescent="0.3">
      <c r="A3103" t="s">
        <v>6422</v>
      </c>
      <c r="B3103" t="s">
        <v>6423</v>
      </c>
      <c r="C3103" t="s">
        <v>10398</v>
      </c>
      <c r="D3103" t="s">
        <v>125</v>
      </c>
      <c r="E3103">
        <v>88.375083200000006</v>
      </c>
      <c r="F3103">
        <v>106</v>
      </c>
      <c r="G3103">
        <v>-79.045244198390094</v>
      </c>
      <c r="H3103">
        <v>-14.2497814705024</v>
      </c>
      <c r="I3103">
        <v>-22.037299685988401</v>
      </c>
      <c r="J3103">
        <v>-6.9911451589226496</v>
      </c>
      <c r="K3103">
        <v>108.800435454739</v>
      </c>
      <c r="M3103">
        <v>39.066132427368203</v>
      </c>
      <c r="N3103">
        <v>0.62391627446123299</v>
      </c>
      <c r="O3103">
        <v>98.113207547169793</v>
      </c>
      <c r="P3103">
        <v>28.484848484848399</v>
      </c>
    </row>
    <row r="3104" spans="1:17" hidden="1" x14ac:dyDescent="0.3">
      <c r="A3104" t="s">
        <v>6424</v>
      </c>
      <c r="B3104" t="s">
        <v>6425</v>
      </c>
      <c r="C3104" t="s">
        <v>10398</v>
      </c>
      <c r="D3104" t="s">
        <v>281</v>
      </c>
      <c r="E3104">
        <v>88.2490995</v>
      </c>
      <c r="F3104">
        <v>233</v>
      </c>
      <c r="G3104">
        <v>18.955922974411099</v>
      </c>
      <c r="H3104">
        <v>-5.4477428779588601</v>
      </c>
      <c r="I3104">
        <v>14.592630139695601</v>
      </c>
      <c r="J3104">
        <v>1.6348469045694001</v>
      </c>
      <c r="K3104">
        <v>227.38916373160501</v>
      </c>
      <c r="L3104">
        <v>202.64852814135699</v>
      </c>
      <c r="M3104">
        <v>54.549805898157999</v>
      </c>
      <c r="N3104">
        <v>0.33678697718832901</v>
      </c>
      <c r="O3104">
        <v>12.0171673819742</v>
      </c>
      <c r="P3104">
        <v>59.479808350444898</v>
      </c>
      <c r="Q3104">
        <v>3.0249361176397E-2</v>
      </c>
    </row>
    <row r="3105" spans="1:17" hidden="1" x14ac:dyDescent="0.3">
      <c r="A3105" t="s">
        <v>6426</v>
      </c>
      <c r="B3105" t="s">
        <v>6427</v>
      </c>
      <c r="C3105" t="s">
        <v>10398</v>
      </c>
      <c r="D3105" t="s">
        <v>183</v>
      </c>
      <c r="E3105">
        <v>88.237225499999994</v>
      </c>
      <c r="F3105">
        <v>57</v>
      </c>
      <c r="G3105">
        <v>-34.355551440027902</v>
      </c>
      <c r="H3105">
        <v>-13.8067766254043</v>
      </c>
      <c r="I3105">
        <v>7.3724556190307702</v>
      </c>
      <c r="J3105">
        <v>-6.7981131438567397</v>
      </c>
      <c r="K3105">
        <v>56.896191816454802</v>
      </c>
      <c r="L3105">
        <v>55.333639988109603</v>
      </c>
      <c r="M3105">
        <v>45.447185769666802</v>
      </c>
      <c r="N3105">
        <v>0.61133079027374904</v>
      </c>
      <c r="O3105">
        <v>22.807017543859601</v>
      </c>
      <c r="P3105">
        <v>35.1992409867172</v>
      </c>
      <c r="Q3105">
        <v>-3.4663634251526E-2</v>
      </c>
    </row>
    <row r="3106" spans="1:17" hidden="1" x14ac:dyDescent="0.3">
      <c r="A3106" t="s">
        <v>6428</v>
      </c>
      <c r="B3106" t="s">
        <v>6429</v>
      </c>
      <c r="C3106" t="s">
        <v>10398</v>
      </c>
      <c r="D3106" t="s">
        <v>429</v>
      </c>
      <c r="E3106">
        <v>88.044528</v>
      </c>
      <c r="F3106">
        <v>143</v>
      </c>
      <c r="G3106">
        <v>-22.155630149197499</v>
      </c>
      <c r="H3106">
        <v>-7.7797518295114898</v>
      </c>
      <c r="I3106">
        <v>48.1837728000759</v>
      </c>
      <c r="J3106">
        <v>8.3233973247374795</v>
      </c>
      <c r="K3106">
        <v>140.01172040275901</v>
      </c>
      <c r="L3106">
        <v>139.96164938476599</v>
      </c>
      <c r="M3106">
        <v>48.1576210539261</v>
      </c>
      <c r="N3106">
        <v>0.99179014817781297</v>
      </c>
      <c r="O3106">
        <v>64.055944055943996</v>
      </c>
      <c r="P3106">
        <v>93.243243243243199</v>
      </c>
      <c r="Q3106">
        <v>0.122249984525725</v>
      </c>
    </row>
    <row r="3107" spans="1:17" hidden="1" x14ac:dyDescent="0.3">
      <c r="A3107" t="s">
        <v>6430</v>
      </c>
      <c r="B3107" t="s">
        <v>6431</v>
      </c>
      <c r="C3107" t="s">
        <v>10398</v>
      </c>
      <c r="E3107">
        <v>87.988908612999893</v>
      </c>
      <c r="F3107">
        <v>71.709999999999994</v>
      </c>
      <c r="G3107">
        <v>-35.831124973835699</v>
      </c>
      <c r="H3107">
        <v>-5.2019508311286096</v>
      </c>
      <c r="I3107">
        <v>-22.3159460925161</v>
      </c>
      <c r="J3107">
        <v>-2.49365485547751</v>
      </c>
      <c r="M3107">
        <v>38.137601981955697</v>
      </c>
      <c r="O3107">
        <v>6.1218797936131599</v>
      </c>
      <c r="P3107">
        <v>9.3473620006099196</v>
      </c>
    </row>
    <row r="3108" spans="1:17" hidden="1" x14ac:dyDescent="0.3">
      <c r="A3108" t="s">
        <v>6432</v>
      </c>
      <c r="B3108" t="s">
        <v>6433</v>
      </c>
      <c r="C3108" t="s">
        <v>10398</v>
      </c>
      <c r="E3108">
        <v>87.97</v>
      </c>
      <c r="F3108">
        <v>49.73</v>
      </c>
      <c r="G3108">
        <v>18.1360595787528</v>
      </c>
      <c r="H3108">
        <v>-5.1243335033528901</v>
      </c>
      <c r="I3108">
        <v>1.4192428067268701</v>
      </c>
      <c r="J3108">
        <v>-6.5979827657602597</v>
      </c>
      <c r="K3108">
        <v>46.880613420771098</v>
      </c>
      <c r="L3108">
        <v>43.065597304647902</v>
      </c>
      <c r="M3108">
        <v>45.663438790766897</v>
      </c>
      <c r="N3108">
        <v>1.09415651964449</v>
      </c>
      <c r="O3108">
        <v>21.234667202895601</v>
      </c>
      <c r="P3108">
        <v>50.168089468139598</v>
      </c>
      <c r="Q3108">
        <v>0.23974668272920099</v>
      </c>
    </row>
    <row r="3109" spans="1:17" hidden="1" x14ac:dyDescent="0.3">
      <c r="A3109" t="s">
        <v>6434</v>
      </c>
      <c r="B3109" t="s">
        <v>6435</v>
      </c>
      <c r="C3109" t="s">
        <v>10398</v>
      </c>
      <c r="D3109" t="s">
        <v>1458</v>
      </c>
      <c r="E3109">
        <v>87.929100000000005</v>
      </c>
      <c r="F3109">
        <v>57.47</v>
      </c>
      <c r="G3109">
        <v>-30.2505178967921</v>
      </c>
      <c r="H3109">
        <v>-4.7590213113414199</v>
      </c>
      <c r="I3109">
        <v>1.38495251288359</v>
      </c>
      <c r="J3109">
        <v>-8.5515416550037902</v>
      </c>
      <c r="K3109">
        <v>58.5336313343239</v>
      </c>
      <c r="L3109">
        <v>55.307214160452901</v>
      </c>
      <c r="M3109">
        <v>41.113273011698702</v>
      </c>
      <c r="N3109">
        <v>1.0678493986895701</v>
      </c>
      <c r="O3109">
        <v>20.584652862362901</v>
      </c>
      <c r="P3109">
        <v>39.829683698296797</v>
      </c>
      <c r="Q3109">
        <v>-2.5732720345101E-2</v>
      </c>
    </row>
    <row r="3110" spans="1:17" hidden="1" x14ac:dyDescent="0.3">
      <c r="A3110" t="s">
        <v>6436</v>
      </c>
      <c r="B3110" t="s">
        <v>6437</v>
      </c>
      <c r="C3110" t="s">
        <v>10398</v>
      </c>
      <c r="D3110" t="s">
        <v>605</v>
      </c>
      <c r="E3110">
        <v>87.793942977</v>
      </c>
      <c r="F3110">
        <v>1.17</v>
      </c>
      <c r="G3110">
        <v>-117.608485992962</v>
      </c>
      <c r="H3110">
        <v>-18.0286285309253</v>
      </c>
      <c r="I3110">
        <v>-19.945296967365799</v>
      </c>
      <c r="J3110">
        <v>-4.4304542158787701</v>
      </c>
      <c r="K3110">
        <v>1.2846524536341699</v>
      </c>
      <c r="L3110">
        <v>2.1041903378669402</v>
      </c>
      <c r="M3110">
        <v>31.5568671160025</v>
      </c>
      <c r="N3110">
        <v>0.32754543422391602</v>
      </c>
      <c r="O3110">
        <v>806.21918258702101</v>
      </c>
      <c r="P3110">
        <v>13.7822454308094</v>
      </c>
      <c r="Q3110">
        <v>5.5659743105434999E-2</v>
      </c>
    </row>
    <row r="3111" spans="1:17" hidden="1" x14ac:dyDescent="0.3">
      <c r="A3111" t="s">
        <v>6438</v>
      </c>
      <c r="B3111" t="s">
        <v>6439</v>
      </c>
      <c r="C3111" t="s">
        <v>10398</v>
      </c>
      <c r="D3111" t="s">
        <v>77</v>
      </c>
      <c r="E3111">
        <v>87.783749999999998</v>
      </c>
      <c r="F3111">
        <v>60.75</v>
      </c>
      <c r="G3111">
        <v>64.309960088554107</v>
      </c>
      <c r="H3111">
        <v>37.438801759483098</v>
      </c>
      <c r="I3111">
        <v>60.318799948933702</v>
      </c>
      <c r="J3111">
        <v>1.3968422199369399</v>
      </c>
      <c r="K3111">
        <v>48.537707057919398</v>
      </c>
      <c r="L3111">
        <v>41.192051685166298</v>
      </c>
      <c r="M3111">
        <v>73.238299333806097</v>
      </c>
      <c r="N3111">
        <v>0.81531079627745895</v>
      </c>
      <c r="O3111">
        <v>6.1728395061728403</v>
      </c>
      <c r="P3111">
        <v>116.964285714285</v>
      </c>
      <c r="Q3111">
        <v>1.5270011943804E-2</v>
      </c>
    </row>
    <row r="3112" spans="1:17" hidden="1" x14ac:dyDescent="0.3">
      <c r="A3112" t="s">
        <v>6440</v>
      </c>
      <c r="B3112" t="s">
        <v>6441</v>
      </c>
      <c r="C3112" t="s">
        <v>10398</v>
      </c>
      <c r="D3112" t="s">
        <v>4325</v>
      </c>
      <c r="E3112">
        <v>87.777585000000002</v>
      </c>
      <c r="F3112">
        <v>137.94999999999999</v>
      </c>
      <c r="G3112">
        <v>1.7873057028292301</v>
      </c>
      <c r="H3112">
        <v>-21.688744102137498</v>
      </c>
      <c r="I3112">
        <v>9.6361845141155893</v>
      </c>
      <c r="J3112">
        <v>-9.2133673811448809</v>
      </c>
      <c r="K3112">
        <v>144.18153788868199</v>
      </c>
      <c r="M3112">
        <v>43.920478795555503</v>
      </c>
      <c r="N3112">
        <v>1.3881673881673799</v>
      </c>
      <c r="O3112">
        <v>23.233055454874901</v>
      </c>
      <c r="P3112">
        <v>42.953367875647601</v>
      </c>
    </row>
    <row r="3113" spans="1:17" hidden="1" x14ac:dyDescent="0.3">
      <c r="A3113" t="s">
        <v>6442</v>
      </c>
      <c r="B3113" t="s">
        <v>6443</v>
      </c>
      <c r="C3113" t="s">
        <v>10398</v>
      </c>
      <c r="D3113" t="s">
        <v>158</v>
      </c>
      <c r="E3113">
        <v>87.686512205</v>
      </c>
      <c r="F3113">
        <v>1374.05</v>
      </c>
      <c r="G3113">
        <v>42.377567339398702</v>
      </c>
      <c r="H3113">
        <v>-7.0539648188043502</v>
      </c>
      <c r="I3113">
        <v>-29.675091047159899</v>
      </c>
      <c r="J3113">
        <v>-5.3379342674822698</v>
      </c>
      <c r="K3113">
        <v>1470.3187396367</v>
      </c>
      <c r="L3113">
        <v>1402.97919930845</v>
      </c>
      <c r="M3113">
        <v>23.5558627034914</v>
      </c>
      <c r="N3113">
        <v>0.43204299853540001</v>
      </c>
      <c r="O3113">
        <v>35.500891525053603</v>
      </c>
      <c r="P3113">
        <v>78.564002599090301</v>
      </c>
      <c r="Q3113">
        <v>0.118499721753433</v>
      </c>
    </row>
    <row r="3114" spans="1:17" hidden="1" x14ac:dyDescent="0.3">
      <c r="A3114" t="s">
        <v>6444</v>
      </c>
      <c r="B3114" t="s">
        <v>6445</v>
      </c>
      <c r="C3114" t="s">
        <v>10398</v>
      </c>
      <c r="D3114" t="s">
        <v>3207</v>
      </c>
      <c r="E3114">
        <v>87.292402859999996</v>
      </c>
      <c r="F3114">
        <v>123.85</v>
      </c>
      <c r="G3114">
        <v>-31.416872995998599</v>
      </c>
      <c r="H3114">
        <v>-3.2379898874082098</v>
      </c>
      <c r="I3114">
        <v>-19.918523285241399</v>
      </c>
      <c r="J3114">
        <v>-3.4573229895475701</v>
      </c>
      <c r="K3114">
        <v>123.11973899974301</v>
      </c>
      <c r="M3114">
        <v>53.313698834445198</v>
      </c>
      <c r="N3114">
        <v>0.47889610389610299</v>
      </c>
      <c r="O3114">
        <v>21.1142511102139</v>
      </c>
      <c r="P3114">
        <v>17.952380952380899</v>
      </c>
    </row>
    <row r="3115" spans="1:17" hidden="1" x14ac:dyDescent="0.3">
      <c r="A3115" t="s">
        <v>6446</v>
      </c>
      <c r="B3115" t="s">
        <v>6447</v>
      </c>
      <c r="C3115" t="s">
        <v>10398</v>
      </c>
      <c r="D3115" t="s">
        <v>533</v>
      </c>
      <c r="E3115">
        <v>87.233760000000004</v>
      </c>
      <c r="F3115">
        <v>81</v>
      </c>
      <c r="G3115">
        <v>-42.823427074480897</v>
      </c>
      <c r="H3115">
        <v>21.635215966801201</v>
      </c>
      <c r="I3115">
        <v>-31.325077363723601</v>
      </c>
      <c r="J3115">
        <v>2.0841009732855</v>
      </c>
      <c r="K3115">
        <v>75.128121970234005</v>
      </c>
      <c r="M3115">
        <v>70.813444752658</v>
      </c>
      <c r="O3115">
        <v>20.987654320987598</v>
      </c>
      <c r="P3115">
        <v>28.980891719745198</v>
      </c>
    </row>
    <row r="3116" spans="1:17" hidden="1" x14ac:dyDescent="0.3">
      <c r="A3116" t="s">
        <v>6448</v>
      </c>
      <c r="B3116" t="s">
        <v>6449</v>
      </c>
      <c r="C3116" t="s">
        <v>10398</v>
      </c>
      <c r="D3116" t="s">
        <v>1414</v>
      </c>
      <c r="E3116">
        <v>87.047250000000005</v>
      </c>
      <c r="F3116">
        <v>62.85</v>
      </c>
      <c r="G3116">
        <v>-8.7050142488098103</v>
      </c>
      <c r="H3116">
        <v>-4.3716383442897104</v>
      </c>
      <c r="I3116">
        <v>1.73311104026042</v>
      </c>
      <c r="J3116">
        <v>-4.8610671390141302</v>
      </c>
      <c r="K3116">
        <v>60.649956417180498</v>
      </c>
      <c r="L3116">
        <v>55.413729603466599</v>
      </c>
      <c r="M3116">
        <v>55.259038348095402</v>
      </c>
      <c r="N3116">
        <v>0.168917103067414</v>
      </c>
      <c r="O3116">
        <v>54.256165473349199</v>
      </c>
      <c r="P3116">
        <v>48.898365316275701</v>
      </c>
      <c r="Q3116">
        <v>8.1546163508777997E-2</v>
      </c>
    </row>
    <row r="3117" spans="1:17" hidden="1" x14ac:dyDescent="0.3">
      <c r="A3117" t="s">
        <v>6450</v>
      </c>
      <c r="B3117" t="s">
        <v>6451</v>
      </c>
      <c r="C3117" t="s">
        <v>10398</v>
      </c>
      <c r="D3117" t="s">
        <v>753</v>
      </c>
      <c r="E3117">
        <v>86.967899709999998</v>
      </c>
      <c r="F3117">
        <v>54.4</v>
      </c>
      <c r="G3117">
        <v>-10.9199992086641</v>
      </c>
      <c r="H3117">
        <v>1.09490584398376</v>
      </c>
      <c r="I3117">
        <v>-1.58212498193002</v>
      </c>
      <c r="J3117">
        <v>1.0195990261430401</v>
      </c>
      <c r="K3117">
        <v>52.076766750629901</v>
      </c>
      <c r="L3117">
        <v>49.589206967143397</v>
      </c>
      <c r="M3117">
        <v>73.635405148885695</v>
      </c>
      <c r="N3117">
        <v>0.41948071252238001</v>
      </c>
      <c r="O3117">
        <v>1.8382352941176401</v>
      </c>
      <c r="P3117">
        <v>33.268005879470799</v>
      </c>
      <c r="Q3117">
        <v>-4.1911912161719999E-3</v>
      </c>
    </row>
    <row r="3118" spans="1:17" hidden="1" x14ac:dyDescent="0.3">
      <c r="A3118" t="s">
        <v>6452</v>
      </c>
      <c r="B3118" t="s">
        <v>6453</v>
      </c>
      <c r="C3118" t="s">
        <v>10398</v>
      </c>
      <c r="D3118" t="s">
        <v>387</v>
      </c>
      <c r="E3118">
        <v>86.854308660000001</v>
      </c>
      <c r="F3118">
        <v>42.84</v>
      </c>
      <c r="G3118">
        <v>-14.2773613483788</v>
      </c>
      <c r="H3118">
        <v>-6.4624796833265803</v>
      </c>
      <c r="I3118">
        <v>-9.9134787855476905</v>
      </c>
      <c r="J3118">
        <v>-4.5692252628628802</v>
      </c>
      <c r="K3118">
        <v>44.811062300804103</v>
      </c>
      <c r="L3118">
        <v>43.958940866538498</v>
      </c>
      <c r="M3118">
        <v>31.9718039590682</v>
      </c>
      <c r="N3118">
        <v>0.382412761723185</v>
      </c>
      <c r="O3118">
        <v>53.478057889822502</v>
      </c>
      <c r="P3118">
        <v>29.818181818181799</v>
      </c>
      <c r="Q3118">
        <v>8.5749152111322002E-2</v>
      </c>
    </row>
    <row r="3119" spans="1:17" hidden="1" x14ac:dyDescent="0.3">
      <c r="A3119" t="s">
        <v>6454</v>
      </c>
      <c r="B3119" t="s">
        <v>6455</v>
      </c>
      <c r="C3119" t="s">
        <v>10398</v>
      </c>
      <c r="D3119" t="s">
        <v>259</v>
      </c>
      <c r="E3119">
        <v>86.745727000000002</v>
      </c>
      <c r="F3119">
        <v>35.799999999999997</v>
      </c>
      <c r="G3119">
        <v>-13.923210490724101</v>
      </c>
      <c r="H3119">
        <v>-14.3710304454035</v>
      </c>
      <c r="I3119">
        <v>-4.4445033165722396</v>
      </c>
      <c r="J3119">
        <v>-11.204461528727499</v>
      </c>
      <c r="K3119">
        <v>38.360360644376001</v>
      </c>
      <c r="L3119">
        <v>35.789314600585399</v>
      </c>
      <c r="M3119">
        <v>27.355130727678599</v>
      </c>
      <c r="N3119">
        <v>1.7431712833361801</v>
      </c>
      <c r="O3119">
        <v>42.458100558659197</v>
      </c>
      <c r="P3119">
        <v>39.0291262135922</v>
      </c>
      <c r="Q3119">
        <v>6.1684875694918997E-2</v>
      </c>
    </row>
    <row r="3120" spans="1:17" hidden="1" x14ac:dyDescent="0.3">
      <c r="A3120" t="s">
        <v>6456</v>
      </c>
      <c r="B3120" t="s">
        <v>6457</v>
      </c>
      <c r="C3120" t="s">
        <v>10398</v>
      </c>
      <c r="D3120" t="s">
        <v>642</v>
      </c>
      <c r="E3120">
        <v>86.417806696</v>
      </c>
      <c r="F3120">
        <v>26.78</v>
      </c>
      <c r="G3120">
        <v>0.16711768623877499</v>
      </c>
      <c r="H3120">
        <v>6.4912878109322598</v>
      </c>
      <c r="I3120">
        <v>-15.489932982691499</v>
      </c>
      <c r="J3120">
        <v>-6.7315491993266896</v>
      </c>
      <c r="K3120">
        <v>25.613369644001299</v>
      </c>
      <c r="L3120">
        <v>24.856287588578201</v>
      </c>
      <c r="M3120">
        <v>53.520687786341497</v>
      </c>
      <c r="N3120">
        <v>1.1342660203636601</v>
      </c>
      <c r="O3120">
        <v>46.1264052330026</v>
      </c>
      <c r="P3120">
        <v>44.528314040156801</v>
      </c>
      <c r="Q3120">
        <v>6.2836797997638999E-2</v>
      </c>
    </row>
    <row r="3121" spans="1:17" hidden="1" x14ac:dyDescent="0.3">
      <c r="A3121" t="s">
        <v>6458</v>
      </c>
      <c r="B3121" t="s">
        <v>6459</v>
      </c>
      <c r="C3121" t="s">
        <v>10398</v>
      </c>
      <c r="D3121" t="s">
        <v>472</v>
      </c>
      <c r="E3121">
        <v>86.411389999999997</v>
      </c>
      <c r="F3121">
        <v>67.599999999999994</v>
      </c>
      <c r="G3121">
        <v>39.829912219119898</v>
      </c>
      <c r="H3121">
        <v>0.46584634064388902</v>
      </c>
      <c r="I3121">
        <v>117.035137815242</v>
      </c>
      <c r="J3121">
        <v>-12.1176086004954</v>
      </c>
      <c r="K3121">
        <v>59.702626257167204</v>
      </c>
      <c r="L3121">
        <v>46.520754084981498</v>
      </c>
      <c r="M3121">
        <v>54.604881998104098</v>
      </c>
      <c r="N3121">
        <v>3.9611021069692001</v>
      </c>
      <c r="O3121">
        <v>11.612426035502899</v>
      </c>
      <c r="P3121">
        <v>146.715328467153</v>
      </c>
      <c r="Q3121">
        <v>0.11035332251994</v>
      </c>
    </row>
    <row r="3122" spans="1:17" hidden="1" x14ac:dyDescent="0.3">
      <c r="A3122" t="s">
        <v>6460</v>
      </c>
      <c r="B3122" t="s">
        <v>6461</v>
      </c>
      <c r="C3122" t="s">
        <v>10398</v>
      </c>
      <c r="D3122" t="s">
        <v>753</v>
      </c>
      <c r="E3122">
        <v>86.396236028999994</v>
      </c>
      <c r="F3122">
        <v>999.99</v>
      </c>
      <c r="G3122">
        <v>-29.594646678123102</v>
      </c>
      <c r="H3122">
        <v>-4.4226633567959697</v>
      </c>
      <c r="I3122">
        <v>-18.093296907364</v>
      </c>
      <c r="J3122">
        <v>-1.7123673611444701</v>
      </c>
      <c r="K3122">
        <v>999.98807554934695</v>
      </c>
      <c r="L3122">
        <v>999.98598793955898</v>
      </c>
      <c r="M3122">
        <v>51.871899376974604</v>
      </c>
      <c r="N3122">
        <v>0.937138818211254</v>
      </c>
      <c r="O3122">
        <v>3.0010300103000902</v>
      </c>
      <c r="P3122">
        <v>3.09175257731959</v>
      </c>
      <c r="Q3122">
        <v>-0.10191571481775601</v>
      </c>
    </row>
    <row r="3123" spans="1:17" hidden="1" x14ac:dyDescent="0.3">
      <c r="A3123" t="s">
        <v>6462</v>
      </c>
      <c r="B3123" t="s">
        <v>6463</v>
      </c>
      <c r="C3123" t="s">
        <v>10398</v>
      </c>
      <c r="D3123" t="s">
        <v>259</v>
      </c>
      <c r="E3123">
        <v>86.187788502000004</v>
      </c>
      <c r="F3123">
        <v>36.06</v>
      </c>
      <c r="G3123">
        <v>-66.138332858341997</v>
      </c>
      <c r="H3123">
        <v>1.3829343443534601</v>
      </c>
      <c r="I3123">
        <v>14.478232444398801</v>
      </c>
      <c r="J3123">
        <v>-7.83269425518872</v>
      </c>
      <c r="K3123">
        <v>35.574549169116899</v>
      </c>
      <c r="L3123">
        <v>36.431699110380499</v>
      </c>
      <c r="M3123">
        <v>44.161930487419397</v>
      </c>
      <c r="N3123">
        <v>4.0595173598837899</v>
      </c>
      <c r="O3123">
        <v>69.8066506463325</v>
      </c>
      <c r="P3123">
        <v>61.704035874439398</v>
      </c>
      <c r="Q3123">
        <v>3.8912038533842001E-2</v>
      </c>
    </row>
    <row r="3124" spans="1:17" hidden="1" x14ac:dyDescent="0.3">
      <c r="A3124" t="s">
        <v>6464</v>
      </c>
      <c r="B3124" t="s">
        <v>6465</v>
      </c>
      <c r="C3124" t="s">
        <v>10398</v>
      </c>
      <c r="D3124" t="s">
        <v>132</v>
      </c>
      <c r="E3124">
        <v>86.034959999999998</v>
      </c>
      <c r="F3124">
        <v>4.59</v>
      </c>
      <c r="G3124">
        <v>8.4869168261691801</v>
      </c>
      <c r="H3124">
        <v>-3.3417497498845199</v>
      </c>
      <c r="I3124">
        <v>18.660752738324099</v>
      </c>
      <c r="J3124">
        <v>-9.0401000544121999</v>
      </c>
      <c r="K3124">
        <v>4.8852742748424403</v>
      </c>
      <c r="L3124">
        <v>4.21552048701807</v>
      </c>
      <c r="M3124">
        <v>20.483057389665198</v>
      </c>
      <c r="N3124">
        <v>0.15371185110711699</v>
      </c>
      <c r="O3124">
        <v>33.6202773792443</v>
      </c>
      <c r="P3124">
        <v>54.965415019762801</v>
      </c>
      <c r="Q3124">
        <v>0.14128721122219401</v>
      </c>
    </row>
    <row r="3125" spans="1:17" hidden="1" x14ac:dyDescent="0.3">
      <c r="A3125" t="s">
        <v>6466</v>
      </c>
      <c r="B3125" t="s">
        <v>6467</v>
      </c>
      <c r="C3125" t="s">
        <v>10398</v>
      </c>
      <c r="D3125" t="s">
        <v>1379</v>
      </c>
      <c r="E3125">
        <v>85.951999999999998</v>
      </c>
      <c r="F3125">
        <v>250</v>
      </c>
      <c r="G3125">
        <v>39.325272240795698</v>
      </c>
      <c r="H3125">
        <v>9.6222748043106101</v>
      </c>
      <c r="I3125">
        <v>8.8888300167610996</v>
      </c>
      <c r="J3125">
        <v>-1.71336738114487</v>
      </c>
      <c r="K3125">
        <v>206.869231417886</v>
      </c>
      <c r="L3125">
        <v>179.08382118936001</v>
      </c>
      <c r="M3125">
        <v>93.050967312275503</v>
      </c>
      <c r="N3125">
        <v>0.787584226223351</v>
      </c>
      <c r="O3125">
        <v>1.2375</v>
      </c>
      <c r="P3125">
        <v>194.117647058823</v>
      </c>
    </row>
    <row r="3126" spans="1:17" hidden="1" x14ac:dyDescent="0.3">
      <c r="A3126" t="s">
        <v>6468</v>
      </c>
      <c r="B3126" t="s">
        <v>6469</v>
      </c>
      <c r="C3126" t="s">
        <v>10398</v>
      </c>
      <c r="D3126" t="s">
        <v>5562</v>
      </c>
      <c r="E3126">
        <v>85.810050000000004</v>
      </c>
      <c r="F3126">
        <v>51</v>
      </c>
      <c r="G3126">
        <v>-41.128772437012898</v>
      </c>
      <c r="H3126">
        <v>6.93204843359704</v>
      </c>
      <c r="I3126">
        <v>-8.2525228988756805</v>
      </c>
      <c r="J3126">
        <v>-1.71336738114487</v>
      </c>
      <c r="K3126">
        <v>50.515431780947203</v>
      </c>
      <c r="L3126">
        <v>49.902754726828398</v>
      </c>
      <c r="M3126">
        <v>56.391070564612399</v>
      </c>
      <c r="N3126">
        <v>0.49011857707509798</v>
      </c>
      <c r="O3126">
        <v>19.196078431372499</v>
      </c>
      <c r="P3126">
        <v>26.771066368381799</v>
      </c>
    </row>
    <row r="3127" spans="1:17" hidden="1" x14ac:dyDescent="0.3">
      <c r="A3127" t="s">
        <v>6470</v>
      </c>
      <c r="B3127" t="s">
        <v>6471</v>
      </c>
      <c r="C3127" t="s">
        <v>10398</v>
      </c>
      <c r="D3127" t="s">
        <v>533</v>
      </c>
      <c r="E3127">
        <v>85.329448819999996</v>
      </c>
      <c r="F3127">
        <v>61.67</v>
      </c>
      <c r="G3127">
        <v>25.590047332948799</v>
      </c>
      <c r="H3127">
        <v>12.605462742910699</v>
      </c>
      <c r="I3127">
        <v>26.8741435591973</v>
      </c>
      <c r="J3127">
        <v>-4.9709431387206298</v>
      </c>
      <c r="K3127">
        <v>59.208186273744701</v>
      </c>
      <c r="L3127">
        <v>51.250496325265097</v>
      </c>
      <c r="M3127">
        <v>37.038186598640998</v>
      </c>
      <c r="N3127">
        <v>1.2191555936642799</v>
      </c>
      <c r="O3127">
        <v>15.777525539159999</v>
      </c>
      <c r="P3127">
        <v>89.171779141104295</v>
      </c>
      <c r="Q3127">
        <v>8.0949560988981997E-2</v>
      </c>
    </row>
    <row r="3128" spans="1:17" hidden="1" x14ac:dyDescent="0.3">
      <c r="A3128" t="s">
        <v>6472</v>
      </c>
      <c r="B3128" t="s">
        <v>6473</v>
      </c>
      <c r="C3128" t="s">
        <v>10398</v>
      </c>
      <c r="D3128" t="s">
        <v>733</v>
      </c>
      <c r="E3128">
        <v>85.109820974000002</v>
      </c>
      <c r="F3128">
        <v>8.66</v>
      </c>
      <c r="G3128">
        <v>72.271155186678698</v>
      </c>
      <c r="H3128">
        <v>70.770644335511705</v>
      </c>
      <c r="I3128">
        <v>160.36129467250501</v>
      </c>
      <c r="J3128">
        <v>5.71587790187397</v>
      </c>
      <c r="K3128">
        <v>6.4275081862382697</v>
      </c>
      <c r="L3128">
        <v>5.0692694468638999</v>
      </c>
      <c r="M3128">
        <v>62.724449134520803</v>
      </c>
      <c r="N3128">
        <v>2.01136820630173</v>
      </c>
      <c r="O3128">
        <v>13.394919168591199</v>
      </c>
      <c r="P3128">
        <v>210.39426523297399</v>
      </c>
      <c r="Q3128">
        <v>0.105228096989933</v>
      </c>
    </row>
    <row r="3129" spans="1:17" hidden="1" x14ac:dyDescent="0.3">
      <c r="A3129" t="s">
        <v>6474</v>
      </c>
      <c r="B3129" t="s">
        <v>6475</v>
      </c>
      <c r="C3129" t="s">
        <v>10398</v>
      </c>
      <c r="D3129" t="s">
        <v>605</v>
      </c>
      <c r="E3129">
        <v>85.063999999999993</v>
      </c>
      <c r="F3129">
        <v>137.19999999999999</v>
      </c>
      <c r="G3129">
        <v>107.325710945776</v>
      </c>
      <c r="H3129">
        <v>-17.167066909304499</v>
      </c>
      <c r="I3129">
        <v>75.171360308306703</v>
      </c>
      <c r="J3129">
        <v>-5.1616432432138399</v>
      </c>
      <c r="K3129">
        <v>147.87132856839199</v>
      </c>
      <c r="L3129">
        <v>115.12684636049499</v>
      </c>
      <c r="M3129">
        <v>34.556980158118499</v>
      </c>
      <c r="N3129">
        <v>0.70949971034135995</v>
      </c>
      <c r="O3129">
        <v>53.586005830903801</v>
      </c>
      <c r="P3129">
        <v>155.68393589265699</v>
      </c>
      <c r="Q3129">
        <v>0.154102747844269</v>
      </c>
    </row>
    <row r="3130" spans="1:17" hidden="1" x14ac:dyDescent="0.3">
      <c r="A3130" t="s">
        <v>6476</v>
      </c>
      <c r="B3130" t="s">
        <v>6477</v>
      </c>
      <c r="C3130" t="s">
        <v>10398</v>
      </c>
      <c r="D3130" t="s">
        <v>2435</v>
      </c>
      <c r="E3130">
        <v>85.06</v>
      </c>
      <c r="F3130">
        <v>42.53</v>
      </c>
      <c r="G3130">
        <v>25.060898776422299</v>
      </c>
      <c r="H3130">
        <v>9.3636473776673093</v>
      </c>
      <c r="I3130">
        <v>11.5693371789755</v>
      </c>
      <c r="J3130">
        <v>17.6347807670032</v>
      </c>
      <c r="K3130">
        <v>34.892216932952202</v>
      </c>
      <c r="L3130">
        <v>33.174228885157603</v>
      </c>
      <c r="M3130">
        <v>77.912826401615902</v>
      </c>
      <c r="N3130">
        <v>4.5559545946267699</v>
      </c>
      <c r="O3130">
        <v>3.1977427698095502</v>
      </c>
      <c r="P3130">
        <v>114.797979797979</v>
      </c>
      <c r="Q3130">
        <v>0.12874628906312099</v>
      </c>
    </row>
    <row r="3131" spans="1:17" hidden="1" x14ac:dyDescent="0.3">
      <c r="A3131" t="s">
        <v>6478</v>
      </c>
      <c r="B3131" t="s">
        <v>6479</v>
      </c>
      <c r="C3131" t="s">
        <v>10398</v>
      </c>
      <c r="D3131" t="s">
        <v>80</v>
      </c>
      <c r="E3131">
        <v>84.977422799999999</v>
      </c>
      <c r="F3131">
        <v>106</v>
      </c>
      <c r="G3131">
        <v>-53.716767651637802</v>
      </c>
      <c r="H3131">
        <v>-14.7047607756136</v>
      </c>
      <c r="I3131">
        <v>-26.990870667408799</v>
      </c>
      <c r="J3131">
        <v>-7.4851207698637099</v>
      </c>
      <c r="K3131">
        <v>116.367158502932</v>
      </c>
      <c r="L3131">
        <v>122.73202068305601</v>
      </c>
      <c r="M3131">
        <v>31.964876612826501</v>
      </c>
      <c r="N3131">
        <v>0.71444686955881997</v>
      </c>
      <c r="O3131">
        <v>43.396226415094297</v>
      </c>
      <c r="P3131">
        <v>4.4849679645145404</v>
      </c>
      <c r="Q3131">
        <v>-5.2560338514522E-2</v>
      </c>
    </row>
    <row r="3132" spans="1:17" hidden="1" x14ac:dyDescent="0.3">
      <c r="A3132" t="s">
        <v>6480</v>
      </c>
      <c r="B3132" t="s">
        <v>6481</v>
      </c>
      <c r="C3132" t="s">
        <v>10398</v>
      </c>
      <c r="D3132" t="s">
        <v>4325</v>
      </c>
      <c r="E3132">
        <v>84.965130000000002</v>
      </c>
      <c r="F3132">
        <v>101.95</v>
      </c>
      <c r="G3132">
        <v>1.27926731417467</v>
      </c>
      <c r="H3132">
        <v>-10.719117577430101</v>
      </c>
      <c r="I3132">
        <v>-14.117734499237301</v>
      </c>
      <c r="J3132">
        <v>-21.052083259653099</v>
      </c>
      <c r="K3132">
        <v>115.92288502520999</v>
      </c>
      <c r="M3132">
        <v>28.955671935253299</v>
      </c>
      <c r="N3132">
        <v>2.3943023044819398</v>
      </c>
      <c r="O3132">
        <v>62.824914173614502</v>
      </c>
      <c r="P3132">
        <v>39.466484268125797</v>
      </c>
    </row>
    <row r="3133" spans="1:17" hidden="1" x14ac:dyDescent="0.3">
      <c r="A3133" t="s">
        <v>6482</v>
      </c>
      <c r="B3133" t="s">
        <v>6483</v>
      </c>
      <c r="C3133" t="s">
        <v>10398</v>
      </c>
      <c r="D3133" t="s">
        <v>6484</v>
      </c>
      <c r="E3133">
        <v>84.838390000000004</v>
      </c>
      <c r="F3133">
        <v>1.3</v>
      </c>
      <c r="G3133">
        <v>23.3475297924651</v>
      </c>
      <c r="H3133">
        <v>-8.8661078012404193</v>
      </c>
      <c r="I3133">
        <v>2.2750734030044799</v>
      </c>
      <c r="J3133">
        <v>-3.9860946538721498</v>
      </c>
      <c r="K3133">
        <v>1.3290314992638199</v>
      </c>
      <c r="L3133">
        <v>1.2112209521057999</v>
      </c>
      <c r="M3133">
        <v>37.511738479054301</v>
      </c>
      <c r="N3133">
        <v>0.36895726066055101</v>
      </c>
      <c r="O3133">
        <v>42.307692307692299</v>
      </c>
      <c r="P3133">
        <v>91.176470588235205</v>
      </c>
      <c r="Q3133">
        <v>7.3373802538757998E-2</v>
      </c>
    </row>
    <row r="3134" spans="1:17" hidden="1" x14ac:dyDescent="0.3">
      <c r="A3134" t="s">
        <v>6485</v>
      </c>
      <c r="B3134" t="s">
        <v>6486</v>
      </c>
      <c r="C3134" t="s">
        <v>10398</v>
      </c>
      <c r="D3134" t="s">
        <v>132</v>
      </c>
      <c r="E3134">
        <v>84.792719000000005</v>
      </c>
      <c r="F3134">
        <v>21.08</v>
      </c>
      <c r="G3134">
        <v>71.168258083781595</v>
      </c>
      <c r="H3134">
        <v>-18.3105522456848</v>
      </c>
      <c r="I3134">
        <v>32.261336413518499</v>
      </c>
      <c r="J3134">
        <v>-8.9901530954305802</v>
      </c>
      <c r="K3134">
        <v>22.9254547306648</v>
      </c>
      <c r="L3134">
        <v>20.612983750403998</v>
      </c>
      <c r="M3134">
        <v>39.3956714700929</v>
      </c>
      <c r="N3134">
        <v>0.83748704223175896</v>
      </c>
      <c r="O3134">
        <v>49.905123339658402</v>
      </c>
      <c r="P3134">
        <v>163.49999999999901</v>
      </c>
      <c r="Q3134">
        <v>7.1398683516225997E-2</v>
      </c>
    </row>
    <row r="3135" spans="1:17" hidden="1" x14ac:dyDescent="0.3">
      <c r="A3135" t="s">
        <v>6487</v>
      </c>
      <c r="B3135" t="s">
        <v>6488</v>
      </c>
      <c r="C3135" t="s">
        <v>10398</v>
      </c>
      <c r="D3135" t="s">
        <v>278</v>
      </c>
      <c r="E3135">
        <v>84.731268</v>
      </c>
      <c r="F3135">
        <v>38.32</v>
      </c>
      <c r="G3135">
        <v>35.913095383642798</v>
      </c>
      <c r="H3135">
        <v>-21.684867197913398</v>
      </c>
      <c r="I3135">
        <v>26.6723645362231</v>
      </c>
      <c r="J3135">
        <v>-8.3389831446916798</v>
      </c>
      <c r="K3135">
        <v>38.464028449869602</v>
      </c>
      <c r="L3135">
        <v>32.485976077187601</v>
      </c>
      <c r="M3135">
        <v>38.5420976007603</v>
      </c>
      <c r="N3135">
        <v>1.0564973539248399</v>
      </c>
      <c r="O3135">
        <v>22.3643006263048</v>
      </c>
      <c r="P3135">
        <v>96.010230179028099</v>
      </c>
      <c r="Q3135">
        <v>7.2215668491307006E-2</v>
      </c>
    </row>
    <row r="3136" spans="1:17" hidden="1" x14ac:dyDescent="0.3">
      <c r="A3136" t="s">
        <v>6489</v>
      </c>
      <c r="B3136" t="s">
        <v>6490</v>
      </c>
      <c r="C3136" t="s">
        <v>10398</v>
      </c>
      <c r="D3136" t="s">
        <v>407</v>
      </c>
      <c r="E3136">
        <v>84.635925207</v>
      </c>
      <c r="F3136">
        <v>80.81</v>
      </c>
      <c r="G3136">
        <v>-0.97674392466140902</v>
      </c>
      <c r="H3136">
        <v>-12.6084765436091</v>
      </c>
      <c r="I3136">
        <v>-53.883934233952999</v>
      </c>
      <c r="J3136">
        <v>-3.6614955351174099</v>
      </c>
      <c r="K3136">
        <v>91.308232295535603</v>
      </c>
      <c r="L3136">
        <v>90.521433146092207</v>
      </c>
      <c r="M3136">
        <v>26.810380986621901</v>
      </c>
      <c r="N3136">
        <v>2.6666732571473699</v>
      </c>
      <c r="O3136">
        <v>63.346120529637403</v>
      </c>
      <c r="P3136">
        <v>60.879952219788898</v>
      </c>
      <c r="Q3136">
        <v>0.16483090816250201</v>
      </c>
    </row>
    <row r="3137" spans="1:17" hidden="1" x14ac:dyDescent="0.3">
      <c r="A3137" t="s">
        <v>6491</v>
      </c>
      <c r="B3137" t="s">
        <v>6492</v>
      </c>
      <c r="C3137" t="s">
        <v>10398</v>
      </c>
      <c r="D3137" t="s">
        <v>281</v>
      </c>
      <c r="E3137">
        <v>84.267017800000005</v>
      </c>
      <c r="F3137">
        <v>42.49</v>
      </c>
      <c r="G3137">
        <v>4.1909880825821402</v>
      </c>
      <c r="H3137">
        <v>-11.223465158597699</v>
      </c>
      <c r="I3137">
        <v>-1.9706727530996899</v>
      </c>
      <c r="J3137">
        <v>-4.37156545218697</v>
      </c>
      <c r="K3137">
        <v>44.473348595868003</v>
      </c>
      <c r="L3137">
        <v>41.5444553189445</v>
      </c>
      <c r="M3137">
        <v>41.861836587943003</v>
      </c>
      <c r="N3137">
        <v>0.17617688488810801</v>
      </c>
      <c r="O3137">
        <v>52.977171099082099</v>
      </c>
      <c r="P3137">
        <v>51.75</v>
      </c>
      <c r="Q3137">
        <v>3.0348210179189001E-2</v>
      </c>
    </row>
    <row r="3138" spans="1:17" hidden="1" x14ac:dyDescent="0.3">
      <c r="A3138" t="s">
        <v>6493</v>
      </c>
      <c r="B3138" t="s">
        <v>6494</v>
      </c>
      <c r="C3138" t="s">
        <v>10398</v>
      </c>
      <c r="D3138" t="s">
        <v>46</v>
      </c>
      <c r="E3138">
        <v>84.165478949999994</v>
      </c>
      <c r="F3138">
        <v>108.5</v>
      </c>
      <c r="G3138">
        <v>25.4063533218768</v>
      </c>
      <c r="H3138">
        <v>10.315178748467099</v>
      </c>
      <c r="I3138">
        <v>62.738036365967403</v>
      </c>
      <c r="J3138">
        <v>-0.31801854393557399</v>
      </c>
      <c r="K3138">
        <v>99.442294666121199</v>
      </c>
      <c r="L3138">
        <v>79.250842239365696</v>
      </c>
      <c r="M3138">
        <v>61.524921099833698</v>
      </c>
      <c r="N3138">
        <v>0.89965397923875401</v>
      </c>
      <c r="O3138">
        <v>7.4193548387096797</v>
      </c>
      <c r="P3138">
        <v>141.111111111111</v>
      </c>
    </row>
    <row r="3139" spans="1:17" hidden="1" x14ac:dyDescent="0.3">
      <c r="A3139" t="s">
        <v>6495</v>
      </c>
      <c r="B3139" t="s">
        <v>6496</v>
      </c>
      <c r="C3139" t="s">
        <v>10398</v>
      </c>
      <c r="D3139" t="s">
        <v>89</v>
      </c>
      <c r="E3139">
        <v>83.999639999999999</v>
      </c>
      <c r="F3139">
        <v>43</v>
      </c>
      <c r="G3139">
        <v>23.977781893305401</v>
      </c>
      <c r="H3139">
        <v>-14.0725873814366</v>
      </c>
      <c r="I3139">
        <v>-50.164807235928201</v>
      </c>
      <c r="J3139">
        <v>0.97041324896013703</v>
      </c>
      <c r="K3139">
        <v>47.534042370112097</v>
      </c>
      <c r="L3139">
        <v>49.759990325053501</v>
      </c>
      <c r="M3139">
        <v>38.452725628155903</v>
      </c>
      <c r="N3139">
        <v>0.396028754273691</v>
      </c>
      <c r="O3139">
        <v>96.976744186046503</v>
      </c>
      <c r="P3139">
        <v>88.183807439824903</v>
      </c>
      <c r="Q3139">
        <v>5.9758682231094998E-2</v>
      </c>
    </row>
    <row r="3140" spans="1:17" hidden="1" x14ac:dyDescent="0.3">
      <c r="A3140" t="s">
        <v>6497</v>
      </c>
      <c r="B3140" t="s">
        <v>6498</v>
      </c>
      <c r="C3140" t="s">
        <v>10398</v>
      </c>
      <c r="D3140" t="s">
        <v>794</v>
      </c>
      <c r="E3140">
        <v>83.973839999999996</v>
      </c>
      <c r="F3140">
        <v>81.37</v>
      </c>
      <c r="G3140">
        <v>-2.35829838556114E-2</v>
      </c>
      <c r="H3140">
        <v>-12.1267263680716</v>
      </c>
      <c r="I3140">
        <v>6.0389516977752402</v>
      </c>
      <c r="J3140">
        <v>0.103705789586824</v>
      </c>
      <c r="K3140">
        <v>85.550433468201504</v>
      </c>
      <c r="L3140">
        <v>68.289327966223198</v>
      </c>
      <c r="M3140">
        <v>29.7820250357783</v>
      </c>
      <c r="N3140">
        <v>0.47139013157062498</v>
      </c>
      <c r="O3140">
        <v>38.933267789111397</v>
      </c>
      <c r="P3140">
        <v>76.507592190889298</v>
      </c>
    </row>
    <row r="3141" spans="1:17" hidden="1" x14ac:dyDescent="0.3">
      <c r="A3141" t="s">
        <v>6499</v>
      </c>
      <c r="B3141" t="s">
        <v>6500</v>
      </c>
      <c r="C3141" t="s">
        <v>10398</v>
      </c>
      <c r="D3141" t="s">
        <v>533</v>
      </c>
      <c r="E3141">
        <v>83.963287824000005</v>
      </c>
      <c r="F3141">
        <v>68.28</v>
      </c>
      <c r="G3141">
        <v>80.434037111479995</v>
      </c>
      <c r="H3141">
        <v>13.729021574710799</v>
      </c>
      <c r="I3141">
        <v>51.839994222280701</v>
      </c>
      <c r="J3141">
        <v>-3.05737653184547</v>
      </c>
      <c r="K3141">
        <v>60.785444127041401</v>
      </c>
      <c r="L3141">
        <v>49.663146240550901</v>
      </c>
      <c r="M3141">
        <v>52.725221817471997</v>
      </c>
      <c r="N3141">
        <v>0.67735003405179495</v>
      </c>
      <c r="O3141">
        <v>11.6871704745167</v>
      </c>
      <c r="P3141">
        <v>123.868852459016</v>
      </c>
      <c r="Q3141">
        <v>7.2428848092852993E-2</v>
      </c>
    </row>
    <row r="3142" spans="1:17" hidden="1" x14ac:dyDescent="0.3">
      <c r="A3142" t="s">
        <v>6501</v>
      </c>
      <c r="B3142" t="s">
        <v>6502</v>
      </c>
      <c r="C3142" t="s">
        <v>10398</v>
      </c>
      <c r="D3142" t="s">
        <v>141</v>
      </c>
      <c r="E3142">
        <v>83.853014783999996</v>
      </c>
      <c r="F3142">
        <v>73.92</v>
      </c>
      <c r="G3142">
        <v>212.47021264626301</v>
      </c>
      <c r="H3142">
        <v>-1.75640408776312</v>
      </c>
      <c r="I3142">
        <v>505.70217138706403</v>
      </c>
      <c r="J3142">
        <v>-0.51685287990934303</v>
      </c>
      <c r="K3142">
        <v>73.604834901517407</v>
      </c>
      <c r="L3142">
        <v>45.305931939840001</v>
      </c>
      <c r="M3142">
        <v>24.149806123173601</v>
      </c>
      <c r="N3142">
        <v>0.73824415452370695</v>
      </c>
      <c r="O3142">
        <v>22.456709956709901</v>
      </c>
      <c r="P3142">
        <v>619.76630963972696</v>
      </c>
      <c r="Q3142">
        <v>0.11573034797312901</v>
      </c>
    </row>
    <row r="3143" spans="1:17" hidden="1" x14ac:dyDescent="0.3">
      <c r="A3143" t="s">
        <v>6503</v>
      </c>
      <c r="B3143" t="s">
        <v>6504</v>
      </c>
      <c r="C3143" t="s">
        <v>10398</v>
      </c>
      <c r="D3143" t="s">
        <v>2771</v>
      </c>
      <c r="E3143">
        <v>83.728430974999995</v>
      </c>
      <c r="F3143">
        <v>5.51</v>
      </c>
      <c r="G3143">
        <v>-4.0811182043190302</v>
      </c>
      <c r="H3143">
        <v>-22.7648586230681</v>
      </c>
      <c r="I3143">
        <v>58.507267135198198</v>
      </c>
      <c r="J3143">
        <v>-8.6273640084635907</v>
      </c>
      <c r="K3143">
        <v>6.1970057895094497</v>
      </c>
      <c r="L3143">
        <v>5.3991279454981402</v>
      </c>
      <c r="M3143">
        <v>14.2686108498512</v>
      </c>
      <c r="N3143">
        <v>0.38442733991495398</v>
      </c>
      <c r="O3143">
        <v>51.542649727767603</v>
      </c>
      <c r="P3143">
        <v>83.6666666666666</v>
      </c>
      <c r="Q3143">
        <v>7.7716260369501994E-2</v>
      </c>
    </row>
    <row r="3144" spans="1:17" hidden="1" x14ac:dyDescent="0.3">
      <c r="A3144" t="s">
        <v>6505</v>
      </c>
      <c r="B3144" t="s">
        <v>6506</v>
      </c>
      <c r="C3144" t="s">
        <v>10398</v>
      </c>
      <c r="D3144" t="s">
        <v>407</v>
      </c>
      <c r="E3144">
        <v>83.485584000000003</v>
      </c>
      <c r="F3144">
        <v>0.78</v>
      </c>
      <c r="G3144">
        <v>4.8891119425665304</v>
      </c>
      <c r="H3144">
        <v>-11.7387365275276</v>
      </c>
      <c r="I3144">
        <v>-5.0518187064962996</v>
      </c>
      <c r="J3144">
        <v>-12.301602675262499</v>
      </c>
      <c r="K3144">
        <v>0.85849707200015402</v>
      </c>
      <c r="L3144">
        <v>0.78722446602037</v>
      </c>
      <c r="M3144">
        <v>37.3434026284433</v>
      </c>
      <c r="N3144">
        <v>0.74694736370139303</v>
      </c>
      <c r="O3144">
        <v>83.3333333333333</v>
      </c>
      <c r="P3144">
        <v>69.565217391304301</v>
      </c>
      <c r="Q3144">
        <v>6.8837282002576994E-2</v>
      </c>
    </row>
    <row r="3145" spans="1:17" hidden="1" x14ac:dyDescent="0.3">
      <c r="A3145" t="s">
        <v>6507</v>
      </c>
      <c r="B3145" t="s">
        <v>6508</v>
      </c>
      <c r="C3145" t="s">
        <v>10398</v>
      </c>
      <c r="D3145" t="s">
        <v>1414</v>
      </c>
      <c r="E3145">
        <v>83.367615000000001</v>
      </c>
      <c r="F3145">
        <v>37.11</v>
      </c>
      <c r="G3145">
        <v>43.736572845463897</v>
      </c>
      <c r="H3145">
        <v>-20.992955679161199</v>
      </c>
      <c r="I3145">
        <v>33.683844136928599</v>
      </c>
      <c r="J3145">
        <v>-10.3556650312754</v>
      </c>
      <c r="K3145">
        <v>35.915607876610203</v>
      </c>
      <c r="L3145">
        <v>31.078436833460302</v>
      </c>
      <c r="M3145">
        <v>52.2881899270199</v>
      </c>
      <c r="N3145">
        <v>0.69218827103050895</v>
      </c>
      <c r="O3145">
        <v>13.177041228779199</v>
      </c>
      <c r="P3145">
        <v>89.336734693877503</v>
      </c>
      <c r="Q3145">
        <v>6.9893499566471007E-2</v>
      </c>
    </row>
    <row r="3146" spans="1:17" hidden="1" x14ac:dyDescent="0.3">
      <c r="A3146" t="s">
        <v>6509</v>
      </c>
      <c r="B3146" t="s">
        <v>6510</v>
      </c>
      <c r="C3146" t="s">
        <v>10398</v>
      </c>
      <c r="D3146" t="s">
        <v>2645</v>
      </c>
      <c r="E3146">
        <v>83.242420331999995</v>
      </c>
      <c r="F3146">
        <v>100.41</v>
      </c>
      <c r="G3146">
        <v>134.64319542714</v>
      </c>
      <c r="H3146">
        <v>-0.66773040681225304</v>
      </c>
      <c r="I3146">
        <v>142.03423671139001</v>
      </c>
      <c r="J3146">
        <v>8.5229438580481993</v>
      </c>
      <c r="K3146">
        <v>82.8613196152086</v>
      </c>
      <c r="L3146">
        <v>62.5204677619938</v>
      </c>
      <c r="M3146">
        <v>77.972042199189303</v>
      </c>
      <c r="N3146">
        <v>1.28733766233766</v>
      </c>
      <c r="O3146">
        <v>0</v>
      </c>
      <c r="P3146">
        <v>234.7</v>
      </c>
    </row>
    <row r="3147" spans="1:17" hidden="1" x14ac:dyDescent="0.3">
      <c r="A3147" t="s">
        <v>6511</v>
      </c>
      <c r="B3147" t="s">
        <v>6512</v>
      </c>
      <c r="C3147" t="s">
        <v>10398</v>
      </c>
      <c r="D3147" t="s">
        <v>132</v>
      </c>
      <c r="E3147">
        <v>83.163525000000007</v>
      </c>
      <c r="F3147">
        <v>75</v>
      </c>
      <c r="G3147">
        <v>-17.3518029187696</v>
      </c>
      <c r="H3147">
        <v>-11.106554012859601</v>
      </c>
      <c r="I3147">
        <v>-23.1465692803168</v>
      </c>
      <c r="J3147">
        <v>-1.32571867107938</v>
      </c>
      <c r="K3147">
        <v>76.703654944643503</v>
      </c>
      <c r="L3147">
        <v>77.749179057053993</v>
      </c>
      <c r="M3147">
        <v>47.725347909139799</v>
      </c>
      <c r="N3147">
        <v>1.57691835209571</v>
      </c>
      <c r="O3147">
        <v>68.466666666666598</v>
      </c>
      <c r="P3147">
        <v>31.463628396143701</v>
      </c>
      <c r="Q3147">
        <v>0.101769788246156</v>
      </c>
    </row>
    <row r="3148" spans="1:17" hidden="1" x14ac:dyDescent="0.3">
      <c r="A3148" t="s">
        <v>6513</v>
      </c>
      <c r="B3148" t="s">
        <v>6514</v>
      </c>
      <c r="C3148" t="s">
        <v>10398</v>
      </c>
      <c r="E3148">
        <v>82.895080750000005</v>
      </c>
      <c r="F3148">
        <v>30.5</v>
      </c>
      <c r="G3148">
        <v>2.1558133650734099</v>
      </c>
      <c r="H3148">
        <v>-4.2601124682660796</v>
      </c>
      <c r="I3148">
        <v>-9.0888638008183502</v>
      </c>
      <c r="J3148">
        <v>-2.6718338348190001</v>
      </c>
      <c r="K3148">
        <v>31.103962161497201</v>
      </c>
      <c r="L3148">
        <v>29.156322071076001</v>
      </c>
      <c r="M3148">
        <v>38.767256199684802</v>
      </c>
      <c r="N3148">
        <v>0.831322352790275</v>
      </c>
      <c r="O3148">
        <v>19.672131147540899</v>
      </c>
      <c r="P3148">
        <v>42.523364485981297</v>
      </c>
      <c r="Q3148">
        <v>1.1830208387893001E-2</v>
      </c>
    </row>
    <row r="3149" spans="1:17" hidden="1" x14ac:dyDescent="0.3">
      <c r="A3149" t="s">
        <v>6515</v>
      </c>
      <c r="B3149" t="s">
        <v>6516</v>
      </c>
      <c r="C3149" t="s">
        <v>10398</v>
      </c>
      <c r="D3149" t="s">
        <v>77</v>
      </c>
      <c r="E3149">
        <v>82.880004479999997</v>
      </c>
      <c r="F3149">
        <v>134.4</v>
      </c>
      <c r="G3149">
        <v>29.950512866036402</v>
      </c>
      <c r="H3149">
        <v>-19.873276260021701</v>
      </c>
      <c r="I3149">
        <v>28.150622510327199</v>
      </c>
      <c r="J3149">
        <v>-3.1053914593991898</v>
      </c>
      <c r="K3149">
        <v>143.197313533086</v>
      </c>
      <c r="L3149">
        <v>125.51161697852601</v>
      </c>
      <c r="M3149">
        <v>44.425671539532303</v>
      </c>
      <c r="N3149">
        <v>0.177438652365706</v>
      </c>
      <c r="O3149">
        <v>78.534226190476105</v>
      </c>
      <c r="P3149">
        <v>74.0932642487046</v>
      </c>
      <c r="Q3149">
        <v>2.0298791314646E-2</v>
      </c>
    </row>
    <row r="3150" spans="1:17" hidden="1" x14ac:dyDescent="0.3">
      <c r="A3150" t="s">
        <v>6517</v>
      </c>
      <c r="B3150" t="s">
        <v>6518</v>
      </c>
      <c r="C3150" t="s">
        <v>10398</v>
      </c>
      <c r="D3150" t="s">
        <v>443</v>
      </c>
      <c r="E3150">
        <v>82.6875</v>
      </c>
      <c r="F3150">
        <v>87.5</v>
      </c>
      <c r="G3150">
        <v>-11.3504034348798</v>
      </c>
      <c r="H3150">
        <v>1.00002339019197</v>
      </c>
      <c r="I3150">
        <v>23.033735290698601</v>
      </c>
      <c r="J3150">
        <v>-2.8433108839697301</v>
      </c>
      <c r="K3150">
        <v>82.931355270667495</v>
      </c>
      <c r="L3150">
        <v>73.911747246797404</v>
      </c>
      <c r="M3150">
        <v>55.7376324472013</v>
      </c>
      <c r="N3150">
        <v>0.66963190184049004</v>
      </c>
      <c r="O3150">
        <v>4.97142857142856</v>
      </c>
      <c r="P3150">
        <v>62.037037037037003</v>
      </c>
      <c r="Q3150">
        <v>6.5318986801863002E-2</v>
      </c>
    </row>
    <row r="3151" spans="1:17" hidden="1" x14ac:dyDescent="0.3">
      <c r="A3151" t="s">
        <v>6519</v>
      </c>
      <c r="B3151" t="s">
        <v>6520</v>
      </c>
      <c r="C3151" t="s">
        <v>10398</v>
      </c>
      <c r="D3151" t="s">
        <v>83</v>
      </c>
      <c r="E3151">
        <v>82.581613399999995</v>
      </c>
      <c r="F3151">
        <v>37.18</v>
      </c>
      <c r="G3151">
        <v>459.629808155474</v>
      </c>
      <c r="H3151">
        <v>21.650259188155601</v>
      </c>
      <c r="I3151">
        <v>438.49152937993898</v>
      </c>
      <c r="J3151">
        <v>10.8870032179903</v>
      </c>
      <c r="K3151">
        <v>29.3887156515725</v>
      </c>
      <c r="L3151">
        <v>18.332285741749399</v>
      </c>
      <c r="M3151">
        <v>84.006717178243903</v>
      </c>
      <c r="N3151">
        <v>1.1489432290938599</v>
      </c>
      <c r="O3151">
        <v>0</v>
      </c>
      <c r="P3151">
        <v>546.60869565217297</v>
      </c>
      <c r="Q3151">
        <v>0.17103048588529399</v>
      </c>
    </row>
    <row r="3152" spans="1:17" hidden="1" x14ac:dyDescent="0.3">
      <c r="A3152" t="s">
        <v>6521</v>
      </c>
      <c r="B3152" t="s">
        <v>6522</v>
      </c>
      <c r="C3152" t="s">
        <v>10398</v>
      </c>
      <c r="D3152" t="s">
        <v>77</v>
      </c>
      <c r="E3152">
        <v>82.51395522</v>
      </c>
      <c r="F3152">
        <v>16.05</v>
      </c>
      <c r="G3152">
        <v>9.3673922829158194</v>
      </c>
      <c r="H3152">
        <v>-20.450998087021201</v>
      </c>
      <c r="I3152">
        <v>-4.8278304888902204</v>
      </c>
      <c r="J3152">
        <v>-0.51387243164991903</v>
      </c>
      <c r="K3152">
        <v>16.670846182901698</v>
      </c>
      <c r="L3152">
        <v>15.4778518222423</v>
      </c>
      <c r="M3152">
        <v>39.669534771327399</v>
      </c>
      <c r="N3152">
        <v>0.40414078475353099</v>
      </c>
      <c r="O3152">
        <v>24.485981308411201</v>
      </c>
      <c r="P3152">
        <v>52.132701421800903</v>
      </c>
      <c r="Q3152">
        <v>4.7139135408393998E-2</v>
      </c>
    </row>
    <row r="3153" spans="1:17" hidden="1" x14ac:dyDescent="0.3">
      <c r="A3153" t="s">
        <v>6523</v>
      </c>
      <c r="B3153" t="s">
        <v>6524</v>
      </c>
      <c r="C3153" t="s">
        <v>10398</v>
      </c>
      <c r="D3153" t="s">
        <v>278</v>
      </c>
      <c r="E3153">
        <v>82.390110140000004</v>
      </c>
      <c r="F3153">
        <v>34.450000000000003</v>
      </c>
      <c r="G3153">
        <v>-73.210667954718801</v>
      </c>
      <c r="H3153">
        <v>-1.2732375696895299</v>
      </c>
      <c r="I3153">
        <v>-25.3631300763833</v>
      </c>
      <c r="J3153">
        <v>-2.00322245360864</v>
      </c>
      <c r="K3153">
        <v>35.105504645411401</v>
      </c>
      <c r="L3153">
        <v>41.142789038177</v>
      </c>
      <c r="M3153">
        <v>51.569600949935598</v>
      </c>
      <c r="N3153">
        <v>0.77922077922077904</v>
      </c>
      <c r="O3153">
        <v>82.8737300435413</v>
      </c>
      <c r="P3153">
        <v>10.771704180064299</v>
      </c>
    </row>
    <row r="3154" spans="1:17" hidden="1" x14ac:dyDescent="0.3">
      <c r="A3154" t="s">
        <v>6525</v>
      </c>
      <c r="B3154" t="s">
        <v>6526</v>
      </c>
      <c r="C3154" t="s">
        <v>10398</v>
      </c>
      <c r="D3154" t="s">
        <v>390</v>
      </c>
      <c r="E3154">
        <v>81.913158060000001</v>
      </c>
      <c r="F3154">
        <v>54.65</v>
      </c>
      <c r="G3154">
        <v>-10.5304658502364</v>
      </c>
      <c r="H3154">
        <v>0.71377682379094198</v>
      </c>
      <c r="I3154">
        <v>7.3926479235640903</v>
      </c>
      <c r="J3154">
        <v>-1.300144240649</v>
      </c>
      <c r="K3154">
        <v>55.036836969108101</v>
      </c>
      <c r="L3154">
        <v>52.2082657959984</v>
      </c>
      <c r="M3154">
        <v>39.736981461394898</v>
      </c>
      <c r="N3154">
        <v>1.06255521433679</v>
      </c>
      <c r="O3154">
        <v>52.241537053979798</v>
      </c>
      <c r="P3154">
        <v>33.292682926829201</v>
      </c>
      <c r="Q3154">
        <v>-4.1631059251344998E-2</v>
      </c>
    </row>
    <row r="3155" spans="1:17" hidden="1" x14ac:dyDescent="0.3">
      <c r="A3155" t="s">
        <v>6527</v>
      </c>
      <c r="B3155" t="s">
        <v>6528</v>
      </c>
      <c r="C3155" t="s">
        <v>10398</v>
      </c>
      <c r="D3155" t="s">
        <v>390</v>
      </c>
      <c r="E3155">
        <v>81.768010500000003</v>
      </c>
      <c r="F3155">
        <v>215.65</v>
      </c>
      <c r="G3155">
        <v>39.477305889497401</v>
      </c>
      <c r="H3155">
        <v>-22.815878079584699</v>
      </c>
      <c r="I3155">
        <v>69.6713551876189</v>
      </c>
      <c r="J3155">
        <v>-7.5541889472552599</v>
      </c>
      <c r="K3155">
        <v>196.324883750027</v>
      </c>
      <c r="L3155">
        <v>159.63188460516099</v>
      </c>
      <c r="M3155">
        <v>36.894632513141097</v>
      </c>
      <c r="N3155">
        <v>0.58262129848520905</v>
      </c>
      <c r="O3155">
        <v>25.040575005796399</v>
      </c>
      <c r="P3155">
        <v>104.407582938388</v>
      </c>
      <c r="Q3155">
        <v>6.4404224305105007E-2</v>
      </c>
    </row>
    <row r="3156" spans="1:17" hidden="1" x14ac:dyDescent="0.3">
      <c r="A3156" t="s">
        <v>6529</v>
      </c>
      <c r="B3156" t="s">
        <v>6530</v>
      </c>
      <c r="C3156" t="s">
        <v>10398</v>
      </c>
      <c r="D3156" t="s">
        <v>197</v>
      </c>
      <c r="E3156">
        <v>81.725999999999999</v>
      </c>
      <c r="F3156">
        <v>106</v>
      </c>
      <c r="G3156">
        <v>-44.793646678123103</v>
      </c>
      <c r="H3156">
        <v>-9.5940771498994195</v>
      </c>
      <c r="I3156">
        <v>-23.452439824508701</v>
      </c>
      <c r="J3156">
        <v>-7.0489956083393697</v>
      </c>
      <c r="K3156">
        <v>115.525132606054</v>
      </c>
      <c r="L3156">
        <v>120.008666504339</v>
      </c>
      <c r="M3156">
        <v>27.5930630938729</v>
      </c>
      <c r="N3156">
        <v>1.6792596624931899</v>
      </c>
      <c r="O3156">
        <v>50.943396226415103</v>
      </c>
      <c r="P3156">
        <v>2.9126213592232899</v>
      </c>
    </row>
    <row r="3157" spans="1:17" hidden="1" x14ac:dyDescent="0.3">
      <c r="A3157" t="s">
        <v>6531</v>
      </c>
      <c r="B3157" t="s">
        <v>6532</v>
      </c>
      <c r="C3157" t="s">
        <v>10398</v>
      </c>
      <c r="D3157" t="s">
        <v>125</v>
      </c>
      <c r="E3157">
        <v>81.711382367999903</v>
      </c>
      <c r="F3157">
        <v>22.61</v>
      </c>
      <c r="G3157">
        <v>-31.024696114376301</v>
      </c>
      <c r="H3157">
        <v>5.6917581932985399</v>
      </c>
      <c r="I3157">
        <v>-20.638400415641701</v>
      </c>
      <c r="J3157">
        <v>-15.4170710848485</v>
      </c>
      <c r="K3157">
        <v>22.959102415104098</v>
      </c>
      <c r="L3157">
        <v>23.155319700194202</v>
      </c>
      <c r="M3157">
        <v>39.9864400981077</v>
      </c>
      <c r="N3157">
        <v>2.1980787944502498</v>
      </c>
      <c r="O3157">
        <v>75.541795665634595</v>
      </c>
      <c r="P3157">
        <v>27.236916150815901</v>
      </c>
      <c r="Q3157">
        <v>2.0835548223663999E-2</v>
      </c>
    </row>
    <row r="3158" spans="1:17" hidden="1" x14ac:dyDescent="0.3">
      <c r="A3158" t="s">
        <v>6533</v>
      </c>
      <c r="B3158" t="s">
        <v>6534</v>
      </c>
      <c r="C3158" t="s">
        <v>10398</v>
      </c>
      <c r="D3158" t="s">
        <v>429</v>
      </c>
      <c r="E3158">
        <v>81.624256055999993</v>
      </c>
      <c r="F3158">
        <v>17.59</v>
      </c>
      <c r="G3158">
        <v>50.816609732133202</v>
      </c>
      <c r="H3158">
        <v>15.591951347084199</v>
      </c>
      <c r="I3158">
        <v>23.759541742311502</v>
      </c>
      <c r="J3158">
        <v>-10.366217122077501</v>
      </c>
      <c r="K3158">
        <v>16.794385631964602</v>
      </c>
      <c r="L3158">
        <v>14.6385689705729</v>
      </c>
      <c r="M3158">
        <v>36.3085073013564</v>
      </c>
      <c r="N3158">
        <v>0.275720827115088</v>
      </c>
      <c r="O3158">
        <v>40.989198408186397</v>
      </c>
      <c r="P3158">
        <v>91.195652173913004</v>
      </c>
      <c r="Q3158">
        <v>-2.4011131392769999E-3</v>
      </c>
    </row>
    <row r="3159" spans="1:17" hidden="1" x14ac:dyDescent="0.3">
      <c r="A3159" t="s">
        <v>6535</v>
      </c>
      <c r="B3159" t="s">
        <v>6536</v>
      </c>
      <c r="C3159" t="s">
        <v>10398</v>
      </c>
      <c r="D3159" t="s">
        <v>83</v>
      </c>
      <c r="E3159">
        <v>81.607890424000004</v>
      </c>
      <c r="F3159">
        <v>44.12</v>
      </c>
      <c r="G3159">
        <v>164.960478262267</v>
      </c>
      <c r="H3159">
        <v>20.447662640452901</v>
      </c>
      <c r="I3159">
        <v>61.986335685695302</v>
      </c>
      <c r="J3159">
        <v>26.8337863996537</v>
      </c>
      <c r="K3159">
        <v>37.281332578505399</v>
      </c>
      <c r="L3159">
        <v>30.977679651248099</v>
      </c>
      <c r="M3159">
        <v>60.586152141968697</v>
      </c>
      <c r="N3159">
        <v>3.39136075416965</v>
      </c>
      <c r="O3159">
        <v>21.146872166817701</v>
      </c>
      <c r="P3159">
        <v>203.677482792527</v>
      </c>
      <c r="Q3159">
        <v>4.3242613966401E-2</v>
      </c>
    </row>
    <row r="3160" spans="1:17" hidden="1" x14ac:dyDescent="0.3">
      <c r="A3160" t="s">
        <v>6537</v>
      </c>
      <c r="B3160" t="s">
        <v>6538</v>
      </c>
      <c r="C3160" t="s">
        <v>10398</v>
      </c>
      <c r="D3160" t="s">
        <v>533</v>
      </c>
      <c r="E3160">
        <v>81.512090000000001</v>
      </c>
      <c r="F3160">
        <v>37.840000000000003</v>
      </c>
      <c r="G3160">
        <v>13.198806152065499</v>
      </c>
      <c r="H3160">
        <v>-13.617915822279199</v>
      </c>
      <c r="I3160">
        <v>-73.042314469449394</v>
      </c>
      <c r="J3160">
        <v>5.0093216944853696</v>
      </c>
      <c r="K3160">
        <v>46.438113462364498</v>
      </c>
      <c r="L3160">
        <v>57.247779023231701</v>
      </c>
      <c r="M3160">
        <v>61.540001505690697</v>
      </c>
      <c r="N3160">
        <v>2.1985537887827502</v>
      </c>
      <c r="O3160">
        <v>155.23255813953401</v>
      </c>
      <c r="P3160">
        <v>48.392156862745097</v>
      </c>
      <c r="Q3160">
        <v>0.114554809114621</v>
      </c>
    </row>
    <row r="3161" spans="1:17" hidden="1" x14ac:dyDescent="0.3">
      <c r="A3161" t="s">
        <v>6539</v>
      </c>
      <c r="B3161" t="s">
        <v>6540</v>
      </c>
      <c r="C3161" t="s">
        <v>10398</v>
      </c>
      <c r="D3161" t="s">
        <v>54</v>
      </c>
      <c r="E3161">
        <v>81.433172960999997</v>
      </c>
      <c r="F3161">
        <v>13.23</v>
      </c>
      <c r="G3161">
        <v>-58.388049261546101</v>
      </c>
      <c r="H3161">
        <v>-6.0573510891379696</v>
      </c>
      <c r="I3161">
        <v>-6.9188263791305804</v>
      </c>
      <c r="J3161">
        <v>-1.9396117250362701</v>
      </c>
      <c r="K3161">
        <v>13.4404292096606</v>
      </c>
      <c r="L3161">
        <v>13.732532536159701</v>
      </c>
      <c r="M3161">
        <v>49.591013638259</v>
      </c>
      <c r="N3161">
        <v>1.15645554276727</v>
      </c>
      <c r="O3161">
        <v>48.904006046863103</v>
      </c>
      <c r="P3161">
        <v>26.8456375838926</v>
      </c>
      <c r="Q3161">
        <v>4.3396589338724E-2</v>
      </c>
    </row>
    <row r="3162" spans="1:17" hidden="1" x14ac:dyDescent="0.3">
      <c r="A3162" t="s">
        <v>6541</v>
      </c>
      <c r="B3162" t="s">
        <v>6542</v>
      </c>
      <c r="C3162" t="s">
        <v>10398</v>
      </c>
      <c r="D3162" t="s">
        <v>642</v>
      </c>
      <c r="E3162">
        <v>81.082615250000003</v>
      </c>
      <c r="F3162">
        <v>47.53</v>
      </c>
      <c r="G3162">
        <v>-6.9355821619941</v>
      </c>
      <c r="H3162">
        <v>-7.4619942771682499</v>
      </c>
      <c r="I3162">
        <v>7.3136740088874204</v>
      </c>
      <c r="J3162">
        <v>-4.2902584867142703</v>
      </c>
      <c r="K3162">
        <v>45.9892174932301</v>
      </c>
      <c r="L3162">
        <v>42.365926409066098</v>
      </c>
      <c r="M3162">
        <v>44.794575784476798</v>
      </c>
      <c r="N3162">
        <v>0.58237784270355597</v>
      </c>
      <c r="O3162">
        <v>47.065011571638898</v>
      </c>
      <c r="P3162">
        <v>39.794117647058798</v>
      </c>
      <c r="Q3162">
        <v>3.3548320723009999E-2</v>
      </c>
    </row>
    <row r="3163" spans="1:17" hidden="1" x14ac:dyDescent="0.3">
      <c r="A3163" t="s">
        <v>6543</v>
      </c>
      <c r="B3163" t="s">
        <v>6544</v>
      </c>
      <c r="C3163" t="s">
        <v>10398</v>
      </c>
      <c r="D3163" t="s">
        <v>259</v>
      </c>
      <c r="E3163">
        <v>80.980573000000007</v>
      </c>
      <c r="F3163">
        <v>232.85</v>
      </c>
      <c r="G3163">
        <v>14.185297440431899</v>
      </c>
      <c r="H3163">
        <v>6.3891474540148296</v>
      </c>
      <c r="I3163">
        <v>9.3889625453633698</v>
      </c>
      <c r="J3163">
        <v>-5.5308124653845798</v>
      </c>
      <c r="K3163">
        <v>225.38701875013601</v>
      </c>
      <c r="L3163">
        <v>207.320388815896</v>
      </c>
      <c r="M3163">
        <v>49.262403615361102</v>
      </c>
      <c r="N3163">
        <v>0.55824626908060904</v>
      </c>
      <c r="O3163">
        <v>15.0096628730942</v>
      </c>
      <c r="P3163">
        <v>58.779406750767102</v>
      </c>
      <c r="Q3163">
        <v>0.125775164190742</v>
      </c>
    </row>
    <row r="3164" spans="1:17" hidden="1" x14ac:dyDescent="0.3">
      <c r="A3164" t="s">
        <v>6545</v>
      </c>
      <c r="B3164" t="s">
        <v>6546</v>
      </c>
      <c r="C3164" t="s">
        <v>10398</v>
      </c>
      <c r="D3164" t="s">
        <v>1509</v>
      </c>
      <c r="E3164">
        <v>80.855793563999995</v>
      </c>
      <c r="F3164">
        <v>19.11</v>
      </c>
      <c r="G3164">
        <v>-14.1253687325038</v>
      </c>
      <c r="H3164">
        <v>-20.291228574187201</v>
      </c>
      <c r="I3164">
        <v>-35.724607312193399</v>
      </c>
      <c r="J3164">
        <v>-7.5069408962373601</v>
      </c>
      <c r="K3164">
        <v>22.472073002442698</v>
      </c>
      <c r="L3164">
        <v>22.529815204305098</v>
      </c>
      <c r="M3164">
        <v>13.3323112683236</v>
      </c>
      <c r="N3164">
        <v>0.73839221397497501</v>
      </c>
      <c r="O3164">
        <v>81.3186813186813</v>
      </c>
      <c r="P3164">
        <v>19.437499999999901</v>
      </c>
      <c r="Q3164">
        <v>6.9906697632149004E-2</v>
      </c>
    </row>
    <row r="3165" spans="1:17" hidden="1" x14ac:dyDescent="0.3">
      <c r="A3165" t="s">
        <v>6547</v>
      </c>
      <c r="B3165" t="s">
        <v>6548</v>
      </c>
      <c r="C3165" t="s">
        <v>10398</v>
      </c>
      <c r="D3165" t="s">
        <v>1648</v>
      </c>
      <c r="E3165">
        <v>80.8</v>
      </c>
      <c r="F3165">
        <v>80.8</v>
      </c>
      <c r="G3165">
        <v>-32.9429289747738</v>
      </c>
      <c r="H3165">
        <v>-8.4318479525948096</v>
      </c>
      <c r="I3165">
        <v>-21.4445792640165</v>
      </c>
      <c r="J3165">
        <v>-7.2271518422977401</v>
      </c>
      <c r="K3165">
        <v>79.624932711561996</v>
      </c>
      <c r="M3165">
        <v>57.144606877964101</v>
      </c>
      <c r="N3165">
        <v>0.43706858569540302</v>
      </c>
      <c r="O3165">
        <v>19.678217821782098</v>
      </c>
      <c r="P3165">
        <v>15.4285714285714</v>
      </c>
    </row>
    <row r="3166" spans="1:17" hidden="1" x14ac:dyDescent="0.3">
      <c r="A3166" t="s">
        <v>6549</v>
      </c>
      <c r="B3166" t="s">
        <v>6550</v>
      </c>
      <c r="C3166" t="s">
        <v>10398</v>
      </c>
      <c r="D3166" t="s">
        <v>733</v>
      </c>
      <c r="E3166">
        <v>80.762895999999998</v>
      </c>
      <c r="F3166">
        <v>40</v>
      </c>
      <c r="G3166">
        <v>-20.7501092631571</v>
      </c>
      <c r="H3166">
        <v>-9.8079142426924992</v>
      </c>
      <c r="I3166">
        <v>-7.9024595018011299</v>
      </c>
      <c r="J3166">
        <v>-2.6042359780268298</v>
      </c>
      <c r="K3166">
        <v>41.7273022680426</v>
      </c>
      <c r="L3166">
        <v>42.611982263641003</v>
      </c>
      <c r="M3166">
        <v>40.640312112371603</v>
      </c>
      <c r="N3166">
        <v>0.604036880077086</v>
      </c>
      <c r="O3166">
        <v>41.75</v>
      </c>
      <c r="P3166">
        <v>26.782884310618002</v>
      </c>
      <c r="Q3166">
        <v>0.105934508108137</v>
      </c>
    </row>
    <row r="3167" spans="1:17" hidden="1" x14ac:dyDescent="0.3">
      <c r="A3167" t="s">
        <v>6551</v>
      </c>
      <c r="B3167" t="s">
        <v>6552</v>
      </c>
      <c r="C3167" t="s">
        <v>10398</v>
      </c>
      <c r="D3167" t="s">
        <v>192</v>
      </c>
      <c r="E3167">
        <v>80.574281999999997</v>
      </c>
      <c r="F3167">
        <v>46.14</v>
      </c>
      <c r="G3167">
        <v>207.44068495080299</v>
      </c>
      <c r="H3167">
        <v>41.201596773114296</v>
      </c>
      <c r="I3167">
        <v>132.39330238116801</v>
      </c>
      <c r="J3167">
        <v>4.1557578718346502</v>
      </c>
      <c r="K3167">
        <v>35.558927601094503</v>
      </c>
      <c r="L3167">
        <v>25.928128178792601</v>
      </c>
      <c r="M3167">
        <v>72.008465563582305</v>
      </c>
      <c r="N3167">
        <v>0.84591981887825496</v>
      </c>
      <c r="O3167">
        <v>6.2418725617685302</v>
      </c>
      <c r="P3167">
        <v>293.68600682593802</v>
      </c>
      <c r="Q3167">
        <v>0.14085861229431901</v>
      </c>
    </row>
    <row r="3168" spans="1:17" hidden="1" x14ac:dyDescent="0.3">
      <c r="A3168" t="s">
        <v>6553</v>
      </c>
      <c r="B3168" t="s">
        <v>6554</v>
      </c>
      <c r="C3168" t="s">
        <v>10398</v>
      </c>
      <c r="D3168" t="s">
        <v>259</v>
      </c>
      <c r="E3168">
        <v>80.568674999999999</v>
      </c>
      <c r="F3168">
        <v>150</v>
      </c>
      <c r="G3168">
        <v>100.856499273635</v>
      </c>
      <c r="H3168">
        <v>-5.6549966901293001</v>
      </c>
      <c r="I3168">
        <v>27.535770993799101</v>
      </c>
      <c r="J3168">
        <v>-6.1635447432861197</v>
      </c>
      <c r="K3168">
        <v>147.24129018865901</v>
      </c>
      <c r="L3168">
        <v>119.825881448297</v>
      </c>
      <c r="M3168">
        <v>44.722323457790601</v>
      </c>
      <c r="N3168">
        <v>0.40931449678493298</v>
      </c>
      <c r="O3168">
        <v>22.599999999999898</v>
      </c>
      <c r="P3168">
        <v>153.80710659898401</v>
      </c>
      <c r="Q3168">
        <v>0.13208840107245001</v>
      </c>
    </row>
    <row r="3169" spans="1:17" hidden="1" x14ac:dyDescent="0.3">
      <c r="A3169" t="s">
        <v>6555</v>
      </c>
      <c r="B3169" t="s">
        <v>6556</v>
      </c>
      <c r="C3169" t="s">
        <v>10398</v>
      </c>
      <c r="D3169" t="s">
        <v>605</v>
      </c>
      <c r="E3169">
        <v>80.458170550000006</v>
      </c>
      <c r="F3169">
        <v>50.5</v>
      </c>
      <c r="G3169">
        <v>19.2216800067654</v>
      </c>
      <c r="H3169">
        <v>2.5366699765373601</v>
      </c>
      <c r="I3169">
        <v>4.8655016691084203</v>
      </c>
      <c r="J3169">
        <v>2.1927245030890901</v>
      </c>
      <c r="K3169">
        <v>48.274562799426498</v>
      </c>
      <c r="L3169">
        <v>45.161731909063597</v>
      </c>
      <c r="M3169">
        <v>51.5195600469971</v>
      </c>
      <c r="N3169">
        <v>0.45663938109285501</v>
      </c>
      <c r="O3169">
        <v>38.356435643564303</v>
      </c>
      <c r="P3169">
        <v>56.980345927952797</v>
      </c>
      <c r="Q3169">
        <v>3.3577481659387003E-2</v>
      </c>
    </row>
    <row r="3170" spans="1:17" hidden="1" x14ac:dyDescent="0.3">
      <c r="A3170" t="s">
        <v>6557</v>
      </c>
      <c r="B3170" t="s">
        <v>6558</v>
      </c>
      <c r="C3170" t="s">
        <v>10398</v>
      </c>
      <c r="D3170" t="s">
        <v>605</v>
      </c>
      <c r="E3170">
        <v>80.455232479999907</v>
      </c>
      <c r="F3170">
        <v>93.1</v>
      </c>
      <c r="G3170">
        <v>-3.0130892342074298</v>
      </c>
      <c r="H3170">
        <v>-0.88429365176159902</v>
      </c>
      <c r="I3170">
        <v>-7.3278966104354799</v>
      </c>
      <c r="J3170">
        <v>-6.8637127691985</v>
      </c>
      <c r="K3170">
        <v>93.759952796032593</v>
      </c>
      <c r="L3170">
        <v>91.937888369792006</v>
      </c>
      <c r="M3170">
        <v>43.283247129205698</v>
      </c>
      <c r="N3170">
        <v>0.79000836268611796</v>
      </c>
      <c r="O3170">
        <v>28.195488721804502</v>
      </c>
      <c r="P3170">
        <v>30.6666666666666</v>
      </c>
      <c r="Q3170">
        <v>1.6676471286078E-2</v>
      </c>
    </row>
    <row r="3171" spans="1:17" hidden="1" x14ac:dyDescent="0.3">
      <c r="A3171" t="s">
        <v>6559</v>
      </c>
      <c r="B3171" t="s">
        <v>6560</v>
      </c>
      <c r="C3171" t="s">
        <v>10398</v>
      </c>
      <c r="D3171" t="s">
        <v>46</v>
      </c>
      <c r="E3171">
        <v>80.450580000000002</v>
      </c>
      <c r="F3171">
        <v>130.19999999999999</v>
      </c>
      <c r="G3171">
        <v>1.9215048370283601</v>
      </c>
      <c r="H3171">
        <v>-3.3347068350568598</v>
      </c>
      <c r="I3171">
        <v>9.5517618561635196</v>
      </c>
      <c r="J3171">
        <v>-6.6768710307799202</v>
      </c>
      <c r="K3171">
        <v>136.67316666741601</v>
      </c>
      <c r="L3171">
        <v>118.79337308253901</v>
      </c>
      <c r="M3171">
        <v>40.217690350250002</v>
      </c>
      <c r="N3171">
        <v>0.36636636636636599</v>
      </c>
      <c r="O3171">
        <v>43.279569892473098</v>
      </c>
      <c r="P3171">
        <v>52.102803738317697</v>
      </c>
      <c r="Q3171">
        <v>0.10762224312235801</v>
      </c>
    </row>
    <row r="3172" spans="1:17" hidden="1" x14ac:dyDescent="0.3">
      <c r="A3172" t="s">
        <v>6561</v>
      </c>
      <c r="B3172" t="s">
        <v>6562</v>
      </c>
      <c r="C3172" t="s">
        <v>10398</v>
      </c>
      <c r="D3172" t="s">
        <v>1414</v>
      </c>
      <c r="E3172">
        <v>80.387543989999998</v>
      </c>
      <c r="F3172">
        <v>39.65</v>
      </c>
      <c r="G3172">
        <v>-18.0605946387419</v>
      </c>
      <c r="H3172">
        <v>-3.4858344797906202</v>
      </c>
      <c r="I3172">
        <v>41.141650823798699</v>
      </c>
      <c r="J3172">
        <v>-6.7448139220253696</v>
      </c>
      <c r="K3172">
        <v>36.191071238153398</v>
      </c>
      <c r="L3172">
        <v>32.220520543331702</v>
      </c>
      <c r="M3172">
        <v>53.646420851314502</v>
      </c>
      <c r="N3172">
        <v>0.986363636363636</v>
      </c>
      <c r="O3172">
        <v>12.7364438839848</v>
      </c>
      <c r="P3172">
        <v>64.864864864864799</v>
      </c>
    </row>
    <row r="3173" spans="1:17" hidden="1" x14ac:dyDescent="0.3">
      <c r="A3173" t="s">
        <v>6563</v>
      </c>
      <c r="B3173" t="s">
        <v>6564</v>
      </c>
      <c r="C3173" t="s">
        <v>10398</v>
      </c>
      <c r="D3173" t="s">
        <v>533</v>
      </c>
      <c r="E3173">
        <v>80.245985399999995</v>
      </c>
      <c r="F3173">
        <v>20.37</v>
      </c>
      <c r="G3173">
        <v>174.89065825461199</v>
      </c>
      <c r="H3173">
        <v>63.055285511603003</v>
      </c>
      <c r="I3173">
        <v>147.13907803263399</v>
      </c>
      <c r="J3173">
        <v>6.40351573573823</v>
      </c>
      <c r="K3173">
        <v>14.6366820386786</v>
      </c>
      <c r="L3173">
        <v>10.9904573521848</v>
      </c>
      <c r="M3173">
        <v>98.9668367153986</v>
      </c>
      <c r="N3173">
        <v>2.32615497171042</v>
      </c>
      <c r="O3173">
        <v>0</v>
      </c>
      <c r="P3173">
        <v>215.32507739938001</v>
      </c>
      <c r="Q3173">
        <v>0.12776726227174001</v>
      </c>
    </row>
    <row r="3174" spans="1:17" hidden="1" x14ac:dyDescent="0.3">
      <c r="A3174" t="s">
        <v>6565</v>
      </c>
      <c r="B3174" t="s">
        <v>6566</v>
      </c>
      <c r="C3174" t="s">
        <v>10398</v>
      </c>
      <c r="D3174" t="s">
        <v>114</v>
      </c>
      <c r="E3174">
        <v>80.069999999999993</v>
      </c>
      <c r="F3174">
        <v>102</v>
      </c>
      <c r="G3174">
        <v>-2.49084293980538</v>
      </c>
      <c r="H3174">
        <v>0.36557068575721802</v>
      </c>
      <c r="I3174">
        <v>-4.8248916369938604</v>
      </c>
      <c r="J3174">
        <v>0.890799285521789</v>
      </c>
      <c r="K3174">
        <v>95.607375013574398</v>
      </c>
      <c r="L3174">
        <v>97.582347365838302</v>
      </c>
      <c r="M3174">
        <v>68.202772737260105</v>
      </c>
      <c r="N3174">
        <v>1.04530932326459</v>
      </c>
      <c r="O3174">
        <v>40.245098039215698</v>
      </c>
      <c r="P3174">
        <v>34.210526315789402</v>
      </c>
    </row>
    <row r="3175" spans="1:17" hidden="1" x14ac:dyDescent="0.3">
      <c r="A3175" t="s">
        <v>6567</v>
      </c>
      <c r="B3175" t="s">
        <v>6568</v>
      </c>
      <c r="C3175" t="s">
        <v>10398</v>
      </c>
      <c r="D3175" t="s">
        <v>1796</v>
      </c>
      <c r="E3175">
        <v>80.052674710999995</v>
      </c>
      <c r="F3175">
        <v>95.99</v>
      </c>
      <c r="G3175">
        <v>48.198537059605997</v>
      </c>
      <c r="H3175">
        <v>133.65125330986999</v>
      </c>
      <c r="I3175">
        <v>100.163002259555</v>
      </c>
      <c r="J3175">
        <v>19.807302564355499</v>
      </c>
      <c r="K3175">
        <v>52.504275168717697</v>
      </c>
      <c r="L3175">
        <v>46.716273035951197</v>
      </c>
      <c r="M3175">
        <v>96.3712117910366</v>
      </c>
      <c r="N3175">
        <v>4.0892212319801802</v>
      </c>
      <c r="O3175">
        <v>0</v>
      </c>
      <c r="P3175">
        <v>208.649517684887</v>
      </c>
      <c r="Q3175">
        <v>5.6670964165718998E-2</v>
      </c>
    </row>
    <row r="3176" spans="1:17" hidden="1" x14ac:dyDescent="0.3">
      <c r="A3176" t="s">
        <v>6569</v>
      </c>
      <c r="B3176" t="s">
        <v>6570</v>
      </c>
      <c r="C3176" t="s">
        <v>10398</v>
      </c>
      <c r="D3176" t="s">
        <v>514</v>
      </c>
      <c r="E3176">
        <v>80.015039999999999</v>
      </c>
      <c r="F3176">
        <v>291.60000000000002</v>
      </c>
      <c r="G3176">
        <v>71.094584567575396</v>
      </c>
      <c r="H3176">
        <v>0.27728250705965501</v>
      </c>
      <c r="I3176">
        <v>8.6873117282862999</v>
      </c>
      <c r="J3176">
        <v>-8.1031437389723493</v>
      </c>
      <c r="K3176">
        <v>299.70765879547503</v>
      </c>
      <c r="L3176">
        <v>258.14681832030601</v>
      </c>
      <c r="M3176">
        <v>29.408047716530799</v>
      </c>
      <c r="N3176">
        <v>0.77844311377245501</v>
      </c>
      <c r="O3176">
        <v>37.551440329218103</v>
      </c>
      <c r="P3176">
        <v>135.16129032257999</v>
      </c>
      <c r="Q3176">
        <v>0.139952905394157</v>
      </c>
    </row>
    <row r="3177" spans="1:17" hidden="1" x14ac:dyDescent="0.3">
      <c r="A3177" t="s">
        <v>6571</v>
      </c>
      <c r="B3177" t="s">
        <v>6572</v>
      </c>
      <c r="C3177" t="s">
        <v>10398</v>
      </c>
      <c r="D3177" t="s">
        <v>436</v>
      </c>
      <c r="E3177">
        <v>79.627171337999997</v>
      </c>
      <c r="F3177">
        <v>1.17</v>
      </c>
      <c r="G3177">
        <v>-115.386246440541</v>
      </c>
      <c r="H3177">
        <v>-11.188580650028999</v>
      </c>
      <c r="I3177">
        <v>-9.5507591522398396</v>
      </c>
      <c r="J3177">
        <v>-11.2024184760353</v>
      </c>
      <c r="K3177">
        <v>1.3392186611305801</v>
      </c>
      <c r="L3177">
        <v>1.9929160244373301</v>
      </c>
      <c r="M3177">
        <v>26.597338645882601</v>
      </c>
      <c r="N3177">
        <v>2.96507910972772</v>
      </c>
      <c r="O3177">
        <v>813.910566084479</v>
      </c>
      <c r="P3177">
        <v>35.6806722689075</v>
      </c>
      <c r="Q3177">
        <v>4.8479349473179001E-2</v>
      </c>
    </row>
    <row r="3178" spans="1:17" hidden="1" x14ac:dyDescent="0.3">
      <c r="A3178" t="s">
        <v>6573</v>
      </c>
      <c r="B3178" t="s">
        <v>6574</v>
      </c>
      <c r="C3178" t="s">
        <v>10398</v>
      </c>
      <c r="D3178" t="s">
        <v>1171</v>
      </c>
      <c r="E3178">
        <v>79.254900000000006</v>
      </c>
      <c r="F3178">
        <v>5.35</v>
      </c>
      <c r="G3178">
        <v>-97.6342679445508</v>
      </c>
      <c r="H3178">
        <v>-10.2009978576716</v>
      </c>
      <c r="I3178">
        <v>-47.121563881666702</v>
      </c>
      <c r="J3178">
        <v>-1.71336738114487</v>
      </c>
      <c r="K3178">
        <v>5.5712092369525203</v>
      </c>
      <c r="L3178">
        <v>8.8383055849876992</v>
      </c>
      <c r="M3178">
        <v>40.596301855883297</v>
      </c>
      <c r="N3178">
        <v>1.7986394338752201</v>
      </c>
      <c r="O3178">
        <v>285.42056074766299</v>
      </c>
      <c r="P3178">
        <v>18.7833037300177</v>
      </c>
      <c r="Q3178">
        <v>-4.8753441617863998E-2</v>
      </c>
    </row>
    <row r="3179" spans="1:17" hidden="1" x14ac:dyDescent="0.3">
      <c r="A3179" t="s">
        <v>6575</v>
      </c>
      <c r="B3179" t="s">
        <v>6576</v>
      </c>
      <c r="C3179" t="s">
        <v>10398</v>
      </c>
      <c r="D3179" t="s">
        <v>125</v>
      </c>
      <c r="E3179">
        <v>79.23415</v>
      </c>
      <c r="F3179">
        <v>3.17</v>
      </c>
      <c r="G3179">
        <v>266.656353321876</v>
      </c>
      <c r="H3179">
        <v>30.161669976537301</v>
      </c>
      <c r="I3179">
        <v>198.90470303263399</v>
      </c>
      <c r="J3179">
        <v>-4.4242107546388398</v>
      </c>
      <c r="K3179">
        <v>2.4687115881784001</v>
      </c>
      <c r="L3179">
        <v>1.61566422676537</v>
      </c>
      <c r="M3179">
        <v>68.9566937702308</v>
      </c>
      <c r="N3179">
        <v>2.5282288054649702</v>
      </c>
      <c r="O3179">
        <v>4.7318611987381596</v>
      </c>
      <c r="P3179">
        <v>387.692307692307</v>
      </c>
      <c r="Q3179">
        <v>5.0854093050654997E-2</v>
      </c>
    </row>
    <row r="3180" spans="1:17" hidden="1" x14ac:dyDescent="0.3">
      <c r="A3180" t="s">
        <v>6577</v>
      </c>
      <c r="B3180" t="s">
        <v>6578</v>
      </c>
      <c r="C3180" t="s">
        <v>10398</v>
      </c>
      <c r="D3180" t="s">
        <v>259</v>
      </c>
      <c r="E3180">
        <v>79.087500000000006</v>
      </c>
      <c r="F3180">
        <v>105.45</v>
      </c>
      <c r="G3180">
        <v>57.374438428259801</v>
      </c>
      <c r="H3180">
        <v>-11.432245367377901</v>
      </c>
      <c r="I3180">
        <v>106.74478832048</v>
      </c>
      <c r="J3180">
        <v>-2.6992828741026198</v>
      </c>
      <c r="K3180">
        <v>109.44121207075101</v>
      </c>
      <c r="L3180">
        <v>85.299033740953206</v>
      </c>
      <c r="M3180">
        <v>44.884707016876703</v>
      </c>
      <c r="N3180">
        <v>0.30530947143111897</v>
      </c>
      <c r="O3180">
        <v>36.4153627311522</v>
      </c>
      <c r="P3180">
        <v>142.13547646383401</v>
      </c>
      <c r="Q3180">
        <v>6.1836025216285E-2</v>
      </c>
    </row>
    <row r="3181" spans="1:17" hidden="1" x14ac:dyDescent="0.3">
      <c r="A3181" t="s">
        <v>6579</v>
      </c>
      <c r="B3181" t="s">
        <v>6580</v>
      </c>
      <c r="C3181" t="s">
        <v>10398</v>
      </c>
      <c r="D3181" t="s">
        <v>467</v>
      </c>
      <c r="E3181">
        <v>79.02</v>
      </c>
      <c r="F3181">
        <v>8.7799999999999994</v>
      </c>
      <c r="G3181">
        <v>14.105207659029</v>
      </c>
      <c r="H3181">
        <v>21.833716844064799</v>
      </c>
      <c r="I3181">
        <v>11.212508629099499</v>
      </c>
      <c r="J3181">
        <v>17.366470237258302</v>
      </c>
      <c r="K3181">
        <v>7.4204930223440799</v>
      </c>
      <c r="L3181">
        <v>7.2737696234878904</v>
      </c>
      <c r="M3181">
        <v>83.131127944454903</v>
      </c>
      <c r="N3181">
        <v>1.87847126715484</v>
      </c>
      <c r="O3181">
        <v>20.728929384965799</v>
      </c>
      <c r="P3181">
        <v>58.198198198198099</v>
      </c>
      <c r="Q3181">
        <v>4.1212678861038E-2</v>
      </c>
    </row>
    <row r="3182" spans="1:17" hidden="1" x14ac:dyDescent="0.3">
      <c r="A3182" t="s">
        <v>6581</v>
      </c>
      <c r="B3182" t="s">
        <v>6582</v>
      </c>
      <c r="C3182" t="s">
        <v>10398</v>
      </c>
      <c r="D3182" t="s">
        <v>1414</v>
      </c>
      <c r="E3182">
        <v>78.956650800000006</v>
      </c>
      <c r="F3182">
        <v>51.3</v>
      </c>
      <c r="G3182">
        <v>-43.879360963837399</v>
      </c>
      <c r="H3182">
        <v>-18.707377642510199</v>
      </c>
      <c r="I3182">
        <v>-32.381011253080104</v>
      </c>
      <c r="J3182">
        <v>-15.9990816668591</v>
      </c>
      <c r="M3182">
        <v>0</v>
      </c>
      <c r="O3182">
        <v>22.807017543859601</v>
      </c>
      <c r="P3182">
        <v>0</v>
      </c>
    </row>
    <row r="3183" spans="1:17" hidden="1" x14ac:dyDescent="0.3">
      <c r="A3183" t="s">
        <v>6583</v>
      </c>
      <c r="B3183" t="s">
        <v>6584</v>
      </c>
      <c r="C3183" t="s">
        <v>10398</v>
      </c>
      <c r="D3183" t="s">
        <v>390</v>
      </c>
      <c r="E3183">
        <v>78.954300000000003</v>
      </c>
      <c r="F3183">
        <v>6.66</v>
      </c>
      <c r="G3183">
        <v>19.000730831917</v>
      </c>
      <c r="H3183">
        <v>-7.4216633567959702</v>
      </c>
      <c r="I3183">
        <v>64.320479532223203</v>
      </c>
      <c r="J3183">
        <v>-9.0803523743235903</v>
      </c>
      <c r="K3183">
        <v>6.8091850368772802</v>
      </c>
      <c r="L3183">
        <v>5.3909083679872403</v>
      </c>
      <c r="M3183">
        <v>22.002488004085599</v>
      </c>
      <c r="N3183">
        <v>0.208911432046818</v>
      </c>
      <c r="O3183">
        <v>26.126126126126099</v>
      </c>
      <c r="P3183">
        <v>106.83229813664499</v>
      </c>
      <c r="Q3183">
        <v>0.13062884707898201</v>
      </c>
    </row>
    <row r="3184" spans="1:17" hidden="1" x14ac:dyDescent="0.3">
      <c r="A3184" t="s">
        <v>6585</v>
      </c>
      <c r="B3184" t="s">
        <v>6586</v>
      </c>
      <c r="C3184" t="s">
        <v>10398</v>
      </c>
      <c r="D3184" t="s">
        <v>991</v>
      </c>
      <c r="E3184">
        <v>78.766649999999998</v>
      </c>
      <c r="F3184">
        <v>50.85</v>
      </c>
      <c r="G3184">
        <v>-68.291657528032701</v>
      </c>
      <c r="H3184">
        <v>-8.0133457764557008</v>
      </c>
      <c r="I3184">
        <v>-25.808545606204301</v>
      </c>
      <c r="J3184">
        <v>-3.5420488055914601</v>
      </c>
      <c r="K3184">
        <v>52.801400714616797</v>
      </c>
      <c r="M3184">
        <v>29.338631963832</v>
      </c>
      <c r="N3184">
        <v>0.46126215576906199</v>
      </c>
      <c r="O3184">
        <v>71.091445427728601</v>
      </c>
      <c r="P3184">
        <v>41.25</v>
      </c>
    </row>
    <row r="3185" spans="1:17" hidden="1" x14ac:dyDescent="0.3">
      <c r="A3185" t="s">
        <v>6587</v>
      </c>
      <c r="B3185" t="s">
        <v>6588</v>
      </c>
      <c r="C3185" t="s">
        <v>10398</v>
      </c>
      <c r="D3185" t="s">
        <v>5197</v>
      </c>
      <c r="E3185">
        <v>78.746084999999994</v>
      </c>
      <c r="F3185">
        <v>141.35</v>
      </c>
      <c r="G3185">
        <v>44.912526161382999</v>
      </c>
      <c r="H3185">
        <v>51.396877077128998</v>
      </c>
      <c r="I3185">
        <v>285.761845889776</v>
      </c>
      <c r="J3185">
        <v>-2.27280794058544</v>
      </c>
      <c r="K3185">
        <v>98.945982901463594</v>
      </c>
      <c r="L3185">
        <v>61.048824707440197</v>
      </c>
      <c r="M3185">
        <v>68.736918772203097</v>
      </c>
      <c r="N3185">
        <v>0.70419218087611801</v>
      </c>
      <c r="O3185">
        <v>2.5822426600636801</v>
      </c>
      <c r="P3185">
        <v>510.05610703495802</v>
      </c>
    </row>
    <row r="3186" spans="1:17" hidden="1" x14ac:dyDescent="0.3">
      <c r="A3186" t="s">
        <v>6589</v>
      </c>
      <c r="B3186" t="s">
        <v>6590</v>
      </c>
      <c r="C3186" t="s">
        <v>10398</v>
      </c>
      <c r="D3186" t="s">
        <v>533</v>
      </c>
      <c r="E3186">
        <v>78.575003100000004</v>
      </c>
      <c r="F3186">
        <v>46.77</v>
      </c>
      <c r="G3186">
        <v>315.41111069580597</v>
      </c>
      <c r="H3186">
        <v>107.402817012719</v>
      </c>
      <c r="I3186">
        <v>184.81921080465401</v>
      </c>
      <c r="J3186">
        <v>6.4725255181238097</v>
      </c>
      <c r="K3186">
        <v>28.3122286187889</v>
      </c>
      <c r="L3186">
        <v>18.720459091929701</v>
      </c>
      <c r="M3186">
        <v>99.957687844437601</v>
      </c>
      <c r="N3186">
        <v>1.17316787232841</v>
      </c>
      <c r="O3186">
        <v>0</v>
      </c>
      <c r="P3186">
        <v>368.16816816816799</v>
      </c>
    </row>
    <row r="3187" spans="1:17" hidden="1" x14ac:dyDescent="0.3">
      <c r="A3187" t="s">
        <v>6591</v>
      </c>
      <c r="B3187" t="s">
        <v>6592</v>
      </c>
      <c r="C3187" t="s">
        <v>10398</v>
      </c>
      <c r="D3187" t="s">
        <v>197</v>
      </c>
      <c r="E3187">
        <v>78.5720144</v>
      </c>
      <c r="F3187">
        <v>68.86</v>
      </c>
      <c r="G3187">
        <v>-52.835202803415697</v>
      </c>
      <c r="H3187">
        <v>-18.383201818334399</v>
      </c>
      <c r="I3187">
        <v>-28.655109930088301</v>
      </c>
      <c r="J3187">
        <v>-5.8419388097163001</v>
      </c>
      <c r="K3187">
        <v>70.185706361969906</v>
      </c>
      <c r="L3187">
        <v>75.517346318132994</v>
      </c>
      <c r="M3187">
        <v>46.912914018945202</v>
      </c>
      <c r="N3187">
        <v>0.37057694642212902</v>
      </c>
      <c r="O3187">
        <v>49.578855649143101</v>
      </c>
      <c r="P3187">
        <v>9.3189395142085907</v>
      </c>
      <c r="Q3187">
        <v>8.2300165794406993E-2</v>
      </c>
    </row>
    <row r="3188" spans="1:17" hidden="1" x14ac:dyDescent="0.3">
      <c r="A3188" t="s">
        <v>6593</v>
      </c>
      <c r="B3188" t="s">
        <v>6594</v>
      </c>
      <c r="C3188" t="s">
        <v>10398</v>
      </c>
      <c r="D3188" t="s">
        <v>418</v>
      </c>
      <c r="E3188">
        <v>78.547278000000006</v>
      </c>
      <c r="F3188">
        <v>156.9</v>
      </c>
      <c r="G3188">
        <v>237.087384572079</v>
      </c>
      <c r="H3188">
        <v>56.479182599729398</v>
      </c>
      <c r="I3188">
        <v>230.10501030782601</v>
      </c>
      <c r="J3188">
        <v>12.9289575070816</v>
      </c>
      <c r="K3188">
        <v>107.60780110712901</v>
      </c>
      <c r="L3188">
        <v>74.575850829949701</v>
      </c>
      <c r="M3188">
        <v>98.049649023683997</v>
      </c>
      <c r="N3188">
        <v>5.1847807770102596</v>
      </c>
      <c r="O3188">
        <v>0</v>
      </c>
      <c r="P3188">
        <v>356.237299888878</v>
      </c>
      <c r="Q3188">
        <v>0.225112602137543</v>
      </c>
    </row>
    <row r="3189" spans="1:17" hidden="1" x14ac:dyDescent="0.3">
      <c r="A3189" t="s">
        <v>6595</v>
      </c>
      <c r="B3189" t="s">
        <v>6596</v>
      </c>
      <c r="C3189" t="s">
        <v>10398</v>
      </c>
      <c r="D3189" t="s">
        <v>404</v>
      </c>
      <c r="E3189">
        <v>78.482505750000001</v>
      </c>
      <c r="F3189">
        <v>106.9</v>
      </c>
      <c r="G3189">
        <v>107.435178155579</v>
      </c>
      <c r="H3189">
        <v>111.302210085198</v>
      </c>
      <c r="I3189">
        <v>220.73196135276001</v>
      </c>
      <c r="J3189">
        <v>-1.71336738114487</v>
      </c>
      <c r="K3189">
        <v>71.648767151416195</v>
      </c>
      <c r="L3189">
        <v>49.434924842046399</v>
      </c>
      <c r="M3189">
        <v>62.2729990231323</v>
      </c>
      <c r="N3189">
        <v>0.825567750396907</v>
      </c>
      <c r="O3189">
        <v>13.797942001870901</v>
      </c>
      <c r="P3189">
        <v>273.12390924956298</v>
      </c>
    </row>
    <row r="3190" spans="1:17" hidden="1" x14ac:dyDescent="0.3">
      <c r="A3190" t="s">
        <v>6597</v>
      </c>
      <c r="B3190" t="s">
        <v>6598</v>
      </c>
      <c r="C3190" t="s">
        <v>10398</v>
      </c>
      <c r="D3190" t="s">
        <v>467</v>
      </c>
      <c r="E3190">
        <v>78.458160000000007</v>
      </c>
      <c r="F3190">
        <v>57.86</v>
      </c>
      <c r="G3190">
        <v>-17.786883393098901</v>
      </c>
      <c r="H3190">
        <v>4.0393004086130597</v>
      </c>
      <c r="I3190">
        <v>12.6617651795267</v>
      </c>
      <c r="J3190">
        <v>-3.2896385675855502</v>
      </c>
      <c r="K3190">
        <v>56.004989167166997</v>
      </c>
      <c r="L3190">
        <v>51.888007702325297</v>
      </c>
      <c r="M3190">
        <v>43.273824175478701</v>
      </c>
      <c r="N3190">
        <v>1.74576426565231</v>
      </c>
      <c r="O3190">
        <v>31.0058762530245</v>
      </c>
      <c r="P3190">
        <v>38.421052631578902</v>
      </c>
      <c r="Q3190">
        <v>5.3037534175754998E-2</v>
      </c>
    </row>
    <row r="3191" spans="1:17" hidden="1" x14ac:dyDescent="0.3">
      <c r="A3191" t="s">
        <v>6599</v>
      </c>
      <c r="B3191" t="s">
        <v>6600</v>
      </c>
      <c r="C3191" t="s">
        <v>10398</v>
      </c>
      <c r="D3191" t="s">
        <v>164</v>
      </c>
      <c r="E3191">
        <v>78.091604429999904</v>
      </c>
      <c r="F3191">
        <v>85.34</v>
      </c>
      <c r="G3191">
        <v>24.460407375930899</v>
      </c>
      <c r="H3191">
        <v>-0.86147929285797598</v>
      </c>
      <c r="I3191">
        <v>-25.9255162135047</v>
      </c>
      <c r="J3191">
        <v>-4.9712859331810799</v>
      </c>
      <c r="K3191">
        <v>87.779490721285896</v>
      </c>
      <c r="L3191">
        <v>85.4927918823509</v>
      </c>
      <c r="M3191">
        <v>45.773655368707303</v>
      </c>
      <c r="N3191">
        <v>1.61786958251948</v>
      </c>
      <c r="O3191">
        <v>48.066557300210903</v>
      </c>
      <c r="P3191">
        <v>63.330143540669802</v>
      </c>
      <c r="Q3191">
        <v>0.178344537839323</v>
      </c>
    </row>
    <row r="3192" spans="1:17" hidden="1" x14ac:dyDescent="0.3">
      <c r="A3192" t="s">
        <v>6601</v>
      </c>
      <c r="B3192" t="s">
        <v>6602</v>
      </c>
      <c r="C3192" t="s">
        <v>10398</v>
      </c>
      <c r="D3192" t="s">
        <v>83</v>
      </c>
      <c r="E3192">
        <v>77.910077560000005</v>
      </c>
      <c r="F3192">
        <v>10.3</v>
      </c>
      <c r="G3192">
        <v>-15.6555935807779</v>
      </c>
      <c r="H3192">
        <v>23.249877700571801</v>
      </c>
      <c r="I3192">
        <v>0.97984754130463902</v>
      </c>
      <c r="J3192">
        <v>-21.216913480435601</v>
      </c>
      <c r="K3192">
        <v>9.9495843469865903</v>
      </c>
      <c r="L3192">
        <v>9.5164113735801905</v>
      </c>
      <c r="M3192">
        <v>43.814979234671902</v>
      </c>
      <c r="N3192">
        <v>4.5287109268627104</v>
      </c>
      <c r="O3192">
        <v>40.194174757281502</v>
      </c>
      <c r="P3192">
        <v>41.873278236914601</v>
      </c>
      <c r="Q3192">
        <v>-5.0407501919270004E-3</v>
      </c>
    </row>
    <row r="3193" spans="1:17" hidden="1" x14ac:dyDescent="0.3">
      <c r="A3193" t="s">
        <v>6603</v>
      </c>
      <c r="B3193" t="s">
        <v>6604</v>
      </c>
      <c r="C3193" t="s">
        <v>10398</v>
      </c>
      <c r="D3193" t="s">
        <v>605</v>
      </c>
      <c r="E3193">
        <v>77.680793663999907</v>
      </c>
      <c r="F3193">
        <v>51.84</v>
      </c>
      <c r="G3193">
        <v>-14.265504297700399</v>
      </c>
      <c r="H3193">
        <v>-4.6872947421658004</v>
      </c>
      <c r="I3193">
        <v>20.625602149572799</v>
      </c>
      <c r="J3193">
        <v>-2.3039987457069899</v>
      </c>
      <c r="K3193">
        <v>48.554803634944797</v>
      </c>
      <c r="L3193">
        <v>44.776128058970997</v>
      </c>
      <c r="M3193">
        <v>53.854490391951401</v>
      </c>
      <c r="N3193">
        <v>1.0217734596491701</v>
      </c>
      <c r="O3193">
        <v>25.366512345678899</v>
      </c>
      <c r="P3193">
        <v>56.948228882833703</v>
      </c>
      <c r="Q3193">
        <v>1.4283648572767999E-2</v>
      </c>
    </row>
    <row r="3194" spans="1:17" hidden="1" x14ac:dyDescent="0.3">
      <c r="A3194" t="s">
        <v>6605</v>
      </c>
      <c r="B3194" t="s">
        <v>6606</v>
      </c>
      <c r="C3194" t="s">
        <v>10398</v>
      </c>
      <c r="E3194">
        <v>77.507608439999998</v>
      </c>
      <c r="F3194">
        <v>55.92</v>
      </c>
      <c r="G3194">
        <v>-35.070320106114998</v>
      </c>
      <c r="H3194">
        <v>-11.9575678267007</v>
      </c>
      <c r="I3194">
        <v>-22.0458294304369</v>
      </c>
      <c r="J3194">
        <v>-5.0045066216512097</v>
      </c>
      <c r="K3194">
        <v>58.418668317553703</v>
      </c>
      <c r="L3194">
        <v>57.912604502090097</v>
      </c>
      <c r="M3194">
        <v>36.235335974325899</v>
      </c>
      <c r="N3194">
        <v>0.45151230270731002</v>
      </c>
      <c r="O3194">
        <v>45.4220314735336</v>
      </c>
      <c r="P3194">
        <v>23.9911308203991</v>
      </c>
      <c r="Q3194">
        <v>-2.0257015716251998E-2</v>
      </c>
    </row>
    <row r="3195" spans="1:17" hidden="1" x14ac:dyDescent="0.3">
      <c r="A3195" t="s">
        <v>6607</v>
      </c>
      <c r="B3195" t="s">
        <v>6608</v>
      </c>
      <c r="C3195" t="s">
        <v>10398</v>
      </c>
      <c r="D3195" t="s">
        <v>982</v>
      </c>
      <c r="E3195">
        <v>77.357655440000002</v>
      </c>
      <c r="F3195">
        <v>38.44</v>
      </c>
      <c r="G3195">
        <v>314.79941690569098</v>
      </c>
      <c r="H3195">
        <v>16.195898560219099</v>
      </c>
      <c r="I3195">
        <v>225.118988746919</v>
      </c>
      <c r="J3195">
        <v>-9.9814691423973194</v>
      </c>
      <c r="K3195">
        <v>33.665970211285497</v>
      </c>
      <c r="L3195">
        <v>22.3841792328355</v>
      </c>
      <c r="M3195">
        <v>46.6880386920935</v>
      </c>
      <c r="N3195">
        <v>1.2421693368378901</v>
      </c>
      <c r="O3195">
        <v>12.981269510926101</v>
      </c>
      <c r="P3195">
        <v>409.13907284768197</v>
      </c>
      <c r="Q3195">
        <v>0.10554561843199201</v>
      </c>
    </row>
    <row r="3196" spans="1:17" hidden="1" x14ac:dyDescent="0.3">
      <c r="A3196" t="s">
        <v>6609</v>
      </c>
      <c r="B3196" t="s">
        <v>6610</v>
      </c>
      <c r="C3196" t="s">
        <v>10398</v>
      </c>
      <c r="D3196" t="s">
        <v>54</v>
      </c>
      <c r="E3196">
        <v>77.22</v>
      </c>
      <c r="F3196">
        <v>66</v>
      </c>
      <c r="G3196">
        <v>-83.982036450064996</v>
      </c>
      <c r="H3196">
        <v>-13.705858962749099</v>
      </c>
      <c r="I3196">
        <v>-72.483686739307799</v>
      </c>
      <c r="J3196">
        <v>-4.9635563456195602</v>
      </c>
      <c r="K3196">
        <v>83.292178473700702</v>
      </c>
      <c r="M3196">
        <v>51.425343551360797</v>
      </c>
      <c r="O3196">
        <v>141.51515151515099</v>
      </c>
      <c r="P3196">
        <v>8.1967213114754092</v>
      </c>
    </row>
    <row r="3197" spans="1:17" hidden="1" x14ac:dyDescent="0.3">
      <c r="A3197" t="s">
        <v>6611</v>
      </c>
      <c r="B3197" t="s">
        <v>6612</v>
      </c>
      <c r="C3197" t="s">
        <v>10398</v>
      </c>
      <c r="D3197" t="s">
        <v>125</v>
      </c>
      <c r="E3197">
        <v>77.111945753999905</v>
      </c>
      <c r="F3197">
        <v>47.22</v>
      </c>
      <c r="G3197">
        <v>59.135370108447603</v>
      </c>
      <c r="H3197">
        <v>-9.7924048397619003</v>
      </c>
      <c r="I3197">
        <v>4.3949754061749804</v>
      </c>
      <c r="J3197">
        <v>2.2954431915423399</v>
      </c>
      <c r="K3197">
        <v>46.598445325387701</v>
      </c>
      <c r="L3197">
        <v>41.294366673189799</v>
      </c>
      <c r="M3197">
        <v>48.907106323628703</v>
      </c>
      <c r="N3197">
        <v>2.3797191660313102</v>
      </c>
      <c r="O3197">
        <v>19.483269800931801</v>
      </c>
      <c r="P3197">
        <v>113.66515837103999</v>
      </c>
      <c r="Q3197">
        <v>5.3464528375504E-2</v>
      </c>
    </row>
    <row r="3198" spans="1:17" hidden="1" x14ac:dyDescent="0.3">
      <c r="A3198" t="s">
        <v>6613</v>
      </c>
      <c r="B3198" t="s">
        <v>6614</v>
      </c>
      <c r="C3198" t="s">
        <v>10398</v>
      </c>
      <c r="D3198" t="s">
        <v>390</v>
      </c>
      <c r="E3198">
        <v>77.053223001999996</v>
      </c>
      <c r="F3198">
        <v>93.01</v>
      </c>
      <c r="G3198">
        <v>-12.467340167608</v>
      </c>
      <c r="H3198">
        <v>-1.92111013705708</v>
      </c>
      <c r="I3198">
        <v>-20.0868670411277</v>
      </c>
      <c r="J3198">
        <v>-5.2133673811448702</v>
      </c>
      <c r="K3198">
        <v>94.337925399835797</v>
      </c>
      <c r="L3198">
        <v>90.296711006839601</v>
      </c>
      <c r="M3198">
        <v>43.103154234383503</v>
      </c>
      <c r="N3198">
        <v>0.89097387438706999</v>
      </c>
      <c r="O3198">
        <v>18.159337705622999</v>
      </c>
      <c r="P3198">
        <v>37.915183867141103</v>
      </c>
      <c r="Q3198">
        <v>1.8107959104203E-2</v>
      </c>
    </row>
    <row r="3199" spans="1:17" hidden="1" x14ac:dyDescent="0.3">
      <c r="A3199" t="s">
        <v>6615</v>
      </c>
      <c r="B3199" t="s">
        <v>6616</v>
      </c>
      <c r="C3199" t="s">
        <v>10398</v>
      </c>
      <c r="D3199" t="s">
        <v>753</v>
      </c>
      <c r="E3199">
        <v>77.053211959999999</v>
      </c>
      <c r="F3199">
        <v>64.55</v>
      </c>
      <c r="G3199">
        <v>19.896858185239498</v>
      </c>
      <c r="H3199">
        <v>-2.7038916438404401</v>
      </c>
      <c r="I3199">
        <v>13.4782863999394</v>
      </c>
      <c r="J3199">
        <v>-3.0217785960981498</v>
      </c>
      <c r="K3199">
        <v>62.1671796039181</v>
      </c>
      <c r="L3199">
        <v>55.494989452433302</v>
      </c>
      <c r="M3199">
        <v>51.880968766981397</v>
      </c>
      <c r="N3199">
        <v>1.0577715255667</v>
      </c>
      <c r="O3199">
        <v>0.69713400464757003</v>
      </c>
      <c r="P3199">
        <v>60.972568578553599</v>
      </c>
      <c r="Q3199">
        <v>6.5320406444950005E-2</v>
      </c>
    </row>
    <row r="3200" spans="1:17" hidden="1" x14ac:dyDescent="0.3">
      <c r="A3200" t="s">
        <v>6617</v>
      </c>
      <c r="B3200" t="s">
        <v>6618</v>
      </c>
      <c r="C3200" t="s">
        <v>10398</v>
      </c>
      <c r="D3200" t="s">
        <v>533</v>
      </c>
      <c r="E3200">
        <v>77.036725035000003</v>
      </c>
      <c r="F3200">
        <v>14.67</v>
      </c>
      <c r="G3200">
        <v>-44.779893096461201</v>
      </c>
      <c r="H3200">
        <v>-1.48665287461568</v>
      </c>
      <c r="I3200">
        <v>-37.090327337327203</v>
      </c>
      <c r="J3200">
        <v>-3.3822592369526201</v>
      </c>
      <c r="K3200">
        <v>15.5484097601567</v>
      </c>
      <c r="L3200">
        <v>17.225540954846299</v>
      </c>
      <c r="M3200">
        <v>38.739806836371002</v>
      </c>
      <c r="N3200">
        <v>0.86886176622620903</v>
      </c>
      <c r="O3200">
        <v>90.184049079754502</v>
      </c>
      <c r="P3200">
        <v>4.7857142857142803</v>
      </c>
      <c r="Q3200">
        <v>6.5093152065368004E-2</v>
      </c>
    </row>
    <row r="3201" spans="1:17" hidden="1" x14ac:dyDescent="0.3">
      <c r="A3201" t="s">
        <v>6619</v>
      </c>
      <c r="B3201" t="s">
        <v>6620</v>
      </c>
      <c r="C3201" t="s">
        <v>10398</v>
      </c>
      <c r="D3201" t="s">
        <v>467</v>
      </c>
      <c r="E3201">
        <v>76.877954099999997</v>
      </c>
      <c r="F3201">
        <v>156.15</v>
      </c>
      <c r="G3201">
        <v>-62.360062178661302</v>
      </c>
      <c r="H3201">
        <v>-20.453921421312</v>
      </c>
      <c r="I3201">
        <v>-15.3650338094711</v>
      </c>
      <c r="J3201">
        <v>-12.8130941571011</v>
      </c>
      <c r="K3201">
        <v>150.88101030794101</v>
      </c>
      <c r="L3201">
        <v>164.86043580168999</v>
      </c>
      <c r="M3201">
        <v>64.5657749487833</v>
      </c>
      <c r="N3201">
        <v>2.84107542656779</v>
      </c>
      <c r="O3201">
        <v>56.516170349023298</v>
      </c>
      <c r="P3201">
        <v>22.9527559055118</v>
      </c>
      <c r="Q3201">
        <v>8.7354733185380007E-2</v>
      </c>
    </row>
    <row r="3202" spans="1:17" hidden="1" x14ac:dyDescent="0.3">
      <c r="A3202" t="s">
        <v>6621</v>
      </c>
      <c r="B3202" t="s">
        <v>6622</v>
      </c>
      <c r="C3202" t="s">
        <v>10398</v>
      </c>
      <c r="E3202">
        <v>76.703615999999997</v>
      </c>
      <c r="F3202">
        <v>38.4</v>
      </c>
      <c r="G3202">
        <v>51.367710532055902</v>
      </c>
      <c r="H3202">
        <v>9.0829676560513608</v>
      </c>
      <c r="I3202">
        <v>10.850304107180699</v>
      </c>
      <c r="J3202">
        <v>-0.406700714478204</v>
      </c>
      <c r="K3202">
        <v>35.605055317680801</v>
      </c>
      <c r="L3202">
        <v>32.350052527409197</v>
      </c>
      <c r="M3202">
        <v>72.8800872407638</v>
      </c>
      <c r="N3202">
        <v>1.10811175825103</v>
      </c>
      <c r="O3202">
        <v>3.3854166666666701</v>
      </c>
      <c r="P3202">
        <v>101.89274447949499</v>
      </c>
      <c r="Q3202">
        <v>3.9243816315858999E-2</v>
      </c>
    </row>
    <row r="3203" spans="1:17" hidden="1" x14ac:dyDescent="0.3">
      <c r="A3203" t="s">
        <v>6623</v>
      </c>
      <c r="B3203" t="s">
        <v>6624</v>
      </c>
      <c r="C3203" t="s">
        <v>10398</v>
      </c>
      <c r="D3203" t="s">
        <v>1458</v>
      </c>
      <c r="E3203">
        <v>76.652810000000002</v>
      </c>
      <c r="F3203">
        <v>258.7</v>
      </c>
      <c r="G3203">
        <v>20.944613432438398</v>
      </c>
      <c r="H3203">
        <v>-6.3373721690564997</v>
      </c>
      <c r="I3203">
        <v>-1.2479618273478199</v>
      </c>
      <c r="J3203">
        <v>-4.0034437170227299</v>
      </c>
      <c r="K3203">
        <v>262.513755370735</v>
      </c>
      <c r="L3203">
        <v>255.490707157012</v>
      </c>
      <c r="M3203">
        <v>47.958081881647502</v>
      </c>
      <c r="N3203">
        <v>0.31753082273600802</v>
      </c>
      <c r="O3203">
        <v>40.7035175879397</v>
      </c>
      <c r="P3203">
        <v>61.687499999999901</v>
      </c>
      <c r="Q3203">
        <v>7.553295627072E-2</v>
      </c>
    </row>
    <row r="3204" spans="1:17" hidden="1" x14ac:dyDescent="0.3">
      <c r="A3204" t="s">
        <v>6625</v>
      </c>
      <c r="B3204" t="s">
        <v>6626</v>
      </c>
      <c r="C3204" t="s">
        <v>10398</v>
      </c>
      <c r="D3204" t="s">
        <v>144</v>
      </c>
      <c r="E3204">
        <v>76.592294300000006</v>
      </c>
      <c r="F3204">
        <v>139</v>
      </c>
      <c r="G3204">
        <v>10.8103937259172</v>
      </c>
      <c r="H3204">
        <v>-7.9031448382774396</v>
      </c>
      <c r="I3204">
        <v>4.2638579622115804</v>
      </c>
      <c r="J3204">
        <v>-7.2588548766142296</v>
      </c>
      <c r="K3204">
        <v>142.42545411427801</v>
      </c>
      <c r="L3204">
        <v>132.70555360349601</v>
      </c>
      <c r="M3204">
        <v>56.279630208510497</v>
      </c>
      <c r="N3204">
        <v>0.66333614795080398</v>
      </c>
      <c r="O3204">
        <v>30.8992805755395</v>
      </c>
      <c r="P3204">
        <v>77.070063694267503</v>
      </c>
      <c r="Q3204">
        <v>8.1305988813515001E-2</v>
      </c>
    </row>
    <row r="3205" spans="1:17" hidden="1" x14ac:dyDescent="0.3">
      <c r="A3205" t="s">
        <v>6627</v>
      </c>
      <c r="B3205" t="s">
        <v>6628</v>
      </c>
      <c r="C3205" t="s">
        <v>10398</v>
      </c>
      <c r="D3205" t="s">
        <v>21</v>
      </c>
      <c r="E3205">
        <v>76.501080000000002</v>
      </c>
      <c r="F3205">
        <v>32.85</v>
      </c>
      <c r="G3205">
        <v>-54.934555769032201</v>
      </c>
      <c r="H3205">
        <v>5.3953083570143399</v>
      </c>
      <c r="I3205">
        <v>-2.8321390726290301</v>
      </c>
      <c r="J3205">
        <v>3.8866326188551201</v>
      </c>
      <c r="K3205">
        <v>30.729649268921801</v>
      </c>
      <c r="L3205">
        <v>32.945337694472101</v>
      </c>
      <c r="M3205">
        <v>71.212073638386101</v>
      </c>
      <c r="N3205">
        <v>0.79801910152104705</v>
      </c>
      <c r="O3205">
        <v>37.442922374429202</v>
      </c>
      <c r="P3205">
        <v>28.571428571428498</v>
      </c>
    </row>
    <row r="3206" spans="1:17" hidden="1" x14ac:dyDescent="0.3">
      <c r="A3206" t="s">
        <v>6629</v>
      </c>
      <c r="B3206" t="s">
        <v>6630</v>
      </c>
      <c r="C3206" t="s">
        <v>10398</v>
      </c>
      <c r="D3206" t="s">
        <v>259</v>
      </c>
      <c r="E3206">
        <v>76.463463353999998</v>
      </c>
      <c r="F3206">
        <v>25.14</v>
      </c>
      <c r="G3206">
        <v>-16.350403434879802</v>
      </c>
      <c r="H3206">
        <v>2.5185374288871301</v>
      </c>
      <c r="I3206">
        <v>1.3346317737267499</v>
      </c>
      <c r="J3206">
        <v>-1.2211606543196001</v>
      </c>
      <c r="K3206">
        <v>23.791602371717101</v>
      </c>
      <c r="L3206">
        <v>22.817989369254398</v>
      </c>
      <c r="M3206">
        <v>52.500880180445897</v>
      </c>
      <c r="N3206">
        <v>1.1472564262223699</v>
      </c>
      <c r="O3206">
        <v>40.0159108989657</v>
      </c>
      <c r="Q3206">
        <v>6.9175790364843004E-2</v>
      </c>
    </row>
    <row r="3207" spans="1:17" hidden="1" x14ac:dyDescent="0.3">
      <c r="A3207" t="s">
        <v>6631</v>
      </c>
      <c r="B3207" t="s">
        <v>6632</v>
      </c>
      <c r="C3207" t="s">
        <v>10398</v>
      </c>
      <c r="D3207" t="s">
        <v>2902</v>
      </c>
      <c r="E3207">
        <v>76.344138450000003</v>
      </c>
      <c r="F3207">
        <v>85.5</v>
      </c>
      <c r="G3207">
        <v>14.5884781110842</v>
      </c>
      <c r="H3207">
        <v>-4.4801087103903496</v>
      </c>
      <c r="I3207">
        <v>-31.293266510513</v>
      </c>
      <c r="J3207">
        <v>-2.0630177307952202</v>
      </c>
      <c r="K3207">
        <v>90.096613306337304</v>
      </c>
      <c r="L3207">
        <v>92.538379583130904</v>
      </c>
      <c r="M3207">
        <v>51.2420005510862</v>
      </c>
      <c r="N3207">
        <v>0.51277235161532597</v>
      </c>
      <c r="O3207">
        <v>60.105263157894697</v>
      </c>
      <c r="P3207">
        <v>55.454545454545404</v>
      </c>
    </row>
    <row r="3208" spans="1:17" hidden="1" x14ac:dyDescent="0.3">
      <c r="A3208" t="s">
        <v>6633</v>
      </c>
      <c r="B3208" t="s">
        <v>6634</v>
      </c>
      <c r="C3208" t="s">
        <v>10398</v>
      </c>
      <c r="D3208" t="s">
        <v>281</v>
      </c>
      <c r="E3208">
        <v>76.263121499999997</v>
      </c>
      <c r="F3208">
        <v>4.75</v>
      </c>
      <c r="G3208">
        <v>-105.83176573765201</v>
      </c>
      <c r="H3208">
        <v>-11.7293556644882</v>
      </c>
      <c r="I3208">
        <v>-50.141076652630503</v>
      </c>
      <c r="J3208">
        <v>-5.8883176793556098</v>
      </c>
      <c r="K3208">
        <v>5.1486581482408198</v>
      </c>
      <c r="L3208">
        <v>8.5059687258692502</v>
      </c>
      <c r="M3208">
        <v>26.548791224168401</v>
      </c>
      <c r="N3208">
        <v>0.321882569352129</v>
      </c>
      <c r="O3208">
        <v>396.84210526315701</v>
      </c>
      <c r="P3208">
        <v>1.0638297872340401</v>
      </c>
      <c r="Q3208">
        <v>0.15634336696690301</v>
      </c>
    </row>
    <row r="3209" spans="1:17" hidden="1" x14ac:dyDescent="0.3">
      <c r="A3209" t="s">
        <v>6635</v>
      </c>
      <c r="B3209" t="s">
        <v>6636</v>
      </c>
      <c r="C3209" t="s">
        <v>10398</v>
      </c>
      <c r="D3209" t="s">
        <v>991</v>
      </c>
      <c r="E3209">
        <v>76.182393349999998</v>
      </c>
      <c r="F3209">
        <v>66.5</v>
      </c>
      <c r="G3209">
        <v>-41.3973602059746</v>
      </c>
      <c r="H3209">
        <v>12.245003309870601</v>
      </c>
      <c r="I3209">
        <v>-10.837232451236799</v>
      </c>
      <c r="J3209">
        <v>-5.4760301886701903</v>
      </c>
      <c r="K3209">
        <v>64.586720898136207</v>
      </c>
      <c r="M3209">
        <v>41.492200270045302</v>
      </c>
      <c r="N3209">
        <v>0.44042913608130901</v>
      </c>
      <c r="O3209">
        <v>38.195488721804502</v>
      </c>
      <c r="P3209">
        <v>22.0183486238532</v>
      </c>
    </row>
    <row r="3210" spans="1:17" hidden="1" x14ac:dyDescent="0.3">
      <c r="A3210" t="s">
        <v>6637</v>
      </c>
      <c r="B3210" t="s">
        <v>6638</v>
      </c>
      <c r="C3210" t="s">
        <v>10398</v>
      </c>
      <c r="D3210" t="s">
        <v>51</v>
      </c>
      <c r="E3210">
        <v>76.095386000000005</v>
      </c>
      <c r="F3210">
        <v>37.630000000000003</v>
      </c>
      <c r="G3210">
        <v>-24.540603685381601</v>
      </c>
      <c r="H3210">
        <v>7.3278339141031799</v>
      </c>
      <c r="I3210">
        <v>-23.996772336208</v>
      </c>
      <c r="J3210">
        <v>9.6841125730360904</v>
      </c>
      <c r="K3210">
        <v>37.723947464625603</v>
      </c>
      <c r="L3210">
        <v>42.357349629022899</v>
      </c>
      <c r="M3210">
        <v>58.223263540880403</v>
      </c>
      <c r="N3210">
        <v>0.41860562149469699</v>
      </c>
      <c r="O3210">
        <v>82.009035344140202</v>
      </c>
      <c r="P3210">
        <v>16.429455445544502</v>
      </c>
      <c r="Q3210">
        <v>9.8882926946327998E-2</v>
      </c>
    </row>
    <row r="3211" spans="1:17" hidden="1" x14ac:dyDescent="0.3">
      <c r="A3211" t="s">
        <v>6639</v>
      </c>
      <c r="B3211" t="s">
        <v>6640</v>
      </c>
      <c r="C3211" t="s">
        <v>10398</v>
      </c>
      <c r="D3211" t="s">
        <v>1414</v>
      </c>
      <c r="E3211">
        <v>75.967187039999999</v>
      </c>
      <c r="F3211">
        <v>101.1</v>
      </c>
      <c r="G3211">
        <v>-55.527712612188999</v>
      </c>
      <c r="H3211">
        <v>-27.413147992116201</v>
      </c>
      <c r="I3211">
        <v>-44.029362901431803</v>
      </c>
      <c r="J3211">
        <v>-2.6657483335258201</v>
      </c>
      <c r="M3211">
        <v>28.062278683497698</v>
      </c>
      <c r="O3211">
        <v>43.076162215628102</v>
      </c>
      <c r="P3211">
        <v>1.0999999999999801</v>
      </c>
    </row>
    <row r="3212" spans="1:17" hidden="1" x14ac:dyDescent="0.3">
      <c r="A3212" t="s">
        <v>6641</v>
      </c>
      <c r="B3212" t="s">
        <v>6642</v>
      </c>
      <c r="C3212" t="s">
        <v>10398</v>
      </c>
      <c r="D3212" t="s">
        <v>5562</v>
      </c>
      <c r="E3212">
        <v>75.952263000000002</v>
      </c>
      <c r="F3212">
        <v>155</v>
      </c>
      <c r="G3212">
        <v>-3.3104464174094299</v>
      </c>
      <c r="H3212">
        <v>-5.0856739809659599</v>
      </c>
      <c r="I3212">
        <v>7.4107759071280404</v>
      </c>
      <c r="J3212">
        <v>5.1437754759979697</v>
      </c>
      <c r="K3212">
        <v>144.30130693746699</v>
      </c>
      <c r="M3212">
        <v>75.274957164603407</v>
      </c>
      <c r="N3212">
        <v>0.53078149920255102</v>
      </c>
      <c r="O3212">
        <v>5.1612903225806299</v>
      </c>
      <c r="P3212">
        <v>49.715058437167897</v>
      </c>
    </row>
    <row r="3213" spans="1:17" hidden="1" x14ac:dyDescent="0.3">
      <c r="A3213" t="s">
        <v>6643</v>
      </c>
      <c r="B3213" t="s">
        <v>6644</v>
      </c>
      <c r="C3213" t="s">
        <v>10398</v>
      </c>
      <c r="D3213" t="s">
        <v>197</v>
      </c>
      <c r="E3213">
        <v>75.822749999999999</v>
      </c>
      <c r="F3213">
        <v>126.9</v>
      </c>
      <c r="G3213">
        <v>7.0489720362087196</v>
      </c>
      <c r="H3213">
        <v>-14.528046335519299</v>
      </c>
      <c r="I3213">
        <v>30.065823873264499</v>
      </c>
      <c r="J3213">
        <v>-6.4484293879092496</v>
      </c>
      <c r="K3213">
        <v>130.80456986033099</v>
      </c>
      <c r="L3213">
        <v>113.10146497155399</v>
      </c>
      <c r="M3213">
        <v>35.006395112459899</v>
      </c>
      <c r="N3213">
        <v>0.21678300821417801</v>
      </c>
      <c r="O3213">
        <v>35.5397951142631</v>
      </c>
      <c r="P3213">
        <v>76.005547850208004</v>
      </c>
      <c r="Q3213">
        <v>5.4751089489599003E-2</v>
      </c>
    </row>
    <row r="3214" spans="1:17" hidden="1" x14ac:dyDescent="0.3">
      <c r="A3214" t="s">
        <v>6645</v>
      </c>
      <c r="B3214" t="s">
        <v>6646</v>
      </c>
      <c r="C3214" t="s">
        <v>10398</v>
      </c>
      <c r="E3214">
        <v>75.75</v>
      </c>
      <c r="F3214">
        <v>151.5</v>
      </c>
      <c r="G3214">
        <v>88.360604508756396</v>
      </c>
      <c r="H3214">
        <v>-8.9885924906542396</v>
      </c>
      <c r="I3214">
        <v>3.1047030326341098</v>
      </c>
      <c r="J3214">
        <v>-10.448307140181001</v>
      </c>
      <c r="K3214">
        <v>171.587561658504</v>
      </c>
      <c r="L3214">
        <v>146.34431028347601</v>
      </c>
      <c r="M3214">
        <v>14.2428446743493</v>
      </c>
      <c r="N3214">
        <v>0.21880262304338899</v>
      </c>
      <c r="O3214">
        <v>35.808580858085797</v>
      </c>
      <c r="P3214">
        <v>133.976833976834</v>
      </c>
      <c r="Q3214">
        <v>7.2354358923642004E-2</v>
      </c>
    </row>
    <row r="3215" spans="1:17" hidden="1" x14ac:dyDescent="0.3">
      <c r="A3215" t="s">
        <v>6647</v>
      </c>
      <c r="B3215" t="s">
        <v>6648</v>
      </c>
      <c r="C3215" t="s">
        <v>10398</v>
      </c>
      <c r="D3215" t="s">
        <v>533</v>
      </c>
      <c r="E3215">
        <v>75.439882413000007</v>
      </c>
      <c r="F3215">
        <v>71.97</v>
      </c>
      <c r="G3215">
        <v>63.045539617380001</v>
      </c>
      <c r="H3215">
        <v>-2.29460320747916</v>
      </c>
      <c r="I3215">
        <v>5.8413312399700796</v>
      </c>
      <c r="J3215">
        <v>-2.4390965335480002</v>
      </c>
      <c r="K3215">
        <v>72.850695104333596</v>
      </c>
      <c r="L3215">
        <v>63.439936298905799</v>
      </c>
      <c r="M3215">
        <v>49.1184374040308</v>
      </c>
      <c r="N3215">
        <v>0.167969341330997</v>
      </c>
      <c r="O3215">
        <v>34.764485202167499</v>
      </c>
      <c r="P3215">
        <v>108.91146589259699</v>
      </c>
      <c r="Q3215">
        <v>4.8820408771646E-2</v>
      </c>
    </row>
    <row r="3216" spans="1:17" hidden="1" x14ac:dyDescent="0.3">
      <c r="A3216" t="s">
        <v>6649</v>
      </c>
      <c r="B3216" t="s">
        <v>6650</v>
      </c>
      <c r="C3216" t="s">
        <v>10398</v>
      </c>
      <c r="D3216" t="s">
        <v>605</v>
      </c>
      <c r="E3216">
        <v>75.359956089999997</v>
      </c>
      <c r="F3216">
        <v>78.069999999999993</v>
      </c>
      <c r="G3216">
        <v>26.23469663525</v>
      </c>
      <c r="H3216">
        <v>-2.6380414325673498</v>
      </c>
      <c r="I3216">
        <v>0.93199377817458195</v>
      </c>
      <c r="J3216">
        <v>-10.6475549175455</v>
      </c>
      <c r="K3216">
        <v>80.122106102357094</v>
      </c>
      <c r="L3216">
        <v>75.638716845258998</v>
      </c>
      <c r="M3216">
        <v>37.588802355652902</v>
      </c>
      <c r="N3216">
        <v>1.0982663089181199</v>
      </c>
      <c r="O3216">
        <v>21.5575765338798</v>
      </c>
      <c r="P3216">
        <v>66.816239316239304</v>
      </c>
      <c r="Q3216">
        <v>6.1628929169396003E-2</v>
      </c>
    </row>
    <row r="3217" spans="1:17" hidden="1" x14ac:dyDescent="0.3">
      <c r="A3217" t="s">
        <v>6651</v>
      </c>
      <c r="B3217" t="s">
        <v>6652</v>
      </c>
      <c r="C3217" t="s">
        <v>10398</v>
      </c>
      <c r="D3217" t="s">
        <v>135</v>
      </c>
      <c r="E3217">
        <v>75.187777499999996</v>
      </c>
      <c r="F3217">
        <v>347.85</v>
      </c>
      <c r="G3217">
        <v>72.000094266530496</v>
      </c>
      <c r="H3217">
        <v>-7.6578190270428603</v>
      </c>
      <c r="I3217">
        <v>5.5627193852825298</v>
      </c>
      <c r="J3217">
        <v>-0.59091840155303299</v>
      </c>
      <c r="K3217">
        <v>345.115898106337</v>
      </c>
      <c r="L3217">
        <v>305.17717594846602</v>
      </c>
      <c r="M3217">
        <v>56.412744633774999</v>
      </c>
      <c r="N3217">
        <v>0.47913114562653197</v>
      </c>
      <c r="O3217">
        <v>25.7438551099611</v>
      </c>
      <c r="P3217">
        <v>112.103658536585</v>
      </c>
      <c r="Q3217">
        <v>0.13340579511751699</v>
      </c>
    </row>
    <row r="3218" spans="1:17" hidden="1" x14ac:dyDescent="0.3">
      <c r="A3218" t="s">
        <v>6653</v>
      </c>
      <c r="B3218" t="s">
        <v>6654</v>
      </c>
      <c r="C3218" t="s">
        <v>10398</v>
      </c>
      <c r="D3218" t="s">
        <v>753</v>
      </c>
      <c r="E3218">
        <v>74.910257103000006</v>
      </c>
      <c r="F3218">
        <v>660.09</v>
      </c>
      <c r="G3218">
        <v>-0.88851672316378505</v>
      </c>
      <c r="H3218">
        <v>-8.3249822601148598</v>
      </c>
      <c r="I3218">
        <v>-18.9841725097751</v>
      </c>
      <c r="J3218">
        <v>-1.6066389823714899</v>
      </c>
      <c r="K3218">
        <v>691.68643758905796</v>
      </c>
      <c r="L3218">
        <v>662.31624227822101</v>
      </c>
      <c r="M3218">
        <v>87.496234820458398</v>
      </c>
      <c r="N3218">
        <v>0.93788315427382596</v>
      </c>
      <c r="O3218">
        <v>35.889045433198497</v>
      </c>
      <c r="P3218">
        <v>42.756114967884201</v>
      </c>
      <c r="Q3218">
        <v>2.3985275242898001E-2</v>
      </c>
    </row>
    <row r="3219" spans="1:17" hidden="1" x14ac:dyDescent="0.3">
      <c r="A3219" t="s">
        <v>6655</v>
      </c>
      <c r="B3219" t="s">
        <v>6656</v>
      </c>
      <c r="C3219" t="s">
        <v>10398</v>
      </c>
      <c r="D3219" t="s">
        <v>40</v>
      </c>
      <c r="E3219">
        <v>74.819799697999997</v>
      </c>
      <c r="F3219">
        <v>42.49</v>
      </c>
      <c r="G3219">
        <v>-50.395137824441797</v>
      </c>
      <c r="H3219">
        <v>-4.5379424265633999</v>
      </c>
      <c r="I3219">
        <v>-16.928630300699201</v>
      </c>
      <c r="J3219">
        <v>-0.65454385173310503</v>
      </c>
      <c r="K3219">
        <v>42.385281302634397</v>
      </c>
      <c r="L3219">
        <v>46.817722251465199</v>
      </c>
      <c r="M3219">
        <v>57.344729480992001</v>
      </c>
      <c r="N3219">
        <v>0.77466967068271297</v>
      </c>
      <c r="O3219">
        <v>45.210637797128697</v>
      </c>
      <c r="P3219">
        <v>15.1490514905149</v>
      </c>
      <c r="Q3219">
        <v>-0.10064385266987</v>
      </c>
    </row>
    <row r="3220" spans="1:17" hidden="1" x14ac:dyDescent="0.3">
      <c r="A3220" t="s">
        <v>6657</v>
      </c>
      <c r="B3220" t="s">
        <v>6658</v>
      </c>
      <c r="C3220" t="s">
        <v>10398</v>
      </c>
      <c r="D3220" t="s">
        <v>390</v>
      </c>
      <c r="E3220">
        <v>74.802000000000007</v>
      </c>
      <c r="F3220">
        <v>178.1</v>
      </c>
      <c r="G3220">
        <v>-28.083244854241599</v>
      </c>
      <c r="H3220">
        <v>-24.16937975523</v>
      </c>
      <c r="I3220">
        <v>-6.8523238255794903</v>
      </c>
      <c r="J3220">
        <v>-7.8202376101525104</v>
      </c>
      <c r="K3220">
        <v>202.18163582174199</v>
      </c>
      <c r="L3220">
        <v>186.058788550711</v>
      </c>
      <c r="M3220">
        <v>19.7235832933527</v>
      </c>
      <c r="N3220">
        <v>0.686903440042955</v>
      </c>
      <c r="O3220">
        <v>39.303761931499103</v>
      </c>
      <c r="P3220">
        <v>25.9547383309759</v>
      </c>
      <c r="Q3220">
        <v>5.0506503817115002E-2</v>
      </c>
    </row>
    <row r="3221" spans="1:17" hidden="1" x14ac:dyDescent="0.3">
      <c r="A3221" t="s">
        <v>6659</v>
      </c>
      <c r="B3221" t="s">
        <v>6660</v>
      </c>
      <c r="C3221" t="s">
        <v>10398</v>
      </c>
      <c r="D3221" t="s">
        <v>281</v>
      </c>
      <c r="E3221">
        <v>74.69</v>
      </c>
      <c r="F3221">
        <v>106.7</v>
      </c>
      <c r="G3221">
        <v>97.524275842098206</v>
      </c>
      <c r="H3221">
        <v>-12.318696515609201</v>
      </c>
      <c r="I3221">
        <v>67.8255951741221</v>
      </c>
      <c r="J3221">
        <v>-5.7151863897851696</v>
      </c>
      <c r="K3221">
        <v>114.36255693173599</v>
      </c>
      <c r="L3221">
        <v>94.489035884038898</v>
      </c>
      <c r="M3221">
        <v>33.911113206345803</v>
      </c>
      <c r="N3221">
        <v>0.91339031719829999</v>
      </c>
      <c r="O3221">
        <v>33.083411433926898</v>
      </c>
      <c r="P3221">
        <v>153.44418052256501</v>
      </c>
      <c r="Q3221">
        <v>9.6836447376713999E-2</v>
      </c>
    </row>
    <row r="3222" spans="1:17" hidden="1" x14ac:dyDescent="0.3">
      <c r="A3222" t="s">
        <v>6661</v>
      </c>
      <c r="B3222" t="s">
        <v>6662</v>
      </c>
      <c r="C3222" t="s">
        <v>10398</v>
      </c>
      <c r="D3222" t="s">
        <v>407</v>
      </c>
      <c r="E3222">
        <v>74.622</v>
      </c>
      <c r="F3222">
        <v>248.74</v>
      </c>
      <c r="G3222">
        <v>41.773904131384199</v>
      </c>
      <c r="H3222">
        <v>-3.5258673482963201</v>
      </c>
      <c r="I3222">
        <v>20.478519188622901</v>
      </c>
      <c r="J3222">
        <v>-1.0231386909161799</v>
      </c>
      <c r="K3222">
        <v>229.184169625761</v>
      </c>
      <c r="L3222">
        <v>200.800339643516</v>
      </c>
      <c r="M3222">
        <v>61.873315557085597</v>
      </c>
      <c r="N3222">
        <v>0.94102228431421298</v>
      </c>
      <c r="O3222">
        <v>6.5369462088928199</v>
      </c>
      <c r="P3222">
        <v>102.39218877135799</v>
      </c>
      <c r="Q3222">
        <v>9.6412221762539996E-2</v>
      </c>
    </row>
    <row r="3223" spans="1:17" hidden="1" x14ac:dyDescent="0.3">
      <c r="A3223" t="s">
        <v>6663</v>
      </c>
      <c r="B3223" t="s">
        <v>6664</v>
      </c>
      <c r="C3223" t="s">
        <v>10398</v>
      </c>
      <c r="E3223">
        <v>74.617199999999997</v>
      </c>
      <c r="F3223">
        <v>69.09</v>
      </c>
      <c r="G3223">
        <v>2725.3650310078201</v>
      </c>
      <c r="H3223">
        <v>49.848434570783098</v>
      </c>
      <c r="I3223">
        <v>884.66232277138499</v>
      </c>
      <c r="J3223">
        <v>6.4974952386634097</v>
      </c>
      <c r="K3223">
        <v>47.4056620904827</v>
      </c>
      <c r="L3223">
        <v>24.607033321341</v>
      </c>
      <c r="M3223">
        <v>100</v>
      </c>
      <c r="N3223">
        <v>5.8937129053018902</v>
      </c>
      <c r="O3223">
        <v>0</v>
      </c>
      <c r="P3223">
        <v>2754.9586776859501</v>
      </c>
    </row>
    <row r="3224" spans="1:17" hidden="1" x14ac:dyDescent="0.3">
      <c r="A3224" t="s">
        <v>6665</v>
      </c>
      <c r="B3224" t="s">
        <v>6666</v>
      </c>
      <c r="C3224" t="s">
        <v>10398</v>
      </c>
      <c r="D3224" t="s">
        <v>6667</v>
      </c>
      <c r="E3224">
        <v>74.545127249999993</v>
      </c>
      <c r="F3224">
        <v>517.75</v>
      </c>
      <c r="G3224">
        <v>52.0730199885435</v>
      </c>
      <c r="H3224">
        <v>28.327088317786799</v>
      </c>
      <c r="I3224">
        <v>-36.604779929512702</v>
      </c>
      <c r="J3224">
        <v>-18.0859314443641</v>
      </c>
      <c r="K3224">
        <v>473.73298262162098</v>
      </c>
      <c r="L3224">
        <v>421.11597804104099</v>
      </c>
      <c r="M3224">
        <v>35.8495693269385</v>
      </c>
      <c r="N3224">
        <v>2.2895771483591401</v>
      </c>
      <c r="O3224">
        <v>36.484789956542699</v>
      </c>
      <c r="P3224">
        <v>94.569710635099497</v>
      </c>
      <c r="Q3224">
        <v>3.7947413615013997E-2</v>
      </c>
    </row>
    <row r="3225" spans="1:17" hidden="1" x14ac:dyDescent="0.3">
      <c r="A3225" t="s">
        <v>6668</v>
      </c>
      <c r="B3225" t="s">
        <v>6669</v>
      </c>
      <c r="C3225" t="s">
        <v>10398</v>
      </c>
      <c r="D3225" t="s">
        <v>1458</v>
      </c>
      <c r="E3225">
        <v>74.531458459999996</v>
      </c>
      <c r="F3225">
        <v>72.58</v>
      </c>
      <c r="G3225">
        <v>-28.1966083992743</v>
      </c>
      <c r="H3225">
        <v>-10.748707381953199</v>
      </c>
      <c r="I3225">
        <v>-19.2932278140851</v>
      </c>
      <c r="J3225">
        <v>-4.9990816668591602</v>
      </c>
      <c r="K3225">
        <v>76.054907599032504</v>
      </c>
      <c r="L3225">
        <v>75.913923333772999</v>
      </c>
      <c r="M3225">
        <v>31.114659356967401</v>
      </c>
      <c r="N3225">
        <v>1.3923994938878299</v>
      </c>
      <c r="O3225">
        <v>35.436759437861603</v>
      </c>
      <c r="P3225">
        <v>11.661538461538401</v>
      </c>
      <c r="Q3225">
        <v>-2.3876421898963E-2</v>
      </c>
    </row>
    <row r="3226" spans="1:17" hidden="1" x14ac:dyDescent="0.3">
      <c r="A3226" t="s">
        <v>6670</v>
      </c>
      <c r="B3226" t="s">
        <v>6671</v>
      </c>
      <c r="C3226" t="s">
        <v>10398</v>
      </c>
      <c r="D3226" t="s">
        <v>1680</v>
      </c>
      <c r="E3226">
        <v>74.215319454999999</v>
      </c>
      <c r="F3226">
        <v>6550</v>
      </c>
      <c r="G3226">
        <v>-5.2568553266486502</v>
      </c>
      <c r="H3226">
        <v>-2.4430201407155701</v>
      </c>
      <c r="I3226">
        <v>-5.5523416409054001</v>
      </c>
      <c r="J3226">
        <v>-0.32382795881856902</v>
      </c>
      <c r="K3226">
        <v>6339.3248891679996</v>
      </c>
      <c r="L3226">
        <v>6064.4108186862504</v>
      </c>
      <c r="M3226">
        <v>54.002539861815002</v>
      </c>
      <c r="N3226">
        <v>1.58630314029588</v>
      </c>
      <c r="O3226">
        <v>1.3893129770992301</v>
      </c>
      <c r="P3226">
        <v>30.8691308691308</v>
      </c>
      <c r="Q3226">
        <v>-2.6802431944266999E-2</v>
      </c>
    </row>
    <row r="3227" spans="1:17" hidden="1" x14ac:dyDescent="0.3">
      <c r="A3227" t="s">
        <v>6672</v>
      </c>
      <c r="B3227" t="s">
        <v>6673</v>
      </c>
      <c r="C3227" t="s">
        <v>10398</v>
      </c>
      <c r="D3227" t="s">
        <v>387</v>
      </c>
      <c r="E3227">
        <v>74.205020000000005</v>
      </c>
      <c r="F3227">
        <v>109</v>
      </c>
      <c r="G3227">
        <v>16.7150781540916</v>
      </c>
      <c r="H3227">
        <v>7.4305685570059703</v>
      </c>
      <c r="I3227">
        <v>41.028790623874897</v>
      </c>
      <c r="J3227">
        <v>1.5552257027016401</v>
      </c>
      <c r="K3227">
        <v>99.897979753455203</v>
      </c>
      <c r="L3227">
        <v>86.025084767557701</v>
      </c>
      <c r="M3227">
        <v>60.801335250572897</v>
      </c>
      <c r="N3227">
        <v>0.912121212121212</v>
      </c>
      <c r="O3227">
        <v>14.4036697247706</v>
      </c>
      <c r="P3227">
        <v>105.273069679849</v>
      </c>
    </row>
    <row r="3228" spans="1:17" hidden="1" x14ac:dyDescent="0.3">
      <c r="A3228" t="s">
        <v>6674</v>
      </c>
      <c r="B3228" t="s">
        <v>6675</v>
      </c>
      <c r="C3228" t="s">
        <v>10398</v>
      </c>
      <c r="D3228" t="s">
        <v>122</v>
      </c>
      <c r="E3228">
        <v>74.12</v>
      </c>
      <c r="F3228">
        <v>1853</v>
      </c>
      <c r="G3228">
        <v>61.743025323528897</v>
      </c>
      <c r="H3228">
        <v>-10.3529637779233</v>
      </c>
      <c r="I3228">
        <v>21.453597862622399</v>
      </c>
      <c r="J3228">
        <v>-6.1783662217395197</v>
      </c>
      <c r="K3228">
        <v>1891.1893460568299</v>
      </c>
      <c r="L3228">
        <v>1668.6198023781401</v>
      </c>
      <c r="M3228">
        <v>39.359092405317398</v>
      </c>
      <c r="N3228">
        <v>0.61449155177775405</v>
      </c>
      <c r="O3228">
        <v>33.513221802482398</v>
      </c>
      <c r="P3228">
        <v>95.8359754808708</v>
      </c>
      <c r="Q3228">
        <v>9.4928321306870997E-2</v>
      </c>
    </row>
    <row r="3229" spans="1:17" hidden="1" x14ac:dyDescent="0.3">
      <c r="A3229" t="s">
        <v>6676</v>
      </c>
      <c r="B3229" t="s">
        <v>6677</v>
      </c>
      <c r="C3229" t="s">
        <v>10398</v>
      </c>
      <c r="D3229" t="s">
        <v>2300</v>
      </c>
      <c r="E3229">
        <v>73.599999999999994</v>
      </c>
      <c r="F3229">
        <v>368</v>
      </c>
      <c r="G3229">
        <v>74.850797766321307</v>
      </c>
      <c r="H3229">
        <v>51.2220756202763</v>
      </c>
      <c r="I3229">
        <v>51.489956488855299</v>
      </c>
      <c r="J3229">
        <v>3.97525537334614</v>
      </c>
      <c r="K3229">
        <v>271.26799200186798</v>
      </c>
      <c r="L3229">
        <v>218.666518456603</v>
      </c>
      <c r="M3229">
        <v>78.152696903520905</v>
      </c>
      <c r="N3229">
        <v>1.49385749385749</v>
      </c>
      <c r="O3229">
        <v>0</v>
      </c>
      <c r="P3229">
        <v>104.444444444444</v>
      </c>
      <c r="Q3229">
        <v>0.193277229186222</v>
      </c>
    </row>
    <row r="3230" spans="1:17" hidden="1" x14ac:dyDescent="0.3">
      <c r="A3230" t="s">
        <v>6678</v>
      </c>
      <c r="B3230" t="s">
        <v>6679</v>
      </c>
      <c r="C3230" t="s">
        <v>10398</v>
      </c>
      <c r="D3230" t="s">
        <v>991</v>
      </c>
      <c r="E3230">
        <v>73.141377272</v>
      </c>
      <c r="F3230">
        <v>19.28</v>
      </c>
      <c r="G3230">
        <v>-1.0633634227028299</v>
      </c>
      <c r="H3230">
        <v>4.6666570221914503</v>
      </c>
      <c r="I3230">
        <v>-0.81881731495472798</v>
      </c>
      <c r="J3230">
        <v>-1.18426685204434</v>
      </c>
      <c r="K3230">
        <v>17.4755508108911</v>
      </c>
      <c r="L3230">
        <v>16.917468954477101</v>
      </c>
      <c r="M3230">
        <v>64.269215257742403</v>
      </c>
      <c r="N3230">
        <v>1.28930156579415</v>
      </c>
      <c r="O3230">
        <v>37.3335116397229</v>
      </c>
      <c r="P3230">
        <v>42.971888115579802</v>
      </c>
      <c r="Q3230">
        <v>5.4877905341780997E-2</v>
      </c>
    </row>
    <row r="3231" spans="1:17" hidden="1" x14ac:dyDescent="0.3">
      <c r="A3231" t="s">
        <v>6680</v>
      </c>
      <c r="B3231" t="s">
        <v>6681</v>
      </c>
      <c r="C3231" t="s">
        <v>10398</v>
      </c>
      <c r="D3231" t="s">
        <v>533</v>
      </c>
      <c r="E3231">
        <v>73.08</v>
      </c>
      <c r="F3231">
        <v>30.45</v>
      </c>
      <c r="G3231">
        <v>-22.7515414149652</v>
      </c>
      <c r="H3231">
        <v>0.80640681864261698</v>
      </c>
      <c r="I3231">
        <v>-16.932506269691402</v>
      </c>
      <c r="J3231">
        <v>-5.1272160123848103</v>
      </c>
      <c r="K3231">
        <v>29.015453386173402</v>
      </c>
      <c r="L3231">
        <v>28.631265313767098</v>
      </c>
      <c r="M3231">
        <v>60.702415631530002</v>
      </c>
      <c r="N3231">
        <v>0.50749515441783899</v>
      </c>
      <c r="O3231">
        <v>21.182266009852199</v>
      </c>
      <c r="P3231">
        <v>35.3333333333333</v>
      </c>
      <c r="Q3231">
        <v>7.8822104260677997E-2</v>
      </c>
    </row>
    <row r="3232" spans="1:17" hidden="1" x14ac:dyDescent="0.3">
      <c r="A3232" t="s">
        <v>6682</v>
      </c>
      <c r="B3232" t="s">
        <v>6683</v>
      </c>
      <c r="C3232" t="s">
        <v>10398</v>
      </c>
      <c r="D3232" t="s">
        <v>2435</v>
      </c>
      <c r="E3232">
        <v>73.061882100000005</v>
      </c>
      <c r="F3232">
        <v>5.01</v>
      </c>
      <c r="G3232">
        <v>53.922836838360297</v>
      </c>
      <c r="H3232">
        <v>-8.9244776157077901</v>
      </c>
      <c r="I3232">
        <v>50.025508401761599</v>
      </c>
      <c r="J3232">
        <v>-6.9275200813311004</v>
      </c>
      <c r="K3232">
        <v>4.7372898821737301</v>
      </c>
      <c r="L3232">
        <v>3.9793075312066399</v>
      </c>
      <c r="M3232">
        <v>43.350906035289199</v>
      </c>
      <c r="N3232">
        <v>0.47685979411916202</v>
      </c>
      <c r="O3232">
        <v>39.520958083832298</v>
      </c>
      <c r="P3232">
        <v>94.941634241245097</v>
      </c>
      <c r="Q3232">
        <v>8.0497623703561005E-2</v>
      </c>
    </row>
    <row r="3233" spans="1:17" hidden="1" x14ac:dyDescent="0.3">
      <c r="A3233" t="s">
        <v>6684</v>
      </c>
      <c r="B3233" t="s">
        <v>6685</v>
      </c>
      <c r="C3233" t="s">
        <v>10398</v>
      </c>
      <c r="D3233" t="s">
        <v>278</v>
      </c>
      <c r="E3233">
        <v>72.972110229999998</v>
      </c>
      <c r="F3233">
        <v>1073.95</v>
      </c>
      <c r="G3233">
        <v>105.921704199069</v>
      </c>
      <c r="H3233">
        <v>7.6639271090761696</v>
      </c>
      <c r="I3233">
        <v>60.242464573650302</v>
      </c>
      <c r="J3233">
        <v>0.28308337306985198</v>
      </c>
      <c r="K3233">
        <v>964.72097253093102</v>
      </c>
      <c r="L3233">
        <v>780.40112453373195</v>
      </c>
      <c r="M3233">
        <v>66.059822762357101</v>
      </c>
      <c r="N3233">
        <v>0.55701688526202897</v>
      </c>
      <c r="O3233">
        <v>26.1464686437916</v>
      </c>
      <c r="P3233">
        <v>175.37179487179401</v>
      </c>
      <c r="Q3233">
        <v>0.11160394087456101</v>
      </c>
    </row>
    <row r="3234" spans="1:17" hidden="1" x14ac:dyDescent="0.3">
      <c r="A3234" t="s">
        <v>6686</v>
      </c>
      <c r="B3234" t="s">
        <v>6687</v>
      </c>
      <c r="C3234" t="s">
        <v>10398</v>
      </c>
      <c r="D3234" t="s">
        <v>1603</v>
      </c>
      <c r="E3234">
        <v>72.861263141999999</v>
      </c>
      <c r="F3234">
        <v>6.19</v>
      </c>
      <c r="G3234">
        <v>73.357172994007996</v>
      </c>
      <c r="H3234">
        <v>-22.543356478488999</v>
      </c>
      <c r="I3234">
        <v>22.586521214452201</v>
      </c>
      <c r="J3234">
        <v>3.9180319362612601</v>
      </c>
      <c r="K3234">
        <v>6.12170384983117</v>
      </c>
      <c r="L3234">
        <v>5.2723708572516497</v>
      </c>
      <c r="M3234">
        <v>58.952399417450998</v>
      </c>
      <c r="N3234">
        <v>0.31642277168944399</v>
      </c>
      <c r="O3234">
        <v>42.81098546042</v>
      </c>
      <c r="P3234">
        <v>109.83050847457601</v>
      </c>
      <c r="Q3234">
        <v>9.2224503724441007E-2</v>
      </c>
    </row>
    <row r="3235" spans="1:17" hidden="1" x14ac:dyDescent="0.3">
      <c r="A3235" t="s">
        <v>6688</v>
      </c>
      <c r="B3235" t="s">
        <v>6689</v>
      </c>
      <c r="C3235" t="s">
        <v>10398</v>
      </c>
      <c r="D3235" t="s">
        <v>1657</v>
      </c>
      <c r="E3235">
        <v>72.757248000000004</v>
      </c>
      <c r="F3235">
        <v>20.48</v>
      </c>
      <c r="G3235">
        <v>-18.7711358556123</v>
      </c>
      <c r="H3235">
        <v>-19.552098139404599</v>
      </c>
      <c r="I3235">
        <v>-57.2876960172471</v>
      </c>
      <c r="J3235">
        <v>-4.0645429689387598</v>
      </c>
      <c r="K3235">
        <v>23.142929325749002</v>
      </c>
      <c r="L3235">
        <v>26.957802054190498</v>
      </c>
      <c r="M3235">
        <v>48.527373003394104</v>
      </c>
      <c r="N3235">
        <v>0.94012989522877999</v>
      </c>
      <c r="O3235">
        <v>119.482421875</v>
      </c>
      <c r="P3235">
        <v>18.7246376811594</v>
      </c>
      <c r="Q3235">
        <v>0.180759111947013</v>
      </c>
    </row>
    <row r="3236" spans="1:17" hidden="1" x14ac:dyDescent="0.3">
      <c r="A3236" t="s">
        <v>6690</v>
      </c>
      <c r="B3236" t="s">
        <v>6691</v>
      </c>
      <c r="C3236" t="s">
        <v>10398</v>
      </c>
      <c r="D3236" t="s">
        <v>472</v>
      </c>
      <c r="E3236">
        <v>72.6252475</v>
      </c>
      <c r="F3236">
        <v>10.25</v>
      </c>
      <c r="G3236">
        <v>-33.619863906587497</v>
      </c>
      <c r="H3236">
        <v>2.1943887039415402</v>
      </c>
      <c r="I3236">
        <v>-9.2842566276631207</v>
      </c>
      <c r="J3236">
        <v>-3.21637339316892</v>
      </c>
      <c r="K3236">
        <v>10.058423849595</v>
      </c>
      <c r="L3236">
        <v>10.590506278171601</v>
      </c>
      <c r="M3236">
        <v>57.559721720434297</v>
      </c>
      <c r="N3236">
        <v>1.20493316719237</v>
      </c>
      <c r="O3236">
        <v>39.121951219512098</v>
      </c>
      <c r="P3236">
        <v>19.742990654205499</v>
      </c>
      <c r="Q3236">
        <v>6.8936978511637007E-2</v>
      </c>
    </row>
    <row r="3237" spans="1:17" hidden="1" x14ac:dyDescent="0.3">
      <c r="A3237" t="s">
        <v>6692</v>
      </c>
      <c r="B3237" t="s">
        <v>6693</v>
      </c>
      <c r="C3237" t="s">
        <v>10398</v>
      </c>
      <c r="D3237" t="s">
        <v>54</v>
      </c>
      <c r="E3237">
        <v>72.589710600000004</v>
      </c>
      <c r="F3237">
        <v>66</v>
      </c>
      <c r="G3237">
        <v>9.3537217429294905</v>
      </c>
      <c r="H3237">
        <v>4.5173508453761198</v>
      </c>
      <c r="I3237">
        <v>38.488332925872498</v>
      </c>
      <c r="J3237">
        <v>-7.4255871931477699</v>
      </c>
      <c r="K3237">
        <v>58.914531809125201</v>
      </c>
      <c r="L3237">
        <v>49.938660596398201</v>
      </c>
      <c r="M3237">
        <v>54.654063860184003</v>
      </c>
      <c r="N3237">
        <v>1.9390182043622799</v>
      </c>
      <c r="O3237">
        <v>13.7878787878787</v>
      </c>
      <c r="P3237">
        <v>83.079056865464594</v>
      </c>
      <c r="Q3237">
        <v>3.6277985862329999E-3</v>
      </c>
    </row>
    <row r="3238" spans="1:17" hidden="1" x14ac:dyDescent="0.3">
      <c r="A3238" t="s">
        <v>6694</v>
      </c>
      <c r="B3238" t="s">
        <v>6695</v>
      </c>
      <c r="C3238" t="s">
        <v>10398</v>
      </c>
      <c r="D3238" t="s">
        <v>991</v>
      </c>
      <c r="E3238">
        <v>72.508291200000002</v>
      </c>
      <c r="F3238">
        <v>43.24</v>
      </c>
      <c r="G3238">
        <v>-41.204439809766598</v>
      </c>
      <c r="H3238">
        <v>-17.637430991650699</v>
      </c>
      <c r="I3238">
        <v>-0.43543302178764498</v>
      </c>
      <c r="J3238">
        <v>-3.2898379693801698</v>
      </c>
      <c r="K3238">
        <v>46.773905327227901</v>
      </c>
      <c r="L3238">
        <v>44.866192841753197</v>
      </c>
      <c r="M3238">
        <v>38.639781389583803</v>
      </c>
      <c r="N3238">
        <v>3.3903959241897499</v>
      </c>
      <c r="O3238">
        <v>55.365402405180397</v>
      </c>
      <c r="P3238">
        <v>30.911292764153799</v>
      </c>
      <c r="Q3238">
        <v>2.7199555955289001E-2</v>
      </c>
    </row>
    <row r="3239" spans="1:17" hidden="1" x14ac:dyDescent="0.3">
      <c r="A3239" t="s">
        <v>6696</v>
      </c>
      <c r="B3239" t="s">
        <v>6697</v>
      </c>
      <c r="C3239" t="s">
        <v>10398</v>
      </c>
      <c r="D3239" t="s">
        <v>533</v>
      </c>
      <c r="E3239">
        <v>72.488640000000004</v>
      </c>
      <c r="F3239">
        <v>235.2</v>
      </c>
      <c r="G3239">
        <v>129.57990704088499</v>
      </c>
      <c r="H3239">
        <v>18.215025452606099</v>
      </c>
      <c r="I3239">
        <v>114.775990161346</v>
      </c>
      <c r="J3239">
        <v>-7.5218446181935397</v>
      </c>
      <c r="K3239">
        <v>218.69091224428601</v>
      </c>
      <c r="L3239">
        <v>166.501523650499</v>
      </c>
      <c r="M3239">
        <v>27.678587927785099</v>
      </c>
      <c r="N3239">
        <v>0.18205554236885799</v>
      </c>
      <c r="O3239">
        <v>10.586734693877499</v>
      </c>
      <c r="P3239">
        <v>201.92554557124501</v>
      </c>
      <c r="Q3239">
        <v>0.173826078178726</v>
      </c>
    </row>
    <row r="3240" spans="1:17" hidden="1" x14ac:dyDescent="0.3">
      <c r="A3240" t="s">
        <v>6698</v>
      </c>
      <c r="B3240" t="s">
        <v>6699</v>
      </c>
      <c r="C3240" t="s">
        <v>10398</v>
      </c>
      <c r="D3240" t="s">
        <v>605</v>
      </c>
      <c r="E3240">
        <v>72.483796999999996</v>
      </c>
      <c r="F3240">
        <v>183.1</v>
      </c>
      <c r="G3240">
        <v>20.5498547568912</v>
      </c>
      <c r="H3240">
        <v>-2.5810040161366299</v>
      </c>
      <c r="I3240">
        <v>10.984717132034801</v>
      </c>
      <c r="J3240">
        <v>-1.44287779499394</v>
      </c>
      <c r="K3240">
        <v>178.007945486398</v>
      </c>
      <c r="L3240">
        <v>157.101734660391</v>
      </c>
      <c r="M3240">
        <v>44.639617957862598</v>
      </c>
      <c r="N3240">
        <v>0.38448012885152699</v>
      </c>
      <c r="O3240">
        <v>33.260513380666303</v>
      </c>
      <c r="P3240">
        <v>71.763602251407093</v>
      </c>
      <c r="Q3240">
        <v>7.8329173748657999E-2</v>
      </c>
    </row>
    <row r="3241" spans="1:17" hidden="1" x14ac:dyDescent="0.3">
      <c r="A3241" t="s">
        <v>6700</v>
      </c>
      <c r="B3241" t="s">
        <v>6701</v>
      </c>
      <c r="C3241" t="s">
        <v>10398</v>
      </c>
      <c r="D3241" t="s">
        <v>1947</v>
      </c>
      <c r="E3241">
        <v>72.380469383999994</v>
      </c>
      <c r="F3241">
        <v>0.83</v>
      </c>
      <c r="G3241">
        <v>-25.8436466781231</v>
      </c>
      <c r="H3241">
        <v>-17.686969479244901</v>
      </c>
      <c r="I3241">
        <v>20.2380363659674</v>
      </c>
      <c r="J3241">
        <v>-5.1224582902357803</v>
      </c>
      <c r="K3241">
        <v>0.901311424509885</v>
      </c>
      <c r="L3241">
        <v>0.86559477130666296</v>
      </c>
      <c r="M3241">
        <v>13.601088500078401</v>
      </c>
      <c r="N3241">
        <v>0.94954967404381396</v>
      </c>
      <c r="O3241">
        <v>38.554216867469798</v>
      </c>
      <c r="P3241">
        <v>65.999999999999901</v>
      </c>
      <c r="Q3241">
        <v>-6.082219979601E-3</v>
      </c>
    </row>
    <row r="3242" spans="1:17" hidden="1" x14ac:dyDescent="0.3">
      <c r="A3242" t="s">
        <v>6702</v>
      </c>
      <c r="B3242" t="s">
        <v>6703</v>
      </c>
      <c r="C3242" t="s">
        <v>10398</v>
      </c>
      <c r="D3242" t="s">
        <v>407</v>
      </c>
      <c r="E3242">
        <v>72.348332999999997</v>
      </c>
      <c r="F3242">
        <v>57</v>
      </c>
      <c r="G3242">
        <v>33.263496179019697</v>
      </c>
      <c r="H3242">
        <v>-19.028404929829598</v>
      </c>
      <c r="I3242">
        <v>-3.9354732141113198</v>
      </c>
      <c r="J3242">
        <v>-6.7133673811448702</v>
      </c>
      <c r="K3242">
        <v>64.630829203459399</v>
      </c>
      <c r="L3242">
        <v>53.101240517572002</v>
      </c>
      <c r="M3242">
        <v>19.087319550705899</v>
      </c>
      <c r="N3242">
        <v>0.92188525627042495</v>
      </c>
      <c r="O3242">
        <v>61.578947368420998</v>
      </c>
      <c r="P3242">
        <v>153.10834813499099</v>
      </c>
      <c r="Q3242">
        <v>0.14442680302332001</v>
      </c>
    </row>
    <row r="3243" spans="1:17" hidden="1" x14ac:dyDescent="0.3">
      <c r="A3243" t="s">
        <v>6704</v>
      </c>
      <c r="B3243" t="s">
        <v>6705</v>
      </c>
      <c r="C3243" t="s">
        <v>10398</v>
      </c>
      <c r="D3243" t="s">
        <v>472</v>
      </c>
      <c r="E3243">
        <v>72.33</v>
      </c>
      <c r="F3243">
        <v>241.1</v>
      </c>
      <c r="G3243">
        <v>230.95667484124201</v>
      </c>
      <c r="H3243">
        <v>32.1934466967435</v>
      </c>
      <c r="I3243">
        <v>82.821369699300703</v>
      </c>
      <c r="J3243">
        <v>19.378116932063602</v>
      </c>
      <c r="K3243">
        <v>169.29341577375101</v>
      </c>
      <c r="L3243">
        <v>130.27839320367801</v>
      </c>
      <c r="M3243">
        <v>92.828112839193395</v>
      </c>
      <c r="N3243">
        <v>2.0518480614318499</v>
      </c>
      <c r="O3243">
        <v>0</v>
      </c>
      <c r="P3243">
        <v>294.72822527832301</v>
      </c>
      <c r="Q3243">
        <v>0.120767241418272</v>
      </c>
    </row>
    <row r="3244" spans="1:17" hidden="1" x14ac:dyDescent="0.3">
      <c r="A3244" t="s">
        <v>6706</v>
      </c>
      <c r="B3244" t="s">
        <v>6707</v>
      </c>
      <c r="C3244" t="s">
        <v>10398</v>
      </c>
      <c r="D3244" t="s">
        <v>132</v>
      </c>
      <c r="E3244">
        <v>71.91</v>
      </c>
      <c r="F3244">
        <v>39.950000000000003</v>
      </c>
      <c r="G3244">
        <v>42.234310311124098</v>
      </c>
      <c r="H3244">
        <v>-11.8843499239601</v>
      </c>
      <c r="I3244">
        <v>16.190417318348398</v>
      </c>
      <c r="J3244">
        <v>-9.4342976137030092</v>
      </c>
      <c r="K3244">
        <v>41.078630915550498</v>
      </c>
      <c r="L3244">
        <v>34.604893529278698</v>
      </c>
      <c r="M3244">
        <v>28.2438590149833</v>
      </c>
      <c r="N3244">
        <v>0.13028933814240801</v>
      </c>
      <c r="O3244">
        <v>40.550688360450501</v>
      </c>
      <c r="P3244">
        <v>88.8888888888889</v>
      </c>
      <c r="Q3244">
        <v>9.2649252231001997E-2</v>
      </c>
    </row>
    <row r="3245" spans="1:17" hidden="1" x14ac:dyDescent="0.3">
      <c r="A3245" t="s">
        <v>6708</v>
      </c>
      <c r="B3245" t="s">
        <v>6709</v>
      </c>
      <c r="C3245" t="s">
        <v>10398</v>
      </c>
      <c r="D3245" t="s">
        <v>472</v>
      </c>
      <c r="E3245">
        <v>71.846740159999996</v>
      </c>
      <c r="F3245">
        <v>27.04</v>
      </c>
      <c r="G3245">
        <v>-13.2925714093059</v>
      </c>
      <c r="H3245">
        <v>-18.7164335628181</v>
      </c>
      <c r="I3245">
        <v>7.3803410836781902</v>
      </c>
      <c r="J3245">
        <v>-1.71336738114487</v>
      </c>
      <c r="K3245">
        <v>28.3657790823341</v>
      </c>
      <c r="L3245">
        <v>25.557742596651401</v>
      </c>
      <c r="M3245">
        <v>3.0912395621917201</v>
      </c>
      <c r="N3245">
        <v>6.6862826891531696E-2</v>
      </c>
      <c r="O3245">
        <v>43.417159763313599</v>
      </c>
      <c r="Q3245">
        <v>-3.9844664236765998E-2</v>
      </c>
    </row>
    <row r="3246" spans="1:17" hidden="1" x14ac:dyDescent="0.3">
      <c r="A3246" t="s">
        <v>6710</v>
      </c>
      <c r="B3246" t="s">
        <v>6711</v>
      </c>
      <c r="C3246" t="s">
        <v>10398</v>
      </c>
      <c r="D3246" t="s">
        <v>259</v>
      </c>
      <c r="E3246">
        <v>71.821875000000006</v>
      </c>
      <c r="F3246">
        <v>235</v>
      </c>
      <c r="G3246">
        <v>16.0976118463653</v>
      </c>
      <c r="H3246">
        <v>20.279848980693998</v>
      </c>
      <c r="I3246">
        <v>46.585852296824697</v>
      </c>
      <c r="J3246">
        <v>-4.9657346104573499</v>
      </c>
      <c r="K3246">
        <v>205.121122314427</v>
      </c>
      <c r="L3246">
        <v>174.55112354314801</v>
      </c>
      <c r="M3246">
        <v>54.036475875531998</v>
      </c>
      <c r="N3246">
        <v>2.4495504866318498</v>
      </c>
      <c r="O3246">
        <v>15.6170212765957</v>
      </c>
      <c r="P3246">
        <v>86.064924782264399</v>
      </c>
      <c r="Q3246">
        <v>0.110001308190671</v>
      </c>
    </row>
    <row r="3247" spans="1:17" hidden="1" x14ac:dyDescent="0.3">
      <c r="A3247" t="s">
        <v>6712</v>
      </c>
      <c r="B3247" t="s">
        <v>6713</v>
      </c>
      <c r="C3247" t="s">
        <v>10398</v>
      </c>
      <c r="D3247" t="s">
        <v>259</v>
      </c>
      <c r="E3247">
        <v>71.816220000000001</v>
      </c>
      <c r="F3247">
        <v>949.95</v>
      </c>
      <c r="G3247">
        <v>73.387122552646105</v>
      </c>
      <c r="H3247">
        <v>39.999223961617801</v>
      </c>
      <c r="I3247">
        <v>53.685896522688303</v>
      </c>
      <c r="J3247">
        <v>-7.6462642714885698</v>
      </c>
      <c r="K3247">
        <v>823.849116115539</v>
      </c>
      <c r="L3247">
        <v>651.57499637994999</v>
      </c>
      <c r="M3247">
        <v>43.871552645341097</v>
      </c>
      <c r="N3247">
        <v>1.7597575757575701</v>
      </c>
      <c r="O3247">
        <v>32.585925575030203</v>
      </c>
      <c r="P3247">
        <v>147.221860767729</v>
      </c>
    </row>
    <row r="3248" spans="1:17" hidden="1" x14ac:dyDescent="0.3">
      <c r="A3248" t="s">
        <v>6714</v>
      </c>
      <c r="B3248" t="s">
        <v>6715</v>
      </c>
      <c r="C3248" t="s">
        <v>10398</v>
      </c>
      <c r="D3248" t="s">
        <v>132</v>
      </c>
      <c r="E3248">
        <v>71.787048489</v>
      </c>
      <c r="F3248">
        <v>62.01</v>
      </c>
      <c r="G3248">
        <v>29.7331775767586</v>
      </c>
      <c r="H3248">
        <v>-7.22730599002481</v>
      </c>
      <c r="I3248">
        <v>58.823390621792399</v>
      </c>
      <c r="J3248">
        <v>-5.6631815075389298</v>
      </c>
      <c r="K3248">
        <v>62.588272971141997</v>
      </c>
      <c r="L3248">
        <v>51.655509440394901</v>
      </c>
      <c r="M3248">
        <v>35.163316807438498</v>
      </c>
      <c r="N3248">
        <v>2.1158280568288501E-2</v>
      </c>
      <c r="O3248">
        <v>63.425253991291697</v>
      </c>
      <c r="P3248">
        <v>81.315789473684106</v>
      </c>
      <c r="Q3248">
        <v>6.9141340637431006E-2</v>
      </c>
    </row>
    <row r="3249" spans="1:17" hidden="1" x14ac:dyDescent="0.3">
      <c r="A3249" t="s">
        <v>6716</v>
      </c>
      <c r="B3249" t="s">
        <v>6717</v>
      </c>
      <c r="C3249" t="s">
        <v>10398</v>
      </c>
      <c r="D3249" t="s">
        <v>1208</v>
      </c>
      <c r="E3249">
        <v>71.706096000000002</v>
      </c>
      <c r="F3249">
        <v>60.9</v>
      </c>
      <c r="G3249">
        <v>-34.930434242889902</v>
      </c>
      <c r="H3249">
        <v>-2.6716633567959698</v>
      </c>
      <c r="I3249">
        <v>-42.630612952495902</v>
      </c>
      <c r="J3249">
        <v>-9.7013101091026694</v>
      </c>
      <c r="K3249">
        <v>63.920862192837902</v>
      </c>
      <c r="L3249">
        <v>65.455424458954099</v>
      </c>
      <c r="M3249">
        <v>40.270584991012903</v>
      </c>
      <c r="N3249">
        <v>0.57285003553660196</v>
      </c>
      <c r="O3249">
        <v>62.068965517241303</v>
      </c>
      <c r="P3249">
        <v>15.999999999999901</v>
      </c>
    </row>
    <row r="3250" spans="1:17" hidden="1" x14ac:dyDescent="0.3">
      <c r="A3250" t="s">
        <v>6718</v>
      </c>
      <c r="B3250" t="s">
        <v>6719</v>
      </c>
      <c r="C3250" t="s">
        <v>10398</v>
      </c>
      <c r="D3250" t="s">
        <v>467</v>
      </c>
      <c r="E3250">
        <v>71.687449717999996</v>
      </c>
      <c r="F3250">
        <v>41.53</v>
      </c>
      <c r="G3250">
        <v>-67.717395569171003</v>
      </c>
      <c r="H3250">
        <v>15.868191715667701</v>
      </c>
      <c r="I3250">
        <v>-20.240085183045402</v>
      </c>
      <c r="J3250">
        <v>5.7995859867307598</v>
      </c>
      <c r="K3250">
        <v>40.190983718051797</v>
      </c>
      <c r="L3250">
        <v>47.712691006899199</v>
      </c>
      <c r="M3250">
        <v>52.461765812268901</v>
      </c>
      <c r="N3250">
        <v>2.2001579049490001</v>
      </c>
      <c r="O3250">
        <v>81.385237550265998</v>
      </c>
      <c r="P3250">
        <v>36.432325886990697</v>
      </c>
      <c r="Q3250">
        <v>-9.8551287047700005E-3</v>
      </c>
    </row>
    <row r="3251" spans="1:17" hidden="1" x14ac:dyDescent="0.3">
      <c r="A3251" t="s">
        <v>6720</v>
      </c>
      <c r="B3251" t="s">
        <v>6721</v>
      </c>
      <c r="C3251" t="s">
        <v>10398</v>
      </c>
      <c r="D3251" t="s">
        <v>828</v>
      </c>
      <c r="E3251">
        <v>71.548950000000005</v>
      </c>
      <c r="F3251">
        <v>42.1</v>
      </c>
      <c r="G3251">
        <v>44.733475475085903</v>
      </c>
      <c r="H3251">
        <v>-2.2371973373784999</v>
      </c>
      <c r="I3251">
        <v>-11.916230132561299</v>
      </c>
      <c r="J3251">
        <v>-3.8063906369588199</v>
      </c>
      <c r="K3251">
        <v>40.9198605476235</v>
      </c>
      <c r="L3251">
        <v>34.934147821602103</v>
      </c>
      <c r="M3251">
        <v>41.230720403666801</v>
      </c>
      <c r="N3251">
        <v>0.84807256235827599</v>
      </c>
      <c r="O3251">
        <v>14.8456057007125</v>
      </c>
      <c r="P3251">
        <v>75.051975051975006</v>
      </c>
      <c r="Q3251">
        <v>0.115213961424249</v>
      </c>
    </row>
    <row r="3252" spans="1:17" hidden="1" x14ac:dyDescent="0.3">
      <c r="A3252" t="s">
        <v>6722</v>
      </c>
      <c r="B3252" t="s">
        <v>6723</v>
      </c>
      <c r="C3252" t="s">
        <v>10398</v>
      </c>
      <c r="D3252" t="s">
        <v>2266</v>
      </c>
      <c r="E3252">
        <v>71.456000000000003</v>
      </c>
      <c r="F3252">
        <v>154</v>
      </c>
      <c r="G3252">
        <v>-55.838857406092401</v>
      </c>
      <c r="H3252">
        <v>-15.969282404415001</v>
      </c>
      <c r="I3252">
        <v>-44.970890509626003</v>
      </c>
      <c r="J3252">
        <v>-3.56277292936152</v>
      </c>
      <c r="K3252">
        <v>166.64696163540199</v>
      </c>
      <c r="L3252">
        <v>173.853028839205</v>
      </c>
      <c r="M3252">
        <v>45.6607666391726</v>
      </c>
      <c r="N3252">
        <v>2.1689532641553302</v>
      </c>
      <c r="O3252">
        <v>78.116883116883102</v>
      </c>
      <c r="P3252">
        <v>23.943661971830899</v>
      </c>
      <c r="Q3252">
        <v>0.12402345361236899</v>
      </c>
    </row>
    <row r="3253" spans="1:17" hidden="1" x14ac:dyDescent="0.3">
      <c r="A3253" t="s">
        <v>6724</v>
      </c>
      <c r="B3253" t="s">
        <v>6725</v>
      </c>
      <c r="C3253" t="s">
        <v>10398</v>
      </c>
      <c r="D3253" t="s">
        <v>239</v>
      </c>
      <c r="E3253">
        <v>71.400000000000006</v>
      </c>
      <c r="F3253">
        <v>29.75</v>
      </c>
      <c r="G3253">
        <v>3.21885332187686</v>
      </c>
      <c r="H3253">
        <v>-7.6684166035492201</v>
      </c>
      <c r="I3253">
        <v>40.149383883697901</v>
      </c>
      <c r="J3253">
        <v>0.16697449919700499</v>
      </c>
      <c r="K3253">
        <v>30.503473898301699</v>
      </c>
      <c r="L3253">
        <v>26.403975301528899</v>
      </c>
      <c r="M3253">
        <v>44.770269560127602</v>
      </c>
      <c r="N3253">
        <v>0.20085262896737099</v>
      </c>
      <c r="O3253">
        <v>30.050420168067198</v>
      </c>
      <c r="P3253">
        <v>63.911845730027501</v>
      </c>
      <c r="Q3253">
        <v>7.9897097510080006E-2</v>
      </c>
    </row>
    <row r="3254" spans="1:17" hidden="1" x14ac:dyDescent="0.3">
      <c r="A3254" t="s">
        <v>6726</v>
      </c>
      <c r="B3254" t="s">
        <v>6727</v>
      </c>
      <c r="C3254" t="s">
        <v>10398</v>
      </c>
      <c r="D3254" t="s">
        <v>3147</v>
      </c>
      <c r="E3254">
        <v>71.358284999999995</v>
      </c>
      <c r="F3254">
        <v>158.5</v>
      </c>
      <c r="G3254">
        <v>-14.0688653370152</v>
      </c>
      <c r="H3254">
        <v>-13.8402680079587</v>
      </c>
      <c r="I3254">
        <v>-6.2392630929833697</v>
      </c>
      <c r="J3254">
        <v>-14.08682069948</v>
      </c>
      <c r="K3254">
        <v>168.25520665373</v>
      </c>
      <c r="L3254">
        <v>154.045712409544</v>
      </c>
      <c r="M3254">
        <v>32.762354463247704</v>
      </c>
      <c r="N3254">
        <v>2.2911299949072599</v>
      </c>
      <c r="O3254">
        <v>20.5047318611987</v>
      </c>
      <c r="P3254">
        <v>27.822580645161299</v>
      </c>
      <c r="Q3254">
        <v>9.5843409822860007E-2</v>
      </c>
    </row>
    <row r="3255" spans="1:17" hidden="1" x14ac:dyDescent="0.3">
      <c r="A3255" t="s">
        <v>6728</v>
      </c>
      <c r="B3255" t="s">
        <v>6729</v>
      </c>
      <c r="C3255" t="s">
        <v>10398</v>
      </c>
      <c r="D3255" t="s">
        <v>132</v>
      </c>
      <c r="E3255">
        <v>71.334158250000002</v>
      </c>
      <c r="F3255">
        <v>45.7</v>
      </c>
      <c r="G3255">
        <v>-14.798369109673001</v>
      </c>
      <c r="H3255">
        <v>-18.025436941701599</v>
      </c>
      <c r="I3255">
        <v>-43.7863538779349</v>
      </c>
      <c r="J3255">
        <v>0.93177944692057801</v>
      </c>
      <c r="K3255">
        <v>51.667833172455197</v>
      </c>
      <c r="L3255">
        <v>58.0580815173427</v>
      </c>
      <c r="M3255">
        <v>48.853039438779597</v>
      </c>
      <c r="N3255">
        <v>0.37900440319221701</v>
      </c>
      <c r="O3255">
        <v>66.673960612691403</v>
      </c>
      <c r="P3255">
        <v>30.014224751066799</v>
      </c>
      <c r="Q3255">
        <v>9.3806724541644002E-2</v>
      </c>
    </row>
    <row r="3256" spans="1:17" hidden="1" x14ac:dyDescent="0.3">
      <c r="A3256" t="s">
        <v>6730</v>
      </c>
      <c r="B3256" t="s">
        <v>6731</v>
      </c>
      <c r="C3256" t="s">
        <v>10398</v>
      </c>
      <c r="D3256" t="s">
        <v>429</v>
      </c>
      <c r="E3256">
        <v>71.290773119999997</v>
      </c>
      <c r="F3256">
        <v>131.6</v>
      </c>
      <c r="G3256">
        <v>6.2164668409686898</v>
      </c>
      <c r="H3256">
        <v>13.6667689790682</v>
      </c>
      <c r="I3256">
        <v>3.8694852383801601</v>
      </c>
      <c r="J3256">
        <v>-7.9545021329179297</v>
      </c>
      <c r="K3256">
        <v>128.14814493431999</v>
      </c>
      <c r="L3256">
        <v>117.37025404315099</v>
      </c>
      <c r="M3256">
        <v>37.474474504959801</v>
      </c>
      <c r="N3256">
        <v>0.38406153365780898</v>
      </c>
      <c r="O3256">
        <v>25.379939209726398</v>
      </c>
      <c r="P3256">
        <v>62.469135802469097</v>
      </c>
      <c r="Q3256">
        <v>5.9715797287678E-2</v>
      </c>
    </row>
    <row r="3257" spans="1:17" hidden="1" x14ac:dyDescent="0.3">
      <c r="A3257" t="s">
        <v>6732</v>
      </c>
      <c r="B3257" t="s">
        <v>6733</v>
      </c>
      <c r="C3257" t="s">
        <v>10398</v>
      </c>
      <c r="D3257" t="s">
        <v>21</v>
      </c>
      <c r="E3257">
        <v>71.234800000000007</v>
      </c>
      <c r="F3257">
        <v>130</v>
      </c>
      <c r="G3257">
        <v>-69.685812576740602</v>
      </c>
      <c r="H3257">
        <v>-9.1835681187007303</v>
      </c>
      <c r="I3257">
        <v>-29.7800795760615</v>
      </c>
      <c r="J3257">
        <v>-4.4443812232698301</v>
      </c>
      <c r="K3257">
        <v>144.75894113073099</v>
      </c>
      <c r="L3257">
        <v>151.93567468110601</v>
      </c>
      <c r="M3257">
        <v>33.241801651962902</v>
      </c>
      <c r="N3257">
        <v>1.15808823529411</v>
      </c>
      <c r="O3257">
        <v>76.346153846153797</v>
      </c>
      <c r="P3257">
        <v>16.959064327485301</v>
      </c>
    </row>
    <row r="3258" spans="1:17" hidden="1" x14ac:dyDescent="0.3">
      <c r="A3258" t="s">
        <v>6734</v>
      </c>
      <c r="B3258" t="s">
        <v>6735</v>
      </c>
      <c r="C3258" t="s">
        <v>10398</v>
      </c>
      <c r="D3258" t="s">
        <v>794</v>
      </c>
      <c r="E3258">
        <v>71.137161000000006</v>
      </c>
      <c r="F3258">
        <v>70.010000000000005</v>
      </c>
      <c r="G3258">
        <v>-34.082050498041198</v>
      </c>
      <c r="H3258">
        <v>-16.365216916770301</v>
      </c>
      <c r="I3258">
        <v>-17.9379292992686</v>
      </c>
      <c r="J3258">
        <v>-3.6562245240020101</v>
      </c>
      <c r="K3258">
        <v>73.169679514564194</v>
      </c>
      <c r="L3258">
        <v>73.314591447195198</v>
      </c>
      <c r="M3258">
        <v>43.3860078887325</v>
      </c>
      <c r="N3258">
        <v>0.92232544855466303</v>
      </c>
      <c r="O3258">
        <v>63.833738037423203</v>
      </c>
      <c r="P3258">
        <v>21.019878997407002</v>
      </c>
      <c r="Q3258">
        <v>0.121908291816857</v>
      </c>
    </row>
    <row r="3259" spans="1:17" hidden="1" x14ac:dyDescent="0.3">
      <c r="A3259" t="s">
        <v>6736</v>
      </c>
      <c r="B3259" t="s">
        <v>6737</v>
      </c>
      <c r="C3259" t="s">
        <v>10398</v>
      </c>
      <c r="D3259" t="s">
        <v>278</v>
      </c>
      <c r="E3259">
        <v>71.021992725000004</v>
      </c>
      <c r="F3259">
        <v>140.85</v>
      </c>
      <c r="G3259">
        <v>-19.511583372144202</v>
      </c>
      <c r="H3259">
        <v>0.51567048293057405</v>
      </c>
      <c r="I3259">
        <v>7.1047030326341103</v>
      </c>
      <c r="J3259">
        <v>-3.4558993868347598</v>
      </c>
      <c r="K3259">
        <v>138.56312137916501</v>
      </c>
      <c r="L3259">
        <v>131.41936853841699</v>
      </c>
      <c r="M3259">
        <v>54.770524976898599</v>
      </c>
      <c r="N3259">
        <v>0.77758637484312898</v>
      </c>
      <c r="O3259">
        <v>31.274405395811101</v>
      </c>
      <c r="P3259">
        <v>46.566077003121698</v>
      </c>
      <c r="Q3259">
        <v>7.3108804516443998E-2</v>
      </c>
    </row>
    <row r="3260" spans="1:17" hidden="1" x14ac:dyDescent="0.3">
      <c r="A3260" t="s">
        <v>6738</v>
      </c>
      <c r="B3260" t="s">
        <v>6739</v>
      </c>
      <c r="C3260" t="s">
        <v>10398</v>
      </c>
      <c r="D3260" t="s">
        <v>364</v>
      </c>
      <c r="E3260">
        <v>70.841393855999996</v>
      </c>
      <c r="F3260">
        <v>42.08</v>
      </c>
      <c r="G3260">
        <v>27.714764536830099</v>
      </c>
      <c r="H3260">
        <v>9.4966422407834603</v>
      </c>
      <c r="I3260">
        <v>22.8762273207413</v>
      </c>
      <c r="J3260">
        <v>13.424247297754199</v>
      </c>
      <c r="K3260">
        <v>36.962420563923899</v>
      </c>
      <c r="L3260">
        <v>33.877645677266003</v>
      </c>
      <c r="M3260">
        <v>58.854422547609801</v>
      </c>
      <c r="N3260">
        <v>2.7709660820678601</v>
      </c>
      <c r="O3260">
        <v>15.019011406844101</v>
      </c>
      <c r="P3260">
        <v>73.884297520661093</v>
      </c>
      <c r="Q3260">
        <v>8.9363411013566998E-2</v>
      </c>
    </row>
    <row r="3261" spans="1:17" hidden="1" x14ac:dyDescent="0.3">
      <c r="A3261" t="s">
        <v>6740</v>
      </c>
      <c r="B3261" t="s">
        <v>6741</v>
      </c>
      <c r="C3261" t="s">
        <v>10398</v>
      </c>
      <c r="D3261" t="s">
        <v>753</v>
      </c>
      <c r="E3261">
        <v>70.753706170000001</v>
      </c>
      <c r="F3261">
        <v>25.37</v>
      </c>
      <c r="G3261">
        <v>-5.4742729012151097</v>
      </c>
      <c r="H3261">
        <v>1.8230265327537301</v>
      </c>
      <c r="I3261">
        <v>3.3503708162626502</v>
      </c>
      <c r="J3261">
        <v>0.40994825789147699</v>
      </c>
      <c r="K3261">
        <v>24.025928619601501</v>
      </c>
      <c r="L3261">
        <v>22.530068062900899</v>
      </c>
      <c r="M3261">
        <v>67.469215611950702</v>
      </c>
      <c r="N3261">
        <v>1.5372989102282699</v>
      </c>
      <c r="O3261">
        <v>0.51241623965312399</v>
      </c>
      <c r="P3261">
        <v>33.5263157894736</v>
      </c>
    </row>
    <row r="3262" spans="1:17" hidden="1" x14ac:dyDescent="0.3">
      <c r="A3262" t="s">
        <v>6742</v>
      </c>
      <c r="B3262" t="s">
        <v>6743</v>
      </c>
      <c r="C3262" t="s">
        <v>10398</v>
      </c>
      <c r="D3262" t="s">
        <v>991</v>
      </c>
      <c r="E3262">
        <v>70.689005660000007</v>
      </c>
      <c r="F3262">
        <v>59.15</v>
      </c>
      <c r="G3262">
        <v>-18.409436151807299</v>
      </c>
      <c r="H3262">
        <v>10.7154045812254</v>
      </c>
      <c r="I3262">
        <v>34.078616076112297</v>
      </c>
      <c r="J3262">
        <v>-1.7823328983862501</v>
      </c>
      <c r="K3262">
        <v>54.731996758919003</v>
      </c>
      <c r="L3262">
        <v>51.044119590737402</v>
      </c>
      <c r="M3262">
        <v>53.800341144208303</v>
      </c>
      <c r="N3262">
        <v>2.4671277235695199</v>
      </c>
      <c r="O3262">
        <v>15.604395604395499</v>
      </c>
      <c r="P3262">
        <v>65.872125630959005</v>
      </c>
      <c r="Q3262">
        <v>-8.1174803789463998E-2</v>
      </c>
    </row>
    <row r="3263" spans="1:17" hidden="1" x14ac:dyDescent="0.3">
      <c r="A3263" t="s">
        <v>6744</v>
      </c>
      <c r="B3263" t="s">
        <v>6745</v>
      </c>
      <c r="C3263" t="s">
        <v>10398</v>
      </c>
      <c r="E3263">
        <v>70.646330399999997</v>
      </c>
      <c r="F3263">
        <v>142.9</v>
      </c>
      <c r="G3263">
        <v>220.56562800945301</v>
      </c>
      <c r="H3263">
        <v>20.929213836186399</v>
      </c>
      <c r="I3263">
        <v>222.629548049324</v>
      </c>
      <c r="J3263">
        <v>-2.4427873186231501</v>
      </c>
      <c r="K3263">
        <v>129.84180057621401</v>
      </c>
      <c r="L3263">
        <v>88.451884871305197</v>
      </c>
      <c r="M3263">
        <v>47.2065174959423</v>
      </c>
      <c r="N3263">
        <v>2.4986271279516699E-2</v>
      </c>
      <c r="O3263">
        <v>4.8285514345696301</v>
      </c>
      <c r="P3263">
        <v>643.109724388975</v>
      </c>
      <c r="Q3263">
        <v>0.19788965508452799</v>
      </c>
    </row>
    <row r="3264" spans="1:17" hidden="1" x14ac:dyDescent="0.3">
      <c r="A3264" t="s">
        <v>6746</v>
      </c>
      <c r="B3264" t="s">
        <v>6747</v>
      </c>
      <c r="C3264" t="s">
        <v>10398</v>
      </c>
      <c r="D3264" t="s">
        <v>407</v>
      </c>
      <c r="E3264">
        <v>70.593599999999995</v>
      </c>
      <c r="F3264">
        <v>84.04</v>
      </c>
      <c r="G3264">
        <v>989.75610491588395</v>
      </c>
      <c r="H3264">
        <v>49.943267328853999</v>
      </c>
      <c r="I3264">
        <v>449.742540870472</v>
      </c>
      <c r="J3264">
        <v>6.5083294930342701</v>
      </c>
      <c r="K3264">
        <v>58.3739804474599</v>
      </c>
      <c r="L3264">
        <v>33.7831418778757</v>
      </c>
      <c r="M3264">
        <v>100</v>
      </c>
      <c r="N3264">
        <v>0.94202898550724601</v>
      </c>
      <c r="O3264">
        <v>0</v>
      </c>
      <c r="P3264">
        <v>1019.3497515940001</v>
      </c>
    </row>
    <row r="3265" spans="1:17" hidden="1" x14ac:dyDescent="0.3">
      <c r="A3265" t="s">
        <v>6748</v>
      </c>
      <c r="B3265" t="s">
        <v>6749</v>
      </c>
      <c r="C3265" t="s">
        <v>10398</v>
      </c>
      <c r="D3265" t="s">
        <v>278</v>
      </c>
      <c r="E3265">
        <v>70.515355679999999</v>
      </c>
      <c r="F3265">
        <v>97.35</v>
      </c>
      <c r="G3265">
        <v>90.406353321876793</v>
      </c>
      <c r="H3265">
        <v>-7.5498167372197802</v>
      </c>
      <c r="I3265">
        <v>89.032362607102101</v>
      </c>
      <c r="J3265">
        <v>-2.74429521619642</v>
      </c>
      <c r="K3265">
        <v>89.579528288700303</v>
      </c>
      <c r="L3265">
        <v>69.168845808568307</v>
      </c>
      <c r="M3265">
        <v>54.910833011657601</v>
      </c>
      <c r="N3265">
        <v>0.65259740259740195</v>
      </c>
      <c r="O3265">
        <v>6.7796610169491496</v>
      </c>
      <c r="P3265">
        <v>143.375</v>
      </c>
    </row>
    <row r="3266" spans="1:17" hidden="1" x14ac:dyDescent="0.3">
      <c r="A3266" t="s">
        <v>6750</v>
      </c>
      <c r="B3266" t="s">
        <v>6751</v>
      </c>
      <c r="C3266" t="s">
        <v>10398</v>
      </c>
      <c r="D3266" t="s">
        <v>390</v>
      </c>
      <c r="E3266">
        <v>70.486260000000001</v>
      </c>
      <c r="F3266">
        <v>78.58</v>
      </c>
      <c r="G3266">
        <v>27.6644178380058</v>
      </c>
      <c r="H3266">
        <v>0.55720616248558497</v>
      </c>
      <c r="I3266">
        <v>-2.9091345516520102</v>
      </c>
      <c r="J3266">
        <v>-2.3508673811448801</v>
      </c>
      <c r="K3266">
        <v>76.445073143216803</v>
      </c>
      <c r="L3266">
        <v>73.167151124509502</v>
      </c>
      <c r="M3266">
        <v>42.565286455086103</v>
      </c>
      <c r="N3266">
        <v>0.42263428801451702</v>
      </c>
      <c r="O3266">
        <v>26.406210231610999</v>
      </c>
      <c r="P3266">
        <v>68.807733619763695</v>
      </c>
      <c r="Q3266">
        <v>0.12992896787210201</v>
      </c>
    </row>
    <row r="3267" spans="1:17" hidden="1" x14ac:dyDescent="0.3">
      <c r="A3267" t="s">
        <v>6752</v>
      </c>
      <c r="B3267" t="s">
        <v>6753</v>
      </c>
      <c r="C3267" t="s">
        <v>10398</v>
      </c>
      <c r="D3267" t="s">
        <v>605</v>
      </c>
      <c r="E3267">
        <v>70.472515000000001</v>
      </c>
      <c r="F3267">
        <v>165.25</v>
      </c>
      <c r="G3267">
        <v>-38.295304136686603</v>
      </c>
      <c r="H3267">
        <v>-2.7345467923787901</v>
      </c>
      <c r="I3267">
        <v>-4.5994178464867499</v>
      </c>
      <c r="J3267">
        <v>-3.7234176324011599</v>
      </c>
      <c r="K3267">
        <v>165.794227225209</v>
      </c>
      <c r="L3267">
        <v>163.01140521575201</v>
      </c>
      <c r="M3267">
        <v>47.798286788557498</v>
      </c>
      <c r="N3267">
        <v>0.647392949265574</v>
      </c>
      <c r="O3267">
        <v>21.028744326777598</v>
      </c>
      <c r="P3267">
        <v>19.6596669080376</v>
      </c>
      <c r="Q3267">
        <v>-4.4431362269545999E-2</v>
      </c>
    </row>
    <row r="3268" spans="1:17" hidden="1" x14ac:dyDescent="0.3">
      <c r="A3268" t="s">
        <v>6754</v>
      </c>
      <c r="B3268" t="s">
        <v>6755</v>
      </c>
      <c r="C3268" t="s">
        <v>10398</v>
      </c>
      <c r="D3268" t="s">
        <v>443</v>
      </c>
      <c r="E3268">
        <v>70.389058329999997</v>
      </c>
      <c r="F3268">
        <v>34.94</v>
      </c>
      <c r="G3268">
        <v>62.384375299898799</v>
      </c>
      <c r="H3268">
        <v>-17.549868485000999</v>
      </c>
      <c r="I3268">
        <v>7.0479695082787899</v>
      </c>
      <c r="J3268">
        <v>-6.5982635069168998</v>
      </c>
      <c r="K3268">
        <v>36.533499683340096</v>
      </c>
      <c r="L3268">
        <v>32.690311907662597</v>
      </c>
      <c r="M3268">
        <v>42.051007223477697</v>
      </c>
      <c r="N3268">
        <v>0.58625307519546299</v>
      </c>
      <c r="O3268">
        <v>39.954207212363997</v>
      </c>
      <c r="P3268">
        <v>139.31506849314999</v>
      </c>
      <c r="Q3268">
        <v>5.7221277801162998E-2</v>
      </c>
    </row>
    <row r="3269" spans="1:17" hidden="1" x14ac:dyDescent="0.3">
      <c r="A3269" t="s">
        <v>6756</v>
      </c>
      <c r="B3269" t="s">
        <v>6757</v>
      </c>
      <c r="C3269" t="s">
        <v>10398</v>
      </c>
      <c r="D3269" t="s">
        <v>1657</v>
      </c>
      <c r="E3269">
        <v>70.238</v>
      </c>
      <c r="F3269">
        <v>203</v>
      </c>
      <c r="G3269">
        <v>-32.926980011456401</v>
      </c>
      <c r="H3269">
        <v>-11.4145089603039</v>
      </c>
      <c r="I3269">
        <v>-48.167635927062697</v>
      </c>
      <c r="J3269">
        <v>-8.8562245240020196</v>
      </c>
      <c r="K3269">
        <v>227.05882736318901</v>
      </c>
      <c r="M3269">
        <v>30.587570318956899</v>
      </c>
      <c r="N3269">
        <v>0.87507971373910498</v>
      </c>
      <c r="O3269">
        <v>124.11330049260999</v>
      </c>
      <c r="P3269">
        <v>11.538461538461499</v>
      </c>
    </row>
    <row r="3270" spans="1:17" hidden="1" x14ac:dyDescent="0.3">
      <c r="A3270" t="s">
        <v>6758</v>
      </c>
      <c r="B3270" t="s">
        <v>6759</v>
      </c>
      <c r="C3270" t="s">
        <v>10398</v>
      </c>
      <c r="D3270" t="s">
        <v>2902</v>
      </c>
      <c r="E3270">
        <v>69.761856047999999</v>
      </c>
      <c r="F3270">
        <v>5.52</v>
      </c>
      <c r="G3270">
        <v>-66.176215485462507</v>
      </c>
      <c r="H3270">
        <v>-9.7572915839904493</v>
      </c>
      <c r="I3270">
        <v>-26.4009448078974</v>
      </c>
      <c r="J3270">
        <v>-4.1956368846909697</v>
      </c>
      <c r="K3270">
        <v>5.6306329635155796</v>
      </c>
      <c r="L3270">
        <v>6.26769012346859</v>
      </c>
      <c r="M3270">
        <v>48.984244673994901</v>
      </c>
      <c r="N3270">
        <v>0.74481907351055099</v>
      </c>
      <c r="O3270">
        <v>68.297101449275303</v>
      </c>
      <c r="P3270">
        <v>15.966386554621799</v>
      </c>
      <c r="Q3270">
        <v>7.4340667954425996E-2</v>
      </c>
    </row>
    <row r="3271" spans="1:17" hidden="1" x14ac:dyDescent="0.3">
      <c r="A3271" t="s">
        <v>6760</v>
      </c>
      <c r="B3271" t="s">
        <v>6761</v>
      </c>
      <c r="C3271" t="s">
        <v>10398</v>
      </c>
      <c r="D3271" t="s">
        <v>390</v>
      </c>
      <c r="E3271">
        <v>69.737849999999995</v>
      </c>
      <c r="F3271">
        <v>131</v>
      </c>
      <c r="G3271">
        <v>51.096008494290601</v>
      </c>
      <c r="H3271">
        <v>-8.4005365962325893</v>
      </c>
      <c r="I3271">
        <v>31.961976801247999</v>
      </c>
      <c r="J3271">
        <v>-6.06271848602037</v>
      </c>
      <c r="K3271">
        <v>144.59754982838601</v>
      </c>
      <c r="L3271">
        <v>117.932193544756</v>
      </c>
      <c r="M3271">
        <v>19.442840820620201</v>
      </c>
      <c r="N3271">
        <v>0.331738437001594</v>
      </c>
      <c r="O3271">
        <v>42.137404580152598</v>
      </c>
      <c r="P3271">
        <v>151.923076923076</v>
      </c>
    </row>
    <row r="3272" spans="1:17" hidden="1" x14ac:dyDescent="0.3">
      <c r="A3272" t="s">
        <v>6762</v>
      </c>
      <c r="B3272" t="s">
        <v>6763</v>
      </c>
      <c r="C3272" t="s">
        <v>10398</v>
      </c>
      <c r="D3272" t="s">
        <v>21</v>
      </c>
      <c r="E3272">
        <v>69.654955129999905</v>
      </c>
      <c r="F3272">
        <v>43.7</v>
      </c>
      <c r="G3272">
        <v>-84.577724458890401</v>
      </c>
      <c r="H3272">
        <v>-10.712335807989</v>
      </c>
      <c r="I3272">
        <v>-12.8374788371011</v>
      </c>
      <c r="J3272">
        <v>-5.0690720791314501</v>
      </c>
      <c r="K3272">
        <v>45.857781966816702</v>
      </c>
      <c r="L3272">
        <v>54.471268416357503</v>
      </c>
      <c r="M3272">
        <v>40.305500310001797</v>
      </c>
      <c r="N3272">
        <v>0.54741783574270197</v>
      </c>
      <c r="O3272">
        <v>142.45573815112499</v>
      </c>
      <c r="P3272">
        <v>25.401497610719701</v>
      </c>
      <c r="Q3272">
        <v>3.6482973402750002E-2</v>
      </c>
    </row>
    <row r="3273" spans="1:17" hidden="1" x14ac:dyDescent="0.3">
      <c r="A3273" t="s">
        <v>6764</v>
      </c>
      <c r="B3273" t="s">
        <v>6765</v>
      </c>
      <c r="C3273" t="s">
        <v>10398</v>
      </c>
      <c r="D3273" t="s">
        <v>4700</v>
      </c>
      <c r="E3273">
        <v>69.596457739000002</v>
      </c>
      <c r="F3273">
        <v>95.33</v>
      </c>
      <c r="G3273">
        <v>12.097792085253699</v>
      </c>
      <c r="H3273">
        <v>-7.25824694215419</v>
      </c>
      <c r="I3273">
        <v>-29.7449725929451</v>
      </c>
      <c r="J3273">
        <v>-9.4658426286696198</v>
      </c>
      <c r="K3273">
        <v>96.173617531517607</v>
      </c>
      <c r="L3273">
        <v>94.158062252786905</v>
      </c>
      <c r="M3273">
        <v>45.195761220624199</v>
      </c>
      <c r="N3273">
        <v>1.0709793701439401</v>
      </c>
      <c r="O3273">
        <v>60.484632329801698</v>
      </c>
      <c r="P3273">
        <v>51.317460317460302</v>
      </c>
      <c r="Q3273">
        <v>6.0376491662280998E-2</v>
      </c>
    </row>
    <row r="3274" spans="1:17" hidden="1" x14ac:dyDescent="0.3">
      <c r="A3274" t="s">
        <v>6766</v>
      </c>
      <c r="B3274" t="s">
        <v>6767</v>
      </c>
      <c r="C3274" t="s">
        <v>10398</v>
      </c>
      <c r="D3274" t="s">
        <v>4700</v>
      </c>
      <c r="E3274">
        <v>69.547874391999997</v>
      </c>
      <c r="F3274">
        <v>50.81</v>
      </c>
      <c r="G3274">
        <v>-5.9984143745473597</v>
      </c>
      <c r="H3274">
        <v>2.0877706054681799</v>
      </c>
      <c r="I3274">
        <v>-13.848271936590301</v>
      </c>
      <c r="J3274">
        <v>-0.90979595257344303</v>
      </c>
      <c r="K3274">
        <v>54.317386389393697</v>
      </c>
      <c r="L3274">
        <v>50.918927287492799</v>
      </c>
      <c r="M3274">
        <v>22.7635132892629</v>
      </c>
      <c r="N3274">
        <v>0.69348025711661998</v>
      </c>
      <c r="O3274">
        <v>29.8563274945876</v>
      </c>
      <c r="P3274">
        <v>33.324586722644902</v>
      </c>
    </row>
    <row r="3275" spans="1:17" hidden="1" x14ac:dyDescent="0.3">
      <c r="A3275" t="s">
        <v>6768</v>
      </c>
      <c r="B3275" t="s">
        <v>6769</v>
      </c>
      <c r="C3275" t="s">
        <v>10398</v>
      </c>
      <c r="E3275">
        <v>69.459535000000002</v>
      </c>
      <c r="F3275">
        <v>132.43</v>
      </c>
      <c r="G3275">
        <v>44.862946656088397</v>
      </c>
      <c r="H3275">
        <v>52.653416704881103</v>
      </c>
      <c r="I3275">
        <v>52.936602813080903</v>
      </c>
      <c r="J3275">
        <v>19.815493773301299</v>
      </c>
      <c r="K3275">
        <v>94.558309359059294</v>
      </c>
      <c r="L3275">
        <v>80.971152884222406</v>
      </c>
      <c r="M3275">
        <v>94.224077471361795</v>
      </c>
      <c r="N3275">
        <v>4.6940477873603799</v>
      </c>
      <c r="O3275">
        <v>0</v>
      </c>
      <c r="P3275">
        <v>90.546762589927994</v>
      </c>
    </row>
    <row r="3276" spans="1:17" hidden="1" x14ac:dyDescent="0.3">
      <c r="A3276" t="s">
        <v>6770</v>
      </c>
      <c r="B3276" t="s">
        <v>6771</v>
      </c>
      <c r="C3276" t="s">
        <v>10398</v>
      </c>
      <c r="D3276" t="s">
        <v>4700</v>
      </c>
      <c r="E3276">
        <v>69.308400000000006</v>
      </c>
      <c r="F3276">
        <v>111</v>
      </c>
      <c r="G3276">
        <v>30.1185835377042</v>
      </c>
      <c r="H3276">
        <v>54.078336643203997</v>
      </c>
      <c r="I3276">
        <v>27.957334611581398</v>
      </c>
      <c r="J3276">
        <v>3.45250939610631</v>
      </c>
      <c r="K3276">
        <v>88.837853472124195</v>
      </c>
      <c r="L3276">
        <v>87.5958006311931</v>
      </c>
      <c r="M3276">
        <v>73.268409441737603</v>
      </c>
      <c r="N3276">
        <v>2.8725737471213901</v>
      </c>
      <c r="O3276">
        <v>20.999999999999901</v>
      </c>
      <c r="P3276">
        <v>79.786200194363403</v>
      </c>
    </row>
    <row r="3277" spans="1:17" hidden="1" x14ac:dyDescent="0.3">
      <c r="A3277" t="s">
        <v>6772</v>
      </c>
      <c r="B3277" t="s">
        <v>6773</v>
      </c>
      <c r="C3277" t="s">
        <v>10398</v>
      </c>
      <c r="D3277" t="s">
        <v>46</v>
      </c>
      <c r="E3277">
        <v>69.109338374999993</v>
      </c>
      <c r="F3277">
        <v>57.75</v>
      </c>
      <c r="G3277">
        <v>90.910362485679798</v>
      </c>
      <c r="H3277">
        <v>57.911669976537297</v>
      </c>
      <c r="I3277">
        <v>32.334502459568199</v>
      </c>
      <c r="J3277">
        <v>17.551938741304099</v>
      </c>
      <c r="K3277">
        <v>42.513445159626102</v>
      </c>
      <c r="L3277">
        <v>37.9155766101048</v>
      </c>
      <c r="M3277">
        <v>66.143473431161496</v>
      </c>
      <c r="N3277">
        <v>3.5996847885587702</v>
      </c>
      <c r="O3277">
        <v>9.4545454545454497</v>
      </c>
      <c r="P3277">
        <v>143.670886075949</v>
      </c>
      <c r="Q3277">
        <v>0.12977380295327401</v>
      </c>
    </row>
    <row r="3278" spans="1:17" hidden="1" x14ac:dyDescent="0.3">
      <c r="A3278" t="s">
        <v>6774</v>
      </c>
      <c r="B3278" t="s">
        <v>6775</v>
      </c>
      <c r="C3278" t="s">
        <v>10398</v>
      </c>
      <c r="D3278" t="s">
        <v>605</v>
      </c>
      <c r="E3278">
        <v>69.096573000000006</v>
      </c>
      <c r="F3278">
        <v>123.55</v>
      </c>
      <c r="G3278">
        <v>133.278693747408</v>
      </c>
      <c r="H3278">
        <v>-0.67680738971778498</v>
      </c>
      <c r="I3278">
        <v>44.470492506318301</v>
      </c>
      <c r="J3278">
        <v>-9.4028584100720192</v>
      </c>
      <c r="K3278">
        <v>129.546604274337</v>
      </c>
      <c r="L3278">
        <v>101.968385891926</v>
      </c>
      <c r="M3278">
        <v>21.585838862803499</v>
      </c>
      <c r="N3278">
        <v>0.11494876306877699</v>
      </c>
      <c r="O3278">
        <v>32.6993120194253</v>
      </c>
      <c r="P3278">
        <v>193.05028462998101</v>
      </c>
      <c r="Q3278">
        <v>6.4838189196358004E-2</v>
      </c>
    </row>
    <row r="3279" spans="1:17" hidden="1" x14ac:dyDescent="0.3">
      <c r="A3279" t="s">
        <v>6776</v>
      </c>
      <c r="B3279" t="s">
        <v>6777</v>
      </c>
      <c r="C3279" t="s">
        <v>10398</v>
      </c>
      <c r="D3279" t="s">
        <v>1394</v>
      </c>
      <c r="E3279">
        <v>69.030783659999997</v>
      </c>
      <c r="F3279">
        <v>66.05</v>
      </c>
      <c r="G3279">
        <v>-86.409599603915893</v>
      </c>
      <c r="H3279">
        <v>-62.154582611454302</v>
      </c>
      <c r="I3279">
        <v>-74.911249893158598</v>
      </c>
      <c r="J3279">
        <v>-10.125211257322499</v>
      </c>
      <c r="M3279">
        <v>8.2642479202407593</v>
      </c>
      <c r="O3279">
        <v>145.26873580620699</v>
      </c>
      <c r="P3279">
        <v>1.92901234567901</v>
      </c>
    </row>
    <row r="3280" spans="1:17" hidden="1" x14ac:dyDescent="0.3">
      <c r="A3280" t="s">
        <v>6778</v>
      </c>
      <c r="B3280" t="s">
        <v>6779</v>
      </c>
      <c r="C3280" t="s">
        <v>10398</v>
      </c>
      <c r="D3280" t="s">
        <v>111</v>
      </c>
      <c r="E3280">
        <v>69.016499999999994</v>
      </c>
      <c r="F3280">
        <v>328.65</v>
      </c>
      <c r="G3280">
        <v>-57.354939127842897</v>
      </c>
      <c r="H3280">
        <v>5.4028980467127896</v>
      </c>
      <c r="I3280">
        <v>-15.0540679346021</v>
      </c>
      <c r="J3280">
        <v>13.998277720518701</v>
      </c>
      <c r="K3280">
        <v>286.00269525399699</v>
      </c>
      <c r="L3280">
        <v>353.04189610036002</v>
      </c>
      <c r="M3280">
        <v>77.827829050780593</v>
      </c>
      <c r="N3280">
        <v>2.5837320574162601</v>
      </c>
      <c r="O3280">
        <v>50.616157005933303</v>
      </c>
      <c r="P3280">
        <v>33.570412517780902</v>
      </c>
    </row>
    <row r="3281" spans="1:17" hidden="1" x14ac:dyDescent="0.3">
      <c r="A3281" t="s">
        <v>6780</v>
      </c>
      <c r="B3281" t="s">
        <v>6781</v>
      </c>
      <c r="C3281" t="s">
        <v>10398</v>
      </c>
      <c r="D3281" t="s">
        <v>54</v>
      </c>
      <c r="E3281">
        <v>68.934697072999995</v>
      </c>
      <c r="F3281">
        <v>52.79</v>
      </c>
      <c r="G3281">
        <v>-58.448094117476202</v>
      </c>
      <c r="H3281">
        <v>6.8123791963955096</v>
      </c>
      <c r="I3281">
        <v>-19.954378581048701</v>
      </c>
      <c r="J3281">
        <v>-9.4111074941392197</v>
      </c>
      <c r="K3281">
        <v>51.671082513673298</v>
      </c>
      <c r="L3281">
        <v>58.344379351673098</v>
      </c>
      <c r="M3281">
        <v>47.684053857555803</v>
      </c>
      <c r="N3281">
        <v>1.85796597462015</v>
      </c>
      <c r="O3281">
        <v>63.023299867399103</v>
      </c>
      <c r="P3281">
        <v>18.6558777253315</v>
      </c>
      <c r="Q3281">
        <v>-0.10301444210012201</v>
      </c>
    </row>
    <row r="3282" spans="1:17" hidden="1" x14ac:dyDescent="0.3">
      <c r="A3282" t="s">
        <v>6782</v>
      </c>
      <c r="B3282" t="s">
        <v>6783</v>
      </c>
      <c r="C3282" t="s">
        <v>10398</v>
      </c>
      <c r="D3282" t="s">
        <v>125</v>
      </c>
      <c r="E3282">
        <v>68.847654375000005</v>
      </c>
      <c r="F3282">
        <v>6.75</v>
      </c>
      <c r="G3282">
        <v>20.073759086843602</v>
      </c>
      <c r="H3282">
        <v>-17.412191096985399</v>
      </c>
      <c r="I3282">
        <v>31.572108797600801</v>
      </c>
      <c r="J3282">
        <v>0.35012468234718502</v>
      </c>
      <c r="K3282">
        <v>6.4575241105995902</v>
      </c>
      <c r="L3282">
        <v>5.5419453730728003</v>
      </c>
      <c r="M3282">
        <v>52.5131299455037</v>
      </c>
      <c r="N3282">
        <v>0.41313298485622901</v>
      </c>
      <c r="O3282">
        <v>15.259259259259199</v>
      </c>
      <c r="P3282">
        <v>79.521276595744595</v>
      </c>
      <c r="Q3282">
        <v>6.4823200140775E-2</v>
      </c>
    </row>
    <row r="3283" spans="1:17" hidden="1" x14ac:dyDescent="0.3">
      <c r="A3283" t="s">
        <v>6784</v>
      </c>
      <c r="B3283" t="s">
        <v>6785</v>
      </c>
      <c r="C3283" t="s">
        <v>10398</v>
      </c>
      <c r="D3283" t="s">
        <v>132</v>
      </c>
      <c r="E3283">
        <v>68.807777999999999</v>
      </c>
      <c r="F3283">
        <v>48.03</v>
      </c>
      <c r="G3283">
        <v>264.09487791203998</v>
      </c>
      <c r="H3283">
        <v>48.540120082694401</v>
      </c>
      <c r="I3283">
        <v>52.8299699365487</v>
      </c>
      <c r="J3283">
        <v>8.6496840894433493</v>
      </c>
      <c r="K3283">
        <v>35.997692426482502</v>
      </c>
      <c r="L3283">
        <v>29.403724314581702</v>
      </c>
      <c r="M3283">
        <v>99.222253538622397</v>
      </c>
      <c r="N3283">
        <v>1.4242331321757</v>
      </c>
      <c r="O3283">
        <v>0</v>
      </c>
      <c r="P3283">
        <v>325.04424778761</v>
      </c>
      <c r="Q3283">
        <v>0.14223237268422201</v>
      </c>
    </row>
    <row r="3284" spans="1:17" hidden="1" x14ac:dyDescent="0.3">
      <c r="A3284" t="s">
        <v>6786</v>
      </c>
      <c r="B3284" t="s">
        <v>6787</v>
      </c>
      <c r="C3284" t="s">
        <v>10398</v>
      </c>
      <c r="D3284" t="s">
        <v>390</v>
      </c>
      <c r="E3284">
        <v>68.685100000000006</v>
      </c>
      <c r="F3284">
        <v>2020.15</v>
      </c>
      <c r="G3284">
        <v>110.820262971041</v>
      </c>
      <c r="H3284">
        <v>8.4040386416861903</v>
      </c>
      <c r="I3284">
        <v>79.397126534442705</v>
      </c>
      <c r="J3284">
        <v>-6.1419388097162999</v>
      </c>
      <c r="K3284">
        <v>1940.4307201532999</v>
      </c>
      <c r="L3284">
        <v>1399.9489545099</v>
      </c>
      <c r="M3284">
        <v>40.643337786880501</v>
      </c>
      <c r="N3284">
        <v>0.57978165475680699</v>
      </c>
      <c r="O3284">
        <v>21.325149122589799</v>
      </c>
      <c r="P3284">
        <v>188.510425592687</v>
      </c>
      <c r="Q3284">
        <v>0.13556039310349899</v>
      </c>
    </row>
    <row r="3285" spans="1:17" hidden="1" x14ac:dyDescent="0.3">
      <c r="A3285" t="s">
        <v>6788</v>
      </c>
      <c r="B3285" t="s">
        <v>6789</v>
      </c>
      <c r="C3285" t="s">
        <v>10398</v>
      </c>
      <c r="E3285">
        <v>68.609220867999994</v>
      </c>
      <c r="F3285">
        <v>15.67</v>
      </c>
      <c r="G3285">
        <v>28.5294612936225</v>
      </c>
      <c r="H3285">
        <v>3.4067913743136198</v>
      </c>
      <c r="I3285">
        <v>14.140989952465301</v>
      </c>
      <c r="J3285">
        <v>6.0417346596714498</v>
      </c>
      <c r="K3285">
        <v>14.551503833458399</v>
      </c>
      <c r="L3285">
        <v>13.100081164699301</v>
      </c>
      <c r="M3285">
        <v>63.768077591984699</v>
      </c>
      <c r="N3285">
        <v>1.55480250269177</v>
      </c>
      <c r="O3285">
        <v>5.2967453733248204</v>
      </c>
      <c r="P3285">
        <v>69.405405405405403</v>
      </c>
      <c r="Q3285">
        <v>0.101870454988232</v>
      </c>
    </row>
    <row r="3286" spans="1:17" hidden="1" x14ac:dyDescent="0.3">
      <c r="A3286" t="s">
        <v>6790</v>
      </c>
      <c r="B3286" t="s">
        <v>6791</v>
      </c>
      <c r="C3286" t="s">
        <v>10398</v>
      </c>
      <c r="D3286" t="s">
        <v>467</v>
      </c>
      <c r="E3286">
        <v>68.515199999999993</v>
      </c>
      <c r="F3286">
        <v>144</v>
      </c>
      <c r="G3286">
        <v>-24.904442752278001</v>
      </c>
      <c r="H3286">
        <v>10.778336643204</v>
      </c>
      <c r="I3286">
        <v>-8.8802799025194599</v>
      </c>
      <c r="J3286">
        <v>-0.30491667691952401</v>
      </c>
      <c r="K3286">
        <v>136.30305951809899</v>
      </c>
      <c r="M3286">
        <v>62.994699876006102</v>
      </c>
      <c r="N3286">
        <v>1.0797616759561699</v>
      </c>
      <c r="O3286">
        <v>37.5</v>
      </c>
      <c r="P3286">
        <v>26.371215445370702</v>
      </c>
    </row>
    <row r="3287" spans="1:17" hidden="1" x14ac:dyDescent="0.3">
      <c r="A3287" t="s">
        <v>6792</v>
      </c>
      <c r="B3287" t="s">
        <v>6793</v>
      </c>
      <c r="C3287" t="s">
        <v>10398</v>
      </c>
      <c r="D3287" t="s">
        <v>390</v>
      </c>
      <c r="E3287">
        <v>68.509705600000004</v>
      </c>
      <c r="F3287">
        <v>86.38</v>
      </c>
      <c r="G3287">
        <v>46.692067607591099</v>
      </c>
      <c r="H3287">
        <v>-9.3985915044558297</v>
      </c>
      <c r="I3287">
        <v>-8.8226846966511392</v>
      </c>
      <c r="J3287">
        <v>-2.709246502024</v>
      </c>
      <c r="K3287">
        <v>89.068758550844194</v>
      </c>
      <c r="L3287">
        <v>85.492055583906506</v>
      </c>
      <c r="M3287">
        <v>43.804029248675398</v>
      </c>
      <c r="N3287">
        <v>0.65625419486272396</v>
      </c>
      <c r="O3287">
        <v>34.626070849733701</v>
      </c>
      <c r="P3287">
        <v>77.335249435434093</v>
      </c>
      <c r="Q3287">
        <v>8.1612736167611E-2</v>
      </c>
    </row>
    <row r="3288" spans="1:17" hidden="1" x14ac:dyDescent="0.3">
      <c r="A3288" t="s">
        <v>6794</v>
      </c>
      <c r="B3288" t="s">
        <v>6795</v>
      </c>
      <c r="C3288" t="s">
        <v>10398</v>
      </c>
      <c r="D3288" t="s">
        <v>132</v>
      </c>
      <c r="E3288">
        <v>68.380387884000001</v>
      </c>
      <c r="F3288">
        <v>51.79</v>
      </c>
      <c r="G3288">
        <v>6.6958270060873799</v>
      </c>
      <c r="H3288">
        <v>3.4741699765373499</v>
      </c>
      <c r="I3288">
        <v>54.5380363659674</v>
      </c>
      <c r="J3288">
        <v>3.1246892990170601</v>
      </c>
      <c r="K3288">
        <v>45.592527086426998</v>
      </c>
      <c r="L3288">
        <v>37.120184735953202</v>
      </c>
      <c r="M3288">
        <v>57.152802842824997</v>
      </c>
      <c r="N3288">
        <v>0.211928199189345</v>
      </c>
      <c r="O3288">
        <v>6.1981077428074904</v>
      </c>
      <c r="P3288">
        <v>114.89626556016501</v>
      </c>
    </row>
    <row r="3289" spans="1:17" hidden="1" x14ac:dyDescent="0.3">
      <c r="A3289" t="s">
        <v>6796</v>
      </c>
      <c r="B3289" t="s">
        <v>6797</v>
      </c>
      <c r="C3289" t="s">
        <v>10398</v>
      </c>
      <c r="D3289" t="s">
        <v>197</v>
      </c>
      <c r="E3289">
        <v>68.189496840000004</v>
      </c>
      <c r="F3289">
        <v>46.98</v>
      </c>
      <c r="G3289">
        <v>102.980610747619</v>
      </c>
      <c r="H3289">
        <v>-11.814579337026601</v>
      </c>
      <c r="I3289">
        <v>22.059834297550498</v>
      </c>
      <c r="J3289">
        <v>-8.0063450848331499</v>
      </c>
      <c r="K3289">
        <v>45.1899628048563</v>
      </c>
      <c r="L3289">
        <v>37.5640912231014</v>
      </c>
      <c r="M3289">
        <v>51.691311543485199</v>
      </c>
      <c r="N3289">
        <v>0.45417440344326698</v>
      </c>
      <c r="O3289">
        <v>16.645381013197099</v>
      </c>
      <c r="P3289">
        <v>150.29302077783601</v>
      </c>
      <c r="Q3289">
        <v>0.135130495689604</v>
      </c>
    </row>
    <row r="3290" spans="1:17" hidden="1" x14ac:dyDescent="0.3">
      <c r="A3290" t="s">
        <v>6798</v>
      </c>
      <c r="B3290" t="s">
        <v>6799</v>
      </c>
      <c r="C3290" t="s">
        <v>10398</v>
      </c>
      <c r="D3290" t="s">
        <v>533</v>
      </c>
      <c r="E3290">
        <v>68.122392000000005</v>
      </c>
      <c r="F3290">
        <v>226.2</v>
      </c>
      <c r="G3290">
        <v>21.3069537221436</v>
      </c>
      <c r="H3290">
        <v>-7.0003346854673003</v>
      </c>
      <c r="I3290">
        <v>-22.3492652213341</v>
      </c>
      <c r="J3290">
        <v>-4.35586574323266</v>
      </c>
      <c r="K3290">
        <v>228.163572741531</v>
      </c>
      <c r="L3290">
        <v>223.85377730981801</v>
      </c>
      <c r="M3290">
        <v>51.419672524441197</v>
      </c>
      <c r="N3290">
        <v>1.4286610622809901</v>
      </c>
      <c r="O3290">
        <v>20.225464190981398</v>
      </c>
      <c r="P3290">
        <v>101.335113484646</v>
      </c>
      <c r="Q3290">
        <v>0.13252378365763701</v>
      </c>
    </row>
    <row r="3291" spans="1:17" hidden="1" x14ac:dyDescent="0.3">
      <c r="A3291" t="s">
        <v>6800</v>
      </c>
      <c r="B3291" t="s">
        <v>6801</v>
      </c>
      <c r="C3291" t="s">
        <v>10398</v>
      </c>
      <c r="D3291" t="s">
        <v>3147</v>
      </c>
      <c r="E3291">
        <v>68.100604025999999</v>
      </c>
      <c r="F3291">
        <v>61.26</v>
      </c>
      <c r="G3291">
        <v>-28.4377682104877</v>
      </c>
      <c r="H3291">
        <v>-18.671383401588798</v>
      </c>
      <c r="I3291">
        <v>-40.057080406856301</v>
      </c>
      <c r="J3291">
        <v>-6.7071639071994698</v>
      </c>
      <c r="K3291">
        <v>69.900080804623897</v>
      </c>
      <c r="L3291">
        <v>69.170992386910598</v>
      </c>
      <c r="M3291">
        <v>5.5345432924951997E-2</v>
      </c>
      <c r="N3291">
        <v>1.4973262032085499</v>
      </c>
      <c r="O3291">
        <v>40.3689193601044</v>
      </c>
      <c r="P3291">
        <v>33.726260641781202</v>
      </c>
    </row>
    <row r="3292" spans="1:17" hidden="1" x14ac:dyDescent="0.3">
      <c r="A3292" t="s">
        <v>6802</v>
      </c>
      <c r="B3292" t="s">
        <v>6803</v>
      </c>
      <c r="C3292" t="s">
        <v>10398</v>
      </c>
      <c r="D3292" t="s">
        <v>605</v>
      </c>
      <c r="E3292">
        <v>67.940236249999998</v>
      </c>
      <c r="F3292">
        <v>26.5</v>
      </c>
      <c r="G3292">
        <v>-40.187438850862598</v>
      </c>
      <c r="H3292">
        <v>-2.3987625934371799</v>
      </c>
      <c r="I3292">
        <v>-11.8828721176664</v>
      </c>
      <c r="J3292">
        <v>-1.78813373628506</v>
      </c>
      <c r="K3292">
        <v>26.507321591361599</v>
      </c>
      <c r="L3292">
        <v>28.182869671907198</v>
      </c>
      <c r="M3292">
        <v>51.239280628093603</v>
      </c>
      <c r="N3292">
        <v>0.58919295712558695</v>
      </c>
      <c r="O3292">
        <v>58.1132075471698</v>
      </c>
      <c r="P3292">
        <v>17.256637168141499</v>
      </c>
      <c r="Q3292">
        <v>-4.7519556930955997E-2</v>
      </c>
    </row>
    <row r="3293" spans="1:17" hidden="1" x14ac:dyDescent="0.3">
      <c r="A3293" t="s">
        <v>6804</v>
      </c>
      <c r="B3293" t="s">
        <v>6805</v>
      </c>
      <c r="C3293" t="s">
        <v>10398</v>
      </c>
      <c r="D3293" t="s">
        <v>5658</v>
      </c>
      <c r="E3293">
        <v>67.927199999999999</v>
      </c>
      <c r="F3293">
        <v>148.80000000000001</v>
      </c>
      <c r="G3293">
        <v>377.73673177397302</v>
      </c>
      <c r="H3293">
        <v>-15.5564367063548</v>
      </c>
      <c r="I3293">
        <v>36.469988168190298</v>
      </c>
      <c r="J3293">
        <v>-3.2637549780440902</v>
      </c>
      <c r="K3293">
        <v>148.76947951678301</v>
      </c>
      <c r="L3293">
        <v>115.98116582072301</v>
      </c>
      <c r="M3293">
        <v>47.585632746578902</v>
      </c>
      <c r="N3293">
        <v>0.342547651101821</v>
      </c>
      <c r="O3293">
        <v>17.305107526881699</v>
      </c>
      <c r="P3293">
        <v>407.330378452096</v>
      </c>
      <c r="Q3293">
        <v>0.13462797077108299</v>
      </c>
    </row>
    <row r="3294" spans="1:17" hidden="1" x14ac:dyDescent="0.3">
      <c r="A3294" t="s">
        <v>6806</v>
      </c>
      <c r="B3294" t="s">
        <v>6807</v>
      </c>
      <c r="C3294" t="s">
        <v>10398</v>
      </c>
      <c r="D3294" t="s">
        <v>685</v>
      </c>
      <c r="E3294">
        <v>67.824930164999998</v>
      </c>
      <c r="F3294">
        <v>56.41</v>
      </c>
      <c r="G3294">
        <v>3.2295226178504799</v>
      </c>
      <c r="H3294">
        <v>-11.717941435169401</v>
      </c>
      <c r="I3294">
        <v>1.49342467774752</v>
      </c>
      <c r="J3294">
        <v>-4.2137984899567398</v>
      </c>
      <c r="K3294">
        <v>61.180003229070202</v>
      </c>
      <c r="L3294">
        <v>55.7969763968132</v>
      </c>
      <c r="M3294">
        <v>36.946242547602601</v>
      </c>
      <c r="N3294">
        <v>0.52770311524923796</v>
      </c>
      <c r="O3294">
        <v>37.209714589611799</v>
      </c>
      <c r="P3294">
        <v>56.260387811634303</v>
      </c>
      <c r="Q3294">
        <v>4.9293015873658003E-2</v>
      </c>
    </row>
    <row r="3295" spans="1:17" hidden="1" x14ac:dyDescent="0.3">
      <c r="A3295" t="s">
        <v>6808</v>
      </c>
      <c r="B3295" t="s">
        <v>6809</v>
      </c>
      <c r="C3295" t="s">
        <v>10398</v>
      </c>
      <c r="D3295" t="s">
        <v>828</v>
      </c>
      <c r="E3295">
        <v>67.552009999999996</v>
      </c>
      <c r="F3295">
        <v>121.36</v>
      </c>
      <c r="G3295">
        <v>35.521999580380196</v>
      </c>
      <c r="H3295">
        <v>20.656706549160099</v>
      </c>
      <c r="I3295">
        <v>24.76520921274</v>
      </c>
      <c r="J3295">
        <v>-12.0829325985361</v>
      </c>
      <c r="K3295">
        <v>105.542489117187</v>
      </c>
      <c r="L3295">
        <v>92.434960392067694</v>
      </c>
      <c r="M3295">
        <v>50.524891496836602</v>
      </c>
      <c r="N3295">
        <v>4.6847347072579897</v>
      </c>
      <c r="O3295">
        <v>20.7976268951878</v>
      </c>
      <c r="P3295">
        <v>69.378925331472402</v>
      </c>
      <c r="Q3295">
        <v>0.104635130036387</v>
      </c>
    </row>
    <row r="3296" spans="1:17" hidden="1" x14ac:dyDescent="0.3">
      <c r="A3296" t="s">
        <v>6810</v>
      </c>
      <c r="B3296" t="s">
        <v>6811</v>
      </c>
      <c r="C3296" t="s">
        <v>10398</v>
      </c>
      <c r="D3296" t="s">
        <v>215</v>
      </c>
      <c r="E3296">
        <v>67.488348000000002</v>
      </c>
      <c r="F3296">
        <v>138</v>
      </c>
      <c r="G3296">
        <v>-52.282722308375199</v>
      </c>
      <c r="H3296">
        <v>-25.009898650913598</v>
      </c>
      <c r="I3296">
        <v>-40.784372597617903</v>
      </c>
      <c r="J3296">
        <v>-19.895185562963</v>
      </c>
      <c r="O3296">
        <v>47.826086956521699</v>
      </c>
      <c r="P3296">
        <v>6.9767441860465</v>
      </c>
    </row>
    <row r="3297" spans="1:17" hidden="1" x14ac:dyDescent="0.3">
      <c r="A3297" t="s">
        <v>6812</v>
      </c>
      <c r="B3297" t="s">
        <v>6813</v>
      </c>
      <c r="C3297" t="s">
        <v>10398</v>
      </c>
      <c r="D3297" t="s">
        <v>390</v>
      </c>
      <c r="E3297">
        <v>67.472399999999993</v>
      </c>
      <c r="F3297">
        <v>5.9</v>
      </c>
      <c r="G3297">
        <v>-65.042224358648298</v>
      </c>
      <c r="H3297">
        <v>-4.4216633567959702</v>
      </c>
      <c r="I3297">
        <v>-4.1956830677519701</v>
      </c>
      <c r="J3297">
        <v>-2.34076517529779E-3</v>
      </c>
      <c r="K3297">
        <v>5.4740865273519601</v>
      </c>
      <c r="L3297">
        <v>6.1654544443779002</v>
      </c>
      <c r="M3297">
        <v>76.569578118217393</v>
      </c>
      <c r="N3297">
        <v>1.6330211457838399</v>
      </c>
      <c r="O3297">
        <v>60.677966101694899</v>
      </c>
      <c r="P3297">
        <v>46.766169154228798</v>
      </c>
      <c r="Q3297">
        <v>7.1768222268839998E-2</v>
      </c>
    </row>
    <row r="3298" spans="1:17" hidden="1" x14ac:dyDescent="0.3">
      <c r="A3298" t="s">
        <v>6814</v>
      </c>
      <c r="B3298" t="s">
        <v>6815</v>
      </c>
      <c r="C3298" t="s">
        <v>10398</v>
      </c>
      <c r="D3298" t="s">
        <v>197</v>
      </c>
      <c r="E3298">
        <v>67.386244450000007</v>
      </c>
      <c r="F3298">
        <v>129.5</v>
      </c>
      <c r="G3298">
        <v>-4.2306263489846998</v>
      </c>
      <c r="I3298">
        <v>30.074039417073401</v>
      </c>
      <c r="K3298">
        <v>104.302569298657</v>
      </c>
      <c r="L3298">
        <v>71.200520246059796</v>
      </c>
      <c r="M3298">
        <v>97.891639288263306</v>
      </c>
      <c r="N3298">
        <v>1.1428571428571399</v>
      </c>
      <c r="O3298">
        <v>9.03474903474903</v>
      </c>
      <c r="P3298">
        <v>55.836341756919303</v>
      </c>
    </row>
    <row r="3299" spans="1:17" hidden="1" x14ac:dyDescent="0.3">
      <c r="A3299" t="s">
        <v>6816</v>
      </c>
      <c r="B3299" t="s">
        <v>6817</v>
      </c>
      <c r="C3299" t="s">
        <v>10398</v>
      </c>
      <c r="D3299" t="s">
        <v>1223</v>
      </c>
      <c r="E3299">
        <v>67.379760000000005</v>
      </c>
      <c r="F3299">
        <v>52.2</v>
      </c>
      <c r="G3299">
        <v>-88.263480407339202</v>
      </c>
      <c r="H3299">
        <v>-9.5125724477050504</v>
      </c>
      <c r="I3299">
        <v>-34.775265043981904</v>
      </c>
      <c r="J3299">
        <v>-2.28479595257344</v>
      </c>
      <c r="K3299">
        <v>55.816287500079198</v>
      </c>
      <c r="L3299">
        <v>76.455278443056798</v>
      </c>
      <c r="M3299">
        <v>56.464935149591</v>
      </c>
      <c r="N3299">
        <v>0.92587137947962606</v>
      </c>
      <c r="O3299">
        <v>155.172413793103</v>
      </c>
      <c r="P3299">
        <v>8.9770354906054397</v>
      </c>
    </row>
    <row r="3300" spans="1:17" hidden="1" x14ac:dyDescent="0.3">
      <c r="A3300" t="s">
        <v>6818</v>
      </c>
      <c r="B3300" t="s">
        <v>6819</v>
      </c>
      <c r="C3300" t="s">
        <v>10398</v>
      </c>
      <c r="D3300" t="s">
        <v>472</v>
      </c>
      <c r="E3300">
        <v>67.367201499999993</v>
      </c>
      <c r="F3300">
        <v>62.95</v>
      </c>
      <c r="G3300">
        <v>-29.673011757488201</v>
      </c>
      <c r="H3300">
        <v>19.0097091922236</v>
      </c>
      <c r="I3300">
        <v>-6.4818217900609003</v>
      </c>
      <c r="J3300">
        <v>-1.71336738114487</v>
      </c>
      <c r="K3300">
        <v>59.632611588270599</v>
      </c>
      <c r="L3300">
        <v>61.456189593840698</v>
      </c>
      <c r="M3300">
        <v>66.495437469656096</v>
      </c>
      <c r="N3300">
        <v>0.15350877192982401</v>
      </c>
      <c r="O3300">
        <v>20.6513105639396</v>
      </c>
      <c r="P3300">
        <v>25.398406374501899</v>
      </c>
      <c r="Q3300">
        <v>3.8255142957236997E-2</v>
      </c>
    </row>
    <row r="3301" spans="1:17" hidden="1" x14ac:dyDescent="0.3">
      <c r="A3301" t="s">
        <v>6820</v>
      </c>
      <c r="B3301" t="s">
        <v>6821</v>
      </c>
      <c r="C3301" t="s">
        <v>10398</v>
      </c>
      <c r="D3301" t="s">
        <v>390</v>
      </c>
      <c r="E3301">
        <v>67.309922804999999</v>
      </c>
      <c r="F3301">
        <v>45.55</v>
      </c>
      <c r="G3301">
        <v>-50.719187803664198</v>
      </c>
      <c r="H3301">
        <v>25.845398957743999</v>
      </c>
      <c r="I3301">
        <v>8.0819883511936599</v>
      </c>
      <c r="J3301">
        <v>0.97669109838728296</v>
      </c>
      <c r="K3301">
        <v>38.338338379787501</v>
      </c>
      <c r="M3301">
        <v>69.062460669540798</v>
      </c>
      <c r="N3301">
        <v>1.4458413926499001</v>
      </c>
      <c r="O3301">
        <v>34.796926454445597</v>
      </c>
      <c r="P3301">
        <v>51.328903654485003</v>
      </c>
    </row>
    <row r="3302" spans="1:17" hidden="1" x14ac:dyDescent="0.3">
      <c r="A3302" t="s">
        <v>6822</v>
      </c>
      <c r="B3302" t="s">
        <v>6823</v>
      </c>
      <c r="C3302" t="s">
        <v>10398</v>
      </c>
      <c r="D3302" t="s">
        <v>77</v>
      </c>
      <c r="E3302">
        <v>67.171788000000006</v>
      </c>
      <c r="F3302">
        <v>67</v>
      </c>
      <c r="G3302">
        <v>-6.6578668616093699</v>
      </c>
      <c r="H3302">
        <v>1.8442805207550499</v>
      </c>
      <c r="I3302">
        <v>-24.205162438217901</v>
      </c>
      <c r="J3302">
        <v>-2.0870594588728202</v>
      </c>
      <c r="K3302">
        <v>67.075933743133504</v>
      </c>
      <c r="L3302">
        <v>66.641910582364105</v>
      </c>
      <c r="M3302">
        <v>46.0683879233409</v>
      </c>
      <c r="N3302">
        <v>0.96500044199946899</v>
      </c>
      <c r="O3302">
        <v>34.328358208955201</v>
      </c>
      <c r="P3302">
        <v>52.030859995461697</v>
      </c>
      <c r="Q3302">
        <v>2.2726030726570999E-2</v>
      </c>
    </row>
    <row r="3303" spans="1:17" hidden="1" x14ac:dyDescent="0.3">
      <c r="A3303" t="s">
        <v>6824</v>
      </c>
      <c r="B3303" t="s">
        <v>6825</v>
      </c>
      <c r="C3303" t="s">
        <v>10398</v>
      </c>
      <c r="D3303" t="s">
        <v>4412</v>
      </c>
      <c r="E3303">
        <v>66.831095340000005</v>
      </c>
      <c r="F3303">
        <v>6.66</v>
      </c>
      <c r="G3303">
        <v>-30.633765548851201</v>
      </c>
      <c r="H3303">
        <v>-13.970050453570099</v>
      </c>
      <c r="I3303">
        <v>-46.865350443301701</v>
      </c>
      <c r="J3303">
        <v>-1.71336738114487</v>
      </c>
      <c r="K3303">
        <v>8.0860864636095506</v>
      </c>
      <c r="L3303">
        <v>8.0529795894198806</v>
      </c>
      <c r="M3303">
        <v>4.7796411525922997E-2</v>
      </c>
      <c r="N3303">
        <v>1.7182709477443402E-2</v>
      </c>
      <c r="O3303">
        <v>95.195195195195197</v>
      </c>
      <c r="P3303">
        <v>23.791821561338299</v>
      </c>
      <c r="Q3303">
        <v>0.174329658061047</v>
      </c>
    </row>
    <row r="3304" spans="1:17" hidden="1" x14ac:dyDescent="0.3">
      <c r="A3304" t="s">
        <v>6826</v>
      </c>
      <c r="B3304" t="s">
        <v>6827</v>
      </c>
      <c r="C3304" t="s">
        <v>10398</v>
      </c>
      <c r="D3304" t="s">
        <v>6828</v>
      </c>
      <c r="E3304">
        <v>66.522739200000004</v>
      </c>
      <c r="F3304">
        <v>249.8</v>
      </c>
      <c r="G3304">
        <v>203.42861702005001</v>
      </c>
      <c r="H3304">
        <v>19.736499908510101</v>
      </c>
      <c r="I3304">
        <v>359.53376613014802</v>
      </c>
      <c r="J3304">
        <v>1.9942823098843101</v>
      </c>
      <c r="K3304">
        <v>204.55457150100901</v>
      </c>
      <c r="L3304">
        <v>133.37827494879599</v>
      </c>
      <c r="M3304">
        <v>66.047317521305203</v>
      </c>
      <c r="N3304">
        <v>0.39147727272727201</v>
      </c>
      <c r="O3304">
        <v>6.6853482786228797</v>
      </c>
      <c r="P3304">
        <v>399.6</v>
      </c>
    </row>
    <row r="3305" spans="1:17" hidden="1" x14ac:dyDescent="0.3">
      <c r="A3305" t="s">
        <v>6829</v>
      </c>
      <c r="B3305" t="s">
        <v>6830</v>
      </c>
      <c r="C3305" t="s">
        <v>10398</v>
      </c>
      <c r="D3305" t="s">
        <v>132</v>
      </c>
      <c r="E3305">
        <v>66.453551129999994</v>
      </c>
      <c r="F3305">
        <v>222.15</v>
      </c>
      <c r="G3305">
        <v>80.975073701023703</v>
      </c>
      <c r="H3305">
        <v>26.4697753016329</v>
      </c>
      <c r="I3305">
        <v>55.459390532634103</v>
      </c>
      <c r="J3305">
        <v>-0.138024915391457</v>
      </c>
      <c r="K3305">
        <v>199.53161087842699</v>
      </c>
      <c r="L3305">
        <v>161.09997169850101</v>
      </c>
      <c r="M3305">
        <v>49.648482203904102</v>
      </c>
      <c r="N3305">
        <v>0.30816046294383398</v>
      </c>
      <c r="O3305">
        <v>35.043889264010801</v>
      </c>
      <c r="P3305">
        <v>117.58080313418201</v>
      </c>
      <c r="Q3305">
        <v>8.8829791822239004E-2</v>
      </c>
    </row>
    <row r="3306" spans="1:17" hidden="1" x14ac:dyDescent="0.3">
      <c r="A3306" t="s">
        <v>6831</v>
      </c>
      <c r="B3306" t="s">
        <v>6832</v>
      </c>
      <c r="C3306" t="s">
        <v>10398</v>
      </c>
      <c r="D3306" t="s">
        <v>467</v>
      </c>
      <c r="E3306">
        <v>66.223758329999995</v>
      </c>
      <c r="F3306">
        <v>6.19</v>
      </c>
      <c r="G3306">
        <v>172.35757283407199</v>
      </c>
      <c r="H3306">
        <v>1.88306518961383</v>
      </c>
      <c r="I3306">
        <v>33.249446308917697</v>
      </c>
      <c r="J3306">
        <v>4.4055137377362499</v>
      </c>
      <c r="K3306">
        <v>5.2431988764223103</v>
      </c>
      <c r="L3306">
        <v>4.0828777125439002</v>
      </c>
      <c r="M3306">
        <v>88.670701645974802</v>
      </c>
      <c r="N3306">
        <v>0.55204432692211203</v>
      </c>
      <c r="O3306">
        <v>0</v>
      </c>
      <c r="P3306">
        <v>247.752808988764</v>
      </c>
      <c r="Q3306">
        <v>0.13223501610347599</v>
      </c>
    </row>
    <row r="3307" spans="1:17" hidden="1" x14ac:dyDescent="0.3">
      <c r="A3307" t="s">
        <v>6833</v>
      </c>
      <c r="B3307" t="s">
        <v>6834</v>
      </c>
      <c r="C3307" t="s">
        <v>10398</v>
      </c>
      <c r="D3307" t="s">
        <v>259</v>
      </c>
      <c r="E3307">
        <v>66.219213995999993</v>
      </c>
      <c r="F3307">
        <v>62.01</v>
      </c>
      <c r="G3307">
        <v>21.6258655169988</v>
      </c>
      <c r="H3307">
        <v>7.8931514580188402</v>
      </c>
      <c r="I3307">
        <v>12.452071453686701</v>
      </c>
      <c r="J3307">
        <v>-3.0954812022830902</v>
      </c>
      <c r="K3307">
        <v>57.015835125926301</v>
      </c>
      <c r="L3307">
        <v>50.051708650849299</v>
      </c>
      <c r="M3307">
        <v>53.894045131237</v>
      </c>
      <c r="N3307">
        <v>0.57010131202442005</v>
      </c>
      <c r="O3307">
        <v>16.11030478955</v>
      </c>
      <c r="P3307">
        <v>77.272727272727295</v>
      </c>
      <c r="Q3307">
        <v>-1.7041689961917999E-2</v>
      </c>
    </row>
    <row r="3308" spans="1:17" hidden="1" x14ac:dyDescent="0.3">
      <c r="A3308" t="s">
        <v>6835</v>
      </c>
      <c r="B3308" t="s">
        <v>6836</v>
      </c>
      <c r="C3308" t="s">
        <v>10398</v>
      </c>
      <c r="D3308" t="s">
        <v>1223</v>
      </c>
      <c r="E3308">
        <v>66.150000000000006</v>
      </c>
      <c r="F3308">
        <v>12.6</v>
      </c>
      <c r="G3308">
        <v>-40.358519199369503</v>
      </c>
      <c r="H3308">
        <v>-4.0331629682955699</v>
      </c>
      <c r="I3308">
        <v>-18.332826658577201</v>
      </c>
      <c r="J3308">
        <v>-4.1302858101478996</v>
      </c>
      <c r="K3308">
        <v>13.209710237286</v>
      </c>
      <c r="L3308">
        <v>13.561486722078101</v>
      </c>
      <c r="M3308">
        <v>30.091419059854999</v>
      </c>
      <c r="N3308">
        <v>2.1568011377947398</v>
      </c>
      <c r="O3308">
        <v>48.412698412698397</v>
      </c>
      <c r="P3308">
        <v>23.529411764705799</v>
      </c>
      <c r="Q3308">
        <v>-2.5476561400671002E-2</v>
      </c>
    </row>
    <row r="3309" spans="1:17" hidden="1" x14ac:dyDescent="0.3">
      <c r="A3309" t="s">
        <v>6837</v>
      </c>
      <c r="B3309" t="s">
        <v>6838</v>
      </c>
      <c r="C3309" t="s">
        <v>10398</v>
      </c>
      <c r="D3309" t="s">
        <v>21</v>
      </c>
      <c r="E3309">
        <v>66.049393101999996</v>
      </c>
      <c r="F3309">
        <v>18.86</v>
      </c>
      <c r="G3309">
        <v>-33.099343283092502</v>
      </c>
      <c r="H3309">
        <v>8.0036651975648496</v>
      </c>
      <c r="I3309">
        <v>2.8021389300700101</v>
      </c>
      <c r="J3309">
        <v>-3.43660497905609</v>
      </c>
      <c r="K3309">
        <v>18.484583262997301</v>
      </c>
      <c r="L3309">
        <v>17.8213298161225</v>
      </c>
      <c r="M3309">
        <v>50.671398866636402</v>
      </c>
      <c r="N3309">
        <v>0.74594229570456905</v>
      </c>
      <c r="O3309">
        <v>18.504772004241701</v>
      </c>
      <c r="P3309">
        <v>42.9354119808742</v>
      </c>
      <c r="Q3309">
        <v>9.2380485308539997E-2</v>
      </c>
    </row>
    <row r="3310" spans="1:17" hidden="1" x14ac:dyDescent="0.3">
      <c r="A3310" t="s">
        <v>6839</v>
      </c>
      <c r="B3310" t="s">
        <v>6840</v>
      </c>
      <c r="C3310" t="s">
        <v>10398</v>
      </c>
      <c r="D3310" t="s">
        <v>46</v>
      </c>
      <c r="E3310">
        <v>65.928226420000001</v>
      </c>
      <c r="F3310">
        <v>0.7</v>
      </c>
      <c r="G3310">
        <v>-29.5936466781231</v>
      </c>
      <c r="K3310">
        <v>0.813046339516308</v>
      </c>
      <c r="L3310">
        <v>1.2524745064316301</v>
      </c>
      <c r="M3310">
        <v>70.989730741565694</v>
      </c>
      <c r="N3310">
        <v>1</v>
      </c>
      <c r="O3310">
        <v>7.1428571428571397</v>
      </c>
      <c r="P3310">
        <v>7.6923076923076801</v>
      </c>
      <c r="Q3310">
        <v>3.7666979515126001E-2</v>
      </c>
    </row>
    <row r="3311" spans="1:17" hidden="1" x14ac:dyDescent="0.3">
      <c r="A3311" t="s">
        <v>6841</v>
      </c>
      <c r="B3311" t="s">
        <v>6842</v>
      </c>
      <c r="C3311" t="s">
        <v>10398</v>
      </c>
      <c r="D3311" t="s">
        <v>21</v>
      </c>
      <c r="E3311">
        <v>65.924051312000003</v>
      </c>
      <c r="F3311">
        <v>10.99</v>
      </c>
      <c r="G3311">
        <v>189.883097507923</v>
      </c>
      <c r="H3311">
        <v>180.01105432130399</v>
      </c>
      <c r="I3311">
        <v>201.38144721867999</v>
      </c>
      <c r="J3311">
        <v>6.3026646829833597</v>
      </c>
      <c r="M3311">
        <v>100</v>
      </c>
      <c r="O3311">
        <v>0</v>
      </c>
      <c r="P3311">
        <v>235.06097560975601</v>
      </c>
    </row>
    <row r="3312" spans="1:17" hidden="1" x14ac:dyDescent="0.3">
      <c r="A3312" t="s">
        <v>6843</v>
      </c>
      <c r="B3312" t="s">
        <v>6844</v>
      </c>
      <c r="C3312" t="s">
        <v>10398</v>
      </c>
      <c r="D3312" t="s">
        <v>390</v>
      </c>
      <c r="E3312">
        <v>65.910719999999998</v>
      </c>
      <c r="F3312">
        <v>213</v>
      </c>
      <c r="G3312">
        <v>90.175234873672096</v>
      </c>
      <c r="H3312">
        <v>7.8422366166012099</v>
      </c>
      <c r="I3312">
        <v>40.563920909728999</v>
      </c>
      <c r="J3312">
        <v>7.4716261505498096</v>
      </c>
      <c r="K3312">
        <v>190.98166244663801</v>
      </c>
      <c r="L3312">
        <v>156.66534856313001</v>
      </c>
      <c r="M3312">
        <v>75.001167096944698</v>
      </c>
      <c r="N3312">
        <v>1.09851568331421</v>
      </c>
      <c r="O3312">
        <v>9.8826291079812307</v>
      </c>
      <c r="P3312">
        <v>142.04545454545399</v>
      </c>
      <c r="Q3312">
        <v>0.211787416364554</v>
      </c>
    </row>
    <row r="3313" spans="1:17" hidden="1" x14ac:dyDescent="0.3">
      <c r="A3313" t="s">
        <v>6845</v>
      </c>
      <c r="B3313" t="s">
        <v>6846</v>
      </c>
      <c r="C3313" t="s">
        <v>10398</v>
      </c>
      <c r="D3313" t="s">
        <v>77</v>
      </c>
      <c r="E3313">
        <v>65.841065471999997</v>
      </c>
      <c r="F3313">
        <v>20.72</v>
      </c>
      <c r="G3313">
        <v>-43.080076740753597</v>
      </c>
      <c r="H3313">
        <v>-11.985765920898499</v>
      </c>
      <c r="I3313">
        <v>-13.4488323209012</v>
      </c>
      <c r="J3313">
        <v>-4.4124227117791603</v>
      </c>
      <c r="K3313">
        <v>21.9808893150167</v>
      </c>
      <c r="L3313">
        <v>22.674251787492601</v>
      </c>
      <c r="M3313">
        <v>40.6308291440495</v>
      </c>
      <c r="N3313">
        <v>0.84485870726319801</v>
      </c>
      <c r="O3313">
        <v>57.335907335907301</v>
      </c>
      <c r="P3313">
        <v>17.727272727272702</v>
      </c>
      <c r="Q3313">
        <v>6.5286187237845003E-2</v>
      </c>
    </row>
    <row r="3314" spans="1:17" hidden="1" x14ac:dyDescent="0.3">
      <c r="A3314" t="s">
        <v>6847</v>
      </c>
      <c r="B3314" t="s">
        <v>6848</v>
      </c>
      <c r="C3314" t="s">
        <v>10398</v>
      </c>
      <c r="D3314" t="s">
        <v>472</v>
      </c>
      <c r="E3314">
        <v>65.763612719999998</v>
      </c>
      <c r="F3314">
        <v>83.61</v>
      </c>
      <c r="G3314">
        <v>56.3303026214098</v>
      </c>
      <c r="H3314">
        <v>17.490101349086299</v>
      </c>
      <c r="I3314">
        <v>32.607659052821496</v>
      </c>
      <c r="J3314">
        <v>-2.3009678128513098</v>
      </c>
      <c r="K3314">
        <v>72.289894734786301</v>
      </c>
      <c r="L3314">
        <v>61.270377338935504</v>
      </c>
      <c r="M3314">
        <v>53.737348190124301</v>
      </c>
      <c r="N3314">
        <v>1.10409556704594</v>
      </c>
      <c r="O3314">
        <v>12.4267432125343</v>
      </c>
      <c r="P3314">
        <v>111.670886075949</v>
      </c>
      <c r="Q3314">
        <v>0.132285544170678</v>
      </c>
    </row>
    <row r="3315" spans="1:17" hidden="1" x14ac:dyDescent="0.3">
      <c r="A3315" t="s">
        <v>6849</v>
      </c>
      <c r="B3315" t="s">
        <v>6850</v>
      </c>
      <c r="C3315" t="s">
        <v>10398</v>
      </c>
      <c r="D3315" t="s">
        <v>407</v>
      </c>
      <c r="E3315">
        <v>65.390335676999996</v>
      </c>
      <c r="F3315">
        <v>0.93</v>
      </c>
      <c r="G3315">
        <v>81.769989685513195</v>
      </c>
      <c r="H3315">
        <v>-14.897853832986399</v>
      </c>
      <c r="I3315">
        <v>14.7618458897769</v>
      </c>
      <c r="J3315">
        <v>-0.63809856394058595</v>
      </c>
      <c r="K3315">
        <v>0.94647326298597301</v>
      </c>
      <c r="L3315">
        <v>0.82043248714683104</v>
      </c>
      <c r="M3315">
        <v>41.158846970135201</v>
      </c>
      <c r="N3315">
        <v>0.41489703052702098</v>
      </c>
      <c r="O3315">
        <v>20.430107526881699</v>
      </c>
      <c r="P3315">
        <v>126.829268292682</v>
      </c>
      <c r="Q3315">
        <v>0.13892005574083199</v>
      </c>
    </row>
    <row r="3316" spans="1:17" hidden="1" x14ac:dyDescent="0.3">
      <c r="A3316" t="s">
        <v>6851</v>
      </c>
      <c r="B3316" t="s">
        <v>6852</v>
      </c>
      <c r="C3316" t="s">
        <v>10398</v>
      </c>
      <c r="D3316" t="s">
        <v>6853</v>
      </c>
      <c r="E3316">
        <v>65.382046599999995</v>
      </c>
      <c r="F3316">
        <v>47.03</v>
      </c>
      <c r="G3316">
        <v>121.23301998854301</v>
      </c>
      <c r="H3316">
        <v>16.2193622842296</v>
      </c>
      <c r="I3316">
        <v>90.463461347489996</v>
      </c>
      <c r="J3316">
        <v>-8.4527132681617303</v>
      </c>
      <c r="K3316">
        <v>40.063441460303103</v>
      </c>
      <c r="L3316">
        <v>29.1342536124512</v>
      </c>
      <c r="M3316">
        <v>45.023197239362602</v>
      </c>
      <c r="N3316">
        <v>0.44649125682357199</v>
      </c>
      <c r="O3316">
        <v>21.518179885179599</v>
      </c>
      <c r="P3316">
        <v>225.46712802768101</v>
      </c>
      <c r="Q3316">
        <v>6.3318567547818005E-2</v>
      </c>
    </row>
    <row r="3317" spans="1:17" hidden="1" x14ac:dyDescent="0.3">
      <c r="A3317" t="s">
        <v>6854</v>
      </c>
      <c r="B3317" t="s">
        <v>6855</v>
      </c>
      <c r="C3317" t="s">
        <v>10398</v>
      </c>
      <c r="D3317" t="s">
        <v>605</v>
      </c>
      <c r="E3317">
        <v>65.35069</v>
      </c>
      <c r="F3317">
        <v>95</v>
      </c>
      <c r="G3317">
        <v>-29.138957030243201</v>
      </c>
      <c r="H3317">
        <v>-9.2636613180599898</v>
      </c>
      <c r="I3317">
        <v>2.4783798951801099</v>
      </c>
      <c r="J3317">
        <v>-5.4762539790830198</v>
      </c>
      <c r="K3317">
        <v>97.426083726477501</v>
      </c>
      <c r="L3317">
        <v>94.497371773223506</v>
      </c>
      <c r="M3317">
        <v>43.152797782000299</v>
      </c>
      <c r="N3317">
        <v>8.4607655539296098E-2</v>
      </c>
      <c r="O3317">
        <v>24.157894736842099</v>
      </c>
      <c r="P3317">
        <v>32.496513249651301</v>
      </c>
      <c r="Q3317">
        <v>-4.0647483129802001E-2</v>
      </c>
    </row>
    <row r="3318" spans="1:17" hidden="1" x14ac:dyDescent="0.3">
      <c r="A3318" t="s">
        <v>6856</v>
      </c>
      <c r="B3318" t="s">
        <v>6857</v>
      </c>
      <c r="C3318" t="s">
        <v>10398</v>
      </c>
      <c r="D3318" t="s">
        <v>605</v>
      </c>
      <c r="E3318">
        <v>65.284999999999997</v>
      </c>
      <c r="F3318">
        <v>11.87</v>
      </c>
      <c r="G3318">
        <v>15.162450882852401</v>
      </c>
      <c r="H3318">
        <v>24.101063915931199</v>
      </c>
      <c r="I3318">
        <v>53.9336885398804</v>
      </c>
      <c r="J3318">
        <v>11.386632618855099</v>
      </c>
      <c r="K3318">
        <v>9.4483728448453199</v>
      </c>
      <c r="L3318">
        <v>8.55349646386016</v>
      </c>
      <c r="M3318">
        <v>73.745355832055196</v>
      </c>
      <c r="N3318">
        <v>2.4616716030137402</v>
      </c>
      <c r="O3318">
        <v>4.88626790227464</v>
      </c>
      <c r="P3318">
        <v>82.615384615384599</v>
      </c>
      <c r="Q3318">
        <v>1.0657954876305E-2</v>
      </c>
    </row>
    <row r="3319" spans="1:17" hidden="1" x14ac:dyDescent="0.3">
      <c r="A3319" t="s">
        <v>6858</v>
      </c>
      <c r="B3319" t="s">
        <v>6859</v>
      </c>
      <c r="C3319" t="s">
        <v>10398</v>
      </c>
      <c r="D3319" t="s">
        <v>1556</v>
      </c>
      <c r="E3319">
        <v>65.275000000000006</v>
      </c>
      <c r="F3319">
        <v>26.11</v>
      </c>
      <c r="G3319">
        <v>8.7008448473005906</v>
      </c>
      <c r="H3319">
        <v>35.476034852922702</v>
      </c>
      <c r="I3319">
        <v>17.259809305314199</v>
      </c>
      <c r="J3319">
        <v>0.52962327306073498</v>
      </c>
      <c r="K3319">
        <v>22.9795144372696</v>
      </c>
      <c r="L3319">
        <v>21.477411323043398</v>
      </c>
      <c r="M3319">
        <v>50.833509234437102</v>
      </c>
      <c r="N3319">
        <v>2.82321901745446</v>
      </c>
      <c r="O3319">
        <v>16.009191880505501</v>
      </c>
      <c r="P3319">
        <v>52.156177156177101</v>
      </c>
      <c r="Q3319">
        <v>4.5031997950946E-2</v>
      </c>
    </row>
    <row r="3320" spans="1:17" hidden="1" x14ac:dyDescent="0.3">
      <c r="A3320" t="s">
        <v>6860</v>
      </c>
      <c r="B3320" t="s">
        <v>6861</v>
      </c>
      <c r="C3320" t="s">
        <v>10398</v>
      </c>
      <c r="D3320" t="s">
        <v>467</v>
      </c>
      <c r="E3320">
        <v>65.028339377999998</v>
      </c>
      <c r="F3320">
        <v>97.99</v>
      </c>
      <c r="G3320">
        <v>-19.8624036770033</v>
      </c>
      <c r="H3320">
        <v>-3.3299380226464002</v>
      </c>
      <c r="I3320">
        <v>-9.0357532834482406</v>
      </c>
      <c r="J3320">
        <v>-8.0649741864378797</v>
      </c>
      <c r="K3320">
        <v>99.838568042205793</v>
      </c>
      <c r="L3320">
        <v>96.4502340795636</v>
      </c>
      <c r="M3320">
        <v>30.100496307121801</v>
      </c>
      <c r="N3320">
        <v>0.96934175863553795</v>
      </c>
      <c r="O3320">
        <v>22.410450045923</v>
      </c>
      <c r="P3320">
        <v>19.938800489596002</v>
      </c>
      <c r="Q3320">
        <v>4.0439842242456003E-2</v>
      </c>
    </row>
    <row r="3321" spans="1:17" hidden="1" x14ac:dyDescent="0.3">
      <c r="A3321" t="s">
        <v>6862</v>
      </c>
      <c r="B3321" t="s">
        <v>6863</v>
      </c>
      <c r="C3321" t="s">
        <v>10398</v>
      </c>
      <c r="D3321" t="s">
        <v>467</v>
      </c>
      <c r="E3321">
        <v>64.979095025999996</v>
      </c>
      <c r="F3321">
        <v>13.54</v>
      </c>
      <c r="G3321">
        <v>84.308407034357103</v>
      </c>
      <c r="H3321">
        <v>12.6708476564198</v>
      </c>
      <c r="I3321">
        <v>64.877676005607</v>
      </c>
      <c r="J3321">
        <v>1.3898133791343901</v>
      </c>
      <c r="K3321">
        <v>11.540445509623099</v>
      </c>
      <c r="L3321">
        <v>9.3096306305418199</v>
      </c>
      <c r="M3321">
        <v>60.567287003314597</v>
      </c>
      <c r="N3321">
        <v>0.455729088364278</v>
      </c>
      <c r="O3321">
        <v>4.7267355982274699</v>
      </c>
      <c r="P3321">
        <v>137.543859649122</v>
      </c>
      <c r="Q3321">
        <v>9.6167995713490995E-2</v>
      </c>
    </row>
    <row r="3322" spans="1:17" hidden="1" x14ac:dyDescent="0.3">
      <c r="A3322" t="s">
        <v>6864</v>
      </c>
      <c r="B3322" t="s">
        <v>6865</v>
      </c>
      <c r="C3322" t="s">
        <v>10398</v>
      </c>
      <c r="D3322" t="s">
        <v>161</v>
      </c>
      <c r="E3322">
        <v>64.939662799999994</v>
      </c>
      <c r="F3322">
        <v>92</v>
      </c>
      <c r="G3322">
        <v>-63.167653898339701</v>
      </c>
      <c r="H3322">
        <v>-9.6251667055852508</v>
      </c>
      <c r="I3322">
        <v>-37.570132853580297</v>
      </c>
      <c r="K3322">
        <v>103.122768505761</v>
      </c>
      <c r="L3322">
        <v>109.73775148291899</v>
      </c>
      <c r="M3322">
        <v>17.843570355434299</v>
      </c>
      <c r="N3322">
        <v>1.9869281045751599</v>
      </c>
      <c r="O3322">
        <v>54.239130434782602</v>
      </c>
      <c r="P3322">
        <v>0.27247956403269002</v>
      </c>
    </row>
    <row r="3323" spans="1:17" hidden="1" x14ac:dyDescent="0.3">
      <c r="A3323" t="s">
        <v>6866</v>
      </c>
      <c r="B3323" t="s">
        <v>6867</v>
      </c>
      <c r="C3323" t="s">
        <v>10398</v>
      </c>
      <c r="D3323" t="s">
        <v>46</v>
      </c>
      <c r="E3323">
        <v>64.929175499999999</v>
      </c>
      <c r="F3323">
        <v>171.15</v>
      </c>
      <c r="G3323">
        <v>105.019101779724</v>
      </c>
      <c r="H3323">
        <v>0.57833664320403</v>
      </c>
      <c r="I3323">
        <v>30.6014884366306</v>
      </c>
      <c r="J3323">
        <v>-5.5616819878864403</v>
      </c>
      <c r="K3323">
        <v>170.77740096396099</v>
      </c>
      <c r="L3323">
        <v>146.396343339259</v>
      </c>
      <c r="M3323">
        <v>46.094192979041502</v>
      </c>
      <c r="N3323">
        <v>0.76316672257631601</v>
      </c>
      <c r="O3323">
        <v>23.458954133800699</v>
      </c>
      <c r="P3323">
        <v>173.57736572889999</v>
      </c>
      <c r="Q3323">
        <v>0.15505321498788399</v>
      </c>
    </row>
    <row r="3324" spans="1:17" hidden="1" x14ac:dyDescent="0.3">
      <c r="A3324" t="s">
        <v>6868</v>
      </c>
      <c r="B3324" t="s">
        <v>6869</v>
      </c>
      <c r="C3324" t="s">
        <v>10398</v>
      </c>
      <c r="D3324" t="s">
        <v>259</v>
      </c>
      <c r="E3324">
        <v>64.870587</v>
      </c>
      <c r="F3324">
        <v>3</v>
      </c>
      <c r="G3324">
        <v>141.490690671274</v>
      </c>
      <c r="H3324">
        <v>2.3579976601531598</v>
      </c>
      <c r="I3324">
        <v>1.9047030326341099</v>
      </c>
      <c r="J3324">
        <v>-9.0663085576154607</v>
      </c>
      <c r="K3324">
        <v>2.9183243140243902</v>
      </c>
      <c r="L3324">
        <v>2.5874121799368699</v>
      </c>
      <c r="M3324">
        <v>36.448976419934098</v>
      </c>
      <c r="N3324">
        <v>0.61559151937073298</v>
      </c>
      <c r="O3324">
        <v>103.333333333333</v>
      </c>
      <c r="P3324">
        <v>189.38906752411501</v>
      </c>
      <c r="Q3324">
        <v>4.6642466909350998E-2</v>
      </c>
    </row>
    <row r="3325" spans="1:17" hidden="1" x14ac:dyDescent="0.3">
      <c r="A3325" t="s">
        <v>6870</v>
      </c>
      <c r="B3325" t="s">
        <v>6871</v>
      </c>
      <c r="C3325" t="s">
        <v>10398</v>
      </c>
      <c r="D3325" t="s">
        <v>605</v>
      </c>
      <c r="E3325">
        <v>64.629568229999904</v>
      </c>
      <c r="F3325">
        <v>37.69</v>
      </c>
      <c r="G3325">
        <v>50.741281551541903</v>
      </c>
      <c r="H3325">
        <v>5.9179364006327804</v>
      </c>
      <c r="I3325">
        <v>22.539031390843</v>
      </c>
      <c r="J3325">
        <v>-6.1513925912289</v>
      </c>
      <c r="K3325">
        <v>34.8627690842372</v>
      </c>
      <c r="L3325">
        <v>30.978777667793601</v>
      </c>
      <c r="M3325">
        <v>55.557212754268001</v>
      </c>
      <c r="N3325">
        <v>1.64377682690348</v>
      </c>
      <c r="O3325">
        <v>12.4436189970814</v>
      </c>
      <c r="P3325">
        <v>88.922305764411007</v>
      </c>
      <c r="Q3325">
        <v>4.6795944681533003E-2</v>
      </c>
    </row>
    <row r="3326" spans="1:17" hidden="1" x14ac:dyDescent="0.3">
      <c r="A3326" t="s">
        <v>6872</v>
      </c>
      <c r="B3326" t="s">
        <v>6873</v>
      </c>
      <c r="C3326" t="s">
        <v>10398</v>
      </c>
      <c r="D3326" t="s">
        <v>278</v>
      </c>
      <c r="E3326">
        <v>64.6247015</v>
      </c>
      <c r="F3326">
        <v>16.07</v>
      </c>
      <c r="G3326">
        <v>60.359071997999699</v>
      </c>
      <c r="H3326">
        <v>-18.601194517459199</v>
      </c>
      <c r="I3326">
        <v>-3.0630850847603002</v>
      </c>
      <c r="J3326">
        <v>-11.8331278601867</v>
      </c>
      <c r="K3326">
        <v>15.5182111639176</v>
      </c>
      <c r="L3326">
        <v>14.0251295708314</v>
      </c>
      <c r="M3326">
        <v>54.3157016024293</v>
      </c>
      <c r="N3326">
        <v>1.1008814813024601</v>
      </c>
      <c r="O3326">
        <v>36.714374611076501</v>
      </c>
      <c r="P3326">
        <v>95.736906211936599</v>
      </c>
      <c r="Q3326">
        <v>7.6826142671942002E-2</v>
      </c>
    </row>
    <row r="3327" spans="1:17" hidden="1" x14ac:dyDescent="0.3">
      <c r="A3327" t="s">
        <v>6874</v>
      </c>
      <c r="B3327" t="s">
        <v>6875</v>
      </c>
      <c r="C3327" t="s">
        <v>10398</v>
      </c>
      <c r="D3327" t="s">
        <v>77</v>
      </c>
      <c r="E3327">
        <v>64.585255715000002</v>
      </c>
      <c r="F3327">
        <v>2.27</v>
      </c>
      <c r="G3327">
        <v>-58.995560553721198</v>
      </c>
      <c r="H3327">
        <v>-39.092150462813102</v>
      </c>
      <c r="I3327">
        <v>-40.232500133592701</v>
      </c>
      <c r="J3327">
        <v>-1.71336738114487</v>
      </c>
      <c r="K3327">
        <v>2.89752994755055</v>
      </c>
      <c r="L3327">
        <v>3.1865762494658201</v>
      </c>
      <c r="M3327">
        <v>29.700450026234702</v>
      </c>
      <c r="N3327">
        <v>0.784759606892803</v>
      </c>
      <c r="O3327">
        <v>107.04845814977899</v>
      </c>
      <c r="P3327">
        <v>1.79372197309417</v>
      </c>
      <c r="Q3327">
        <v>-3.0792390669819002E-2</v>
      </c>
    </row>
    <row r="3328" spans="1:17" hidden="1" x14ac:dyDescent="0.3">
      <c r="A3328" t="s">
        <v>6876</v>
      </c>
      <c r="B3328" t="s">
        <v>6763</v>
      </c>
      <c r="C3328" t="s">
        <v>10398</v>
      </c>
      <c r="D3328" t="s">
        <v>21</v>
      </c>
      <c r="E3328">
        <v>64.580859837000006</v>
      </c>
      <c r="F3328">
        <v>18.79</v>
      </c>
      <c r="G3328">
        <v>-27.001141703645001</v>
      </c>
      <c r="H3328">
        <v>-5.3220870856095202</v>
      </c>
      <c r="I3328">
        <v>-6.9118650147031504</v>
      </c>
      <c r="J3328">
        <v>-2.6662525055493198</v>
      </c>
      <c r="K3328">
        <v>19.181311786660999</v>
      </c>
      <c r="L3328">
        <v>19.4717682100374</v>
      </c>
      <c r="M3328">
        <v>44.393364206603799</v>
      </c>
      <c r="N3328">
        <v>0.32256435592383698</v>
      </c>
      <c r="O3328">
        <v>43.640234167110101</v>
      </c>
      <c r="P3328">
        <v>16.274752475247499</v>
      </c>
      <c r="Q3328">
        <v>-9.2111921701390001E-3</v>
      </c>
    </row>
    <row r="3329" spans="1:17" hidden="1" x14ac:dyDescent="0.3">
      <c r="A3329" t="s">
        <v>6877</v>
      </c>
      <c r="B3329" t="s">
        <v>6878</v>
      </c>
      <c r="C3329" t="s">
        <v>10398</v>
      </c>
      <c r="D3329" t="s">
        <v>364</v>
      </c>
      <c r="E3329">
        <v>64.525559999999999</v>
      </c>
      <c r="F3329">
        <v>132</v>
      </c>
      <c r="G3329">
        <v>33.691855548497301</v>
      </c>
      <c r="H3329">
        <v>0.78019999724128397</v>
      </c>
      <c r="I3329">
        <v>7.4396531039607803</v>
      </c>
      <c r="J3329">
        <v>-1.2313503251567299</v>
      </c>
      <c r="K3329">
        <v>130.67827170974701</v>
      </c>
      <c r="L3329">
        <v>119.018083166662</v>
      </c>
      <c r="M3329">
        <v>41.590664719784002</v>
      </c>
      <c r="N3329">
        <v>0.65508296360346996</v>
      </c>
      <c r="O3329">
        <v>37.121212121212103</v>
      </c>
      <c r="P3329">
        <v>76</v>
      </c>
      <c r="Q3329">
        <v>5.6946451979392E-2</v>
      </c>
    </row>
    <row r="3330" spans="1:17" hidden="1" x14ac:dyDescent="0.3">
      <c r="A3330" t="s">
        <v>6879</v>
      </c>
      <c r="B3330" t="s">
        <v>6880</v>
      </c>
      <c r="C3330" t="s">
        <v>10398</v>
      </c>
      <c r="D3330" t="s">
        <v>132</v>
      </c>
      <c r="E3330">
        <v>64.449706719999995</v>
      </c>
      <c r="F3330">
        <v>11.2</v>
      </c>
      <c r="G3330">
        <v>54.012910698925999</v>
      </c>
      <c r="H3330">
        <v>43.530780500535499</v>
      </c>
      <c r="I3330">
        <v>62.549864322956601</v>
      </c>
      <c r="J3330">
        <v>-11.463568831588001</v>
      </c>
      <c r="K3330">
        <v>9.6819869983484601</v>
      </c>
      <c r="L3330">
        <v>7.5550754997604397</v>
      </c>
      <c r="M3330">
        <v>36.494921083913397</v>
      </c>
      <c r="N3330">
        <v>0.443132335459125</v>
      </c>
      <c r="O3330">
        <v>26.607142857142801</v>
      </c>
      <c r="P3330">
        <v>111.320754716981</v>
      </c>
      <c r="Q3330">
        <v>3.0951074820891E-2</v>
      </c>
    </row>
    <row r="3331" spans="1:17" hidden="1" x14ac:dyDescent="0.3">
      <c r="A3331" t="s">
        <v>6881</v>
      </c>
      <c r="B3331" t="s">
        <v>6882</v>
      </c>
      <c r="C3331" t="s">
        <v>10398</v>
      </c>
      <c r="D3331" t="s">
        <v>605</v>
      </c>
      <c r="E3331">
        <v>64.41</v>
      </c>
      <c r="F3331">
        <v>226</v>
      </c>
      <c r="G3331">
        <v>-43.003608363946803</v>
      </c>
      <c r="H3331">
        <v>-3.9790875656917399</v>
      </c>
      <c r="I3331">
        <v>-21.037104998286999</v>
      </c>
      <c r="J3331">
        <v>-3.8056883474951801</v>
      </c>
      <c r="K3331">
        <v>234.559816239247</v>
      </c>
      <c r="L3331">
        <v>239.544811331338</v>
      </c>
      <c r="M3331">
        <v>36.661804785316697</v>
      </c>
      <c r="N3331">
        <v>1.2611168087679201</v>
      </c>
      <c r="O3331">
        <v>23.8938053097345</v>
      </c>
      <c r="P3331">
        <v>11.881188118811799</v>
      </c>
      <c r="Q3331">
        <v>0.17046519069889901</v>
      </c>
    </row>
    <row r="3332" spans="1:17" hidden="1" x14ac:dyDescent="0.3">
      <c r="A3332" t="s">
        <v>6883</v>
      </c>
      <c r="B3332" t="s">
        <v>6884</v>
      </c>
      <c r="C3332" t="s">
        <v>10398</v>
      </c>
      <c r="D3332" t="s">
        <v>89</v>
      </c>
      <c r="E3332">
        <v>64.131256120000003</v>
      </c>
      <c r="F3332">
        <v>155.94999999999999</v>
      </c>
      <c r="G3332">
        <v>-5.6762847393070901</v>
      </c>
      <c r="H3332">
        <v>-8.3971985249916905</v>
      </c>
      <c r="I3332">
        <v>-28.9045620517239</v>
      </c>
      <c r="J3332">
        <v>-3.6496572000080798</v>
      </c>
      <c r="K3332">
        <v>164.863152768611</v>
      </c>
      <c r="L3332">
        <v>162.533989856668</v>
      </c>
      <c r="M3332">
        <v>24.899903604027099</v>
      </c>
      <c r="N3332">
        <v>0.46970723473380499</v>
      </c>
      <c r="O3332">
        <v>98.974030137864702</v>
      </c>
      <c r="P3332">
        <v>47.610033128253598</v>
      </c>
      <c r="Q3332">
        <v>4.7614723707994001E-2</v>
      </c>
    </row>
    <row r="3333" spans="1:17" hidden="1" x14ac:dyDescent="0.3">
      <c r="A3333" t="s">
        <v>6885</v>
      </c>
      <c r="B3333" t="s">
        <v>6886</v>
      </c>
      <c r="C3333" t="s">
        <v>10398</v>
      </c>
      <c r="D3333" t="s">
        <v>5197</v>
      </c>
      <c r="E3333">
        <v>64.085989999999995</v>
      </c>
      <c r="F3333">
        <v>31</v>
      </c>
      <c r="G3333">
        <v>-48.399304090380802</v>
      </c>
      <c r="H3333">
        <v>-16.9216633567959</v>
      </c>
      <c r="I3333">
        <v>-29.498555041101199</v>
      </c>
      <c r="J3333">
        <v>-10.1749058426833</v>
      </c>
      <c r="K3333">
        <v>36.685630803696903</v>
      </c>
      <c r="L3333">
        <v>39.192825266763798</v>
      </c>
      <c r="M3333">
        <v>39.747489444659202</v>
      </c>
      <c r="N3333">
        <v>0.61469426257091297</v>
      </c>
      <c r="O3333">
        <v>116.290322580645</v>
      </c>
      <c r="P3333">
        <v>9.5019427764040802</v>
      </c>
      <c r="Q3333">
        <v>0.12471420237139</v>
      </c>
    </row>
    <row r="3334" spans="1:17" hidden="1" x14ac:dyDescent="0.3">
      <c r="A3334" t="s">
        <v>6887</v>
      </c>
      <c r="B3334" t="s">
        <v>6888</v>
      </c>
      <c r="C3334" t="s">
        <v>10398</v>
      </c>
      <c r="D3334" t="s">
        <v>54</v>
      </c>
      <c r="E3334">
        <v>63.84617472</v>
      </c>
      <c r="F3334">
        <v>51.2</v>
      </c>
      <c r="G3334">
        <v>-0.496319396227001</v>
      </c>
      <c r="H3334">
        <v>1.20781463706277</v>
      </c>
      <c r="I3334">
        <v>-7.2487933951640899</v>
      </c>
      <c r="J3334">
        <v>-8.7403944081719001</v>
      </c>
      <c r="K3334">
        <v>50.615741710604503</v>
      </c>
      <c r="L3334">
        <v>48.9449065583295</v>
      </c>
      <c r="M3334">
        <v>48.5299397411748</v>
      </c>
      <c r="N3334">
        <v>0.71455425639838899</v>
      </c>
      <c r="O3334">
        <v>24.003906249999901</v>
      </c>
      <c r="P3334">
        <v>34.736842105263101</v>
      </c>
      <c r="Q3334">
        <v>7.0743248939639999E-3</v>
      </c>
    </row>
    <row r="3335" spans="1:17" hidden="1" x14ac:dyDescent="0.3">
      <c r="A3335" t="s">
        <v>6889</v>
      </c>
      <c r="B3335" t="s">
        <v>6890</v>
      </c>
      <c r="C3335" t="s">
        <v>10398</v>
      </c>
      <c r="D3335" t="s">
        <v>259</v>
      </c>
      <c r="E3335">
        <v>63.802585800000003</v>
      </c>
      <c r="F3335">
        <v>134</v>
      </c>
      <c r="G3335">
        <v>76.496787034580606</v>
      </c>
      <c r="H3335">
        <v>-11.6943906295232</v>
      </c>
      <c r="I3335">
        <v>24.533761042213602</v>
      </c>
      <c r="J3335">
        <v>-13.313367381144801</v>
      </c>
      <c r="K3335">
        <v>130.94567716073999</v>
      </c>
      <c r="L3335">
        <v>115.157298843465</v>
      </c>
      <c r="M3335">
        <v>42.457196955524601</v>
      </c>
      <c r="N3335">
        <v>1.2962970410108301</v>
      </c>
      <c r="O3335">
        <v>21.492537313432798</v>
      </c>
      <c r="P3335">
        <v>109.342290267145</v>
      </c>
      <c r="Q3335">
        <v>9.2512596214985005E-2</v>
      </c>
    </row>
    <row r="3336" spans="1:17" hidden="1" x14ac:dyDescent="0.3">
      <c r="A3336" t="s">
        <v>6891</v>
      </c>
      <c r="B3336" t="s">
        <v>6892</v>
      </c>
      <c r="C3336" t="s">
        <v>10398</v>
      </c>
      <c r="D3336" t="s">
        <v>125</v>
      </c>
      <c r="E3336">
        <v>63.618604400000002</v>
      </c>
      <c r="F3336">
        <v>86.83</v>
      </c>
      <c r="G3336">
        <v>-40.411320624288699</v>
      </c>
      <c r="H3336">
        <v>-2.7301803311854802</v>
      </c>
      <c r="I3336">
        <v>-9.9228788784160802</v>
      </c>
      <c r="J3336">
        <v>-9.4512482918475998E-2</v>
      </c>
      <c r="K3336">
        <v>84.155201905696501</v>
      </c>
      <c r="L3336">
        <v>86.035202302958794</v>
      </c>
      <c r="M3336">
        <v>68.026897316488601</v>
      </c>
      <c r="N3336">
        <v>0.92890013067198196</v>
      </c>
      <c r="O3336">
        <v>26.684325693884599</v>
      </c>
      <c r="P3336">
        <v>20.5972222222222</v>
      </c>
      <c r="Q3336">
        <v>8.5746794331558004E-2</v>
      </c>
    </row>
    <row r="3337" spans="1:17" hidden="1" x14ac:dyDescent="0.3">
      <c r="A3337" t="s">
        <v>6893</v>
      </c>
      <c r="B3337" t="s">
        <v>6894</v>
      </c>
      <c r="C3337" t="s">
        <v>10398</v>
      </c>
      <c r="D3337" t="s">
        <v>215</v>
      </c>
      <c r="E3337">
        <v>63.496056000000003</v>
      </c>
      <c r="F3337">
        <v>220.35</v>
      </c>
      <c r="G3337">
        <v>4099.7729560090102</v>
      </c>
      <c r="H3337">
        <v>34.355196147336201</v>
      </c>
      <c r="I3337">
        <v>145.82852624499401</v>
      </c>
      <c r="J3337">
        <v>19.651188848979402</v>
      </c>
      <c r="K3337">
        <v>166.057486680685</v>
      </c>
      <c r="L3337">
        <v>117.937828691592</v>
      </c>
      <c r="M3337">
        <v>93.3821713549207</v>
      </c>
      <c r="N3337">
        <v>1.11118858769865</v>
      </c>
      <c r="O3337">
        <v>0</v>
      </c>
      <c r="P3337">
        <v>4129.3666026871397</v>
      </c>
    </row>
    <row r="3338" spans="1:17" hidden="1" x14ac:dyDescent="0.3">
      <c r="A3338" t="s">
        <v>6895</v>
      </c>
      <c r="B3338" t="s">
        <v>6896</v>
      </c>
      <c r="C3338" t="s">
        <v>10398</v>
      </c>
      <c r="D3338" t="s">
        <v>552</v>
      </c>
      <c r="E3338">
        <v>63.287999999999997</v>
      </c>
      <c r="F3338">
        <v>90</v>
      </c>
      <c r="G3338">
        <v>78.498838871009795</v>
      </c>
      <c r="H3338">
        <v>20.578336643204</v>
      </c>
      <c r="I3338">
        <v>7.7788289067599896</v>
      </c>
      <c r="J3338">
        <v>-1.71336738114487</v>
      </c>
      <c r="K3338">
        <v>78.995627268551701</v>
      </c>
      <c r="L3338">
        <v>64.6122936164561</v>
      </c>
      <c r="M3338">
        <v>63.469151539679501</v>
      </c>
      <c r="N3338">
        <v>0.66493506493506405</v>
      </c>
      <c r="O3338">
        <v>10.9444444444444</v>
      </c>
      <c r="P3338">
        <v>151.74825174825099</v>
      </c>
    </row>
    <row r="3339" spans="1:17" hidden="1" x14ac:dyDescent="0.3">
      <c r="A3339" t="s">
        <v>6897</v>
      </c>
      <c r="B3339" t="s">
        <v>6898</v>
      </c>
      <c r="C3339" t="s">
        <v>10398</v>
      </c>
      <c r="D3339" t="s">
        <v>404</v>
      </c>
      <c r="E3339">
        <v>63.153905000000002</v>
      </c>
      <c r="F3339">
        <v>51.55</v>
      </c>
      <c r="G3339">
        <v>-15.038091122567501</v>
      </c>
      <c r="H3339">
        <v>-10.6549670077309</v>
      </c>
      <c r="I3339">
        <v>-24.8764904574201</v>
      </c>
      <c r="J3339">
        <v>-10.8591827392121</v>
      </c>
      <c r="K3339">
        <v>56.393337704469602</v>
      </c>
      <c r="L3339">
        <v>54.763043421203001</v>
      </c>
      <c r="M3339">
        <v>29.056298862296501</v>
      </c>
      <c r="N3339">
        <v>0.54465181617499503</v>
      </c>
      <c r="O3339">
        <v>41.416100872938898</v>
      </c>
      <c r="P3339">
        <v>38.575268817204197</v>
      </c>
    </row>
    <row r="3340" spans="1:17" hidden="1" x14ac:dyDescent="0.3">
      <c r="A3340" t="s">
        <v>6899</v>
      </c>
      <c r="B3340" t="s">
        <v>6900</v>
      </c>
      <c r="C3340" t="s">
        <v>10398</v>
      </c>
      <c r="D3340" t="s">
        <v>407</v>
      </c>
      <c r="E3340">
        <v>63.046053000000001</v>
      </c>
      <c r="F3340">
        <v>11.62</v>
      </c>
      <c r="G3340">
        <v>26.799354667771802</v>
      </c>
      <c r="H3340">
        <v>-4.4216633567959702</v>
      </c>
      <c r="I3340">
        <v>11.3033667297387</v>
      </c>
      <c r="J3340">
        <v>-0.50406505556347403</v>
      </c>
      <c r="K3340">
        <v>10.6004674056149</v>
      </c>
      <c r="L3340">
        <v>9.8789213490360499</v>
      </c>
      <c r="M3340">
        <v>67.324682862374502</v>
      </c>
      <c r="N3340">
        <v>0.564232510265536</v>
      </c>
      <c r="O3340">
        <v>21.772805507745201</v>
      </c>
      <c r="P3340">
        <v>60.275862068965502</v>
      </c>
      <c r="Q3340">
        <v>4.2397653927100001E-2</v>
      </c>
    </row>
    <row r="3341" spans="1:17" hidden="1" x14ac:dyDescent="0.3">
      <c r="A3341" t="s">
        <v>6901</v>
      </c>
      <c r="B3341" t="s">
        <v>6902</v>
      </c>
      <c r="C3341" t="s">
        <v>10398</v>
      </c>
      <c r="E3341">
        <v>63.033796111000001</v>
      </c>
      <c r="F3341">
        <v>82.03</v>
      </c>
      <c r="G3341">
        <v>-6.8310007637262302</v>
      </c>
      <c r="H3341">
        <v>70.139006099270901</v>
      </c>
      <c r="I3341">
        <v>59.151894043870001</v>
      </c>
      <c r="J3341">
        <v>1.55395935152839</v>
      </c>
      <c r="K3341">
        <v>66.234290589013099</v>
      </c>
      <c r="L3341">
        <v>53.184671148975603</v>
      </c>
      <c r="M3341">
        <v>55.5804131804151</v>
      </c>
      <c r="N3341">
        <v>0.62184797626016797</v>
      </c>
      <c r="O3341">
        <v>14.336218456662101</v>
      </c>
      <c r="P3341">
        <v>193.90899319240401</v>
      </c>
      <c r="Q3341">
        <v>0.21496433402859999</v>
      </c>
    </row>
    <row r="3342" spans="1:17" hidden="1" x14ac:dyDescent="0.3">
      <c r="A3342" t="s">
        <v>6903</v>
      </c>
      <c r="B3342" t="s">
        <v>6904</v>
      </c>
      <c r="C3342" t="s">
        <v>10398</v>
      </c>
      <c r="D3342" t="s">
        <v>1657</v>
      </c>
      <c r="E3342">
        <v>62.88</v>
      </c>
      <c r="F3342">
        <v>41.92</v>
      </c>
      <c r="G3342">
        <v>-68.604315931275394</v>
      </c>
      <c r="H3342">
        <v>-9.91940091335705</v>
      </c>
      <c r="I3342">
        <v>-54.580145452214303</v>
      </c>
      <c r="J3342">
        <v>-4.6866542568707601</v>
      </c>
      <c r="K3342">
        <v>45.500033385566098</v>
      </c>
      <c r="L3342">
        <v>56.622374631945299</v>
      </c>
      <c r="M3342">
        <v>43.8028001215987</v>
      </c>
      <c r="N3342">
        <v>0.36790513833992</v>
      </c>
      <c r="O3342">
        <v>127.099236641221</v>
      </c>
      <c r="P3342">
        <v>6.9387755102040698</v>
      </c>
      <c r="Q3342">
        <v>-1.2669489917902999E-2</v>
      </c>
    </row>
    <row r="3343" spans="1:17" hidden="1" x14ac:dyDescent="0.3">
      <c r="A3343" t="s">
        <v>6905</v>
      </c>
      <c r="B3343" t="s">
        <v>6906</v>
      </c>
      <c r="C3343" t="s">
        <v>10398</v>
      </c>
      <c r="D3343" t="s">
        <v>6907</v>
      </c>
      <c r="E3343">
        <v>62.852030999999997</v>
      </c>
      <c r="F3343">
        <v>30</v>
      </c>
      <c r="G3343">
        <v>70.673376018806096</v>
      </c>
      <c r="H3343">
        <v>-16.333020697516101</v>
      </c>
      <c r="I3343">
        <v>-10.3366762777107</v>
      </c>
      <c r="J3343">
        <v>-3.0237122087310802</v>
      </c>
      <c r="K3343">
        <v>29.8530674204655</v>
      </c>
      <c r="L3343">
        <v>26.0376474527894</v>
      </c>
      <c r="M3343">
        <v>59.577198317614801</v>
      </c>
      <c r="N3343">
        <v>0.52217645444134897</v>
      </c>
      <c r="O3343">
        <v>27.1999999999999</v>
      </c>
      <c r="P3343">
        <v>130.76923076923001</v>
      </c>
      <c r="Q3343">
        <v>6.9744817205378007E-2</v>
      </c>
    </row>
    <row r="3344" spans="1:17" hidden="1" x14ac:dyDescent="0.3">
      <c r="A3344" t="s">
        <v>6908</v>
      </c>
      <c r="B3344" t="s">
        <v>6909</v>
      </c>
      <c r="C3344" t="s">
        <v>10398</v>
      </c>
      <c r="D3344" t="s">
        <v>2902</v>
      </c>
      <c r="E3344">
        <v>62.776000000000003</v>
      </c>
      <c r="F3344">
        <v>224.2</v>
      </c>
      <c r="G3344">
        <v>17.9063533218768</v>
      </c>
      <c r="H3344">
        <v>-2.61170860566475</v>
      </c>
      <c r="I3344">
        <v>65.675194835912706</v>
      </c>
      <c r="J3344">
        <v>9.6587369986344804E-2</v>
      </c>
      <c r="K3344">
        <v>224.341404003625</v>
      </c>
      <c r="L3344">
        <v>173.00941699889501</v>
      </c>
      <c r="M3344">
        <v>52.9474441790003</v>
      </c>
      <c r="N3344">
        <v>0.296677826422868</v>
      </c>
      <c r="O3344">
        <v>25.1115075825156</v>
      </c>
      <c r="P3344">
        <v>118.731707317073</v>
      </c>
    </row>
    <row r="3345" spans="1:17" hidden="1" x14ac:dyDescent="0.3">
      <c r="A3345" t="s">
        <v>6910</v>
      </c>
      <c r="B3345" t="s">
        <v>6911</v>
      </c>
      <c r="C3345" t="s">
        <v>10398</v>
      </c>
      <c r="D3345" t="s">
        <v>278</v>
      </c>
      <c r="E3345">
        <v>62.70267509</v>
      </c>
      <c r="F3345">
        <v>136.30000000000001</v>
      </c>
      <c r="G3345">
        <v>-10.554345368079399</v>
      </c>
      <c r="H3345">
        <v>-1.75249042446513</v>
      </c>
      <c r="I3345">
        <v>1.56215768282272E-2</v>
      </c>
      <c r="J3345">
        <v>-2.07819773503032</v>
      </c>
      <c r="K3345">
        <v>135.56583615583099</v>
      </c>
      <c r="L3345">
        <v>129.58373772627701</v>
      </c>
      <c r="M3345">
        <v>42.755841273885501</v>
      </c>
      <c r="N3345">
        <v>0.82944845477419904</v>
      </c>
      <c r="O3345">
        <v>58.767424798239098</v>
      </c>
      <c r="P3345">
        <v>60.352941176470601</v>
      </c>
      <c r="Q3345">
        <v>3.7301633537028998E-2</v>
      </c>
    </row>
    <row r="3346" spans="1:17" hidden="1" x14ac:dyDescent="0.3">
      <c r="A3346" t="s">
        <v>6912</v>
      </c>
      <c r="B3346" t="s">
        <v>6913</v>
      </c>
      <c r="C3346" t="s">
        <v>10398</v>
      </c>
      <c r="D3346" t="s">
        <v>605</v>
      </c>
      <c r="E3346">
        <v>62.566528325999997</v>
      </c>
      <c r="F3346">
        <v>35.67</v>
      </c>
      <c r="G3346">
        <v>-24.434448564915499</v>
      </c>
      <c r="H3346">
        <v>0.43382797268379403</v>
      </c>
      <c r="I3346">
        <v>-4.74925311607893</v>
      </c>
      <c r="J3346">
        <v>-1.90593959572534</v>
      </c>
      <c r="K3346">
        <v>35.642302021100399</v>
      </c>
      <c r="L3346">
        <v>36.1742085725067</v>
      </c>
      <c r="M3346">
        <v>44.933209476085899</v>
      </c>
      <c r="N3346">
        <v>0.68372118397501203</v>
      </c>
      <c r="O3346">
        <v>76.619007569386</v>
      </c>
      <c r="P3346">
        <v>21.202854230377099</v>
      </c>
      <c r="Q3346">
        <v>6.4241817343624996E-2</v>
      </c>
    </row>
    <row r="3347" spans="1:17" hidden="1" x14ac:dyDescent="0.3">
      <c r="A3347" t="s">
        <v>6914</v>
      </c>
      <c r="B3347" t="s">
        <v>6915</v>
      </c>
      <c r="C3347" t="s">
        <v>10398</v>
      </c>
      <c r="D3347" t="s">
        <v>46</v>
      </c>
      <c r="E3347">
        <v>62.357650732000003</v>
      </c>
      <c r="F3347">
        <v>36.979999999999997</v>
      </c>
      <c r="G3347">
        <v>0.617620927510657</v>
      </c>
      <c r="H3347">
        <v>-12.686525609091699</v>
      </c>
      <c r="I3347">
        <v>-11.3709102429791</v>
      </c>
      <c r="J3347">
        <v>-2.8849372848157802</v>
      </c>
      <c r="K3347">
        <v>38.097023403660899</v>
      </c>
      <c r="L3347">
        <v>36.5486676361961</v>
      </c>
      <c r="M3347">
        <v>30.811543742214301</v>
      </c>
      <c r="N3347">
        <v>0.52443346560215398</v>
      </c>
      <c r="O3347">
        <v>36.830719307733901</v>
      </c>
      <c r="P3347">
        <v>36.962962962962898</v>
      </c>
      <c r="Q3347">
        <v>-7.1608276142102995E-2</v>
      </c>
    </row>
    <row r="3348" spans="1:17" hidden="1" x14ac:dyDescent="0.3">
      <c r="A3348" t="s">
        <v>6916</v>
      </c>
      <c r="B3348" t="s">
        <v>6917</v>
      </c>
      <c r="C3348" t="s">
        <v>10398</v>
      </c>
      <c r="D3348" t="s">
        <v>1414</v>
      </c>
      <c r="E3348">
        <v>62.28237</v>
      </c>
      <c r="F3348">
        <v>2.4900000000000002</v>
      </c>
      <c r="G3348">
        <v>96.769989685513195</v>
      </c>
      <c r="H3348">
        <v>-7.9100354498192198</v>
      </c>
      <c r="I3348">
        <v>47.904703032634103</v>
      </c>
      <c r="J3348">
        <v>6.5475021840725303</v>
      </c>
      <c r="K3348">
        <v>2.8515907778924801</v>
      </c>
      <c r="L3348">
        <v>2.6168595586611501</v>
      </c>
      <c r="M3348">
        <v>52.751531203577997</v>
      </c>
      <c r="N3348">
        <v>0.14507065562435301</v>
      </c>
      <c r="O3348">
        <v>97.188755020080293</v>
      </c>
      <c r="P3348">
        <v>149</v>
      </c>
      <c r="Q3348">
        <v>3.7662538175230999E-2</v>
      </c>
    </row>
    <row r="3349" spans="1:17" hidden="1" x14ac:dyDescent="0.3">
      <c r="A3349" t="s">
        <v>6918</v>
      </c>
      <c r="B3349" t="s">
        <v>6919</v>
      </c>
      <c r="C3349" t="s">
        <v>10398</v>
      </c>
      <c r="D3349" t="s">
        <v>21</v>
      </c>
      <c r="E3349">
        <v>62.209258124999998</v>
      </c>
      <c r="F3349">
        <v>3.75</v>
      </c>
      <c r="G3349">
        <v>78.739686655210093</v>
      </c>
      <c r="H3349">
        <v>-4.4216633567959702</v>
      </c>
      <c r="I3349">
        <v>-33.825634046017498</v>
      </c>
      <c r="J3349">
        <v>-1.71336738114487</v>
      </c>
      <c r="K3349">
        <v>4.1724943884435604</v>
      </c>
      <c r="L3349">
        <v>3.7032087705732502</v>
      </c>
      <c r="M3349">
        <v>17.502684058372001</v>
      </c>
      <c r="N3349">
        <v>0.56252825055216105</v>
      </c>
      <c r="O3349">
        <v>92</v>
      </c>
      <c r="P3349">
        <v>108.333333333333</v>
      </c>
      <c r="Q3349">
        <v>-2.0398995209987999E-2</v>
      </c>
    </row>
    <row r="3350" spans="1:17" hidden="1" x14ac:dyDescent="0.3">
      <c r="A3350" t="s">
        <v>6920</v>
      </c>
      <c r="B3350" t="s">
        <v>6921</v>
      </c>
      <c r="C3350" t="s">
        <v>10398</v>
      </c>
      <c r="D3350" t="s">
        <v>21</v>
      </c>
      <c r="E3350">
        <v>62.076461999999999</v>
      </c>
      <c r="F3350">
        <v>11.13</v>
      </c>
      <c r="G3350">
        <v>5.6432913534685998</v>
      </c>
      <c r="H3350">
        <v>-14.526756323651201</v>
      </c>
      <c r="I3350">
        <v>-12.597666635612301</v>
      </c>
      <c r="J3350">
        <v>-3.30628773512719</v>
      </c>
      <c r="K3350">
        <v>11.43374663092</v>
      </c>
      <c r="L3350">
        <v>10.5960640088626</v>
      </c>
      <c r="M3350">
        <v>38.219692242615999</v>
      </c>
      <c r="N3350">
        <v>0.49644217511323602</v>
      </c>
      <c r="O3350">
        <v>35.669362084456402</v>
      </c>
      <c r="P3350">
        <v>63.676470588235297</v>
      </c>
      <c r="Q3350">
        <v>9.4758214257469997E-2</v>
      </c>
    </row>
    <row r="3351" spans="1:17" hidden="1" x14ac:dyDescent="0.3">
      <c r="A3351" t="s">
        <v>6922</v>
      </c>
      <c r="B3351" t="s">
        <v>6923</v>
      </c>
      <c r="C3351" t="s">
        <v>10398</v>
      </c>
      <c r="D3351" t="s">
        <v>215</v>
      </c>
      <c r="E3351">
        <v>62.06210609</v>
      </c>
      <c r="F3351">
        <v>38.65</v>
      </c>
      <c r="G3351">
        <v>-0.58830622418456302</v>
      </c>
      <c r="H3351">
        <v>-9.09636215197669</v>
      </c>
      <c r="I3351">
        <v>-11.1204837927187</v>
      </c>
      <c r="J3351">
        <v>-6.3880661763255899</v>
      </c>
      <c r="K3351">
        <v>41.500970251695499</v>
      </c>
      <c r="L3351">
        <v>40.343398795646799</v>
      </c>
      <c r="M3351">
        <v>28.086281616801301</v>
      </c>
      <c r="N3351">
        <v>0.98181300618577305</v>
      </c>
      <c r="O3351">
        <v>67.192755498059498</v>
      </c>
      <c r="P3351">
        <v>46.958174904942901</v>
      </c>
      <c r="Q3351">
        <v>0.103424048099707</v>
      </c>
    </row>
    <row r="3352" spans="1:17" hidden="1" x14ac:dyDescent="0.3">
      <c r="A3352" t="s">
        <v>6924</v>
      </c>
      <c r="B3352" t="s">
        <v>6925</v>
      </c>
      <c r="C3352" t="s">
        <v>10398</v>
      </c>
      <c r="D3352" t="s">
        <v>5658</v>
      </c>
      <c r="E3352">
        <v>62.016660899999998</v>
      </c>
      <c r="F3352">
        <v>303.3</v>
      </c>
      <c r="G3352">
        <v>24.639762932860801</v>
      </c>
      <c r="H3352">
        <v>-8.6385308266754901</v>
      </c>
      <c r="I3352">
        <v>-84.769288836391198</v>
      </c>
      <c r="J3352">
        <v>6.3763674930903402</v>
      </c>
      <c r="K3352">
        <v>312.51071218842702</v>
      </c>
      <c r="L3352">
        <v>392.783095238702</v>
      </c>
      <c r="M3352">
        <v>49.116643113441597</v>
      </c>
      <c r="N3352">
        <v>0.687670167250097</v>
      </c>
      <c r="O3352">
        <v>364.27629409825198</v>
      </c>
      <c r="P3352">
        <v>54.233409610983898</v>
      </c>
    </row>
    <row r="3353" spans="1:17" hidden="1" x14ac:dyDescent="0.3">
      <c r="A3353" t="s">
        <v>6926</v>
      </c>
      <c r="B3353" t="s">
        <v>6927</v>
      </c>
      <c r="C3353" t="s">
        <v>10398</v>
      </c>
      <c r="D3353" t="s">
        <v>2645</v>
      </c>
      <c r="E3353">
        <v>61.921459949999999</v>
      </c>
      <c r="F3353">
        <v>37.770000000000003</v>
      </c>
      <c r="G3353">
        <v>-39.750640017799597</v>
      </c>
      <c r="H3353">
        <v>-14.445304018734401</v>
      </c>
      <c r="I3353">
        <v>-8.2029489894781698</v>
      </c>
      <c r="J3353">
        <v>-4.1236237914012799</v>
      </c>
      <c r="K3353">
        <v>41.491637463946503</v>
      </c>
      <c r="L3353">
        <v>42.278795537942202</v>
      </c>
      <c r="M3353">
        <v>34.037343442586199</v>
      </c>
      <c r="N3353">
        <v>1.03674215232004</v>
      </c>
      <c r="O3353">
        <v>38.4696849351336</v>
      </c>
      <c r="P3353">
        <v>17.4805598755832</v>
      </c>
      <c r="Q3353">
        <v>7.3344377701506994E-2</v>
      </c>
    </row>
    <row r="3354" spans="1:17" hidden="1" x14ac:dyDescent="0.3">
      <c r="A3354" t="s">
        <v>6928</v>
      </c>
      <c r="B3354" t="s">
        <v>6929</v>
      </c>
      <c r="C3354" t="s">
        <v>10398</v>
      </c>
      <c r="D3354" t="s">
        <v>605</v>
      </c>
      <c r="E3354">
        <v>61.873199999999997</v>
      </c>
      <c r="F3354">
        <v>36</v>
      </c>
      <c r="G3354">
        <v>-56.866373950850402</v>
      </c>
      <c r="H3354">
        <v>-14.196099447021499</v>
      </c>
      <c r="I3354">
        <v>-31.348309015558598</v>
      </c>
      <c r="J3354">
        <v>-2.6762284540472101</v>
      </c>
      <c r="K3354">
        <v>40.300711225574602</v>
      </c>
      <c r="M3354">
        <v>36.205887725235399</v>
      </c>
      <c r="N3354">
        <v>0.15482840011141899</v>
      </c>
      <c r="O3354">
        <v>99.8611111111111</v>
      </c>
      <c r="P3354">
        <v>1.40845070422535</v>
      </c>
    </row>
    <row r="3355" spans="1:17" hidden="1" x14ac:dyDescent="0.3">
      <c r="A3355" t="s">
        <v>6930</v>
      </c>
      <c r="B3355" t="s">
        <v>6931</v>
      </c>
      <c r="C3355" t="s">
        <v>10398</v>
      </c>
      <c r="D3355" t="s">
        <v>21</v>
      </c>
      <c r="E3355">
        <v>61.864653124999997</v>
      </c>
      <c r="F3355">
        <v>59.95</v>
      </c>
      <c r="G3355">
        <v>-94.277004557357301</v>
      </c>
      <c r="H3355">
        <v>-0.60622413763004801</v>
      </c>
      <c r="I3355">
        <v>-45.296268430632402</v>
      </c>
      <c r="J3355">
        <v>-0.76427333455299196</v>
      </c>
      <c r="K3355">
        <v>60.4480468459261</v>
      </c>
      <c r="L3355">
        <v>95.810321102585306</v>
      </c>
      <c r="M3355">
        <v>59.187355089561002</v>
      </c>
      <c r="N3355">
        <v>2.2288217070825702</v>
      </c>
      <c r="O3355">
        <v>187.73978315262701</v>
      </c>
      <c r="P3355">
        <v>19.066534260178699</v>
      </c>
    </row>
    <row r="3356" spans="1:17" hidden="1" x14ac:dyDescent="0.3">
      <c r="A3356" t="s">
        <v>6932</v>
      </c>
      <c r="B3356" t="s">
        <v>6933</v>
      </c>
      <c r="C3356" t="s">
        <v>10398</v>
      </c>
      <c r="D3356" t="s">
        <v>1543</v>
      </c>
      <c r="E3356">
        <v>61.751631179999997</v>
      </c>
      <c r="F3356">
        <v>34.950000000000003</v>
      </c>
      <c r="G3356">
        <v>-19.860522659284801</v>
      </c>
      <c r="H3356">
        <v>-16.7900844094275</v>
      </c>
      <c r="I3356">
        <v>-46.695909837641601</v>
      </c>
      <c r="J3356">
        <v>-9.2133673811448809</v>
      </c>
      <c r="K3356">
        <v>39.002963959817897</v>
      </c>
      <c r="L3356">
        <v>45.219033502250902</v>
      </c>
      <c r="M3356">
        <v>39.818995335393701</v>
      </c>
      <c r="N3356">
        <v>0.67627785058977696</v>
      </c>
      <c r="O3356">
        <v>114.592274678111</v>
      </c>
      <c r="P3356">
        <v>12.7419354838709</v>
      </c>
    </row>
    <row r="3357" spans="1:17" hidden="1" x14ac:dyDescent="0.3">
      <c r="A3357" t="s">
        <v>6934</v>
      </c>
      <c r="B3357" t="s">
        <v>6935</v>
      </c>
      <c r="C3357" t="s">
        <v>10398</v>
      </c>
      <c r="D3357" t="s">
        <v>5658</v>
      </c>
      <c r="E3357">
        <v>61.562688000000001</v>
      </c>
      <c r="F3357">
        <v>42.45</v>
      </c>
      <c r="G3357">
        <v>15.683560714074</v>
      </c>
      <c r="H3357">
        <v>2.99605816219136</v>
      </c>
      <c r="I3357">
        <v>23.404703032634099</v>
      </c>
      <c r="J3357">
        <v>-13.003352745978599</v>
      </c>
      <c r="K3357">
        <v>39.226406394850301</v>
      </c>
      <c r="L3357">
        <v>35.1278205737365</v>
      </c>
      <c r="M3357">
        <v>52.949063965117404</v>
      </c>
      <c r="N3357">
        <v>2.2258513957888901</v>
      </c>
      <c r="O3357">
        <v>17.6678445229681</v>
      </c>
      <c r="P3357">
        <v>57.105847520355297</v>
      </c>
      <c r="Q3357">
        <v>0.10127248911912499</v>
      </c>
    </row>
    <row r="3358" spans="1:17" hidden="1" x14ac:dyDescent="0.3">
      <c r="A3358" t="s">
        <v>6936</v>
      </c>
      <c r="B3358" t="s">
        <v>6937</v>
      </c>
      <c r="C3358" t="s">
        <v>10398</v>
      </c>
      <c r="D3358" t="s">
        <v>364</v>
      </c>
      <c r="E3358">
        <v>61.542633600000002</v>
      </c>
      <c r="F3358">
        <v>67.41</v>
      </c>
      <c r="G3358">
        <v>-17.018496377521899</v>
      </c>
      <c r="H3358">
        <v>-5.7355319699346596</v>
      </c>
      <c r="I3358">
        <v>-18.243423170891202</v>
      </c>
      <c r="J3358">
        <v>-7.0885073587484602</v>
      </c>
      <c r="K3358">
        <v>68.809124285405005</v>
      </c>
      <c r="L3358">
        <v>66.363940176042902</v>
      </c>
      <c r="M3358">
        <v>33.261092613558098</v>
      </c>
      <c r="N3358">
        <v>0.92893782690800597</v>
      </c>
      <c r="O3358">
        <v>31.0043020323394</v>
      </c>
      <c r="P3358">
        <v>32.436149312377196</v>
      </c>
      <c r="Q3358">
        <v>6.0090667400486998E-2</v>
      </c>
    </row>
    <row r="3359" spans="1:17" hidden="1" x14ac:dyDescent="0.3">
      <c r="A3359" t="s">
        <v>6938</v>
      </c>
      <c r="B3359" t="s">
        <v>6939</v>
      </c>
      <c r="C3359" t="s">
        <v>10398</v>
      </c>
      <c r="D3359" t="s">
        <v>605</v>
      </c>
      <c r="E3359">
        <v>61.448500000000003</v>
      </c>
      <c r="F3359">
        <v>41.66</v>
      </c>
      <c r="G3359">
        <v>11.674579839340399</v>
      </c>
      <c r="H3359">
        <v>-1.44468619506099E-2</v>
      </c>
      <c r="I3359">
        <v>-13.0524326204168</v>
      </c>
      <c r="J3359">
        <v>-4.6834272613844004</v>
      </c>
      <c r="K3359">
        <v>41.052299289150298</v>
      </c>
      <c r="L3359">
        <v>39.638414327668897</v>
      </c>
      <c r="M3359">
        <v>53.5388964209031</v>
      </c>
      <c r="N3359">
        <v>0.52496992490210104</v>
      </c>
      <c r="O3359">
        <v>28.3005280844935</v>
      </c>
      <c r="P3359">
        <v>48.785714285714199</v>
      </c>
      <c r="Q3359">
        <v>3.6817582926183E-2</v>
      </c>
    </row>
    <row r="3360" spans="1:17" hidden="1" x14ac:dyDescent="0.3">
      <c r="A3360" t="s">
        <v>6940</v>
      </c>
      <c r="B3360" t="s">
        <v>6941</v>
      </c>
      <c r="C3360" t="s">
        <v>10398</v>
      </c>
      <c r="D3360" t="s">
        <v>132</v>
      </c>
      <c r="E3360">
        <v>61.422060000000002</v>
      </c>
      <c r="F3360">
        <v>16.34</v>
      </c>
      <c r="G3360">
        <v>-12.9626688051752</v>
      </c>
      <c r="H3360">
        <v>3.1001633725525899</v>
      </c>
      <c r="I3360">
        <v>-10.3827063279459</v>
      </c>
      <c r="J3360">
        <v>10.0883085965087</v>
      </c>
      <c r="K3360">
        <v>14.862739105206201</v>
      </c>
      <c r="L3360">
        <v>15.809842362252899</v>
      </c>
      <c r="M3360">
        <v>88.237240477565805</v>
      </c>
      <c r="N3360">
        <v>1.6011804166407999</v>
      </c>
      <c r="O3360">
        <v>57.894736842105203</v>
      </c>
      <c r="P3360">
        <v>31.244979919678698</v>
      </c>
      <c r="Q3360">
        <v>-2.5055874239603999E-2</v>
      </c>
    </row>
    <row r="3361" spans="1:17" hidden="1" x14ac:dyDescent="0.3">
      <c r="A3361" t="s">
        <v>6942</v>
      </c>
      <c r="B3361" t="s">
        <v>6943</v>
      </c>
      <c r="C3361" t="s">
        <v>10398</v>
      </c>
      <c r="D3361" t="s">
        <v>1648</v>
      </c>
      <c r="E3361">
        <v>61.317213039999999</v>
      </c>
      <c r="F3361">
        <v>61.3</v>
      </c>
      <c r="G3361">
        <v>59.312362566869098</v>
      </c>
      <c r="H3361">
        <v>-3.7648489068780702</v>
      </c>
      <c r="I3361">
        <v>147.848303900313</v>
      </c>
      <c r="J3361">
        <v>-5.6318626789505197</v>
      </c>
      <c r="K3361">
        <v>53.7242002150278</v>
      </c>
      <c r="L3361">
        <v>35.452827128648899</v>
      </c>
      <c r="M3361">
        <v>43.024624247318698</v>
      </c>
      <c r="N3361">
        <v>0.92424242424242398</v>
      </c>
      <c r="O3361">
        <v>14.437194127243</v>
      </c>
      <c r="P3361">
        <v>241.50417827298</v>
      </c>
      <c r="Q3361">
        <v>0.21539806443027901</v>
      </c>
    </row>
    <row r="3362" spans="1:17" hidden="1" x14ac:dyDescent="0.3">
      <c r="A3362" t="s">
        <v>6944</v>
      </c>
      <c r="B3362" t="s">
        <v>6945</v>
      </c>
      <c r="C3362" t="s">
        <v>10398</v>
      </c>
      <c r="E3362">
        <v>61.215595999999998</v>
      </c>
      <c r="F3362">
        <v>32.5</v>
      </c>
      <c r="G3362">
        <v>-48.140012592910097</v>
      </c>
      <c r="H3362">
        <v>-22.993091928224501</v>
      </c>
      <c r="I3362">
        <v>-36.641662882152801</v>
      </c>
      <c r="J3362">
        <v>-20.284795952573401</v>
      </c>
      <c r="M3362">
        <v>0</v>
      </c>
      <c r="O3362">
        <v>32.307692307692299</v>
      </c>
      <c r="P3362">
        <v>0</v>
      </c>
    </row>
    <row r="3363" spans="1:17" hidden="1" x14ac:dyDescent="0.3">
      <c r="A3363" t="s">
        <v>6946</v>
      </c>
      <c r="B3363" t="s">
        <v>6947</v>
      </c>
      <c r="C3363" t="s">
        <v>10398</v>
      </c>
      <c r="D3363" t="s">
        <v>80</v>
      </c>
      <c r="E3363">
        <v>61.164041249999997</v>
      </c>
      <c r="F3363">
        <v>19.5</v>
      </c>
      <c r="G3363">
        <v>-19.112060275856798</v>
      </c>
      <c r="H3363">
        <v>31.269017409892701</v>
      </c>
      <c r="I3363">
        <v>23.722884850815898</v>
      </c>
      <c r="J3363">
        <v>7.4887602784295897</v>
      </c>
      <c r="K3363">
        <v>16.5162828292112</v>
      </c>
      <c r="L3363">
        <v>16.572670936083998</v>
      </c>
      <c r="M3363">
        <v>62.711618792499102</v>
      </c>
      <c r="N3363">
        <v>3.5193627740431799</v>
      </c>
      <c r="O3363">
        <v>14.871794871794799</v>
      </c>
    </row>
    <row r="3364" spans="1:17" hidden="1" x14ac:dyDescent="0.3">
      <c r="A3364" t="s">
        <v>6948</v>
      </c>
      <c r="B3364" t="s">
        <v>6949</v>
      </c>
      <c r="C3364" t="s">
        <v>10398</v>
      </c>
      <c r="D3364" t="s">
        <v>266</v>
      </c>
      <c r="E3364">
        <v>61.133000000000003</v>
      </c>
      <c r="F3364">
        <v>27.05</v>
      </c>
      <c r="G3364">
        <v>-73.705216926057005</v>
      </c>
      <c r="H3364">
        <v>-6.2598986509136196</v>
      </c>
      <c r="I3364">
        <v>-43.371540061288499</v>
      </c>
      <c r="J3364">
        <v>-4.7986668366802698</v>
      </c>
      <c r="K3364">
        <v>27.466828406593699</v>
      </c>
      <c r="L3364">
        <v>33.892710436769804</v>
      </c>
      <c r="M3364">
        <v>46.778838822492702</v>
      </c>
      <c r="N3364">
        <v>0.95282089184528196</v>
      </c>
      <c r="O3364">
        <v>92.051756007393706</v>
      </c>
      <c r="P3364">
        <v>8.1999999999999993</v>
      </c>
    </row>
    <row r="3365" spans="1:17" hidden="1" x14ac:dyDescent="0.3">
      <c r="A3365" t="s">
        <v>6950</v>
      </c>
      <c r="B3365" t="s">
        <v>6951</v>
      </c>
      <c r="C3365" t="s">
        <v>10398</v>
      </c>
      <c r="D3365" t="s">
        <v>46</v>
      </c>
      <c r="E3365">
        <v>61.111134288000002</v>
      </c>
      <c r="F3365">
        <v>58</v>
      </c>
      <c r="G3365">
        <v>47.648143372929702</v>
      </c>
      <c r="H3365">
        <v>8.6029113123911696</v>
      </c>
      <c r="I3365">
        <v>30.128572186735799</v>
      </c>
      <c r="J3365">
        <v>6.7590564214675997</v>
      </c>
      <c r="K3365">
        <v>55.375048023310697</v>
      </c>
      <c r="L3365">
        <v>48.340035339148002</v>
      </c>
      <c r="M3365">
        <v>53.248508661285598</v>
      </c>
      <c r="N3365">
        <v>1.1026257251673399</v>
      </c>
      <c r="O3365">
        <v>42.620689655172399</v>
      </c>
      <c r="P3365">
        <v>95.003841233519495</v>
      </c>
      <c r="Q3365">
        <v>0.17568150053347301</v>
      </c>
    </row>
    <row r="3366" spans="1:17" hidden="1" x14ac:dyDescent="0.3">
      <c r="A3366" t="s">
        <v>6952</v>
      </c>
      <c r="B3366" t="s">
        <v>6953</v>
      </c>
      <c r="C3366" t="s">
        <v>10398</v>
      </c>
      <c r="D3366" t="s">
        <v>429</v>
      </c>
      <c r="E3366">
        <v>61.074240000000003</v>
      </c>
      <c r="F3366">
        <v>56.5</v>
      </c>
      <c r="G3366">
        <v>-63.972276178703801</v>
      </c>
      <c r="H3366">
        <v>-5.2988563392521097</v>
      </c>
      <c r="I3366">
        <v>-22.251361428773802</v>
      </c>
      <c r="J3366">
        <v>-5.8694318425528502</v>
      </c>
      <c r="K3366">
        <v>56.931867422312898</v>
      </c>
      <c r="L3366">
        <v>60.133094269698901</v>
      </c>
      <c r="M3366">
        <v>46.978138115904997</v>
      </c>
      <c r="N3366">
        <v>0.45365853658536498</v>
      </c>
      <c r="O3366">
        <v>53.982300884955698</v>
      </c>
      <c r="P3366">
        <v>14.9542217700915</v>
      </c>
    </row>
    <row r="3367" spans="1:17" hidden="1" x14ac:dyDescent="0.3">
      <c r="A3367" t="s">
        <v>6954</v>
      </c>
      <c r="B3367" t="s">
        <v>6955</v>
      </c>
      <c r="C3367" t="s">
        <v>10398</v>
      </c>
      <c r="D3367" t="s">
        <v>2645</v>
      </c>
      <c r="E3367">
        <v>61.070732800000002</v>
      </c>
      <c r="F3367">
        <v>242</v>
      </c>
      <c r="G3367">
        <v>195.02070610524299</v>
      </c>
      <c r="H3367">
        <v>-5.6074341077841101</v>
      </c>
      <c r="I3367">
        <v>206.51905581600101</v>
      </c>
      <c r="J3367">
        <v>-1.71336738114487</v>
      </c>
      <c r="K3367">
        <v>255.26665852958499</v>
      </c>
      <c r="M3367">
        <v>14.059257720272401</v>
      </c>
      <c r="N3367">
        <v>0.21512838306731399</v>
      </c>
      <c r="O3367">
        <v>60.537190082644599</v>
      </c>
      <c r="P3367">
        <v>240.845070422535</v>
      </c>
    </row>
    <row r="3368" spans="1:17" hidden="1" x14ac:dyDescent="0.3">
      <c r="A3368" t="s">
        <v>6956</v>
      </c>
      <c r="B3368" t="s">
        <v>6957</v>
      </c>
      <c r="C3368" t="s">
        <v>10398</v>
      </c>
      <c r="D3368" t="s">
        <v>1223</v>
      </c>
      <c r="E3368">
        <v>61.028355405999903</v>
      </c>
      <c r="F3368">
        <v>0.62</v>
      </c>
      <c r="G3368">
        <v>-3.0630344332251802</v>
      </c>
      <c r="H3368">
        <v>-14.4216633567959</v>
      </c>
      <c r="I3368">
        <v>8.4353152775320694</v>
      </c>
      <c r="J3368">
        <v>5.0662936358042803</v>
      </c>
      <c r="K3368">
        <v>0.63689531495298402</v>
      </c>
      <c r="L3368">
        <v>0.59286019637934495</v>
      </c>
      <c r="M3368">
        <v>42.964314471372198</v>
      </c>
      <c r="N3368">
        <v>0.82465960105539204</v>
      </c>
      <c r="O3368">
        <v>22.580645161290299</v>
      </c>
      <c r="P3368">
        <v>26.530612244897899</v>
      </c>
      <c r="Q3368">
        <v>4.8568853538489996E-3</v>
      </c>
    </row>
    <row r="3369" spans="1:17" hidden="1" x14ac:dyDescent="0.3">
      <c r="A3369" t="s">
        <v>6958</v>
      </c>
      <c r="B3369" t="s">
        <v>6959</v>
      </c>
      <c r="C3369" t="s">
        <v>10398</v>
      </c>
      <c r="D3369" t="s">
        <v>407</v>
      </c>
      <c r="E3369">
        <v>60.92832825</v>
      </c>
      <c r="F3369">
        <v>60.1</v>
      </c>
      <c r="G3369">
        <v>-45.865588723260998</v>
      </c>
      <c r="H3369">
        <v>-5.6111954741631402</v>
      </c>
      <c r="I3369">
        <v>-28.393804430052398</v>
      </c>
      <c r="J3369">
        <v>2.11996595218845</v>
      </c>
      <c r="K3369">
        <v>62.1976844204572</v>
      </c>
      <c r="L3369">
        <v>66.680207401522296</v>
      </c>
      <c r="M3369">
        <v>43.843326183806397</v>
      </c>
      <c r="N3369">
        <v>2.35417826090604</v>
      </c>
      <c r="O3369">
        <v>38.718801996672198</v>
      </c>
      <c r="P3369">
        <v>7.1301247771835996</v>
      </c>
      <c r="Q3369">
        <v>-1.3415150643703E-2</v>
      </c>
    </row>
    <row r="3370" spans="1:17" hidden="1" x14ac:dyDescent="0.3">
      <c r="A3370" t="s">
        <v>6960</v>
      </c>
      <c r="B3370" t="s">
        <v>6961</v>
      </c>
      <c r="C3370" t="s">
        <v>10398</v>
      </c>
      <c r="D3370" t="s">
        <v>21</v>
      </c>
      <c r="E3370">
        <v>60.915444000000001</v>
      </c>
      <c r="F3370">
        <v>42.6</v>
      </c>
      <c r="G3370">
        <v>-73.541015099175695</v>
      </c>
      <c r="H3370">
        <v>-6.2908222353006398</v>
      </c>
      <c r="I3370">
        <v>-30.078768041745999</v>
      </c>
      <c r="J3370">
        <v>-4.7156768499670401</v>
      </c>
      <c r="K3370">
        <v>43.735679979998999</v>
      </c>
      <c r="L3370">
        <v>49.945041680091002</v>
      </c>
      <c r="M3370">
        <v>39.593026126753898</v>
      </c>
      <c r="N3370">
        <v>0.93342036553524799</v>
      </c>
      <c r="O3370">
        <v>89.671361502347395</v>
      </c>
      <c r="P3370">
        <v>6.4999999999999902</v>
      </c>
    </row>
    <row r="3371" spans="1:17" hidden="1" x14ac:dyDescent="0.3">
      <c r="A3371" t="s">
        <v>6962</v>
      </c>
      <c r="B3371" t="s">
        <v>6963</v>
      </c>
      <c r="C3371" t="s">
        <v>10398</v>
      </c>
      <c r="D3371" t="s">
        <v>3147</v>
      </c>
      <c r="E3371">
        <v>60.877004999999997</v>
      </c>
      <c r="F3371">
        <v>61.5</v>
      </c>
      <c r="G3371">
        <v>42.194062819083499</v>
      </c>
      <c r="H3371">
        <v>-4.99453614533852</v>
      </c>
      <c r="I3371">
        <v>38.194410783587102</v>
      </c>
      <c r="J3371">
        <v>-5.1339893124051104</v>
      </c>
      <c r="K3371">
        <v>57.294298195152003</v>
      </c>
      <c r="L3371">
        <v>49.378619554437698</v>
      </c>
      <c r="M3371">
        <v>54.024224717609101</v>
      </c>
      <c r="N3371">
        <v>0.475642533554054</v>
      </c>
      <c r="O3371">
        <v>13.2520325203252</v>
      </c>
      <c r="P3371">
        <v>101.243455497382</v>
      </c>
      <c r="Q3371">
        <v>0.121771699287098</v>
      </c>
    </row>
    <row r="3372" spans="1:17" hidden="1" x14ac:dyDescent="0.3">
      <c r="A3372" t="s">
        <v>6964</v>
      </c>
      <c r="B3372" t="s">
        <v>6965</v>
      </c>
      <c r="C3372" t="s">
        <v>10398</v>
      </c>
      <c r="E3372">
        <v>60.8</v>
      </c>
      <c r="F3372">
        <v>152</v>
      </c>
      <c r="G3372">
        <v>128.03347196594399</v>
      </c>
      <c r="H3372">
        <v>7.5309834325394398E-2</v>
      </c>
      <c r="I3372">
        <v>64.137049274091893</v>
      </c>
      <c r="J3372">
        <v>8.1351174673399704</v>
      </c>
      <c r="K3372">
        <v>119.70630268474</v>
      </c>
      <c r="L3372">
        <v>93.075938230850895</v>
      </c>
      <c r="M3372">
        <v>73.116044484358298</v>
      </c>
      <c r="N3372">
        <v>0.50134048513797402</v>
      </c>
      <c r="O3372">
        <v>5.4342105263157796</v>
      </c>
      <c r="P3372">
        <v>186.63020931548101</v>
      </c>
      <c r="Q3372">
        <v>0.150388370010404</v>
      </c>
    </row>
    <row r="3373" spans="1:17" hidden="1" x14ac:dyDescent="0.3">
      <c r="A3373" t="s">
        <v>6966</v>
      </c>
      <c r="B3373" t="s">
        <v>6967</v>
      </c>
      <c r="C3373" t="s">
        <v>10398</v>
      </c>
      <c r="D3373" t="s">
        <v>180</v>
      </c>
      <c r="E3373">
        <v>60.767627099999999</v>
      </c>
      <c r="F3373">
        <v>62.9</v>
      </c>
      <c r="G3373">
        <v>-46.841377239891301</v>
      </c>
      <c r="H3373">
        <v>-8.8279133567959693</v>
      </c>
      <c r="I3373">
        <v>-11.7554829352441</v>
      </c>
      <c r="J3373">
        <v>-7.2414711489027601</v>
      </c>
      <c r="K3373">
        <v>61.839783249451401</v>
      </c>
      <c r="L3373">
        <v>62.436679543913499</v>
      </c>
      <c r="M3373">
        <v>47.568726733250699</v>
      </c>
      <c r="N3373">
        <v>1.6062195459767701</v>
      </c>
      <c r="O3373">
        <v>35.135135135135101</v>
      </c>
      <c r="P3373">
        <v>14.052583862194</v>
      </c>
      <c r="Q3373">
        <v>9.6853770589439992E-3</v>
      </c>
    </row>
    <row r="3374" spans="1:17" hidden="1" x14ac:dyDescent="0.3">
      <c r="A3374" t="s">
        <v>6968</v>
      </c>
      <c r="B3374" t="s">
        <v>6969</v>
      </c>
      <c r="C3374" t="s">
        <v>10398</v>
      </c>
      <c r="D3374" t="s">
        <v>533</v>
      </c>
      <c r="E3374">
        <v>60.767256000000003</v>
      </c>
      <c r="F3374">
        <v>53</v>
      </c>
      <c r="G3374">
        <v>-0.32535399519630898</v>
      </c>
      <c r="H3374">
        <v>5.7020479834101998</v>
      </c>
      <c r="I3374">
        <v>-1.2264987314232101</v>
      </c>
      <c r="J3374">
        <v>-3.8928545606320601</v>
      </c>
      <c r="K3374">
        <v>51.1474621368477</v>
      </c>
      <c r="L3374">
        <v>48.872426970809798</v>
      </c>
      <c r="M3374">
        <v>54.8732521341758</v>
      </c>
      <c r="N3374">
        <v>0.84881013903034896</v>
      </c>
      <c r="O3374">
        <v>56.188679245282998</v>
      </c>
      <c r="P3374">
        <v>51.385318480434101</v>
      </c>
      <c r="Q3374">
        <v>0.16229573393865199</v>
      </c>
    </row>
    <row r="3375" spans="1:17" hidden="1" x14ac:dyDescent="0.3">
      <c r="A3375" t="s">
        <v>6970</v>
      </c>
      <c r="B3375" t="s">
        <v>6971</v>
      </c>
      <c r="C3375" t="s">
        <v>10398</v>
      </c>
      <c r="D3375" t="s">
        <v>1509</v>
      </c>
      <c r="E3375">
        <v>60.7483</v>
      </c>
      <c r="F3375">
        <v>991</v>
      </c>
      <c r="G3375">
        <v>19.428909712854299</v>
      </c>
      <c r="H3375">
        <v>-9.0598465746558592</v>
      </c>
      <c r="I3375">
        <v>137.54767994479701</v>
      </c>
      <c r="J3375">
        <v>-1.71336738114487</v>
      </c>
      <c r="K3375">
        <v>886.82537944493197</v>
      </c>
      <c r="L3375">
        <v>654.86465427109397</v>
      </c>
      <c r="M3375">
        <v>36.719956294173898</v>
      </c>
      <c r="N3375">
        <v>0.30632411067193599</v>
      </c>
      <c r="O3375">
        <v>16.019172552976801</v>
      </c>
      <c r="P3375">
        <v>175.277777777777</v>
      </c>
    </row>
    <row r="3376" spans="1:17" hidden="1" x14ac:dyDescent="0.3">
      <c r="A3376" t="s">
        <v>6972</v>
      </c>
      <c r="B3376" t="s">
        <v>6973</v>
      </c>
      <c r="C3376" t="s">
        <v>10398</v>
      </c>
      <c r="D3376" t="s">
        <v>1208</v>
      </c>
      <c r="E3376">
        <v>60.56610732</v>
      </c>
      <c r="F3376">
        <v>97.2</v>
      </c>
      <c r="G3376">
        <v>-50.246707902612897</v>
      </c>
      <c r="H3376">
        <v>9.4465675462094695E-2</v>
      </c>
      <c r="I3376">
        <v>-15.0200053448844</v>
      </c>
      <c r="J3376">
        <v>-6.0440760425621898</v>
      </c>
      <c r="K3376">
        <v>100.020047546253</v>
      </c>
      <c r="L3376">
        <v>103.388728010324</v>
      </c>
      <c r="M3376">
        <v>39.302710389707499</v>
      </c>
      <c r="N3376">
        <v>0.14503586088416001</v>
      </c>
      <c r="O3376">
        <v>59.876543209876502</v>
      </c>
      <c r="P3376">
        <v>14.218566392479399</v>
      </c>
      <c r="Q3376">
        <v>7.6602362168770005E-2</v>
      </c>
    </row>
    <row r="3377" spans="1:17" hidden="1" x14ac:dyDescent="0.3">
      <c r="A3377" t="s">
        <v>6974</v>
      </c>
      <c r="B3377" t="s">
        <v>6975</v>
      </c>
      <c r="C3377" t="s">
        <v>10398</v>
      </c>
      <c r="D3377" t="s">
        <v>364</v>
      </c>
      <c r="E3377">
        <v>60.434373119999997</v>
      </c>
      <c r="F3377">
        <v>1.06</v>
      </c>
      <c r="G3377">
        <v>-51.075128159604603</v>
      </c>
      <c r="I3377">
        <v>-17.142916014984898</v>
      </c>
      <c r="K3377">
        <v>1.0740579266511801</v>
      </c>
      <c r="L3377">
        <v>1.7681056445472201</v>
      </c>
      <c r="M3377">
        <v>4.5782334131322697</v>
      </c>
      <c r="N3377">
        <v>1</v>
      </c>
      <c r="O3377">
        <v>36.792452830188601</v>
      </c>
      <c r="P3377">
        <v>41.3333333333333</v>
      </c>
      <c r="Q3377">
        <v>-4.9493861384649E-2</v>
      </c>
    </row>
    <row r="3378" spans="1:17" hidden="1" x14ac:dyDescent="0.3">
      <c r="A3378" t="s">
        <v>6976</v>
      </c>
      <c r="B3378" t="s">
        <v>6977</v>
      </c>
      <c r="C3378" t="s">
        <v>10398</v>
      </c>
      <c r="D3378" t="s">
        <v>1543</v>
      </c>
      <c r="E3378">
        <v>60.354488000000003</v>
      </c>
      <c r="F3378">
        <v>32.299999999999997</v>
      </c>
      <c r="G3378">
        <v>-69.667858180905995</v>
      </c>
      <c r="H3378">
        <v>-1.34474027987289</v>
      </c>
      <c r="I3378">
        <v>-32.191041648216903</v>
      </c>
      <c r="J3378">
        <v>-2.3068391912338999</v>
      </c>
      <c r="K3378">
        <v>33.638930358613301</v>
      </c>
      <c r="L3378">
        <v>39.302014562506798</v>
      </c>
      <c r="M3378">
        <v>34.7915181268813</v>
      </c>
      <c r="N3378">
        <v>0.97985649397669605</v>
      </c>
      <c r="O3378">
        <v>70.897832817337402</v>
      </c>
      <c r="P3378">
        <v>7.30897009966775</v>
      </c>
    </row>
    <row r="3379" spans="1:17" hidden="1" x14ac:dyDescent="0.3">
      <c r="A3379" t="s">
        <v>6978</v>
      </c>
      <c r="B3379" t="s">
        <v>6979</v>
      </c>
      <c r="C3379" t="s">
        <v>10398</v>
      </c>
      <c r="D3379" t="s">
        <v>1223</v>
      </c>
      <c r="E3379">
        <v>60.351999999999997</v>
      </c>
      <c r="F3379">
        <v>41</v>
      </c>
      <c r="G3379">
        <v>-48.485832632623598</v>
      </c>
      <c r="H3379">
        <v>-21.027723962856498</v>
      </c>
      <c r="I3379">
        <v>-0.81840909551233998</v>
      </c>
      <c r="J3379">
        <v>-6.0692524599215103</v>
      </c>
      <c r="K3379">
        <v>42.298093153543299</v>
      </c>
      <c r="L3379">
        <v>40.878985023337002</v>
      </c>
      <c r="M3379">
        <v>36.871415623900297</v>
      </c>
      <c r="N3379">
        <v>0.30512774415213401</v>
      </c>
      <c r="O3379">
        <v>32.317073170731703</v>
      </c>
      <c r="P3379">
        <v>24.2424242424242</v>
      </c>
      <c r="Q3379">
        <v>0.158092869405796</v>
      </c>
    </row>
    <row r="3380" spans="1:17" hidden="1" x14ac:dyDescent="0.3">
      <c r="A3380" t="s">
        <v>6980</v>
      </c>
      <c r="B3380" t="s">
        <v>6981</v>
      </c>
      <c r="C3380" t="s">
        <v>10398</v>
      </c>
      <c r="D3380" t="s">
        <v>21</v>
      </c>
      <c r="E3380">
        <v>60.344415155999997</v>
      </c>
      <c r="F3380">
        <v>55.47</v>
      </c>
      <c r="G3380">
        <v>8.35711183965849</v>
      </c>
      <c r="H3380">
        <v>-7.79343135120547</v>
      </c>
      <c r="I3380">
        <v>-24.078347814823498</v>
      </c>
      <c r="J3380">
        <v>-2.9455102382877199</v>
      </c>
      <c r="K3380">
        <v>56.618511970933099</v>
      </c>
      <c r="L3380">
        <v>56.066501522018299</v>
      </c>
      <c r="M3380">
        <v>42.442433275146101</v>
      </c>
      <c r="N3380">
        <v>0.55118034914291203</v>
      </c>
      <c r="O3380">
        <v>38.8137732107445</v>
      </c>
      <c r="P3380">
        <v>40.0757575757575</v>
      </c>
      <c r="Q3380">
        <v>6.3995211111016997E-2</v>
      </c>
    </row>
    <row r="3381" spans="1:17" hidden="1" x14ac:dyDescent="0.3">
      <c r="A3381" t="s">
        <v>6982</v>
      </c>
      <c r="B3381" t="s">
        <v>6983</v>
      </c>
      <c r="C3381" t="s">
        <v>10398</v>
      </c>
      <c r="D3381" t="s">
        <v>1509</v>
      </c>
      <c r="E3381">
        <v>60.319460159999998</v>
      </c>
      <c r="F3381">
        <v>59.2</v>
      </c>
      <c r="G3381">
        <v>-52.460096189523703</v>
      </c>
      <c r="H3381">
        <v>-15.1908941260267</v>
      </c>
      <c r="I3381">
        <v>-31.5455893650267</v>
      </c>
      <c r="J3381">
        <v>-5.7980374654842102</v>
      </c>
      <c r="K3381">
        <v>65.960803890786394</v>
      </c>
      <c r="L3381">
        <v>72.658801769083993</v>
      </c>
      <c r="M3381">
        <v>43.045379804268102</v>
      </c>
      <c r="N3381">
        <v>1.5969069357769601</v>
      </c>
      <c r="O3381">
        <v>137.584459459459</v>
      </c>
      <c r="P3381">
        <v>4.7416843595187599</v>
      </c>
      <c r="Q3381">
        <v>9.1562717292349993E-2</v>
      </c>
    </row>
    <row r="3382" spans="1:17" hidden="1" x14ac:dyDescent="0.3">
      <c r="A3382" t="s">
        <v>6984</v>
      </c>
      <c r="B3382" t="s">
        <v>6985</v>
      </c>
      <c r="C3382" t="s">
        <v>10398</v>
      </c>
      <c r="D3382" t="s">
        <v>533</v>
      </c>
      <c r="E3382">
        <v>60.017000500000002</v>
      </c>
      <c r="F3382">
        <v>200.05</v>
      </c>
      <c r="G3382">
        <v>148.25357554409899</v>
      </c>
      <c r="H3382">
        <v>2.4394477543151298</v>
      </c>
      <c r="I3382">
        <v>22.044808111443199</v>
      </c>
      <c r="J3382">
        <v>-8.0668240510572407</v>
      </c>
      <c r="K3382">
        <v>192.62094076223599</v>
      </c>
      <c r="L3382">
        <v>160.667579665175</v>
      </c>
      <c r="M3382">
        <v>53.791970174724099</v>
      </c>
      <c r="N3382">
        <v>1.02090393825224</v>
      </c>
      <c r="O3382">
        <v>33.141714571357099</v>
      </c>
      <c r="P3382">
        <v>194.191176470588</v>
      </c>
      <c r="Q3382">
        <v>0.10196085672043601</v>
      </c>
    </row>
    <row r="3383" spans="1:17" hidden="1" x14ac:dyDescent="0.3">
      <c r="A3383" t="s">
        <v>6986</v>
      </c>
      <c r="B3383" t="s">
        <v>6987</v>
      </c>
      <c r="C3383" t="s">
        <v>10398</v>
      </c>
      <c r="D3383" t="s">
        <v>266</v>
      </c>
      <c r="E3383">
        <v>59.973950000000002</v>
      </c>
      <c r="F3383">
        <v>179</v>
      </c>
      <c r="G3383">
        <v>3.4918551806129101</v>
      </c>
      <c r="H3383">
        <v>-0.871706299824894</v>
      </c>
      <c r="I3383">
        <v>-5.2683193436659099</v>
      </c>
      <c r="J3383">
        <v>-8.6595984076434593</v>
      </c>
      <c r="K3383">
        <v>175.797427636104</v>
      </c>
      <c r="L3383">
        <v>163.99087002044399</v>
      </c>
      <c r="M3383">
        <v>42.3722005703655</v>
      </c>
      <c r="N3383">
        <v>1.2089901119899</v>
      </c>
      <c r="O3383">
        <v>28.491620111731802</v>
      </c>
      <c r="P3383">
        <v>47.082990961380403</v>
      </c>
      <c r="Q3383">
        <v>0.10931129087189501</v>
      </c>
    </row>
    <row r="3384" spans="1:17" hidden="1" x14ac:dyDescent="0.3">
      <c r="A3384" t="s">
        <v>6988</v>
      </c>
      <c r="B3384" t="s">
        <v>6989</v>
      </c>
      <c r="C3384" t="s">
        <v>10398</v>
      </c>
      <c r="D3384" t="s">
        <v>605</v>
      </c>
      <c r="E3384">
        <v>59.888939999999998</v>
      </c>
      <c r="F3384">
        <v>152.69999999999999</v>
      </c>
      <c r="G3384">
        <v>15.8349247504482</v>
      </c>
      <c r="H3384">
        <v>-6.71837347473513</v>
      </c>
      <c r="I3384">
        <v>-4.6480458529528104</v>
      </c>
      <c r="J3384">
        <v>5.3614625508279099</v>
      </c>
      <c r="K3384">
        <v>151.29591618342599</v>
      </c>
      <c r="L3384">
        <v>138.11533156584301</v>
      </c>
      <c r="M3384">
        <v>40.518986416439603</v>
      </c>
      <c r="N3384">
        <v>1.08707992361352</v>
      </c>
      <c r="O3384">
        <v>27.013752455795601</v>
      </c>
      <c r="P3384">
        <v>60.567823343848502</v>
      </c>
      <c r="Q3384">
        <v>5.5318298917188001E-2</v>
      </c>
    </row>
    <row r="3385" spans="1:17" hidden="1" x14ac:dyDescent="0.3">
      <c r="A3385" t="s">
        <v>6990</v>
      </c>
      <c r="B3385" t="s">
        <v>6991</v>
      </c>
      <c r="C3385" t="s">
        <v>10398</v>
      </c>
      <c r="D3385" t="s">
        <v>80</v>
      </c>
      <c r="E3385">
        <v>59.856432284999997</v>
      </c>
      <c r="F3385">
        <v>6.95</v>
      </c>
      <c r="G3385">
        <v>12.243088015754401</v>
      </c>
      <c r="H3385">
        <v>-12.677322477967699</v>
      </c>
      <c r="I3385">
        <v>-1.2885742782902501</v>
      </c>
      <c r="J3385">
        <v>-5.7523645956295502</v>
      </c>
      <c r="K3385">
        <v>7.6673967696279002</v>
      </c>
      <c r="L3385">
        <v>7.1846163727471399</v>
      </c>
      <c r="M3385">
        <v>33.791923168782901</v>
      </c>
      <c r="N3385">
        <v>0.23910712862422501</v>
      </c>
      <c r="O3385">
        <v>86.618705035971203</v>
      </c>
      <c r="P3385">
        <v>51.086956521739097</v>
      </c>
      <c r="Q3385">
        <v>7.8942993989766994E-2</v>
      </c>
    </row>
    <row r="3386" spans="1:17" hidden="1" x14ac:dyDescent="0.3">
      <c r="A3386" t="s">
        <v>6992</v>
      </c>
      <c r="B3386" t="s">
        <v>6993</v>
      </c>
      <c r="C3386" t="s">
        <v>10398</v>
      </c>
      <c r="D3386" t="s">
        <v>2266</v>
      </c>
      <c r="E3386">
        <v>59.592359999999999</v>
      </c>
      <c r="F3386">
        <v>168.15</v>
      </c>
      <c r="G3386">
        <v>290.781353321876</v>
      </c>
      <c r="H3386">
        <v>12.796879689561599</v>
      </c>
      <c r="I3386">
        <v>148.809464937396</v>
      </c>
      <c r="J3386">
        <v>3.02036042950601</v>
      </c>
      <c r="K3386">
        <v>139.54216414634701</v>
      </c>
      <c r="L3386">
        <v>90.690330032978096</v>
      </c>
      <c r="M3386">
        <v>44.024933984125099</v>
      </c>
      <c r="N3386">
        <v>0.147878787878787</v>
      </c>
      <c r="O3386">
        <v>5.26315789473683</v>
      </c>
      <c r="P3386">
        <v>409.54545454545399</v>
      </c>
      <c r="Q3386">
        <v>0.11900480157905501</v>
      </c>
    </row>
    <row r="3387" spans="1:17" hidden="1" x14ac:dyDescent="0.3">
      <c r="A3387" t="s">
        <v>6994</v>
      </c>
      <c r="B3387" t="s">
        <v>6995</v>
      </c>
      <c r="C3387" t="s">
        <v>10398</v>
      </c>
      <c r="D3387" t="s">
        <v>290</v>
      </c>
      <c r="E3387">
        <v>59.582149000000001</v>
      </c>
      <c r="F3387">
        <v>119.15</v>
      </c>
      <c r="G3387">
        <v>33.849426024208803</v>
      </c>
      <c r="H3387">
        <v>13.9327670229508</v>
      </c>
      <c r="I3387">
        <v>85.928675635373807</v>
      </c>
      <c r="J3387">
        <v>-7.8523635201410098</v>
      </c>
      <c r="K3387">
        <v>109.130163094192</v>
      </c>
      <c r="L3387">
        <v>101.69402021010301</v>
      </c>
      <c r="M3387">
        <v>24.520531924404999</v>
      </c>
      <c r="N3387">
        <v>0.59012561451239298</v>
      </c>
      <c r="O3387">
        <v>23.206042803189199</v>
      </c>
      <c r="P3387">
        <v>140.6098546042</v>
      </c>
      <c r="Q3387">
        <v>2.0989309383291001E-2</v>
      </c>
    </row>
    <row r="3388" spans="1:17" hidden="1" x14ac:dyDescent="0.3">
      <c r="A3388" t="s">
        <v>6996</v>
      </c>
      <c r="B3388" t="s">
        <v>6997</v>
      </c>
      <c r="C3388" t="s">
        <v>10398</v>
      </c>
      <c r="D3388" t="s">
        <v>545</v>
      </c>
      <c r="E3388">
        <v>59.452317967999903</v>
      </c>
      <c r="F3388">
        <v>6.68</v>
      </c>
      <c r="G3388">
        <v>-8.2171210288618699</v>
      </c>
      <c r="H3388">
        <v>-1.7487073819532</v>
      </c>
      <c r="I3388">
        <v>27.801738914069301</v>
      </c>
      <c r="J3388">
        <v>4.4654944074729999</v>
      </c>
      <c r="K3388">
        <v>6.3548199640425498</v>
      </c>
      <c r="L3388">
        <v>7.01936116150977</v>
      </c>
      <c r="M3388">
        <v>76.018698944680295</v>
      </c>
      <c r="N3388">
        <v>0.96750994576347604</v>
      </c>
      <c r="O3388">
        <v>33.383233532934099</v>
      </c>
      <c r="P3388">
        <v>62.289961261371701</v>
      </c>
      <c r="Q3388">
        <v>1.5489515554157E-2</v>
      </c>
    </row>
    <row r="3389" spans="1:17" hidden="1" x14ac:dyDescent="0.3">
      <c r="A3389" t="s">
        <v>6998</v>
      </c>
      <c r="B3389" t="s">
        <v>6999</v>
      </c>
      <c r="C3389" t="s">
        <v>10398</v>
      </c>
      <c r="D3389" t="s">
        <v>1657</v>
      </c>
      <c r="E3389">
        <v>59.4</v>
      </c>
      <c r="F3389">
        <v>1.08</v>
      </c>
      <c r="G3389">
        <v>63.263496179019697</v>
      </c>
      <c r="H3389">
        <v>-7.9304352866205097</v>
      </c>
      <c r="I3389">
        <v>36.190417318348402</v>
      </c>
      <c r="J3389">
        <v>-8.49302839809401</v>
      </c>
      <c r="K3389">
        <v>1.1742067642533001</v>
      </c>
      <c r="L3389">
        <v>0.98254047518829701</v>
      </c>
      <c r="M3389">
        <v>13.525747429944399</v>
      </c>
      <c r="N3389">
        <v>0.39067936886333698</v>
      </c>
      <c r="O3389">
        <v>33.3333333333333</v>
      </c>
      <c r="P3389">
        <v>111.764705882352</v>
      </c>
      <c r="Q3389">
        <v>0.106945569959427</v>
      </c>
    </row>
    <row r="3390" spans="1:17" hidden="1" x14ac:dyDescent="0.3">
      <c r="A3390" t="s">
        <v>7000</v>
      </c>
      <c r="B3390" t="s">
        <v>7001</v>
      </c>
      <c r="C3390" t="s">
        <v>10398</v>
      </c>
      <c r="D3390" t="s">
        <v>125</v>
      </c>
      <c r="E3390">
        <v>59.391595700000003</v>
      </c>
      <c r="F3390">
        <v>43</v>
      </c>
      <c r="G3390">
        <v>-38.780552697130503</v>
      </c>
      <c r="H3390">
        <v>-2.0407109758435902</v>
      </c>
      <c r="I3390">
        <v>-27.2822029863732</v>
      </c>
      <c r="J3390">
        <v>0.66758499980750396</v>
      </c>
      <c r="K3390">
        <v>41.547565505801202</v>
      </c>
      <c r="M3390">
        <v>57.841433320397897</v>
      </c>
      <c r="O3390">
        <v>13.3720930232558</v>
      </c>
      <c r="P3390">
        <v>14.973262032085501</v>
      </c>
    </row>
    <row r="3391" spans="1:17" hidden="1" x14ac:dyDescent="0.3">
      <c r="A3391" t="s">
        <v>7002</v>
      </c>
      <c r="B3391" t="s">
        <v>7003</v>
      </c>
      <c r="C3391" t="s">
        <v>10398</v>
      </c>
      <c r="E3391">
        <v>59.332941989999902</v>
      </c>
      <c r="F3391">
        <v>72.45</v>
      </c>
      <c r="G3391">
        <v>43.153134437756698</v>
      </c>
      <c r="H3391">
        <v>-9.10069331399996</v>
      </c>
      <c r="I3391">
        <v>-16.638918308914601</v>
      </c>
      <c r="J3391">
        <v>-8.0623512634153691</v>
      </c>
      <c r="K3391">
        <v>72.339231311541397</v>
      </c>
      <c r="L3391">
        <v>68.503184996220497</v>
      </c>
      <c r="M3391">
        <v>54.836808732688503</v>
      </c>
      <c r="N3391">
        <v>0.39618787568972103</v>
      </c>
      <c r="O3391">
        <v>30.338164251207701</v>
      </c>
      <c r="P3391">
        <v>150.86565096952901</v>
      </c>
      <c r="Q3391">
        <v>0.153373364096037</v>
      </c>
    </row>
    <row r="3392" spans="1:17" hidden="1" x14ac:dyDescent="0.3">
      <c r="A3392" t="s">
        <v>7004</v>
      </c>
      <c r="B3392" t="s">
        <v>7005</v>
      </c>
      <c r="C3392" t="s">
        <v>10398</v>
      </c>
      <c r="D3392" t="s">
        <v>132</v>
      </c>
      <c r="E3392">
        <v>59.297450925</v>
      </c>
      <c r="F3392">
        <v>17.97</v>
      </c>
      <c r="G3392">
        <v>43.028831708043903</v>
      </c>
      <c r="H3392">
        <v>9.31735797319147</v>
      </c>
      <c r="I3392">
        <v>15.9091773055647</v>
      </c>
      <c r="J3392">
        <v>-9.5425488758068102</v>
      </c>
      <c r="K3392">
        <v>17.083519337209001</v>
      </c>
      <c r="L3392">
        <v>15.085577809510699</v>
      </c>
      <c r="M3392">
        <v>40.855071156290201</v>
      </c>
      <c r="N3392">
        <v>0.91022935356079904</v>
      </c>
      <c r="O3392">
        <v>16.861435726210299</v>
      </c>
      <c r="P3392">
        <v>95.326086956521706</v>
      </c>
      <c r="Q3392">
        <v>7.8181047328404002E-2</v>
      </c>
    </row>
    <row r="3393" spans="1:17" hidden="1" x14ac:dyDescent="0.3">
      <c r="A3393" t="s">
        <v>7006</v>
      </c>
      <c r="B3393" t="s">
        <v>7007</v>
      </c>
      <c r="C3393" t="s">
        <v>10398</v>
      </c>
      <c r="D3393" t="s">
        <v>507</v>
      </c>
      <c r="E3393">
        <v>59.252139999999997</v>
      </c>
      <c r="F3393">
        <v>7.82</v>
      </c>
      <c r="G3393">
        <v>55.360057025580502</v>
      </c>
      <c r="H3393">
        <v>-23.688679063602201</v>
      </c>
      <c r="I3393">
        <v>-25.986934187625</v>
      </c>
      <c r="J3393">
        <v>-9.9276530954305908</v>
      </c>
      <c r="K3393">
        <v>8.5688028538381609</v>
      </c>
      <c r="L3393">
        <v>8.1035978647385196</v>
      </c>
      <c r="M3393">
        <v>34.140292081636098</v>
      </c>
      <c r="N3393">
        <v>0.58869881801406398</v>
      </c>
      <c r="O3393">
        <v>59.3350383631713</v>
      </c>
      <c r="P3393">
        <v>103.645833333333</v>
      </c>
      <c r="Q3393">
        <v>7.4105205511815E-2</v>
      </c>
    </row>
    <row r="3394" spans="1:17" hidden="1" x14ac:dyDescent="0.3">
      <c r="A3394" t="s">
        <v>7008</v>
      </c>
      <c r="B3394" t="s">
        <v>7009</v>
      </c>
      <c r="C3394" t="s">
        <v>10398</v>
      </c>
      <c r="D3394" t="s">
        <v>132</v>
      </c>
      <c r="E3394">
        <v>58.906618679999902</v>
      </c>
      <c r="F3394">
        <v>34.71</v>
      </c>
      <c r="G3394">
        <v>33.824432417921997</v>
      </c>
      <c r="H3394">
        <v>9.5518465769788694</v>
      </c>
      <c r="I3394">
        <v>-4.6639244183462703</v>
      </c>
      <c r="J3394">
        <v>-5.0279741227179002</v>
      </c>
      <c r="K3394">
        <v>33.460435306619999</v>
      </c>
      <c r="L3394">
        <v>30.106679429177799</v>
      </c>
      <c r="M3394">
        <v>46.464536053538502</v>
      </c>
      <c r="N3394">
        <v>0.57331075363835005</v>
      </c>
      <c r="O3394">
        <v>38.000576202823297</v>
      </c>
      <c r="P3394">
        <v>91.873963515754497</v>
      </c>
      <c r="Q3394">
        <v>8.6585752394499005E-2</v>
      </c>
    </row>
    <row r="3395" spans="1:17" hidden="1" x14ac:dyDescent="0.3">
      <c r="A3395" t="s">
        <v>7010</v>
      </c>
      <c r="B3395" t="s">
        <v>7011</v>
      </c>
      <c r="C3395" t="s">
        <v>10398</v>
      </c>
      <c r="D3395" t="s">
        <v>46</v>
      </c>
      <c r="E3395">
        <v>58.729356000000003</v>
      </c>
      <c r="F3395">
        <v>30.6</v>
      </c>
      <c r="G3395">
        <v>20.774903690427202</v>
      </c>
      <c r="H3395">
        <v>-1.1590206161760701</v>
      </c>
      <c r="I3395">
        <v>9.7242519048145599</v>
      </c>
      <c r="J3395">
        <v>-2.80711738114488</v>
      </c>
      <c r="K3395">
        <v>31.1193932159659</v>
      </c>
      <c r="L3395">
        <v>28.0078003921796</v>
      </c>
      <c r="M3395">
        <v>40.263793569764204</v>
      </c>
      <c r="N3395">
        <v>0.77763637553000997</v>
      </c>
      <c r="O3395">
        <v>50.294117647058798</v>
      </c>
      <c r="P3395">
        <v>53</v>
      </c>
      <c r="Q3395">
        <v>7.0300776995079001E-2</v>
      </c>
    </row>
    <row r="3396" spans="1:17" hidden="1" x14ac:dyDescent="0.3">
      <c r="A3396" t="s">
        <v>7012</v>
      </c>
      <c r="B3396" t="s">
        <v>7013</v>
      </c>
      <c r="C3396" t="s">
        <v>10398</v>
      </c>
      <c r="D3396" t="s">
        <v>605</v>
      </c>
      <c r="E3396">
        <v>58.594902300000001</v>
      </c>
      <c r="F3396">
        <v>1.98</v>
      </c>
      <c r="G3396">
        <v>-13.4646144200586</v>
      </c>
      <c r="H3396">
        <v>-11.863523821912199</v>
      </c>
      <c r="I3396">
        <v>-8.0952969673658792</v>
      </c>
      <c r="J3396">
        <v>-3.6838107308985601</v>
      </c>
      <c r="K3396">
        <v>2.0483325063055702</v>
      </c>
      <c r="L3396">
        <v>1.97209659651438</v>
      </c>
      <c r="M3396">
        <v>31.130387918860102</v>
      </c>
      <c r="N3396">
        <v>0.76910806047673397</v>
      </c>
      <c r="O3396">
        <v>64.141414141414103</v>
      </c>
      <c r="P3396">
        <v>1044.50867052023</v>
      </c>
      <c r="Q3396">
        <v>6.6505012285571999E-2</v>
      </c>
    </row>
    <row r="3397" spans="1:17" hidden="1" x14ac:dyDescent="0.3">
      <c r="A3397" t="s">
        <v>7014</v>
      </c>
      <c r="B3397" t="s">
        <v>7015</v>
      </c>
      <c r="C3397" t="s">
        <v>10398</v>
      </c>
      <c r="D3397" t="s">
        <v>507</v>
      </c>
      <c r="E3397">
        <v>58.4217984</v>
      </c>
      <c r="F3397">
        <v>39.200000000000003</v>
      </c>
      <c r="G3397">
        <v>-17.9763346052301</v>
      </c>
      <c r="H3397">
        <v>-7.8483767134743001</v>
      </c>
      <c r="I3397">
        <v>-22.9034562679972</v>
      </c>
      <c r="J3397">
        <v>-7.5426356738278004</v>
      </c>
      <c r="K3397">
        <v>38.822291474588198</v>
      </c>
      <c r="L3397">
        <v>38.924957358415497</v>
      </c>
      <c r="M3397">
        <v>52.733862259164297</v>
      </c>
      <c r="N3397">
        <v>1.2635015123804101</v>
      </c>
      <c r="O3397">
        <v>42.857142857142797</v>
      </c>
      <c r="P3397">
        <v>32.881355932203398</v>
      </c>
      <c r="Q3397">
        <v>-5.7758994068611E-2</v>
      </c>
    </row>
    <row r="3398" spans="1:17" hidden="1" x14ac:dyDescent="0.3">
      <c r="A3398" t="s">
        <v>7016</v>
      </c>
      <c r="B3398" t="s">
        <v>7017</v>
      </c>
      <c r="C3398" t="s">
        <v>10398</v>
      </c>
      <c r="D3398" t="s">
        <v>472</v>
      </c>
      <c r="E3398">
        <v>58.351891360000003</v>
      </c>
      <c r="F3398">
        <v>118.88</v>
      </c>
      <c r="G3398">
        <v>115.72207763058501</v>
      </c>
      <c r="H3398">
        <v>16.094397727985399</v>
      </c>
      <c r="I3398">
        <v>60.752303453876699</v>
      </c>
      <c r="J3398">
        <v>-7.0648975713847397</v>
      </c>
      <c r="K3398">
        <v>103.58550302304801</v>
      </c>
      <c r="L3398">
        <v>86.203117445516298</v>
      </c>
      <c r="M3398">
        <v>70.267721024114607</v>
      </c>
      <c r="N3398">
        <v>2.1564871810391999</v>
      </c>
      <c r="O3398">
        <v>2.4562584118438702</v>
      </c>
      <c r="P3398">
        <v>172.410632447296</v>
      </c>
      <c r="Q3398">
        <v>0.10804920604419301</v>
      </c>
    </row>
    <row r="3399" spans="1:17" hidden="1" x14ac:dyDescent="0.3">
      <c r="A3399" t="s">
        <v>7018</v>
      </c>
      <c r="B3399" t="s">
        <v>7019</v>
      </c>
      <c r="C3399" t="s">
        <v>10398</v>
      </c>
      <c r="D3399" t="s">
        <v>1458</v>
      </c>
      <c r="E3399">
        <v>58.311</v>
      </c>
      <c r="F3399">
        <v>31.35</v>
      </c>
      <c r="G3399">
        <v>25.221168136691599</v>
      </c>
      <c r="H3399">
        <v>-3.9447158210249</v>
      </c>
      <c r="I3399">
        <v>38.890181249960101</v>
      </c>
      <c r="J3399">
        <v>-1.07642470598563</v>
      </c>
      <c r="K3399">
        <v>32.151136558457701</v>
      </c>
      <c r="L3399">
        <v>27.805786366657198</v>
      </c>
      <c r="M3399">
        <v>37.3542397734996</v>
      </c>
      <c r="N3399">
        <v>0.28696376043442401</v>
      </c>
      <c r="O3399">
        <v>21.945773524720799</v>
      </c>
      <c r="P3399">
        <v>74.1666666666666</v>
      </c>
      <c r="Q3399">
        <v>3.6678033585959002E-2</v>
      </c>
    </row>
    <row r="3400" spans="1:17" hidden="1" x14ac:dyDescent="0.3">
      <c r="A3400" t="s">
        <v>6221</v>
      </c>
      <c r="B3400" t="s">
        <v>7020</v>
      </c>
      <c r="C3400" t="s">
        <v>10398</v>
      </c>
      <c r="D3400" t="s">
        <v>122</v>
      </c>
      <c r="E3400">
        <v>58.255865295</v>
      </c>
      <c r="F3400">
        <v>0.84</v>
      </c>
      <c r="G3400">
        <v>-45.5936466781231</v>
      </c>
      <c r="H3400">
        <v>7.26664833151571</v>
      </c>
      <c r="I3400">
        <v>-6.0952969673658801</v>
      </c>
      <c r="J3400">
        <v>-7.20787287565037</v>
      </c>
      <c r="K3400">
        <v>0.83133245734060901</v>
      </c>
      <c r="L3400">
        <v>0.94669077774077903</v>
      </c>
      <c r="M3400">
        <v>34.743472767524899</v>
      </c>
      <c r="N3400">
        <v>1.37865038303647</v>
      </c>
      <c r="O3400">
        <v>30.952380952380899</v>
      </c>
      <c r="P3400">
        <v>39.999999999999901</v>
      </c>
      <c r="Q3400">
        <v>-0.13168567245677301</v>
      </c>
    </row>
    <row r="3401" spans="1:17" hidden="1" x14ac:dyDescent="0.3">
      <c r="A3401" t="s">
        <v>7021</v>
      </c>
      <c r="B3401" t="s">
        <v>7022</v>
      </c>
      <c r="C3401" t="s">
        <v>10398</v>
      </c>
      <c r="D3401" t="s">
        <v>132</v>
      </c>
      <c r="E3401">
        <v>58.243425000000002</v>
      </c>
      <c r="F3401">
        <v>87.65</v>
      </c>
      <c r="G3401">
        <v>-12.6927197488831</v>
      </c>
      <c r="H3401">
        <v>1.5519716245500199</v>
      </c>
      <c r="I3401">
        <v>-10.870979564353901</v>
      </c>
      <c r="J3401">
        <v>0.64134879291996105</v>
      </c>
      <c r="M3401">
        <v>100</v>
      </c>
    </row>
    <row r="3402" spans="1:17" hidden="1" x14ac:dyDescent="0.3">
      <c r="A3402" t="s">
        <v>7023</v>
      </c>
      <c r="B3402" t="s">
        <v>7024</v>
      </c>
      <c r="C3402" t="s">
        <v>10398</v>
      </c>
      <c r="D3402" t="s">
        <v>125</v>
      </c>
      <c r="E3402">
        <v>58.229130959999999</v>
      </c>
      <c r="F3402">
        <v>28.65</v>
      </c>
      <c r="G3402">
        <v>89.610637943146898</v>
      </c>
      <c r="H3402">
        <v>20.492866557733901</v>
      </c>
      <c r="I3402">
        <v>102.969517847448</v>
      </c>
      <c r="J3402">
        <v>-9.4178195440750905</v>
      </c>
      <c r="K3402">
        <v>26.649379829721301</v>
      </c>
      <c r="L3402">
        <v>19.7320002188</v>
      </c>
      <c r="M3402">
        <v>36.042367710053</v>
      </c>
      <c r="N3402">
        <v>0.72697719415972994</v>
      </c>
      <c r="O3402">
        <v>18.673647469458899</v>
      </c>
      <c r="P3402">
        <v>213.11475409836001</v>
      </c>
    </row>
    <row r="3403" spans="1:17" hidden="1" x14ac:dyDescent="0.3">
      <c r="A3403" t="s">
        <v>7025</v>
      </c>
      <c r="B3403" t="s">
        <v>7026</v>
      </c>
      <c r="C3403" t="s">
        <v>10398</v>
      </c>
      <c r="D3403" t="s">
        <v>605</v>
      </c>
      <c r="E3403">
        <v>58.13538535</v>
      </c>
      <c r="F3403">
        <v>54.74</v>
      </c>
      <c r="G3403">
        <v>-80.762246142886696</v>
      </c>
      <c r="H3403">
        <v>-58.345392170355296</v>
      </c>
      <c r="I3403">
        <v>-69.2638964321294</v>
      </c>
      <c r="J3403">
        <v>-13.636257386004701</v>
      </c>
      <c r="M3403">
        <v>3.4255353685179402</v>
      </c>
      <c r="O3403">
        <v>115.92985020094901</v>
      </c>
      <c r="P3403">
        <v>3.1856738925541901</v>
      </c>
    </row>
    <row r="3404" spans="1:17" hidden="1" x14ac:dyDescent="0.3">
      <c r="A3404" t="s">
        <v>7027</v>
      </c>
      <c r="B3404" t="s">
        <v>7028</v>
      </c>
      <c r="C3404" t="s">
        <v>10398</v>
      </c>
      <c r="D3404" t="s">
        <v>2266</v>
      </c>
      <c r="E3404">
        <v>57.987000000000002</v>
      </c>
      <c r="F3404">
        <v>227.4</v>
      </c>
      <c r="G3404">
        <v>214.95180786733101</v>
      </c>
      <c r="H3404">
        <v>18.506826995076899</v>
      </c>
      <c r="I3404">
        <v>183.85663504697399</v>
      </c>
      <c r="J3404">
        <v>-6.7133673811448702</v>
      </c>
      <c r="K3404">
        <v>192.16146941123301</v>
      </c>
      <c r="L3404">
        <v>126.208113400348</v>
      </c>
      <c r="M3404">
        <v>53.613607281267797</v>
      </c>
      <c r="N3404">
        <v>0.54759358288769999</v>
      </c>
      <c r="O3404">
        <v>5.5189094107299796</v>
      </c>
      <c r="P3404">
        <v>280.90452261306501</v>
      </c>
      <c r="Q3404">
        <v>0.162520956149416</v>
      </c>
    </row>
    <row r="3405" spans="1:17" hidden="1" x14ac:dyDescent="0.3">
      <c r="A3405" t="s">
        <v>7029</v>
      </c>
      <c r="B3405" t="s">
        <v>7030</v>
      </c>
      <c r="C3405" t="s">
        <v>10398</v>
      </c>
      <c r="D3405" t="s">
        <v>738</v>
      </c>
      <c r="E3405">
        <v>57.860354999999998</v>
      </c>
      <c r="F3405">
        <v>160.75</v>
      </c>
      <c r="G3405">
        <v>-80.162527366929993</v>
      </c>
      <c r="H3405">
        <v>6.0848390388234597</v>
      </c>
      <c r="I3405">
        <v>-16.451288115010499</v>
      </c>
      <c r="J3405">
        <v>-6.1808230024466502</v>
      </c>
      <c r="K3405">
        <v>175.67169594185401</v>
      </c>
      <c r="L3405">
        <v>193.43186697488301</v>
      </c>
      <c r="M3405">
        <v>34.771174972756</v>
      </c>
      <c r="N3405">
        <v>0.54008189427736197</v>
      </c>
      <c r="O3405">
        <v>143.79471228615799</v>
      </c>
      <c r="P3405">
        <v>16.485507246376802</v>
      </c>
      <c r="Q3405">
        <v>0.17451924186019999</v>
      </c>
    </row>
    <row r="3406" spans="1:17" hidden="1" x14ac:dyDescent="0.3">
      <c r="A3406" t="s">
        <v>7031</v>
      </c>
      <c r="B3406" t="s">
        <v>7032</v>
      </c>
      <c r="C3406" t="s">
        <v>10398</v>
      </c>
      <c r="D3406" t="s">
        <v>7033</v>
      </c>
      <c r="E3406">
        <v>57.814676800000001</v>
      </c>
      <c r="F3406">
        <v>69.98</v>
      </c>
      <c r="G3406">
        <v>-3.68504646221812</v>
      </c>
      <c r="H3406">
        <v>-10.357147227763701</v>
      </c>
      <c r="I3406">
        <v>-6.6089181239693504</v>
      </c>
      <c r="J3406">
        <v>-3.7953015651609898</v>
      </c>
      <c r="K3406">
        <v>61.857569795719002</v>
      </c>
      <c r="L3406">
        <v>62.883891520858</v>
      </c>
      <c r="M3406">
        <v>66.004649496232403</v>
      </c>
      <c r="N3406">
        <v>1.36085733374786</v>
      </c>
      <c r="O3406">
        <v>32.052014861388898</v>
      </c>
      <c r="P3406">
        <v>42.816326530612201</v>
      </c>
      <c r="Q3406">
        <v>-6.4096823308468998E-2</v>
      </c>
    </row>
    <row r="3407" spans="1:17" hidden="1" x14ac:dyDescent="0.3">
      <c r="A3407" t="s">
        <v>7034</v>
      </c>
      <c r="B3407" t="s">
        <v>7035</v>
      </c>
      <c r="C3407" t="s">
        <v>10398</v>
      </c>
      <c r="D3407" t="s">
        <v>46</v>
      </c>
      <c r="E3407">
        <v>57.668925000000002</v>
      </c>
      <c r="F3407">
        <v>79.27</v>
      </c>
      <c r="G3407">
        <v>28.914651662208701</v>
      </c>
      <c r="H3407">
        <v>-3.05802699315961</v>
      </c>
      <c r="I3407">
        <v>-31.932253489105001</v>
      </c>
      <c r="J3407">
        <v>-4.5274627615458201</v>
      </c>
      <c r="K3407">
        <v>77.489926686192504</v>
      </c>
      <c r="L3407">
        <v>77.019257656649899</v>
      </c>
      <c r="M3407">
        <v>52.460628821738702</v>
      </c>
      <c r="N3407">
        <v>0.76558127643777896</v>
      </c>
      <c r="O3407">
        <v>40.027753248391498</v>
      </c>
      <c r="P3407">
        <v>63.713341594382399</v>
      </c>
      <c r="Q3407">
        <v>7.0493193813770005E-2</v>
      </c>
    </row>
    <row r="3408" spans="1:17" hidden="1" x14ac:dyDescent="0.3">
      <c r="A3408" t="s">
        <v>7036</v>
      </c>
      <c r="B3408" t="s">
        <v>7037</v>
      </c>
      <c r="C3408" t="s">
        <v>10398</v>
      </c>
      <c r="D3408" t="s">
        <v>605</v>
      </c>
      <c r="E3408">
        <v>57.544856600000003</v>
      </c>
      <c r="F3408">
        <v>67.06</v>
      </c>
      <c r="G3408">
        <v>17.178075799443</v>
      </c>
      <c r="H3408">
        <v>-3.36718181022303</v>
      </c>
      <c r="I3408">
        <v>8.4330049194265708</v>
      </c>
      <c r="J3408">
        <v>-2.97266904113342</v>
      </c>
      <c r="K3408">
        <v>68.514171559874498</v>
      </c>
      <c r="L3408">
        <v>63.639870329777899</v>
      </c>
      <c r="M3408">
        <v>46.482058362205102</v>
      </c>
      <c r="N3408">
        <v>1.5116668192114899</v>
      </c>
      <c r="O3408">
        <v>19.2961526990754</v>
      </c>
      <c r="P3408">
        <v>60.776792136178301</v>
      </c>
      <c r="Q3408">
        <v>8.6030390046721E-2</v>
      </c>
    </row>
    <row r="3409" spans="1:17" hidden="1" x14ac:dyDescent="0.3">
      <c r="A3409" t="s">
        <v>7038</v>
      </c>
      <c r="B3409" t="s">
        <v>7039</v>
      </c>
      <c r="C3409" t="s">
        <v>10398</v>
      </c>
      <c r="D3409" t="s">
        <v>7040</v>
      </c>
      <c r="E3409">
        <v>57.369354741999999</v>
      </c>
      <c r="F3409">
        <v>24.01</v>
      </c>
      <c r="G3409">
        <v>235.29997034315301</v>
      </c>
      <c r="H3409">
        <v>-2.42332863573019</v>
      </c>
      <c r="I3409">
        <v>96.663200349270994</v>
      </c>
      <c r="J3409">
        <v>-10.1588083377966</v>
      </c>
      <c r="K3409">
        <v>23.6793651792477</v>
      </c>
      <c r="L3409">
        <v>17.237806885660099</v>
      </c>
      <c r="M3409">
        <v>41.356169144133403</v>
      </c>
      <c r="N3409">
        <v>2.3875802265128301</v>
      </c>
      <c r="O3409">
        <v>15.9100374843814</v>
      </c>
      <c r="P3409">
        <v>264.89361702127599</v>
      </c>
      <c r="Q3409">
        <v>0.16212397872758699</v>
      </c>
    </row>
    <row r="3410" spans="1:17" hidden="1" x14ac:dyDescent="0.3">
      <c r="A3410" t="s">
        <v>7041</v>
      </c>
      <c r="B3410" t="s">
        <v>7042</v>
      </c>
      <c r="C3410" t="s">
        <v>10398</v>
      </c>
      <c r="D3410" t="s">
        <v>46</v>
      </c>
      <c r="E3410">
        <v>57.204915</v>
      </c>
      <c r="F3410">
        <v>95</v>
      </c>
      <c r="G3410">
        <v>171.99365490917799</v>
      </c>
      <c r="H3410">
        <v>-17.900716180111001</v>
      </c>
      <c r="I3410">
        <v>150.64586286290199</v>
      </c>
      <c r="J3410">
        <v>-1.71336738114487</v>
      </c>
      <c r="K3410">
        <v>90.149336597878602</v>
      </c>
      <c r="L3410">
        <v>58.846570530820799</v>
      </c>
      <c r="M3410">
        <v>34.734864739720699</v>
      </c>
      <c r="N3410">
        <v>0.36170212765957399</v>
      </c>
      <c r="O3410">
        <v>21.2631578947368</v>
      </c>
      <c r="P3410">
        <v>264.68330134357001</v>
      </c>
      <c r="Q3410">
        <v>0.17088412386079799</v>
      </c>
    </row>
    <row r="3411" spans="1:17" hidden="1" x14ac:dyDescent="0.3">
      <c r="A3411" t="s">
        <v>7043</v>
      </c>
      <c r="B3411" t="s">
        <v>7044</v>
      </c>
      <c r="C3411" t="s">
        <v>10398</v>
      </c>
      <c r="D3411" t="s">
        <v>533</v>
      </c>
      <c r="E3411">
        <v>57.194070000000004</v>
      </c>
      <c r="F3411">
        <v>44.5</v>
      </c>
      <c r="G3411">
        <v>51.447850474033103</v>
      </c>
      <c r="H3411">
        <v>-3.2532784770708898</v>
      </c>
      <c r="I3411">
        <v>32.4459750218086</v>
      </c>
      <c r="J3411">
        <v>-1.91675721165335</v>
      </c>
      <c r="K3411">
        <v>42.651347775452201</v>
      </c>
      <c r="L3411">
        <v>35.834884017482302</v>
      </c>
      <c r="M3411">
        <v>60.3598845847837</v>
      </c>
      <c r="N3411">
        <v>1.5410698220225501</v>
      </c>
      <c r="O3411">
        <v>15.730337078651599</v>
      </c>
      <c r="P3411">
        <v>116.01941747572801</v>
      </c>
      <c r="Q3411">
        <v>6.7226483520880995E-2</v>
      </c>
    </row>
    <row r="3412" spans="1:17" hidden="1" x14ac:dyDescent="0.3">
      <c r="A3412" t="s">
        <v>7045</v>
      </c>
      <c r="B3412" t="s">
        <v>7046</v>
      </c>
      <c r="C3412" t="s">
        <v>10398</v>
      </c>
      <c r="D3412" t="s">
        <v>2771</v>
      </c>
      <c r="E3412">
        <v>57.160960488000001</v>
      </c>
      <c r="F3412">
        <v>3.28</v>
      </c>
      <c r="G3412">
        <v>-8.5604363460198201</v>
      </c>
      <c r="H3412">
        <v>1.4065575020997401</v>
      </c>
      <c r="I3412">
        <v>-18.095296967365801</v>
      </c>
      <c r="J3412">
        <v>6.09913261885512</v>
      </c>
      <c r="K3412">
        <v>3.3637692467032299</v>
      </c>
      <c r="L3412">
        <v>3.5582878374179101</v>
      </c>
      <c r="M3412">
        <v>43.401205583277999</v>
      </c>
      <c r="N3412">
        <v>0.66549680932474098</v>
      </c>
      <c r="O3412">
        <v>107.621951219512</v>
      </c>
      <c r="P3412">
        <v>54.716981132075396</v>
      </c>
      <c r="Q3412">
        <v>3.7703936316937997E-2</v>
      </c>
    </row>
    <row r="3413" spans="1:17" hidden="1" x14ac:dyDescent="0.3">
      <c r="A3413" t="s">
        <v>7047</v>
      </c>
      <c r="B3413" t="s">
        <v>7048</v>
      </c>
      <c r="C3413" t="s">
        <v>10398</v>
      </c>
      <c r="D3413" t="s">
        <v>180</v>
      </c>
      <c r="E3413">
        <v>57.012551639999998</v>
      </c>
      <c r="F3413">
        <v>27.98</v>
      </c>
      <c r="G3413">
        <v>-49.559321735331302</v>
      </c>
      <c r="H3413">
        <v>-22.6400541613936</v>
      </c>
      <c r="I3413">
        <v>-18.5577658396533</v>
      </c>
      <c r="J3413">
        <v>-7.0510238287730898E-2</v>
      </c>
      <c r="K3413">
        <v>30.9945001162904</v>
      </c>
      <c r="L3413">
        <v>30.6777216223125</v>
      </c>
      <c r="M3413">
        <v>40.417495925537999</v>
      </c>
      <c r="N3413">
        <v>0.57231019512324699</v>
      </c>
      <c r="O3413">
        <v>46.533238027162199</v>
      </c>
      <c r="P3413">
        <v>36.487804878048699</v>
      </c>
      <c r="Q3413">
        <v>1.008031864268E-3</v>
      </c>
    </row>
    <row r="3414" spans="1:17" hidden="1" x14ac:dyDescent="0.3">
      <c r="A3414" t="s">
        <v>7049</v>
      </c>
      <c r="B3414" t="s">
        <v>7050</v>
      </c>
      <c r="C3414" t="s">
        <v>10398</v>
      </c>
      <c r="D3414" t="s">
        <v>7051</v>
      </c>
      <c r="E3414">
        <v>56.853999999999999</v>
      </c>
      <c r="F3414">
        <v>262</v>
      </c>
      <c r="G3414">
        <v>-25.6253927098691</v>
      </c>
      <c r="H3414">
        <v>-1.2720570575833701</v>
      </c>
      <c r="I3414">
        <v>-14.1270429991119</v>
      </c>
      <c r="J3414">
        <v>4.3595071127822402</v>
      </c>
      <c r="M3414">
        <v>61.994967231234199</v>
      </c>
      <c r="O3414">
        <v>38.549618320610598</v>
      </c>
      <c r="P3414">
        <v>21.156069364161802</v>
      </c>
    </row>
    <row r="3415" spans="1:17" hidden="1" x14ac:dyDescent="0.3">
      <c r="A3415" t="s">
        <v>7052</v>
      </c>
      <c r="B3415" t="s">
        <v>7053</v>
      </c>
      <c r="C3415" t="s">
        <v>10398</v>
      </c>
      <c r="D3415" t="s">
        <v>2902</v>
      </c>
      <c r="E3415">
        <v>56.817372300000002</v>
      </c>
      <c r="F3415">
        <v>2.83</v>
      </c>
      <c r="G3415">
        <v>112.286695202218</v>
      </c>
      <c r="H3415">
        <v>-60.863381148206997</v>
      </c>
      <c r="I3415">
        <v>47.644088098519902</v>
      </c>
      <c r="J3415">
        <v>-6.7300897891716396</v>
      </c>
      <c r="K3415">
        <v>2.5454030185790399</v>
      </c>
      <c r="L3415">
        <v>1.86491017520595</v>
      </c>
      <c r="M3415">
        <v>23.230341551522098</v>
      </c>
      <c r="N3415">
        <v>0.38445546230045802</v>
      </c>
      <c r="O3415">
        <v>36.042402826855103</v>
      </c>
      <c r="P3415">
        <v>163.255813953488</v>
      </c>
      <c r="Q3415">
        <v>-7.0710140545458003E-2</v>
      </c>
    </row>
    <row r="3416" spans="1:17" hidden="1" x14ac:dyDescent="0.3">
      <c r="A3416" t="s">
        <v>7054</v>
      </c>
      <c r="B3416" t="s">
        <v>7055</v>
      </c>
      <c r="C3416" t="s">
        <v>10398</v>
      </c>
      <c r="D3416" t="s">
        <v>1509</v>
      </c>
      <c r="E3416">
        <v>56.814607850000002</v>
      </c>
      <c r="F3416">
        <v>195.65</v>
      </c>
      <c r="G3416">
        <v>-24.292247323978899</v>
      </c>
      <c r="H3416">
        <v>-9.44144575046559</v>
      </c>
      <c r="I3416">
        <v>-18.805776541078099</v>
      </c>
      <c r="J3416">
        <v>-5.1330304437548699</v>
      </c>
      <c r="K3416">
        <v>210.64014715187901</v>
      </c>
      <c r="L3416">
        <v>207.964427887917</v>
      </c>
      <c r="M3416">
        <v>46.345533664094198</v>
      </c>
      <c r="N3416">
        <v>2.1288982415561599</v>
      </c>
      <c r="O3416">
        <v>50.779453105034399</v>
      </c>
      <c r="P3416">
        <v>26.225806451612801</v>
      </c>
      <c r="Q3416">
        <v>8.3266480580055993E-2</v>
      </c>
    </row>
    <row r="3417" spans="1:17" hidden="1" x14ac:dyDescent="0.3">
      <c r="A3417" t="s">
        <v>7056</v>
      </c>
      <c r="B3417" t="s">
        <v>7057</v>
      </c>
      <c r="C3417" t="s">
        <v>10398</v>
      </c>
      <c r="D3417" t="s">
        <v>407</v>
      </c>
      <c r="E3417">
        <v>56.777972499999997</v>
      </c>
      <c r="F3417">
        <v>2.65</v>
      </c>
      <c r="G3417">
        <v>-6.3378327246347599</v>
      </c>
      <c r="H3417">
        <v>11.507540183027</v>
      </c>
      <c r="I3417">
        <v>2.35924848717955</v>
      </c>
      <c r="J3417">
        <v>-2.84544285284298</v>
      </c>
      <c r="K3417">
        <v>2.5038786717758499</v>
      </c>
      <c r="L3417">
        <v>2.39800779648299</v>
      </c>
      <c r="M3417">
        <v>55.924373140650303</v>
      </c>
      <c r="N3417">
        <v>0.89662210414629095</v>
      </c>
      <c r="O3417">
        <v>33.962264150943298</v>
      </c>
      <c r="P3417">
        <v>40.957446808510603</v>
      </c>
      <c r="Q3417">
        <v>9.6424458732348006E-2</v>
      </c>
    </row>
    <row r="3418" spans="1:17" hidden="1" x14ac:dyDescent="0.3">
      <c r="A3418" t="s">
        <v>7058</v>
      </c>
      <c r="B3418" t="s">
        <v>7059</v>
      </c>
      <c r="C3418" t="s">
        <v>10398</v>
      </c>
      <c r="D3418" t="s">
        <v>533</v>
      </c>
      <c r="E3418">
        <v>56.715028215999901</v>
      </c>
      <c r="F3418">
        <v>17.71</v>
      </c>
      <c r="G3418">
        <v>-68.878533706315906</v>
      </c>
      <c r="H3418">
        <v>-9.0319816882998101</v>
      </c>
      <c r="I3418">
        <v>-34.376637421160602</v>
      </c>
      <c r="J3418">
        <v>-12.5851622529397</v>
      </c>
      <c r="K3418">
        <v>18.168008981881002</v>
      </c>
      <c r="L3418">
        <v>20.0581778841612</v>
      </c>
      <c r="M3418">
        <v>52.167996865541099</v>
      </c>
      <c r="N3418">
        <v>2.9408930233274799</v>
      </c>
      <c r="O3418">
        <v>87.732110406942795</v>
      </c>
      <c r="P3418">
        <v>24.7183098591549</v>
      </c>
      <c r="Q3418">
        <v>0.18449082192969099</v>
      </c>
    </row>
    <row r="3419" spans="1:17" hidden="1" x14ac:dyDescent="0.3">
      <c r="A3419" t="s">
        <v>7060</v>
      </c>
      <c r="B3419" t="s">
        <v>7061</v>
      </c>
      <c r="C3419" t="s">
        <v>10398</v>
      </c>
      <c r="D3419" t="s">
        <v>533</v>
      </c>
      <c r="E3419">
        <v>56.683199999999999</v>
      </c>
      <c r="F3419">
        <v>1.96</v>
      </c>
      <c r="G3419">
        <v>46.968545816086198</v>
      </c>
      <c r="H3419">
        <v>-54.678073613206202</v>
      </c>
      <c r="I3419">
        <v>-6.7316606037295204</v>
      </c>
      <c r="J3419">
        <v>-3.2362100207387798</v>
      </c>
      <c r="K3419">
        <v>2.0249350034084301</v>
      </c>
      <c r="L3419">
        <v>1.9305636535037201</v>
      </c>
      <c r="M3419">
        <v>53.8207888826065</v>
      </c>
      <c r="N3419">
        <v>0.190755136418022</v>
      </c>
      <c r="O3419">
        <v>110.714285714285</v>
      </c>
      <c r="P3419">
        <v>94.337956354385796</v>
      </c>
      <c r="Q3419">
        <v>0.13709263124044699</v>
      </c>
    </row>
    <row r="3420" spans="1:17" hidden="1" x14ac:dyDescent="0.3">
      <c r="A3420" t="s">
        <v>7062</v>
      </c>
      <c r="B3420" t="s">
        <v>7063</v>
      </c>
      <c r="C3420" t="s">
        <v>10398</v>
      </c>
      <c r="D3420" t="s">
        <v>1526</v>
      </c>
      <c r="E3420">
        <v>56.652264000000002</v>
      </c>
      <c r="F3420">
        <v>31.77</v>
      </c>
      <c r="G3420">
        <v>9.44355244660332</v>
      </c>
      <c r="H3420">
        <v>-2.0368858414097499E-2</v>
      </c>
      <c r="I3420">
        <v>-4.0608389630586297</v>
      </c>
      <c r="J3420">
        <v>-1.0581411720965099</v>
      </c>
      <c r="K3420">
        <v>32.091631653870898</v>
      </c>
      <c r="L3420">
        <v>30.884152939154099</v>
      </c>
      <c r="M3420">
        <v>39.598152858089698</v>
      </c>
      <c r="N3420">
        <v>0.60507235996736097</v>
      </c>
      <c r="O3420">
        <v>46.553352219074597</v>
      </c>
      <c r="P3420">
        <v>43.0436740207113</v>
      </c>
      <c r="Q3420">
        <v>6.5173363342880999E-2</v>
      </c>
    </row>
    <row r="3421" spans="1:17" hidden="1" x14ac:dyDescent="0.3">
      <c r="A3421" t="s">
        <v>7064</v>
      </c>
      <c r="B3421" t="s">
        <v>7065</v>
      </c>
      <c r="C3421" t="s">
        <v>10398</v>
      </c>
      <c r="D3421" t="s">
        <v>2300</v>
      </c>
      <c r="E3421">
        <v>56.645342220000003</v>
      </c>
      <c r="F3421">
        <v>1.29</v>
      </c>
      <c r="G3421">
        <v>-55.879360963837399</v>
      </c>
      <c r="H3421">
        <v>-5.9368148719474796</v>
      </c>
      <c r="I3421">
        <v>-21.102815764358301</v>
      </c>
      <c r="J3421">
        <v>-3.9690064788892299</v>
      </c>
      <c r="K3421">
        <v>1.3325140040426</v>
      </c>
      <c r="L3421">
        <v>1.49460886620511</v>
      </c>
      <c r="M3421">
        <v>36.801892324684601</v>
      </c>
      <c r="N3421">
        <v>0.45758685232218499</v>
      </c>
      <c r="O3421">
        <v>65.891472868216994</v>
      </c>
      <c r="P3421">
        <v>12.173913043478199</v>
      </c>
      <c r="Q3421">
        <v>-0.13892899017774701</v>
      </c>
    </row>
    <row r="3422" spans="1:17" hidden="1" x14ac:dyDescent="0.3">
      <c r="A3422" t="s">
        <v>7066</v>
      </c>
      <c r="B3422" t="s">
        <v>7067</v>
      </c>
      <c r="C3422" t="s">
        <v>10398</v>
      </c>
      <c r="D3422" t="s">
        <v>46</v>
      </c>
      <c r="E3422">
        <v>56.550350000000002</v>
      </c>
      <c r="F3422">
        <v>51.55</v>
      </c>
      <c r="G3422">
        <v>50.651108566631997</v>
      </c>
      <c r="H3422">
        <v>-1.70199808482943</v>
      </c>
      <c r="I3422">
        <v>96.696369699300703</v>
      </c>
      <c r="J3422">
        <v>-15.269705409313801</v>
      </c>
      <c r="K3422">
        <v>52.0680090255631</v>
      </c>
      <c r="L3422">
        <v>42.271296213630997</v>
      </c>
      <c r="M3422">
        <v>37.940376225006602</v>
      </c>
      <c r="N3422">
        <v>0.20343293070565699</v>
      </c>
      <c r="O3422">
        <v>33.753637245392802</v>
      </c>
      <c r="P3422">
        <v>120.299145299145</v>
      </c>
      <c r="Q3422">
        <v>0.115164504027938</v>
      </c>
    </row>
    <row r="3423" spans="1:17" hidden="1" x14ac:dyDescent="0.3">
      <c r="A3423" t="s">
        <v>7068</v>
      </c>
      <c r="B3423" t="s">
        <v>7069</v>
      </c>
      <c r="C3423" t="s">
        <v>10398</v>
      </c>
      <c r="D3423" t="s">
        <v>605</v>
      </c>
      <c r="E3423">
        <v>56.542499999999997</v>
      </c>
      <c r="F3423">
        <v>376.95</v>
      </c>
      <c r="G3423">
        <v>156.97351750098099</v>
      </c>
      <c r="H3423">
        <v>11.4092591761516</v>
      </c>
      <c r="I3423">
        <v>17.400749042698799</v>
      </c>
      <c r="J3423">
        <v>2.7964934077182302</v>
      </c>
      <c r="K3423">
        <v>309.199969787106</v>
      </c>
      <c r="L3423">
        <v>259.66457178578003</v>
      </c>
      <c r="M3423">
        <v>73.013914250131094</v>
      </c>
      <c r="N3423">
        <v>0.63520950697325096</v>
      </c>
      <c r="O3423">
        <v>3.9925719591457698</v>
      </c>
      <c r="P3423">
        <v>187.96791443850199</v>
      </c>
      <c r="Q3423">
        <v>0.126258668563662</v>
      </c>
    </row>
    <row r="3424" spans="1:17" hidden="1" x14ac:dyDescent="0.3">
      <c r="A3424" t="s">
        <v>7070</v>
      </c>
      <c r="B3424" t="s">
        <v>7071</v>
      </c>
      <c r="C3424" t="s">
        <v>10398</v>
      </c>
      <c r="D3424" t="s">
        <v>327</v>
      </c>
      <c r="E3424">
        <v>56.537891799999997</v>
      </c>
      <c r="F3424">
        <v>105.43</v>
      </c>
      <c r="G3424">
        <v>-48.989671142954897</v>
      </c>
      <c r="H3424">
        <v>-3.54930339352692</v>
      </c>
      <c r="I3424">
        <v>-32.933746078835902</v>
      </c>
      <c r="J3424">
        <v>-1.16416829647669</v>
      </c>
      <c r="K3424">
        <v>104.89344001200401</v>
      </c>
      <c r="L3424">
        <v>116.254871923599</v>
      </c>
      <c r="M3424">
        <v>49.820422314265201</v>
      </c>
      <c r="N3424">
        <v>0.61135353275034998</v>
      </c>
      <c r="O3424">
        <v>98.235796262923202</v>
      </c>
      <c r="P3424">
        <v>21.4211677991477</v>
      </c>
      <c r="Q3424">
        <v>0.124909310767437</v>
      </c>
    </row>
    <row r="3425" spans="1:17" hidden="1" x14ac:dyDescent="0.3">
      <c r="A3425" t="s">
        <v>7072</v>
      </c>
      <c r="B3425" t="s">
        <v>7073</v>
      </c>
      <c r="C3425" t="s">
        <v>10398</v>
      </c>
      <c r="D3425" t="s">
        <v>1208</v>
      </c>
      <c r="E3425">
        <v>56.519775000000003</v>
      </c>
      <c r="F3425">
        <v>128.25</v>
      </c>
      <c r="G3425">
        <v>22.181501250870902</v>
      </c>
      <c r="H3425">
        <v>2.9342014543372201</v>
      </c>
      <c r="I3425">
        <v>53.133007438508599</v>
      </c>
      <c r="J3425">
        <v>3.75538261885512</v>
      </c>
      <c r="K3425">
        <v>117.842605853976</v>
      </c>
      <c r="L3425">
        <v>98.294114458028702</v>
      </c>
      <c r="M3425">
        <v>53.443024808676498</v>
      </c>
      <c r="N3425">
        <v>0.85082061039182</v>
      </c>
      <c r="O3425">
        <v>7.6647173489278799</v>
      </c>
      <c r="P3425">
        <v>83.1619537275064</v>
      </c>
      <c r="Q3425">
        <v>6.5018472090354995E-2</v>
      </c>
    </row>
    <row r="3426" spans="1:17" hidden="1" x14ac:dyDescent="0.3">
      <c r="A3426" t="s">
        <v>7074</v>
      </c>
      <c r="B3426" t="s">
        <v>7075</v>
      </c>
      <c r="C3426" t="s">
        <v>10398</v>
      </c>
      <c r="E3426">
        <v>56.510559999999998</v>
      </c>
      <c r="F3426">
        <v>160.25</v>
      </c>
      <c r="G3426">
        <v>23.1708909767862</v>
      </c>
      <c r="H3426">
        <v>-2.0779133567959698</v>
      </c>
      <c r="I3426">
        <v>-14.1043819770998</v>
      </c>
      <c r="J3426">
        <v>-5.3898379693801699</v>
      </c>
      <c r="K3426">
        <v>165.073827692132</v>
      </c>
      <c r="L3426">
        <v>155.870294489636</v>
      </c>
      <c r="M3426">
        <v>44.569885902080799</v>
      </c>
      <c r="N3426">
        <v>1.43916015769191</v>
      </c>
      <c r="O3426">
        <v>31.4508580343213</v>
      </c>
      <c r="P3426">
        <v>75.712719298245602</v>
      </c>
      <c r="Q3426">
        <v>0.112111388263875</v>
      </c>
    </row>
    <row r="3427" spans="1:17" hidden="1" x14ac:dyDescent="0.3">
      <c r="A3427" t="s">
        <v>7076</v>
      </c>
      <c r="B3427" t="s">
        <v>7077</v>
      </c>
      <c r="C3427" t="s">
        <v>10398</v>
      </c>
      <c r="D3427" t="s">
        <v>1379</v>
      </c>
      <c r="E3427">
        <v>56.500027199999998</v>
      </c>
      <c r="F3427">
        <v>62.64</v>
      </c>
      <c r="G3427">
        <v>20.8627184139505</v>
      </c>
      <c r="H3427">
        <v>-14.9359490710816</v>
      </c>
      <c r="I3427">
        <v>-33.939452811521697</v>
      </c>
      <c r="J3427">
        <v>-1.48936738114487</v>
      </c>
      <c r="K3427">
        <v>67.856615865989397</v>
      </c>
      <c r="L3427">
        <v>64.039988544531596</v>
      </c>
      <c r="M3427">
        <v>25.6538669916402</v>
      </c>
      <c r="N3427">
        <v>1.4973262032085499</v>
      </c>
      <c r="O3427">
        <v>317.46487867177501</v>
      </c>
      <c r="P3427">
        <v>93.731958762886606</v>
      </c>
      <c r="Q3427">
        <v>0.13677054797379801</v>
      </c>
    </row>
    <row r="3428" spans="1:17" hidden="1" x14ac:dyDescent="0.3">
      <c r="A3428" t="s">
        <v>7078</v>
      </c>
      <c r="B3428" t="s">
        <v>7079</v>
      </c>
      <c r="C3428" t="s">
        <v>10398</v>
      </c>
      <c r="D3428" t="s">
        <v>387</v>
      </c>
      <c r="E3428">
        <v>56.493136800000002</v>
      </c>
      <c r="F3428">
        <v>156.6</v>
      </c>
      <c r="G3428">
        <v>0.79769387141891102</v>
      </c>
      <c r="H3428">
        <v>-2.5348709039657802</v>
      </c>
      <c r="I3428">
        <v>-18.159113176683</v>
      </c>
      <c r="J3428">
        <v>-6.2255625030960999</v>
      </c>
      <c r="K3428">
        <v>157.17034142677301</v>
      </c>
      <c r="L3428">
        <v>154.857140074071</v>
      </c>
      <c r="M3428">
        <v>45.148549474210697</v>
      </c>
      <c r="N3428">
        <v>0.64489768082814802</v>
      </c>
      <c r="O3428">
        <v>61.558109833971898</v>
      </c>
      <c r="P3428">
        <v>36.173913043478201</v>
      </c>
      <c r="Q3428">
        <v>6.0402194609759999E-2</v>
      </c>
    </row>
    <row r="3429" spans="1:17" hidden="1" x14ac:dyDescent="0.3">
      <c r="A3429" t="s">
        <v>7080</v>
      </c>
      <c r="B3429" t="s">
        <v>7081</v>
      </c>
      <c r="C3429" t="s">
        <v>10398</v>
      </c>
      <c r="D3429" t="s">
        <v>266</v>
      </c>
      <c r="E3429">
        <v>56.485658999999998</v>
      </c>
      <c r="F3429">
        <v>41</v>
      </c>
      <c r="G3429">
        <v>-27.349257650691701</v>
      </c>
      <c r="H3429">
        <v>-7.7235501492487897</v>
      </c>
      <c r="I3429">
        <v>-24.913478785547699</v>
      </c>
      <c r="J3429">
        <v>-4.2103947295396296</v>
      </c>
      <c r="K3429">
        <v>43.255389956912303</v>
      </c>
      <c r="L3429">
        <v>42.478980257176097</v>
      </c>
      <c r="M3429">
        <v>35.997598813823103</v>
      </c>
      <c r="N3429">
        <v>0.39682539682539603</v>
      </c>
      <c r="O3429">
        <v>20.121951219512098</v>
      </c>
      <c r="P3429">
        <v>16.477272727272702</v>
      </c>
    </row>
    <row r="3430" spans="1:17" hidden="1" x14ac:dyDescent="0.3">
      <c r="A3430" t="s">
        <v>7082</v>
      </c>
      <c r="B3430" t="s">
        <v>7083</v>
      </c>
      <c r="C3430" t="s">
        <v>10398</v>
      </c>
      <c r="D3430" t="s">
        <v>83</v>
      </c>
      <c r="E3430">
        <v>56.392380000000003</v>
      </c>
      <c r="F3430">
        <v>2.85</v>
      </c>
      <c r="G3430">
        <v>-57.441747943945899</v>
      </c>
      <c r="H3430">
        <v>-10.9151698503024</v>
      </c>
      <c r="I3430">
        <v>-38.928630300699197</v>
      </c>
      <c r="J3430">
        <v>-1.3649353253957499</v>
      </c>
      <c r="K3430">
        <v>2.9902469561689</v>
      </c>
      <c r="L3430">
        <v>3.54139884943134</v>
      </c>
      <c r="M3430">
        <v>41.308653170255397</v>
      </c>
      <c r="N3430">
        <v>0.44022193306142698</v>
      </c>
      <c r="O3430">
        <v>164.91228070175401</v>
      </c>
      <c r="P3430">
        <v>5.55555555555555</v>
      </c>
      <c r="Q3430">
        <v>-8.5800769656999996E-4</v>
      </c>
    </row>
    <row r="3431" spans="1:17" hidden="1" x14ac:dyDescent="0.3">
      <c r="A3431" t="s">
        <v>7084</v>
      </c>
      <c r="B3431" t="s">
        <v>7085</v>
      </c>
      <c r="C3431" t="s">
        <v>10398</v>
      </c>
      <c r="D3431" t="s">
        <v>77</v>
      </c>
      <c r="E3431">
        <v>56.322800000000001</v>
      </c>
      <c r="F3431">
        <v>27.8</v>
      </c>
      <c r="G3431">
        <v>112.777756983603</v>
      </c>
      <c r="H3431">
        <v>-4.1186330537656604</v>
      </c>
      <c r="I3431">
        <v>73.364758129052802</v>
      </c>
      <c r="J3431">
        <v>-10.4030225535586</v>
      </c>
      <c r="K3431">
        <v>25.917292259330001</v>
      </c>
      <c r="L3431">
        <v>21.606503256560501</v>
      </c>
      <c r="M3431">
        <v>60.271749408034601</v>
      </c>
      <c r="N3431">
        <v>3.6917107839931802</v>
      </c>
      <c r="O3431">
        <v>6.1151079136690702</v>
      </c>
      <c r="P3431">
        <v>192.63157894736801</v>
      </c>
      <c r="Q3431">
        <v>6.8341597681945004E-2</v>
      </c>
    </row>
    <row r="3432" spans="1:17" hidden="1" x14ac:dyDescent="0.3">
      <c r="A3432" t="s">
        <v>7086</v>
      </c>
      <c r="B3432" t="s">
        <v>7087</v>
      </c>
      <c r="C3432" t="s">
        <v>10398</v>
      </c>
      <c r="D3432" t="s">
        <v>132</v>
      </c>
      <c r="E3432">
        <v>56.225000000000001</v>
      </c>
      <c r="F3432">
        <v>22.49</v>
      </c>
      <c r="G3432">
        <v>-23.207648570270699</v>
      </c>
      <c r="H3432">
        <v>-2.6829415522847002</v>
      </c>
      <c r="I3432">
        <v>-21.072001022585901</v>
      </c>
      <c r="J3432">
        <v>-4.40999659462803</v>
      </c>
      <c r="K3432">
        <v>21.535529061279099</v>
      </c>
      <c r="L3432">
        <v>22.273147585687099</v>
      </c>
      <c r="M3432">
        <v>57.545667178115302</v>
      </c>
      <c r="N3432">
        <v>0.718760659993814</v>
      </c>
      <c r="O3432">
        <v>66.473988439306297</v>
      </c>
      <c r="P3432">
        <v>23.2328767123287</v>
      </c>
      <c r="Q3432">
        <v>8.6288249689749005E-2</v>
      </c>
    </row>
    <row r="3433" spans="1:17" hidden="1" x14ac:dyDescent="0.3">
      <c r="A3433" t="s">
        <v>7088</v>
      </c>
      <c r="B3433" t="s">
        <v>7089</v>
      </c>
      <c r="C3433" t="s">
        <v>10398</v>
      </c>
      <c r="D3433" t="s">
        <v>4403</v>
      </c>
      <c r="E3433">
        <v>56.223602935999999</v>
      </c>
      <c r="F3433">
        <v>80.72</v>
      </c>
      <c r="G3433">
        <v>17.813219647662098</v>
      </c>
      <c r="H3433">
        <v>16.391443439320501</v>
      </c>
      <c r="I3433">
        <v>64.116892648886903</v>
      </c>
      <c r="J3433">
        <v>-14.5417386596037</v>
      </c>
      <c r="K3433">
        <v>73.593299807763103</v>
      </c>
      <c r="L3433">
        <v>63.235924147572902</v>
      </c>
      <c r="M3433">
        <v>46.954863207273597</v>
      </c>
      <c r="N3433">
        <v>1.56585551411855</v>
      </c>
      <c r="O3433">
        <v>16.451932606541099</v>
      </c>
      <c r="P3433">
        <v>110.647181628392</v>
      </c>
      <c r="Q3433">
        <v>0.13926186817797201</v>
      </c>
    </row>
    <row r="3434" spans="1:17" hidden="1" x14ac:dyDescent="0.3">
      <c r="A3434" t="s">
        <v>7090</v>
      </c>
      <c r="B3434" t="s">
        <v>7091</v>
      </c>
      <c r="C3434" t="s">
        <v>10398</v>
      </c>
      <c r="D3434" t="s">
        <v>407</v>
      </c>
      <c r="E3434">
        <v>56.177271410000003</v>
      </c>
      <c r="F3434">
        <v>3.77</v>
      </c>
      <c r="G3434">
        <v>-63.9686466781231</v>
      </c>
      <c r="H3434">
        <v>-6.5104362027489699</v>
      </c>
      <c r="I3434">
        <v>-32.218303801078797</v>
      </c>
      <c r="J3434">
        <v>-4.81414257494332</v>
      </c>
      <c r="K3434">
        <v>3.8519040507943698</v>
      </c>
      <c r="L3434">
        <v>4.6891161232009102</v>
      </c>
      <c r="M3434">
        <v>43.928732819623903</v>
      </c>
      <c r="N3434">
        <v>0.66608157376600097</v>
      </c>
      <c r="O3434">
        <v>66.843501326259897</v>
      </c>
      <c r="P3434">
        <v>19.3037974683544</v>
      </c>
      <c r="Q3434">
        <v>3.5747395754171997E-2</v>
      </c>
    </row>
    <row r="3435" spans="1:17" hidden="1" x14ac:dyDescent="0.3">
      <c r="A3435" t="s">
        <v>7092</v>
      </c>
      <c r="B3435" t="s">
        <v>7093</v>
      </c>
      <c r="C3435" t="s">
        <v>10398</v>
      </c>
      <c r="D3435" t="s">
        <v>738</v>
      </c>
      <c r="E3435">
        <v>55.900032199999998</v>
      </c>
      <c r="F3435">
        <v>110.9</v>
      </c>
      <c r="G3435">
        <v>-22.2987550372562</v>
      </c>
      <c r="H3435">
        <v>-1.42902983930057</v>
      </c>
      <c r="I3435">
        <v>15.6319428734637</v>
      </c>
      <c r="J3435">
        <v>-7.0054926986723904</v>
      </c>
      <c r="K3435">
        <v>112.71340798691</v>
      </c>
      <c r="L3435">
        <v>104.51437785746199</v>
      </c>
      <c r="M3435">
        <v>28.0422406571709</v>
      </c>
      <c r="N3435">
        <v>0.46045710206589302</v>
      </c>
      <c r="O3435">
        <v>22.993688007213699</v>
      </c>
      <c r="P3435">
        <v>49.662618083670701</v>
      </c>
      <c r="Q3435">
        <v>2.5194454749185E-2</v>
      </c>
    </row>
    <row r="3436" spans="1:17" hidden="1" x14ac:dyDescent="0.3">
      <c r="A3436" t="s">
        <v>7094</v>
      </c>
      <c r="B3436" t="s">
        <v>7095</v>
      </c>
      <c r="C3436" t="s">
        <v>10398</v>
      </c>
      <c r="D3436" t="s">
        <v>54</v>
      </c>
      <c r="E3436">
        <v>55.729757231999997</v>
      </c>
      <c r="F3436">
        <v>48.21</v>
      </c>
      <c r="G3436">
        <v>-22.4603133447898</v>
      </c>
      <c r="H3436">
        <v>-13.3557718839277</v>
      </c>
      <c r="I3436">
        <v>-31.230432102500998</v>
      </c>
      <c r="J3436">
        <v>0.66136028770044597</v>
      </c>
      <c r="K3436">
        <v>50.249205921628203</v>
      </c>
      <c r="L3436">
        <v>52.5815112377757</v>
      </c>
      <c r="M3436">
        <v>54.031159927415601</v>
      </c>
      <c r="N3436">
        <v>0.77328843995510599</v>
      </c>
      <c r="O3436">
        <v>67.807508815598396</v>
      </c>
      <c r="P3436">
        <v>28.56</v>
      </c>
    </row>
    <row r="3437" spans="1:17" hidden="1" x14ac:dyDescent="0.3">
      <c r="A3437" t="s">
        <v>7096</v>
      </c>
      <c r="B3437" t="s">
        <v>7097</v>
      </c>
      <c r="C3437" t="s">
        <v>10398</v>
      </c>
      <c r="D3437" t="s">
        <v>605</v>
      </c>
      <c r="E3437">
        <v>55.602356100000002</v>
      </c>
      <c r="F3437">
        <v>51.5</v>
      </c>
      <c r="G3437">
        <v>-6.2698918888510997</v>
      </c>
      <c r="H3437">
        <v>-3.9974209325535401</v>
      </c>
      <c r="I3437">
        <v>-25.436067028538901</v>
      </c>
      <c r="J3437">
        <v>-1.6932466567988</v>
      </c>
      <c r="K3437">
        <v>49.4341515168353</v>
      </c>
      <c r="L3437">
        <v>50.097051772263796</v>
      </c>
      <c r="M3437">
        <v>67.535575951815105</v>
      </c>
      <c r="N3437">
        <v>3.1283512458749301</v>
      </c>
      <c r="O3437">
        <v>37.242718446601899</v>
      </c>
      <c r="P3437">
        <v>35.5263157894736</v>
      </c>
      <c r="Q3437">
        <v>0.148947978514086</v>
      </c>
    </row>
    <row r="3438" spans="1:17" hidden="1" x14ac:dyDescent="0.3">
      <c r="A3438" t="s">
        <v>7098</v>
      </c>
      <c r="B3438" t="s">
        <v>7099</v>
      </c>
      <c r="C3438" t="s">
        <v>10398</v>
      </c>
      <c r="D3438" t="s">
        <v>390</v>
      </c>
      <c r="E3438">
        <v>55.588509195999997</v>
      </c>
      <c r="F3438">
        <v>38.1</v>
      </c>
      <c r="G3438">
        <v>-30.981472361649899</v>
      </c>
      <c r="H3438">
        <v>-6.0970560269530401</v>
      </c>
      <c r="I3438">
        <v>-30.128205256203799</v>
      </c>
      <c r="J3438">
        <v>-0.282095439475956</v>
      </c>
      <c r="K3438">
        <v>39.200542338756399</v>
      </c>
      <c r="L3438">
        <v>42.957035217847498</v>
      </c>
      <c r="M3438">
        <v>56.479915364146301</v>
      </c>
      <c r="N3438">
        <v>1.1749230970132301</v>
      </c>
      <c r="O3438">
        <v>56.182948614312899</v>
      </c>
      <c r="P3438">
        <v>22.792419799553599</v>
      </c>
      <c r="Q3438">
        <v>-3.8702036510597997E-2</v>
      </c>
    </row>
    <row r="3439" spans="1:17" hidden="1" x14ac:dyDescent="0.3">
      <c r="A3439" t="s">
        <v>7100</v>
      </c>
      <c r="B3439" t="s">
        <v>7101</v>
      </c>
      <c r="C3439" t="s">
        <v>10398</v>
      </c>
      <c r="D3439" t="s">
        <v>1414</v>
      </c>
      <c r="E3439">
        <v>55.558443599999997</v>
      </c>
      <c r="F3439">
        <v>105.38</v>
      </c>
      <c r="G3439">
        <v>-26.8039471073076</v>
      </c>
      <c r="H3439">
        <v>1.1430425255569701</v>
      </c>
      <c r="I3439">
        <v>1.60029594494668</v>
      </c>
      <c r="J3439">
        <v>17.244606899645198</v>
      </c>
      <c r="K3439">
        <v>78.566370546211502</v>
      </c>
      <c r="L3439">
        <v>84.028941775193303</v>
      </c>
      <c r="M3439">
        <v>91.595407673372094</v>
      </c>
      <c r="N3439">
        <v>3.6213327724190401</v>
      </c>
      <c r="O3439">
        <v>13.9495160371987</v>
      </c>
      <c r="P3439">
        <v>62.123076923076901</v>
      </c>
      <c r="Q3439">
        <v>0.12890698095661901</v>
      </c>
    </row>
    <row r="3440" spans="1:17" hidden="1" x14ac:dyDescent="0.3">
      <c r="A3440" t="s">
        <v>7102</v>
      </c>
      <c r="B3440" t="s">
        <v>7103</v>
      </c>
      <c r="C3440" t="s">
        <v>10398</v>
      </c>
      <c r="D3440" t="s">
        <v>642</v>
      </c>
      <c r="E3440">
        <v>55.438887999999999</v>
      </c>
      <c r="F3440">
        <v>41</v>
      </c>
      <c r="G3440">
        <v>14.925211270414</v>
      </c>
      <c r="H3440">
        <v>-18.105873883111698</v>
      </c>
      <c r="I3440">
        <v>-3.47410602523561</v>
      </c>
      <c r="J3440">
        <v>-3.10826877604626</v>
      </c>
      <c r="K3440">
        <v>45.045992383573299</v>
      </c>
      <c r="L3440">
        <v>41.261162694330899</v>
      </c>
      <c r="M3440">
        <v>27.111440209872399</v>
      </c>
      <c r="N3440">
        <v>0.65734653865005899</v>
      </c>
      <c r="O3440">
        <v>47.658536585365802</v>
      </c>
      <c r="P3440">
        <v>59.533073929961098</v>
      </c>
      <c r="Q3440">
        <v>7.0578350148180993E-2</v>
      </c>
    </row>
    <row r="3441" spans="1:17" hidden="1" x14ac:dyDescent="0.3">
      <c r="A3441" t="s">
        <v>7104</v>
      </c>
      <c r="B3441" t="s">
        <v>7105</v>
      </c>
      <c r="C3441" t="s">
        <v>10398</v>
      </c>
      <c r="D3441" t="s">
        <v>122</v>
      </c>
      <c r="E3441">
        <v>55.35</v>
      </c>
      <c r="F3441">
        <v>18.45</v>
      </c>
      <c r="G3441">
        <v>-38.257013014756801</v>
      </c>
      <c r="H3441">
        <v>-21.530936321532501</v>
      </c>
      <c r="I3441">
        <v>-26.029428703892801</v>
      </c>
      <c r="J3441">
        <v>-1.5028410653554001</v>
      </c>
      <c r="K3441">
        <v>19.428379093678</v>
      </c>
      <c r="L3441">
        <v>18.687156764715599</v>
      </c>
      <c r="M3441">
        <v>30.103035308535901</v>
      </c>
      <c r="N3441">
        <v>0.40993172267460098</v>
      </c>
      <c r="O3441">
        <v>50.623306233062301</v>
      </c>
      <c r="P3441">
        <v>26.369863013698598</v>
      </c>
      <c r="Q3441">
        <v>2.3584893834291999E-2</v>
      </c>
    </row>
    <row r="3442" spans="1:17" hidden="1" x14ac:dyDescent="0.3">
      <c r="A3442" t="s">
        <v>7106</v>
      </c>
      <c r="B3442" t="s">
        <v>7107</v>
      </c>
      <c r="C3442" t="s">
        <v>10398</v>
      </c>
      <c r="D3442" t="s">
        <v>1414</v>
      </c>
      <c r="E3442">
        <v>55.336878749999997</v>
      </c>
      <c r="F3442">
        <v>51.5</v>
      </c>
      <c r="G3442">
        <v>-12.8136013266492</v>
      </c>
      <c r="H3442">
        <v>33.953686783259997</v>
      </c>
      <c r="I3442">
        <v>43.094061405090997</v>
      </c>
      <c r="J3442">
        <v>13.8421881744106</v>
      </c>
      <c r="K3442">
        <v>38.868237712885097</v>
      </c>
      <c r="L3442">
        <v>38.023239372971098</v>
      </c>
      <c r="M3442">
        <v>92.754889957452406</v>
      </c>
      <c r="N3442">
        <v>2.3301818181818099</v>
      </c>
      <c r="O3442">
        <v>0.67961165048544503</v>
      </c>
      <c r="P3442">
        <v>77.892918825561296</v>
      </c>
    </row>
    <row r="3443" spans="1:17" hidden="1" x14ac:dyDescent="0.3">
      <c r="A3443" t="s">
        <v>7108</v>
      </c>
      <c r="B3443" t="s">
        <v>7109</v>
      </c>
      <c r="C3443" t="s">
        <v>10398</v>
      </c>
      <c r="D3443" t="s">
        <v>5645</v>
      </c>
      <c r="E3443">
        <v>55.311999999999998</v>
      </c>
      <c r="F3443">
        <v>172.85</v>
      </c>
      <c r="G3443">
        <v>-66.989517739332797</v>
      </c>
      <c r="H3443">
        <v>-14.611601755153201</v>
      </c>
      <c r="I3443">
        <v>-43.783173149653003</v>
      </c>
      <c r="J3443">
        <v>-7.1457998135773098</v>
      </c>
      <c r="K3443">
        <v>190.175981065889</v>
      </c>
      <c r="L3443">
        <v>214.65037537767199</v>
      </c>
      <c r="M3443">
        <v>22.0994813329336</v>
      </c>
      <c r="N3443">
        <v>0.65031560768960495</v>
      </c>
      <c r="O3443">
        <v>79.346253977437001</v>
      </c>
      <c r="P3443">
        <v>2.7645659928656299</v>
      </c>
      <c r="Q3443">
        <v>8.0330118710600001E-2</v>
      </c>
    </row>
    <row r="3444" spans="1:17" hidden="1" x14ac:dyDescent="0.3">
      <c r="A3444" t="s">
        <v>7110</v>
      </c>
      <c r="B3444" t="s">
        <v>7111</v>
      </c>
      <c r="C3444" t="s">
        <v>10398</v>
      </c>
      <c r="D3444" t="s">
        <v>552</v>
      </c>
      <c r="E3444">
        <v>55.297919999999998</v>
      </c>
      <c r="F3444">
        <v>0.83</v>
      </c>
      <c r="G3444">
        <v>-42.225225625491497</v>
      </c>
      <c r="H3444">
        <v>-13.117315530709</v>
      </c>
      <c r="I3444">
        <v>9.5970107249417893</v>
      </c>
      <c r="J3444">
        <v>-9.4056750734525707</v>
      </c>
      <c r="K3444">
        <v>0.90656129514464801</v>
      </c>
      <c r="L3444">
        <v>0.914321243445538</v>
      </c>
      <c r="M3444">
        <v>20.766976650066301</v>
      </c>
      <c r="N3444">
        <v>0.32030984843041899</v>
      </c>
      <c r="O3444">
        <v>43.3734939759036</v>
      </c>
      <c r="P3444">
        <v>84.4444444444444</v>
      </c>
      <c r="Q3444">
        <v>-5.1562172249550002E-3</v>
      </c>
    </row>
    <row r="3445" spans="1:17" hidden="1" x14ac:dyDescent="0.3">
      <c r="A3445" t="s">
        <v>7112</v>
      </c>
      <c r="B3445" t="s">
        <v>7113</v>
      </c>
      <c r="C3445" t="s">
        <v>10398</v>
      </c>
      <c r="D3445" t="s">
        <v>77</v>
      </c>
      <c r="E3445">
        <v>55.216163999999999</v>
      </c>
      <c r="F3445">
        <v>19.600000000000001</v>
      </c>
      <c r="G3445">
        <v>-24.780812453524199</v>
      </c>
      <c r="H3445">
        <v>-4.0122467754244102</v>
      </c>
      <c r="I3445">
        <v>-19.602834655808</v>
      </c>
      <c r="J3445">
        <v>-0.63145084327779299</v>
      </c>
      <c r="K3445">
        <v>19.8130788635141</v>
      </c>
      <c r="L3445">
        <v>20.509888586121399</v>
      </c>
      <c r="M3445">
        <v>66.913029405751701</v>
      </c>
      <c r="N3445">
        <v>0.612022402472571</v>
      </c>
      <c r="O3445">
        <v>82.142857142857096</v>
      </c>
      <c r="P3445">
        <v>15.294117647058799</v>
      </c>
      <c r="Q3445">
        <v>0.13190347644206399</v>
      </c>
    </row>
    <row r="3446" spans="1:17" hidden="1" x14ac:dyDescent="0.3">
      <c r="A3446" t="s">
        <v>7114</v>
      </c>
      <c r="B3446" t="s">
        <v>7115</v>
      </c>
      <c r="C3446" t="s">
        <v>10398</v>
      </c>
      <c r="D3446" t="s">
        <v>259</v>
      </c>
      <c r="E3446">
        <v>55.210577000000001</v>
      </c>
      <c r="F3446">
        <v>53</v>
      </c>
      <c r="G3446">
        <v>135.406353321876</v>
      </c>
      <c r="I3446">
        <v>-18.937205292903698</v>
      </c>
      <c r="K3446">
        <v>53.706138190125102</v>
      </c>
      <c r="L3446">
        <v>38.513103008389599</v>
      </c>
      <c r="M3446">
        <v>19.721633824694301</v>
      </c>
      <c r="N3446">
        <v>1</v>
      </c>
      <c r="O3446">
        <v>50.943396226415103</v>
      </c>
      <c r="P3446">
        <v>165</v>
      </c>
    </row>
    <row r="3447" spans="1:17" hidden="1" x14ac:dyDescent="0.3">
      <c r="A3447" t="s">
        <v>7116</v>
      </c>
      <c r="B3447" t="s">
        <v>7117</v>
      </c>
      <c r="C3447" t="s">
        <v>10398</v>
      </c>
      <c r="D3447" t="s">
        <v>278</v>
      </c>
      <c r="E3447">
        <v>55.188086400000003</v>
      </c>
      <c r="F3447">
        <v>64.8</v>
      </c>
      <c r="G3447">
        <v>3.5205686053608298</v>
      </c>
      <c r="H3447">
        <v>-11.764946938885499</v>
      </c>
      <c r="I3447">
        <v>-16.845296967365801</v>
      </c>
      <c r="J3447">
        <v>-11.559431859797201</v>
      </c>
      <c r="K3447">
        <v>64.675370020293101</v>
      </c>
      <c r="L3447">
        <v>62.530983606831299</v>
      </c>
      <c r="M3447">
        <v>51.053961499798703</v>
      </c>
      <c r="N3447">
        <v>0.74734496980592902</v>
      </c>
      <c r="O3447">
        <v>17.283950617283899</v>
      </c>
      <c r="P3447">
        <v>43.936028431807998</v>
      </c>
      <c r="Q3447">
        <v>5.9050894997916999E-2</v>
      </c>
    </row>
    <row r="3448" spans="1:17" hidden="1" x14ac:dyDescent="0.3">
      <c r="A3448" t="s">
        <v>7118</v>
      </c>
      <c r="B3448" t="s">
        <v>7119</v>
      </c>
      <c r="C3448" t="s">
        <v>10398</v>
      </c>
      <c r="D3448" t="s">
        <v>77</v>
      </c>
      <c r="E3448">
        <v>55.171087049999997</v>
      </c>
      <c r="F3448">
        <v>53.86</v>
      </c>
      <c r="G3448">
        <v>-52.253037832632003</v>
      </c>
      <c r="H3448">
        <v>-7.13340184119419</v>
      </c>
      <c r="I3448">
        <v>-29.959149037403499</v>
      </c>
      <c r="J3448">
        <v>-7.5047342876196899</v>
      </c>
      <c r="K3448">
        <v>54.724578633771401</v>
      </c>
      <c r="L3448">
        <v>59.332440091715299</v>
      </c>
      <c r="M3448">
        <v>46.817374670311096</v>
      </c>
      <c r="N3448">
        <v>0.69457250127027204</v>
      </c>
      <c r="O3448">
        <v>52.9706646862235</v>
      </c>
      <c r="P3448">
        <v>9.9183673469387799</v>
      </c>
      <c r="Q3448">
        <v>2.9979016055879E-2</v>
      </c>
    </row>
    <row r="3449" spans="1:17" hidden="1" x14ac:dyDescent="0.3">
      <c r="A3449" t="s">
        <v>7120</v>
      </c>
      <c r="B3449" t="s">
        <v>7121</v>
      </c>
      <c r="C3449" t="s">
        <v>10398</v>
      </c>
      <c r="D3449" t="s">
        <v>4063</v>
      </c>
      <c r="E3449">
        <v>55.170499999999997</v>
      </c>
      <c r="F3449">
        <v>17.5</v>
      </c>
      <c r="G3449">
        <v>-39.387461111112799</v>
      </c>
      <c r="H3449">
        <v>-7.3693830453388003</v>
      </c>
      <c r="I3449">
        <v>-2.8120295101853698</v>
      </c>
      <c r="J3449">
        <v>-4.7150349742521502</v>
      </c>
      <c r="K3449">
        <v>16.587286114842399</v>
      </c>
      <c r="L3449">
        <v>15.768811819105499</v>
      </c>
      <c r="M3449">
        <v>52.9212178450829</v>
      </c>
      <c r="N3449">
        <v>0.39168875477473902</v>
      </c>
      <c r="O3449">
        <v>17.428571428571399</v>
      </c>
      <c r="P3449">
        <v>59.090909090909001</v>
      </c>
      <c r="Q3449">
        <v>0.123737934651173</v>
      </c>
    </row>
    <row r="3450" spans="1:17" hidden="1" x14ac:dyDescent="0.3">
      <c r="A3450" t="s">
        <v>7122</v>
      </c>
      <c r="B3450" t="s">
        <v>7123</v>
      </c>
      <c r="C3450" t="s">
        <v>10398</v>
      </c>
      <c r="D3450" t="s">
        <v>1171</v>
      </c>
      <c r="E3450">
        <v>55.148402400000002</v>
      </c>
      <c r="F3450">
        <v>19.11</v>
      </c>
      <c r="G3450">
        <v>-53.579326869053901</v>
      </c>
      <c r="H3450">
        <v>26.704616506685198</v>
      </c>
      <c r="I3450">
        <v>51.922496626940102</v>
      </c>
      <c r="J3450">
        <v>2.6888065318986101</v>
      </c>
      <c r="K3450">
        <v>16.2761341495561</v>
      </c>
      <c r="L3450">
        <v>17.126747420290801</v>
      </c>
      <c r="M3450">
        <v>74.130654782190902</v>
      </c>
      <c r="N3450">
        <v>1.3578839313154101</v>
      </c>
      <c r="O3450">
        <v>137.83359497645199</v>
      </c>
      <c r="P3450">
        <v>91.482965931863703</v>
      </c>
      <c r="Q3450">
        <v>0.27545838471475498</v>
      </c>
    </row>
    <row r="3451" spans="1:17" hidden="1" x14ac:dyDescent="0.3">
      <c r="A3451" t="s">
        <v>7124</v>
      </c>
      <c r="B3451" t="s">
        <v>7125</v>
      </c>
      <c r="C3451" t="s">
        <v>10398</v>
      </c>
      <c r="D3451" t="s">
        <v>5562</v>
      </c>
      <c r="E3451">
        <v>55.078908800000001</v>
      </c>
      <c r="F3451">
        <v>73</v>
      </c>
      <c r="G3451">
        <v>-68.249108862997005</v>
      </c>
      <c r="H3451">
        <v>-9.6956359595356894</v>
      </c>
      <c r="I3451">
        <v>-41.333993076724397</v>
      </c>
      <c r="J3451">
        <v>-8.6196678657975294</v>
      </c>
      <c r="K3451">
        <v>77.328671255056193</v>
      </c>
      <c r="L3451">
        <v>95.960606484358493</v>
      </c>
      <c r="M3451">
        <v>46.437605310279402</v>
      </c>
      <c r="N3451">
        <v>3.6978213582847003E-2</v>
      </c>
      <c r="O3451">
        <v>119.17808219178001</v>
      </c>
      <c r="P3451">
        <v>15.873015873015801</v>
      </c>
      <c r="Q3451">
        <v>-1.4984687170011999E-2</v>
      </c>
    </row>
    <row r="3452" spans="1:17" hidden="1" x14ac:dyDescent="0.3">
      <c r="A3452" t="s">
        <v>7126</v>
      </c>
      <c r="B3452" t="s">
        <v>7127</v>
      </c>
      <c r="C3452" t="s">
        <v>10398</v>
      </c>
      <c r="D3452" t="s">
        <v>80</v>
      </c>
      <c r="E3452">
        <v>55.027500000000003</v>
      </c>
      <c r="F3452">
        <v>82.5</v>
      </c>
      <c r="G3452">
        <v>-0.62694353602527997</v>
      </c>
      <c r="H3452">
        <v>-10.6469486352955</v>
      </c>
      <c r="I3452">
        <v>-35.964883826499701</v>
      </c>
      <c r="J3452">
        <v>-3.05652677731746</v>
      </c>
      <c r="K3452">
        <v>89.896723588828095</v>
      </c>
      <c r="L3452">
        <v>89.193900881421101</v>
      </c>
      <c r="M3452">
        <v>31.462997386291502</v>
      </c>
      <c r="N3452">
        <v>0.53791342890004701</v>
      </c>
      <c r="O3452">
        <v>91.030303030303003</v>
      </c>
      <c r="P3452">
        <v>62.625665286812499</v>
      </c>
    </row>
    <row r="3453" spans="1:17" hidden="1" x14ac:dyDescent="0.3">
      <c r="A3453" t="s">
        <v>7128</v>
      </c>
      <c r="B3453" t="s">
        <v>7129</v>
      </c>
      <c r="C3453" t="s">
        <v>10398</v>
      </c>
      <c r="D3453" t="s">
        <v>753</v>
      </c>
      <c r="E3453">
        <v>54.986265107999998</v>
      </c>
      <c r="F3453">
        <v>448.73</v>
      </c>
      <c r="G3453">
        <v>1.3344891722547001</v>
      </c>
      <c r="H3453">
        <v>-2.7481754077282101</v>
      </c>
      <c r="I3453">
        <v>1.06714295084322</v>
      </c>
      <c r="J3453">
        <v>-3.51414039590242</v>
      </c>
      <c r="K3453">
        <v>432.69907667356398</v>
      </c>
      <c r="L3453">
        <v>390.00396442595599</v>
      </c>
      <c r="M3453">
        <v>51.557362812998498</v>
      </c>
      <c r="N3453">
        <v>0.240807134024873</v>
      </c>
      <c r="O3453">
        <v>3.8441824705279299</v>
      </c>
      <c r="P3453">
        <v>42.453968253968199</v>
      </c>
    </row>
    <row r="3454" spans="1:17" hidden="1" x14ac:dyDescent="0.3">
      <c r="A3454" t="s">
        <v>7130</v>
      </c>
      <c r="B3454" t="s">
        <v>7131</v>
      </c>
      <c r="C3454" t="s">
        <v>10398</v>
      </c>
      <c r="D3454" t="s">
        <v>1657</v>
      </c>
      <c r="E3454">
        <v>54.967500000000001</v>
      </c>
      <c r="F3454">
        <v>10.47</v>
      </c>
      <c r="G3454">
        <v>-42.270877703978002</v>
      </c>
      <c r="H3454">
        <v>-19.748921020424799</v>
      </c>
      <c r="I3454">
        <v>-46.136534080767902</v>
      </c>
      <c r="J3454">
        <v>-6.6435999392843996</v>
      </c>
      <c r="K3454">
        <v>12.398687641586999</v>
      </c>
      <c r="L3454">
        <v>14.164386239079301</v>
      </c>
      <c r="M3454">
        <v>38.7881604516678</v>
      </c>
      <c r="N3454">
        <v>2.2197609105034801</v>
      </c>
      <c r="O3454">
        <v>93.887297039159506</v>
      </c>
      <c r="P3454">
        <v>7.9381443298969199</v>
      </c>
      <c r="Q3454">
        <v>-6.4488924615165005E-2</v>
      </c>
    </row>
    <row r="3455" spans="1:17" hidden="1" x14ac:dyDescent="0.3">
      <c r="A3455" t="s">
        <v>7132</v>
      </c>
      <c r="B3455" t="s">
        <v>7133</v>
      </c>
      <c r="C3455" t="s">
        <v>10398</v>
      </c>
      <c r="D3455" t="s">
        <v>7134</v>
      </c>
      <c r="E3455">
        <v>54.959230890000001</v>
      </c>
      <c r="F3455">
        <v>24.39</v>
      </c>
      <c r="G3455">
        <v>-10.907515291261801</v>
      </c>
      <c r="H3455">
        <v>-8.7416633567959607</v>
      </c>
      <c r="I3455">
        <v>26.566624740819101</v>
      </c>
      <c r="J3455">
        <v>-3.8009645976819102</v>
      </c>
      <c r="K3455">
        <v>25.415336151022501</v>
      </c>
      <c r="L3455">
        <v>25.159440415376402</v>
      </c>
      <c r="M3455">
        <v>44.790264568399202</v>
      </c>
      <c r="N3455">
        <v>0.30137071554151801</v>
      </c>
      <c r="O3455">
        <v>46.699466994669898</v>
      </c>
      <c r="P3455">
        <v>54.367088607594901</v>
      </c>
    </row>
    <row r="3456" spans="1:17" hidden="1" x14ac:dyDescent="0.3">
      <c r="A3456" t="s">
        <v>7135</v>
      </c>
      <c r="B3456" t="s">
        <v>7136</v>
      </c>
      <c r="C3456" t="s">
        <v>10398</v>
      </c>
      <c r="D3456" t="s">
        <v>132</v>
      </c>
      <c r="E3456">
        <v>54.944554556999996</v>
      </c>
      <c r="F3456">
        <v>75.61</v>
      </c>
      <c r="G3456">
        <v>-53.603696929379403</v>
      </c>
      <c r="H3456">
        <v>-22.910793791578499</v>
      </c>
      <c r="I3456">
        <v>-31.535480138516402</v>
      </c>
      <c r="J3456">
        <v>-2.5071231689475</v>
      </c>
      <c r="K3456">
        <v>84.444213149262694</v>
      </c>
      <c r="L3456">
        <v>98.507581180014895</v>
      </c>
      <c r="M3456">
        <v>31.041691599512099</v>
      </c>
      <c r="N3456">
        <v>1.26486132339073</v>
      </c>
      <c r="O3456">
        <v>112.93479698452499</v>
      </c>
      <c r="P3456">
        <v>3.2500341390140499</v>
      </c>
      <c r="Q3456">
        <v>-4.5559661922258E-2</v>
      </c>
    </row>
    <row r="3457" spans="1:17" hidden="1" x14ac:dyDescent="0.3">
      <c r="A3457" t="s">
        <v>7137</v>
      </c>
      <c r="B3457" t="s">
        <v>7138</v>
      </c>
      <c r="C3457" t="s">
        <v>10398</v>
      </c>
      <c r="D3457" t="s">
        <v>278</v>
      </c>
      <c r="E3457">
        <v>54.872237632000001</v>
      </c>
      <c r="F3457">
        <v>98.68</v>
      </c>
      <c r="G3457">
        <v>49.987790992486502</v>
      </c>
      <c r="H3457">
        <v>15.6014847913521</v>
      </c>
      <c r="I3457">
        <v>1.2997423550781499</v>
      </c>
      <c r="J3457">
        <v>1.98663261885512</v>
      </c>
      <c r="K3457">
        <v>89.997583277203404</v>
      </c>
      <c r="L3457">
        <v>79.895825294391003</v>
      </c>
      <c r="M3457">
        <v>48.969244054943402</v>
      </c>
      <c r="N3457">
        <v>1.0785410845700101</v>
      </c>
      <c r="O3457">
        <v>15.52492906364</v>
      </c>
      <c r="P3457">
        <v>125.554285714285</v>
      </c>
      <c r="Q3457">
        <v>7.6814559046935002E-2</v>
      </c>
    </row>
    <row r="3458" spans="1:17" hidden="1" x14ac:dyDescent="0.3">
      <c r="A3458" t="s">
        <v>7139</v>
      </c>
      <c r="B3458" t="s">
        <v>7140</v>
      </c>
      <c r="C3458" t="s">
        <v>10398</v>
      </c>
      <c r="D3458" t="s">
        <v>3019</v>
      </c>
      <c r="E3458">
        <v>54.8658</v>
      </c>
      <c r="F3458">
        <v>97.8</v>
      </c>
      <c r="G3458">
        <v>-39.992180805470802</v>
      </c>
      <c r="H3458">
        <v>-5.6599001076627298</v>
      </c>
      <c r="I3458">
        <v>7.2893184172494996</v>
      </c>
      <c r="J3458">
        <v>-6.5797795948853199</v>
      </c>
      <c r="K3458">
        <v>102.048441750732</v>
      </c>
      <c r="L3458">
        <v>98.6066862648278</v>
      </c>
      <c r="M3458">
        <v>42.407741557580103</v>
      </c>
      <c r="N3458">
        <v>0.54076911453707699</v>
      </c>
      <c r="O3458">
        <v>63.578732106339402</v>
      </c>
      <c r="P3458">
        <v>35.3820598006644</v>
      </c>
    </row>
    <row r="3459" spans="1:17" hidden="1" x14ac:dyDescent="0.3">
      <c r="A3459" t="s">
        <v>7141</v>
      </c>
      <c r="B3459" t="s">
        <v>7142</v>
      </c>
      <c r="C3459" t="s">
        <v>10398</v>
      </c>
      <c r="D3459" t="s">
        <v>605</v>
      </c>
      <c r="E3459">
        <v>54.795549279999904</v>
      </c>
      <c r="F3459">
        <v>19.96</v>
      </c>
      <c r="G3459">
        <v>-17.142942452770999</v>
      </c>
      <c r="H3459">
        <v>-10.102414530504801</v>
      </c>
      <c r="I3459">
        <v>14.9713696993007</v>
      </c>
      <c r="J3459">
        <v>-8.2715069160285903</v>
      </c>
      <c r="K3459">
        <v>20.291158608104599</v>
      </c>
      <c r="L3459">
        <v>17.8732039400027</v>
      </c>
      <c r="M3459">
        <v>34.534928793160297</v>
      </c>
      <c r="N3459">
        <v>0.18484096567522801</v>
      </c>
      <c r="O3459">
        <v>36.8737474949899</v>
      </c>
      <c r="P3459">
        <v>50.641509433962199</v>
      </c>
      <c r="Q3459">
        <v>4.7227266096595999E-2</v>
      </c>
    </row>
    <row r="3460" spans="1:17" hidden="1" x14ac:dyDescent="0.3">
      <c r="A3460" t="s">
        <v>7143</v>
      </c>
      <c r="B3460" t="s">
        <v>7144</v>
      </c>
      <c r="C3460" t="s">
        <v>10398</v>
      </c>
      <c r="D3460" t="s">
        <v>642</v>
      </c>
      <c r="E3460">
        <v>54.683999999999997</v>
      </c>
      <c r="F3460">
        <v>39.06</v>
      </c>
      <c r="G3460">
        <v>20.4063533218768</v>
      </c>
      <c r="H3460">
        <v>-6.7529517003542603</v>
      </c>
      <c r="I3460">
        <v>8.47631677210269</v>
      </c>
      <c r="J3460">
        <v>-5.7866380487756404</v>
      </c>
      <c r="K3460">
        <v>39.922664717718099</v>
      </c>
      <c r="L3460">
        <v>34.619057554449697</v>
      </c>
      <c r="M3460">
        <v>41.007586368867699</v>
      </c>
      <c r="N3460">
        <v>0.134417187611338</v>
      </c>
      <c r="O3460">
        <v>28.0337941628264</v>
      </c>
      <c r="P3460">
        <v>60.608552631578902</v>
      </c>
      <c r="Q3460">
        <v>0.13908901748772801</v>
      </c>
    </row>
    <row r="3461" spans="1:17" hidden="1" x14ac:dyDescent="0.3">
      <c r="A3461" t="s">
        <v>7145</v>
      </c>
      <c r="B3461" t="s">
        <v>7146</v>
      </c>
      <c r="C3461" t="s">
        <v>10398</v>
      </c>
      <c r="D3461" t="s">
        <v>472</v>
      </c>
      <c r="E3461">
        <v>54.657379800000001</v>
      </c>
      <c r="F3461">
        <v>53.54</v>
      </c>
      <c r="G3461">
        <v>52.021007324590499</v>
      </c>
      <c r="H3461">
        <v>-8.4814173111017599</v>
      </c>
      <c r="I3461">
        <v>30.050801538444802</v>
      </c>
      <c r="J3461">
        <v>-0.24496589415601699</v>
      </c>
      <c r="K3461">
        <v>56.321086288805702</v>
      </c>
      <c r="L3461">
        <v>48.856225726688301</v>
      </c>
      <c r="M3461">
        <v>38.211767571435701</v>
      </c>
      <c r="N3461">
        <v>9.3727110941153893E-2</v>
      </c>
      <c r="O3461">
        <v>47.273066865894599</v>
      </c>
      <c r="P3461">
        <v>90.533807829181399</v>
      </c>
      <c r="Q3461">
        <v>6.7339526237812003E-2</v>
      </c>
    </row>
    <row r="3462" spans="1:17" hidden="1" x14ac:dyDescent="0.3">
      <c r="A3462" t="s">
        <v>7147</v>
      </c>
      <c r="B3462" t="s">
        <v>7148</v>
      </c>
      <c r="C3462" t="s">
        <v>10398</v>
      </c>
      <c r="D3462" t="s">
        <v>114</v>
      </c>
      <c r="E3462">
        <v>54.573582000000002</v>
      </c>
      <c r="F3462">
        <v>142</v>
      </c>
      <c r="G3462">
        <v>-27.910868303615398</v>
      </c>
      <c r="H3462">
        <v>-10.069503888357399</v>
      </c>
      <c r="I3462">
        <v>-16.412518592858099</v>
      </c>
      <c r="J3462">
        <v>-7.0467007144781997</v>
      </c>
      <c r="K3462">
        <v>155.974374457739</v>
      </c>
      <c r="M3462">
        <v>40.871143365954701</v>
      </c>
      <c r="N3462">
        <v>0.43056478405315601</v>
      </c>
      <c r="O3462">
        <v>50.563380281690101</v>
      </c>
      <c r="P3462">
        <v>13.237639553429</v>
      </c>
    </row>
    <row r="3463" spans="1:17" hidden="1" x14ac:dyDescent="0.3">
      <c r="A3463" t="s">
        <v>7149</v>
      </c>
      <c r="B3463" t="s">
        <v>7150</v>
      </c>
      <c r="C3463" t="s">
        <v>10398</v>
      </c>
      <c r="D3463" t="s">
        <v>472</v>
      </c>
      <c r="E3463">
        <v>54.521213312</v>
      </c>
      <c r="F3463">
        <v>59.14</v>
      </c>
      <c r="G3463">
        <v>-13.7464380591221</v>
      </c>
      <c r="H3463">
        <v>-9.3410181955056402</v>
      </c>
      <c r="I3463">
        <v>6.5411624636140804</v>
      </c>
      <c r="J3463">
        <v>-4.5483764465808401</v>
      </c>
      <c r="K3463">
        <v>60.380757957024699</v>
      </c>
      <c r="L3463">
        <v>59.4032230787572</v>
      </c>
      <c r="M3463">
        <v>41.619875942281602</v>
      </c>
      <c r="N3463">
        <v>0.38138597939159802</v>
      </c>
      <c r="O3463">
        <v>50.321271559012501</v>
      </c>
      <c r="P3463">
        <v>26.909871244635099</v>
      </c>
      <c r="Q3463">
        <v>-1.6298431771079001E-2</v>
      </c>
    </row>
    <row r="3464" spans="1:17" hidden="1" x14ac:dyDescent="0.3">
      <c r="A3464" t="s">
        <v>7151</v>
      </c>
      <c r="B3464" t="s">
        <v>7152</v>
      </c>
      <c r="C3464" t="s">
        <v>10398</v>
      </c>
      <c r="D3464" t="s">
        <v>141</v>
      </c>
      <c r="E3464">
        <v>54.356974999999998</v>
      </c>
      <c r="F3464">
        <v>5.41</v>
      </c>
      <c r="G3464">
        <v>-50.061482935432998</v>
      </c>
      <c r="H3464">
        <v>0.51904810565462001</v>
      </c>
      <c r="I3464">
        <v>-16.403567644057599</v>
      </c>
      <c r="J3464">
        <v>-7.73106649618913</v>
      </c>
      <c r="K3464">
        <v>5.3754661930372798</v>
      </c>
      <c r="L3464">
        <v>5.3649026306750498</v>
      </c>
      <c r="M3464">
        <v>47.478317968516301</v>
      </c>
      <c r="N3464">
        <v>0.96191234192332897</v>
      </c>
      <c r="O3464">
        <v>76.709796672828006</v>
      </c>
      <c r="P3464">
        <v>19.955654101995499</v>
      </c>
      <c r="Q3464">
        <v>8.0709924722550994E-2</v>
      </c>
    </row>
    <row r="3465" spans="1:17" hidden="1" x14ac:dyDescent="0.3">
      <c r="A3465" t="s">
        <v>7153</v>
      </c>
      <c r="B3465" t="s">
        <v>7154</v>
      </c>
      <c r="C3465" t="s">
        <v>10398</v>
      </c>
      <c r="D3465" t="s">
        <v>429</v>
      </c>
      <c r="E3465">
        <v>54.296759999999999</v>
      </c>
      <c r="F3465">
        <v>77.7</v>
      </c>
      <c r="G3465">
        <v>-49.490553894617904</v>
      </c>
      <c r="H3465">
        <v>10.218150740802701</v>
      </c>
      <c r="I3465">
        <v>6.5637757103174197</v>
      </c>
      <c r="J3465">
        <v>-9.2133673811448702</v>
      </c>
      <c r="K3465">
        <v>70.588159506545495</v>
      </c>
      <c r="L3465">
        <v>69.485389731805498</v>
      </c>
      <c r="M3465">
        <v>55.956031727940797</v>
      </c>
      <c r="N3465">
        <v>1.2557781201848901</v>
      </c>
      <c r="O3465">
        <v>31.081081081080999</v>
      </c>
      <c r="P3465">
        <v>47.298578199052102</v>
      </c>
      <c r="Q3465">
        <v>5.7166767146109E-2</v>
      </c>
    </row>
    <row r="3466" spans="1:17" hidden="1" x14ac:dyDescent="0.3">
      <c r="A3466" t="s">
        <v>7155</v>
      </c>
      <c r="B3466" t="s">
        <v>7156</v>
      </c>
      <c r="C3466" t="s">
        <v>10398</v>
      </c>
      <c r="D3466" t="s">
        <v>266</v>
      </c>
      <c r="E3466">
        <v>54.257625599999997</v>
      </c>
      <c r="F3466">
        <v>26.71</v>
      </c>
      <c r="G3466">
        <v>-49.1660646245248</v>
      </c>
      <c r="H3466">
        <v>0.39863262629071</v>
      </c>
      <c r="I3466">
        <v>-9.9138469876169992</v>
      </c>
      <c r="J3466">
        <v>-4.4976811066350697</v>
      </c>
      <c r="K3466">
        <v>24.815618735065499</v>
      </c>
      <c r="L3466">
        <v>27.090138870610001</v>
      </c>
      <c r="M3466">
        <v>69.862272839919498</v>
      </c>
      <c r="N3466">
        <v>1.0277754585508601</v>
      </c>
      <c r="O3466">
        <v>32.834144515162798</v>
      </c>
      <c r="P3466">
        <v>26.288416075650101</v>
      </c>
      <c r="Q3466">
        <v>-7.3115371662183001E-2</v>
      </c>
    </row>
    <row r="3467" spans="1:17" hidden="1" x14ac:dyDescent="0.3">
      <c r="A3467" t="s">
        <v>7157</v>
      </c>
      <c r="B3467" t="s">
        <v>7158</v>
      </c>
      <c r="C3467" t="s">
        <v>10398</v>
      </c>
      <c r="D3467" t="s">
        <v>125</v>
      </c>
      <c r="E3467">
        <v>54.237000000000002</v>
      </c>
      <c r="F3467">
        <v>5.37</v>
      </c>
      <c r="G3467">
        <v>-104.835693704402</v>
      </c>
      <c r="H3467">
        <v>-8.4567510760942195</v>
      </c>
      <c r="I3467">
        <v>-38.891757144357001</v>
      </c>
      <c r="J3467">
        <v>-4.5552856759939004</v>
      </c>
      <c r="K3467">
        <v>5.7435113973047498</v>
      </c>
      <c r="L3467">
        <v>8.2011415179044302</v>
      </c>
      <c r="M3467">
        <v>20.283724566175898</v>
      </c>
      <c r="N3467">
        <v>0.83564542073534598</v>
      </c>
      <c r="O3467">
        <v>318.99441340782101</v>
      </c>
      <c r="P3467">
        <v>3.6679536679536699</v>
      </c>
      <c r="Q3467">
        <v>0.16149135541469201</v>
      </c>
    </row>
    <row r="3468" spans="1:17" hidden="1" x14ac:dyDescent="0.3">
      <c r="A3468" t="s">
        <v>7159</v>
      </c>
      <c r="B3468" t="s">
        <v>7160</v>
      </c>
      <c r="C3468" t="s">
        <v>10398</v>
      </c>
      <c r="D3468" t="s">
        <v>533</v>
      </c>
      <c r="E3468">
        <v>54.168109399999999</v>
      </c>
      <c r="F3468">
        <v>46.33</v>
      </c>
      <c r="G3468">
        <v>-64.248089555415106</v>
      </c>
      <c r="H3468">
        <v>6.7347665856224497</v>
      </c>
      <c r="I3468">
        <v>-47.524086000115297</v>
      </c>
      <c r="J3468">
        <v>2.6569863021171098</v>
      </c>
      <c r="K3468">
        <v>45.439777177030003</v>
      </c>
      <c r="L3468">
        <v>47.9204948916259</v>
      </c>
      <c r="M3468">
        <v>47.280494021344502</v>
      </c>
      <c r="N3468">
        <v>0.170816594688531</v>
      </c>
      <c r="O3468">
        <v>60.673429743146997</v>
      </c>
      <c r="P3468">
        <v>55.521987244041597</v>
      </c>
      <c r="Q3468">
        <v>0.14449967586877199</v>
      </c>
    </row>
    <row r="3469" spans="1:17" hidden="1" x14ac:dyDescent="0.3">
      <c r="A3469" t="s">
        <v>7161</v>
      </c>
      <c r="B3469" t="s">
        <v>7162</v>
      </c>
      <c r="C3469" t="s">
        <v>10398</v>
      </c>
      <c r="D3469" t="s">
        <v>390</v>
      </c>
      <c r="E3469">
        <v>54.049386089999999</v>
      </c>
      <c r="F3469">
        <v>16.98</v>
      </c>
      <c r="G3469">
        <v>-78.587338477462197</v>
      </c>
      <c r="H3469">
        <v>-7.8066318020053798</v>
      </c>
      <c r="I3469">
        <v>-58.390655617154898</v>
      </c>
      <c r="J3469">
        <v>-10.241341308358299</v>
      </c>
      <c r="K3469">
        <v>18.977210258094299</v>
      </c>
      <c r="L3469">
        <v>26.095432216290099</v>
      </c>
      <c r="M3469">
        <v>40.9060172028652</v>
      </c>
      <c r="N3469">
        <v>0.26399389373042398</v>
      </c>
      <c r="O3469">
        <v>167.020023557126</v>
      </c>
      <c r="P3469">
        <v>6.125</v>
      </c>
      <c r="Q3469">
        <v>9.3137378065324003E-2</v>
      </c>
    </row>
    <row r="3470" spans="1:17" hidden="1" x14ac:dyDescent="0.3">
      <c r="A3470" t="s">
        <v>7163</v>
      </c>
      <c r="B3470" t="s">
        <v>7164</v>
      </c>
      <c r="C3470" t="s">
        <v>10398</v>
      </c>
      <c r="E3470">
        <v>54.019159999999999</v>
      </c>
      <c r="F3470">
        <v>39.65</v>
      </c>
      <c r="G3470">
        <v>-29.5936466781231</v>
      </c>
      <c r="H3470">
        <v>-4.4216633567959702</v>
      </c>
      <c r="I3470">
        <v>146.23803636596699</v>
      </c>
      <c r="J3470">
        <v>-1.71336738114487</v>
      </c>
      <c r="K3470">
        <v>24.1452481753462</v>
      </c>
      <c r="M3470">
        <v>100</v>
      </c>
      <c r="N3470">
        <v>1.2644628099173501</v>
      </c>
      <c r="O3470">
        <v>0</v>
      </c>
    </row>
    <row r="3471" spans="1:17" hidden="1" x14ac:dyDescent="0.3">
      <c r="A3471" t="s">
        <v>7165</v>
      </c>
      <c r="B3471" t="s">
        <v>7166</v>
      </c>
      <c r="C3471" t="s">
        <v>10398</v>
      </c>
      <c r="D3471" t="s">
        <v>533</v>
      </c>
      <c r="E3471">
        <v>53.984610000000004</v>
      </c>
      <c r="F3471">
        <v>96.66</v>
      </c>
      <c r="G3471">
        <v>94.415623310289305</v>
      </c>
      <c r="H3471">
        <v>62.456308117055002</v>
      </c>
      <c r="I3471">
        <v>67.575083363022102</v>
      </c>
      <c r="J3471">
        <v>12.964754593685701</v>
      </c>
      <c r="K3471">
        <v>66.640599467192303</v>
      </c>
      <c r="L3471">
        <v>58.161589674773502</v>
      </c>
      <c r="M3471">
        <v>97.403857562321804</v>
      </c>
      <c r="N3471">
        <v>0.33331897757067502</v>
      </c>
      <c r="O3471">
        <v>0</v>
      </c>
      <c r="P3471">
        <v>138.313609467455</v>
      </c>
      <c r="Q3471">
        <v>8.6666754961629996E-2</v>
      </c>
    </row>
    <row r="3472" spans="1:17" hidden="1" x14ac:dyDescent="0.3">
      <c r="A3472" t="s">
        <v>7167</v>
      </c>
      <c r="B3472" t="s">
        <v>7168</v>
      </c>
      <c r="C3472" t="s">
        <v>10398</v>
      </c>
      <c r="D3472" t="s">
        <v>407</v>
      </c>
      <c r="E3472">
        <v>53.904484600000004</v>
      </c>
      <c r="F3472">
        <v>41.38</v>
      </c>
      <c r="G3472">
        <v>13.589744325337</v>
      </c>
      <c r="H3472">
        <v>7.4161744810418702</v>
      </c>
      <c r="I3472">
        <v>-11.992732864801701</v>
      </c>
      <c r="J3472">
        <v>4.3891967214192302</v>
      </c>
      <c r="K3472">
        <v>40.056075814505597</v>
      </c>
      <c r="L3472">
        <v>38.910595435430501</v>
      </c>
      <c r="M3472">
        <v>57.227656274427098</v>
      </c>
      <c r="N3472">
        <v>0.30469960992726502</v>
      </c>
      <c r="O3472">
        <v>53.334944417593</v>
      </c>
      <c r="P3472">
        <v>70.639175257731907</v>
      </c>
      <c r="Q3472">
        <v>-6.7647941153519006E-2</v>
      </c>
    </row>
    <row r="3473" spans="1:17" hidden="1" x14ac:dyDescent="0.3">
      <c r="A3473" t="s">
        <v>7169</v>
      </c>
      <c r="B3473" t="s">
        <v>7170</v>
      </c>
      <c r="C3473" t="s">
        <v>10398</v>
      </c>
      <c r="D3473" t="s">
        <v>2300</v>
      </c>
      <c r="E3473">
        <v>53.8519924799999</v>
      </c>
      <c r="F3473">
        <v>52.8</v>
      </c>
      <c r="G3473">
        <v>-17.7055347900112</v>
      </c>
      <c r="H3473">
        <v>-7.0046891870542796</v>
      </c>
      <c r="I3473">
        <v>-5.7548714354509896</v>
      </c>
      <c r="J3473">
        <v>3.15257104983823</v>
      </c>
      <c r="K3473">
        <v>52.541580365077202</v>
      </c>
      <c r="L3473">
        <v>50.254718869997703</v>
      </c>
      <c r="M3473">
        <v>49.639647880870598</v>
      </c>
      <c r="N3473">
        <v>0.14462809917355299</v>
      </c>
      <c r="O3473">
        <v>22.348484848484802</v>
      </c>
      <c r="P3473">
        <v>31.999999999999901</v>
      </c>
      <c r="Q3473">
        <v>1.6043144414083998E-2</v>
      </c>
    </row>
    <row r="3474" spans="1:17" hidden="1" x14ac:dyDescent="0.3">
      <c r="A3474" t="s">
        <v>7171</v>
      </c>
      <c r="B3474" t="s">
        <v>7172</v>
      </c>
      <c r="C3474" t="s">
        <v>10398</v>
      </c>
      <c r="D3474" t="s">
        <v>753</v>
      </c>
      <c r="E3474">
        <v>53.792091599999999</v>
      </c>
      <c r="F3474">
        <v>947.97</v>
      </c>
      <c r="G3474">
        <v>-2.3698438007342499</v>
      </c>
      <c r="H3474">
        <v>-0.80375659001112998</v>
      </c>
      <c r="I3474">
        <v>-0.57009891626311604</v>
      </c>
      <c r="J3474">
        <v>-0.62853569117043695</v>
      </c>
      <c r="K3474">
        <v>911.95181073979495</v>
      </c>
      <c r="L3474">
        <v>849.15161648325795</v>
      </c>
      <c r="M3474">
        <v>58.819350865168801</v>
      </c>
      <c r="N3474">
        <v>1.0706269415901399</v>
      </c>
      <c r="O3474">
        <v>2.8513560555713799</v>
      </c>
      <c r="P3474">
        <v>34.635705155517599</v>
      </c>
      <c r="Q3474">
        <v>1.3226938830403E-2</v>
      </c>
    </row>
    <row r="3475" spans="1:17" hidden="1" x14ac:dyDescent="0.3">
      <c r="A3475" t="s">
        <v>7173</v>
      </c>
      <c r="B3475" t="s">
        <v>7174</v>
      </c>
      <c r="C3475" t="s">
        <v>10398</v>
      </c>
      <c r="E3475">
        <v>53.76</v>
      </c>
      <c r="F3475">
        <v>44.8</v>
      </c>
      <c r="G3475">
        <v>31.325893551761901</v>
      </c>
      <c r="H3475">
        <v>47.854896508296697</v>
      </c>
      <c r="I3475">
        <v>-14.7027283082382</v>
      </c>
      <c r="J3475">
        <v>17.227623135188001</v>
      </c>
      <c r="K3475">
        <v>38.323480540471003</v>
      </c>
      <c r="M3475">
        <v>61.077509680107802</v>
      </c>
      <c r="N3475">
        <v>1.3248653671955599</v>
      </c>
      <c r="O3475">
        <v>8.0803571428571495</v>
      </c>
      <c r="P3475">
        <v>60.919540229885001</v>
      </c>
    </row>
    <row r="3476" spans="1:17" hidden="1" x14ac:dyDescent="0.3">
      <c r="A3476" t="s">
        <v>7175</v>
      </c>
      <c r="B3476" t="s">
        <v>7176</v>
      </c>
      <c r="C3476" t="s">
        <v>10398</v>
      </c>
      <c r="D3476" t="s">
        <v>991</v>
      </c>
      <c r="E3476">
        <v>53.752499999999998</v>
      </c>
      <c r="F3476">
        <v>47.78</v>
      </c>
      <c r="G3476">
        <v>-34.052754856487397</v>
      </c>
      <c r="H3476">
        <v>-11.8482290320222</v>
      </c>
      <c r="I3476">
        <v>-22.5544051457302</v>
      </c>
      <c r="J3476">
        <v>-6.2839253700993503</v>
      </c>
      <c r="K3476">
        <v>50.307300013701301</v>
      </c>
      <c r="L3476">
        <v>44.199753771238697</v>
      </c>
      <c r="M3476">
        <v>19.5869434257277</v>
      </c>
      <c r="N3476">
        <v>0.219664681176619</v>
      </c>
      <c r="O3476">
        <v>74.947676852239397</v>
      </c>
      <c r="P3476">
        <v>10.1937269372693</v>
      </c>
      <c r="Q3476">
        <v>-6.9038268131818001E-2</v>
      </c>
    </row>
    <row r="3477" spans="1:17" hidden="1" x14ac:dyDescent="0.3">
      <c r="A3477" t="s">
        <v>7177</v>
      </c>
      <c r="B3477" t="s">
        <v>7178</v>
      </c>
      <c r="C3477" t="s">
        <v>10398</v>
      </c>
      <c r="D3477" t="s">
        <v>4412</v>
      </c>
      <c r="E3477">
        <v>53.654071600000002</v>
      </c>
      <c r="F3477">
        <v>60.92</v>
      </c>
      <c r="G3477">
        <v>-26.444307023534499</v>
      </c>
      <c r="H3477">
        <v>-3.9741248187551901</v>
      </c>
      <c r="I3477">
        <v>6.1805088261877597</v>
      </c>
      <c r="J3477">
        <v>-6.4752721430496401</v>
      </c>
      <c r="K3477">
        <v>59.864508973901998</v>
      </c>
      <c r="L3477">
        <v>58.458854738346602</v>
      </c>
      <c r="M3477">
        <v>52.791215671905199</v>
      </c>
      <c r="N3477">
        <v>1.89252311818826</v>
      </c>
      <c r="O3477">
        <v>32.058437294812798</v>
      </c>
      <c r="P3477">
        <v>43.611504007543601</v>
      </c>
      <c r="Q3477">
        <v>5.4449092654023999E-2</v>
      </c>
    </row>
    <row r="3478" spans="1:17" hidden="1" x14ac:dyDescent="0.3">
      <c r="A3478" t="s">
        <v>7179</v>
      </c>
      <c r="B3478" t="s">
        <v>7180</v>
      </c>
      <c r="C3478" t="s">
        <v>10398</v>
      </c>
      <c r="D3478" t="s">
        <v>21</v>
      </c>
      <c r="E3478">
        <v>53.500729999999997</v>
      </c>
      <c r="F3478">
        <v>1.55</v>
      </c>
      <c r="G3478">
        <v>-90.648923060032601</v>
      </c>
      <c r="H3478">
        <v>-13.4036992849396</v>
      </c>
      <c r="I3478">
        <v>-73.167760735481806</v>
      </c>
      <c r="J3478">
        <v>-3.6488512521126202</v>
      </c>
      <c r="K3478">
        <v>1.68968134029638</v>
      </c>
      <c r="L3478">
        <v>2.4750252875310101</v>
      </c>
      <c r="M3478">
        <v>48.598091398776297</v>
      </c>
      <c r="N3478">
        <v>1.2883064020138499</v>
      </c>
      <c r="O3478">
        <v>241.935483870967</v>
      </c>
      <c r="P3478">
        <v>6.8965517241379404</v>
      </c>
      <c r="Q3478">
        <v>0.112001823599857</v>
      </c>
    </row>
    <row r="3479" spans="1:17" hidden="1" x14ac:dyDescent="0.3">
      <c r="A3479" t="s">
        <v>7181</v>
      </c>
      <c r="B3479" t="s">
        <v>7182</v>
      </c>
      <c r="C3479" t="s">
        <v>10398</v>
      </c>
      <c r="D3479" t="s">
        <v>132</v>
      </c>
      <c r="E3479">
        <v>53.473486950000002</v>
      </c>
      <c r="F3479">
        <v>42.75</v>
      </c>
      <c r="G3479">
        <v>12.9063533218768</v>
      </c>
      <c r="H3479">
        <v>11.0876584481216</v>
      </c>
      <c r="I3479">
        <v>-24.958042065404999</v>
      </c>
      <c r="J3479">
        <v>3.3234876557101498</v>
      </c>
      <c r="K3479">
        <v>40.481367405613497</v>
      </c>
      <c r="L3479">
        <v>40.0269328657103</v>
      </c>
      <c r="M3479">
        <v>82.253059994301907</v>
      </c>
      <c r="N3479">
        <v>2.2217841806750398</v>
      </c>
      <c r="O3479">
        <v>24.678362573099399</v>
      </c>
      <c r="P3479">
        <v>42.5</v>
      </c>
      <c r="Q3479">
        <v>2.8796506555986999E-2</v>
      </c>
    </row>
    <row r="3480" spans="1:17" hidden="1" x14ac:dyDescent="0.3">
      <c r="A3480" t="s">
        <v>7183</v>
      </c>
      <c r="B3480" t="s">
        <v>7184</v>
      </c>
      <c r="C3480" t="s">
        <v>10398</v>
      </c>
      <c r="D3480" t="s">
        <v>2435</v>
      </c>
      <c r="E3480">
        <v>53.323410029999998</v>
      </c>
      <c r="F3480">
        <v>74.91</v>
      </c>
      <c r="G3480">
        <v>134.17395895567901</v>
      </c>
      <c r="H3480">
        <v>-15.380567466384999</v>
      </c>
      <c r="I3480">
        <v>69.226533490248499</v>
      </c>
      <c r="J3480">
        <v>4.6896458015293199</v>
      </c>
      <c r="K3480">
        <v>69.380247475795898</v>
      </c>
      <c r="L3480">
        <v>55.7851033296553</v>
      </c>
      <c r="M3480">
        <v>71.905891304981097</v>
      </c>
      <c r="N3480">
        <v>0.51312929578385102</v>
      </c>
      <c r="O3480">
        <v>10.118809237751901</v>
      </c>
      <c r="P3480">
        <v>196.673267326732</v>
      </c>
      <c r="Q3480">
        <v>0.135313830649093</v>
      </c>
    </row>
    <row r="3481" spans="1:17" hidden="1" x14ac:dyDescent="0.3">
      <c r="A3481" t="s">
        <v>7185</v>
      </c>
      <c r="B3481" t="s">
        <v>7186</v>
      </c>
      <c r="C3481" t="s">
        <v>10398</v>
      </c>
      <c r="D3481" t="s">
        <v>141</v>
      </c>
      <c r="E3481">
        <v>53.255920000000003</v>
      </c>
      <c r="F3481">
        <v>48.68</v>
      </c>
      <c r="G3481">
        <v>172.20424544834901</v>
      </c>
      <c r="H3481">
        <v>103.236196025201</v>
      </c>
      <c r="I3481">
        <v>229.12296266173499</v>
      </c>
      <c r="J3481">
        <v>8.2984950150591494</v>
      </c>
      <c r="K3481">
        <v>30.601576482895499</v>
      </c>
      <c r="L3481">
        <v>23.844265137963198</v>
      </c>
      <c r="M3481">
        <v>88.196405340693602</v>
      </c>
      <c r="N3481">
        <v>4.0180823473874101</v>
      </c>
      <c r="O3481">
        <v>0</v>
      </c>
      <c r="P3481">
        <v>249.71264367815999</v>
      </c>
      <c r="Q3481">
        <v>0.137490135200419</v>
      </c>
    </row>
    <row r="3482" spans="1:17" hidden="1" x14ac:dyDescent="0.3">
      <c r="A3482" t="s">
        <v>7187</v>
      </c>
      <c r="B3482" t="s">
        <v>7188</v>
      </c>
      <c r="C3482" t="s">
        <v>10398</v>
      </c>
      <c r="D3482" t="s">
        <v>364</v>
      </c>
      <c r="E3482">
        <v>53.202240000000003</v>
      </c>
      <c r="F3482">
        <v>56.55</v>
      </c>
      <c r="G3482">
        <v>21.206353321876801</v>
      </c>
      <c r="H3482">
        <v>-21.842808216609001</v>
      </c>
      <c r="I3482">
        <v>-10.993024240093099</v>
      </c>
      <c r="J3482">
        <v>-4.6318223167671899</v>
      </c>
      <c r="K3482">
        <v>61.509853431547398</v>
      </c>
      <c r="L3482">
        <v>60.128683556214803</v>
      </c>
      <c r="M3482">
        <v>19.550193748368599</v>
      </c>
      <c r="N3482">
        <v>0.43498664236751</v>
      </c>
      <c r="O3482">
        <v>42.793987621573798</v>
      </c>
      <c r="P3482">
        <v>70.075187969924798</v>
      </c>
      <c r="Q3482">
        <v>-3.718603133377E-3</v>
      </c>
    </row>
    <row r="3483" spans="1:17" hidden="1" x14ac:dyDescent="0.3">
      <c r="A3483" t="s">
        <v>7189</v>
      </c>
      <c r="B3483" t="s">
        <v>7190</v>
      </c>
      <c r="C3483" t="s">
        <v>10398</v>
      </c>
      <c r="D3483" t="s">
        <v>3532</v>
      </c>
      <c r="E3483">
        <v>53.188907800000003</v>
      </c>
      <c r="F3483">
        <v>61.45</v>
      </c>
      <c r="G3483">
        <v>-73.587449084247794</v>
      </c>
      <c r="H3483">
        <v>-17.177896043776499</v>
      </c>
      <c r="I3483">
        <v>-62.089099373490498</v>
      </c>
      <c r="J3483">
        <v>-2.51651698744408</v>
      </c>
      <c r="K3483">
        <v>72.179033776753599</v>
      </c>
      <c r="M3483">
        <v>18.4501944069629</v>
      </c>
      <c r="N3483">
        <v>0.61030186030185996</v>
      </c>
      <c r="O3483">
        <v>96.842961757526396</v>
      </c>
      <c r="P3483">
        <v>6.6840277777777901</v>
      </c>
    </row>
    <row r="3484" spans="1:17" hidden="1" x14ac:dyDescent="0.3">
      <c r="A3484" t="s">
        <v>7191</v>
      </c>
      <c r="B3484" t="s">
        <v>7192</v>
      </c>
      <c r="C3484" t="s">
        <v>10398</v>
      </c>
      <c r="D3484" t="s">
        <v>54</v>
      </c>
      <c r="E3484">
        <v>53.11</v>
      </c>
      <c r="F3484">
        <v>53.11</v>
      </c>
      <c r="G3484">
        <v>-62.212271392662601</v>
      </c>
      <c r="H3484">
        <v>1.32204826926859</v>
      </c>
      <c r="I3484">
        <v>-12.424783636685399</v>
      </c>
      <c r="J3484">
        <v>7.6923703237731598</v>
      </c>
      <c r="K3484">
        <v>48.5278496025512</v>
      </c>
      <c r="L3484">
        <v>57.297106390426599</v>
      </c>
      <c r="M3484">
        <v>68.027308830236606</v>
      </c>
      <c r="N3484">
        <v>2.0817858865796999</v>
      </c>
      <c r="O3484">
        <v>129.71191865938599</v>
      </c>
      <c r="P3484">
        <v>36.179487179487097</v>
      </c>
      <c r="Q3484">
        <v>3.7677892355249001E-2</v>
      </c>
    </row>
    <row r="3485" spans="1:17" hidden="1" x14ac:dyDescent="0.3">
      <c r="A3485" t="s">
        <v>7193</v>
      </c>
      <c r="B3485" t="s">
        <v>7194</v>
      </c>
      <c r="C3485" t="s">
        <v>10398</v>
      </c>
      <c r="D3485" t="s">
        <v>114</v>
      </c>
      <c r="E3485">
        <v>53.097964040000001</v>
      </c>
      <c r="F3485">
        <v>2.2000000000000002</v>
      </c>
      <c r="G3485">
        <v>-5.5931859894901201</v>
      </c>
      <c r="H3485">
        <v>-1.87035303188851</v>
      </c>
      <c r="I3485">
        <v>-12.2495918825592</v>
      </c>
      <c r="J3485">
        <v>1.0670674632677399</v>
      </c>
      <c r="K3485">
        <v>2.80531640952095</v>
      </c>
      <c r="L3485">
        <v>2.8492677430408602</v>
      </c>
      <c r="M3485">
        <v>15.3874106226971</v>
      </c>
      <c r="N3485">
        <v>1</v>
      </c>
      <c r="Q3485">
        <v>-0.13535727796024799</v>
      </c>
    </row>
    <row r="3486" spans="1:17" hidden="1" x14ac:dyDescent="0.3">
      <c r="A3486" t="s">
        <v>7195</v>
      </c>
      <c r="B3486" t="s">
        <v>7196</v>
      </c>
      <c r="C3486" t="s">
        <v>10398</v>
      </c>
      <c r="D3486" t="s">
        <v>1796</v>
      </c>
      <c r="E3486">
        <v>53.036940000000001</v>
      </c>
      <c r="F3486">
        <v>87</v>
      </c>
      <c r="G3486">
        <v>289.88562043855899</v>
      </c>
      <c r="H3486">
        <v>12.3421850397054</v>
      </c>
      <c r="I3486">
        <v>11.6973331982316</v>
      </c>
      <c r="J3486">
        <v>2.20218869858149</v>
      </c>
      <c r="K3486">
        <v>80.435560276144599</v>
      </c>
      <c r="L3486">
        <v>69.072260197178295</v>
      </c>
      <c r="M3486">
        <v>67.235626824346795</v>
      </c>
      <c r="N3486">
        <v>0.99707760199051598</v>
      </c>
      <c r="O3486">
        <v>14.137931034482699</v>
      </c>
      <c r="P3486">
        <v>319.47926711668202</v>
      </c>
      <c r="Q3486">
        <v>0.15013344191969499</v>
      </c>
    </row>
    <row r="3487" spans="1:17" hidden="1" x14ac:dyDescent="0.3">
      <c r="A3487" t="s">
        <v>7197</v>
      </c>
      <c r="B3487" t="s">
        <v>7198</v>
      </c>
      <c r="C3487" t="s">
        <v>10398</v>
      </c>
      <c r="D3487" t="s">
        <v>1657</v>
      </c>
      <c r="E3487">
        <v>52.809140800000002</v>
      </c>
      <c r="F3487">
        <v>21.71</v>
      </c>
      <c r="G3487">
        <v>10.3243447660867</v>
      </c>
      <c r="H3487">
        <v>-14.151393086525699</v>
      </c>
      <c r="I3487">
        <v>73.519883968203402</v>
      </c>
      <c r="J3487">
        <v>-11.4430971108746</v>
      </c>
      <c r="K3487">
        <v>23.135404457988901</v>
      </c>
      <c r="L3487">
        <v>18.105300655211199</v>
      </c>
      <c r="M3487">
        <v>0.32188183257845498</v>
      </c>
      <c r="N3487">
        <v>0.16026801883375499</v>
      </c>
      <c r="O3487">
        <v>23.813910640257902</v>
      </c>
      <c r="P3487">
        <v>138.31966017744099</v>
      </c>
      <c r="Q3487">
        <v>8.3010806756527E-2</v>
      </c>
    </row>
    <row r="3488" spans="1:17" hidden="1" x14ac:dyDescent="0.3">
      <c r="A3488" t="s">
        <v>7199</v>
      </c>
      <c r="B3488" t="s">
        <v>7200</v>
      </c>
      <c r="C3488" t="s">
        <v>10398</v>
      </c>
      <c r="D3488" t="s">
        <v>132</v>
      </c>
      <c r="E3488">
        <v>52.62826338</v>
      </c>
      <c r="F3488">
        <v>157.85</v>
      </c>
      <c r="G3488">
        <v>58.659185760755797</v>
      </c>
      <c r="H3488">
        <v>-3.7027091084299601</v>
      </c>
      <c r="I3488">
        <v>15.675889473312001</v>
      </c>
      <c r="J3488">
        <v>-1.64843231620981</v>
      </c>
      <c r="K3488">
        <v>155.76117079209899</v>
      </c>
      <c r="L3488">
        <v>132.08270894183801</v>
      </c>
      <c r="M3488">
        <v>56.168685554304702</v>
      </c>
      <c r="N3488">
        <v>0.589644745985896</v>
      </c>
      <c r="O3488">
        <v>14.0323091542603</v>
      </c>
      <c r="P3488">
        <v>99.8101265822784</v>
      </c>
      <c r="Q3488">
        <v>9.5604078201473999E-2</v>
      </c>
    </row>
    <row r="3489" spans="1:17" hidden="1" x14ac:dyDescent="0.3">
      <c r="A3489" t="s">
        <v>7201</v>
      </c>
      <c r="B3489" t="s">
        <v>7202</v>
      </c>
      <c r="C3489" t="s">
        <v>10398</v>
      </c>
      <c r="D3489" t="s">
        <v>3147</v>
      </c>
      <c r="E3489">
        <v>52.614425560000001</v>
      </c>
      <c r="F3489">
        <v>109.94</v>
      </c>
      <c r="G3489">
        <v>97.320698007119304</v>
      </c>
      <c r="H3489">
        <v>12.4574313424297</v>
      </c>
      <c r="I3489">
        <v>90.559096655712494</v>
      </c>
      <c r="J3489">
        <v>-6.42347712184604</v>
      </c>
      <c r="K3489">
        <v>83.637118182665702</v>
      </c>
      <c r="L3489">
        <v>65.580285632387202</v>
      </c>
      <c r="M3489">
        <v>72.082056410114106</v>
      </c>
      <c r="N3489">
        <v>2.7007409092743901</v>
      </c>
      <c r="O3489">
        <v>7.0947789703474697</v>
      </c>
      <c r="P3489">
        <v>168.14634146341399</v>
      </c>
      <c r="Q3489">
        <v>0.11132868393324701</v>
      </c>
    </row>
    <row r="3490" spans="1:17" hidden="1" x14ac:dyDescent="0.3">
      <c r="A3490" t="s">
        <v>7203</v>
      </c>
      <c r="B3490" t="s">
        <v>7204</v>
      </c>
      <c r="C3490" t="s">
        <v>10398</v>
      </c>
      <c r="D3490" t="s">
        <v>605</v>
      </c>
      <c r="E3490">
        <v>52.5</v>
      </c>
      <c r="F3490">
        <v>21</v>
      </c>
      <c r="G3490">
        <v>-27.154622287879199</v>
      </c>
      <c r="H3490">
        <v>-4.32651587820415</v>
      </c>
      <c r="I3490">
        <v>-33.075054052386101</v>
      </c>
      <c r="J3490">
        <v>-2.3743683254319401</v>
      </c>
      <c r="K3490">
        <v>22.879976429820999</v>
      </c>
      <c r="L3490">
        <v>23.560862661878101</v>
      </c>
      <c r="M3490">
        <v>40.206840283742601</v>
      </c>
      <c r="N3490">
        <v>1.99300699300699</v>
      </c>
      <c r="O3490">
        <v>52.380952380952301</v>
      </c>
      <c r="P3490">
        <v>13.390928725701899</v>
      </c>
    </row>
    <row r="3491" spans="1:17" hidden="1" x14ac:dyDescent="0.3">
      <c r="A3491" t="s">
        <v>7205</v>
      </c>
      <c r="B3491" t="s">
        <v>7206</v>
      </c>
      <c r="C3491" t="s">
        <v>10398</v>
      </c>
      <c r="D3491" t="s">
        <v>46</v>
      </c>
      <c r="E3491">
        <v>52.361694</v>
      </c>
      <c r="F3491">
        <v>26.46</v>
      </c>
      <c r="G3491">
        <v>-17.427474571298202</v>
      </c>
      <c r="H3491">
        <v>3.5622076109459599</v>
      </c>
      <c r="I3491">
        <v>-20.994379536173199</v>
      </c>
      <c r="J3491">
        <v>-10.2828450185637</v>
      </c>
      <c r="K3491">
        <v>26.757675892672701</v>
      </c>
      <c r="L3491">
        <v>26.457637994566099</v>
      </c>
      <c r="M3491">
        <v>44.981305534317499</v>
      </c>
      <c r="N3491">
        <v>2.4779077405877001</v>
      </c>
      <c r="O3491">
        <v>30.876795162509399</v>
      </c>
      <c r="P3491">
        <v>20.272727272727199</v>
      </c>
    </row>
    <row r="3492" spans="1:17" hidden="1" x14ac:dyDescent="0.3">
      <c r="A3492" t="s">
        <v>7207</v>
      </c>
      <c r="B3492" t="s">
        <v>7208</v>
      </c>
      <c r="C3492" t="s">
        <v>10398</v>
      </c>
      <c r="D3492" t="s">
        <v>605</v>
      </c>
      <c r="E3492">
        <v>52.339072635000001</v>
      </c>
      <c r="F3492">
        <v>19.850000000000001</v>
      </c>
      <c r="G3492">
        <v>-5.5311466781231298</v>
      </c>
      <c r="H3492">
        <v>34.729936086875703</v>
      </c>
      <c r="I3492">
        <v>3.6838441369285899</v>
      </c>
      <c r="J3492">
        <v>-9.0315702528447304</v>
      </c>
      <c r="K3492">
        <v>17.173241122743601</v>
      </c>
      <c r="L3492">
        <v>16.348254055983499</v>
      </c>
      <c r="M3492">
        <v>51.576306357663398</v>
      </c>
      <c r="N3492">
        <v>1.91119820018535</v>
      </c>
      <c r="O3492">
        <v>17.329974811083101</v>
      </c>
      <c r="P3492">
        <v>70.386266094420606</v>
      </c>
      <c r="Q3492">
        <v>3.0591694420991002E-2</v>
      </c>
    </row>
    <row r="3493" spans="1:17" hidden="1" x14ac:dyDescent="0.3">
      <c r="A3493" t="s">
        <v>7209</v>
      </c>
      <c r="B3493" t="s">
        <v>7210</v>
      </c>
      <c r="C3493" t="s">
        <v>10398</v>
      </c>
      <c r="D3493" t="s">
        <v>991</v>
      </c>
      <c r="E3493">
        <v>52.296695999999997</v>
      </c>
      <c r="F3493">
        <v>91.62</v>
      </c>
      <c r="G3493">
        <v>22.801562902715201</v>
      </c>
      <c r="H3493">
        <v>17.3891474540148</v>
      </c>
      <c r="I3493">
        <v>31.610585385575199</v>
      </c>
      <c r="J3493">
        <v>-11.392726098579701</v>
      </c>
      <c r="K3493">
        <v>80.620984625817002</v>
      </c>
      <c r="L3493">
        <v>69.082182917532904</v>
      </c>
      <c r="M3493">
        <v>56.711630612494503</v>
      </c>
      <c r="N3493">
        <v>0.50871758620366703</v>
      </c>
      <c r="O3493">
        <v>11.3294040602488</v>
      </c>
      <c r="P3493">
        <v>71.252336448598101</v>
      </c>
      <c r="Q3493">
        <v>5.7375181652451999E-2</v>
      </c>
    </row>
    <row r="3494" spans="1:17" hidden="1" x14ac:dyDescent="0.3">
      <c r="A3494" t="s">
        <v>7211</v>
      </c>
      <c r="B3494" t="s">
        <v>7212</v>
      </c>
      <c r="C3494" t="s">
        <v>10398</v>
      </c>
      <c r="D3494" t="s">
        <v>4504</v>
      </c>
      <c r="E3494">
        <v>52.2640125</v>
      </c>
      <c r="F3494">
        <v>399</v>
      </c>
      <c r="G3494">
        <v>285.512470675185</v>
      </c>
      <c r="H3494">
        <v>16.873366282966899</v>
      </c>
      <c r="I3494">
        <v>234.533956236346</v>
      </c>
      <c r="J3494">
        <v>-6.5207155858448598</v>
      </c>
      <c r="K3494">
        <v>340.16373697481202</v>
      </c>
      <c r="L3494">
        <v>212.97820353619801</v>
      </c>
      <c r="M3494">
        <v>56.777589196439202</v>
      </c>
      <c r="N3494">
        <v>0.33678756476683902</v>
      </c>
      <c r="O3494">
        <v>9.0100250626566396</v>
      </c>
      <c r="P3494">
        <v>430.23255813953398</v>
      </c>
    </row>
    <row r="3495" spans="1:17" hidden="1" x14ac:dyDescent="0.3">
      <c r="A3495" t="s">
        <v>7213</v>
      </c>
      <c r="B3495" t="s">
        <v>7214</v>
      </c>
      <c r="C3495" t="s">
        <v>10398</v>
      </c>
      <c r="D3495" t="s">
        <v>327</v>
      </c>
      <c r="E3495">
        <v>52.205156250000002</v>
      </c>
      <c r="F3495">
        <v>31.25</v>
      </c>
      <c r="G3495">
        <v>5.6877386032621304</v>
      </c>
      <c r="H3495">
        <v>13.2807848541268</v>
      </c>
      <c r="I3495">
        <v>-49.639656222568497</v>
      </c>
      <c r="K3495">
        <v>29.501193056250301</v>
      </c>
      <c r="L3495">
        <v>31.229928201229601</v>
      </c>
      <c r="M3495">
        <v>69.738801648364699</v>
      </c>
      <c r="N3495">
        <v>3.0896007428040799</v>
      </c>
      <c r="O3495">
        <v>96.32</v>
      </c>
      <c r="P3495">
        <v>107.641196013289</v>
      </c>
      <c r="Q3495">
        <v>0.125203814430074</v>
      </c>
    </row>
    <row r="3496" spans="1:17" hidden="1" x14ac:dyDescent="0.3">
      <c r="A3496" t="s">
        <v>7215</v>
      </c>
      <c r="B3496" t="s">
        <v>7216</v>
      </c>
      <c r="C3496" t="s">
        <v>10398</v>
      </c>
      <c r="D3496" t="s">
        <v>132</v>
      </c>
      <c r="E3496">
        <v>52.067788299999997</v>
      </c>
      <c r="F3496">
        <v>6.71</v>
      </c>
      <c r="G3496">
        <v>30.168258083781598</v>
      </c>
      <c r="H3496">
        <v>-2.0617813508962599</v>
      </c>
      <c r="I3496">
        <v>17.4602585881896</v>
      </c>
      <c r="J3496">
        <v>-10.035692348119699</v>
      </c>
      <c r="K3496">
        <v>7.1989501837138796</v>
      </c>
      <c r="L3496">
        <v>6.18528190730781</v>
      </c>
      <c r="M3496">
        <v>21.0254978134125</v>
      </c>
      <c r="N3496">
        <v>0.23333106693842201</v>
      </c>
      <c r="O3496">
        <v>31.594634873323301</v>
      </c>
      <c r="P3496">
        <v>67.75</v>
      </c>
      <c r="Q3496">
        <v>8.0913205499324001E-2</v>
      </c>
    </row>
    <row r="3497" spans="1:17" hidden="1" x14ac:dyDescent="0.3">
      <c r="A3497" t="s">
        <v>7217</v>
      </c>
      <c r="B3497" t="s">
        <v>7218</v>
      </c>
      <c r="C3497" t="s">
        <v>10398</v>
      </c>
      <c r="D3497" t="s">
        <v>54</v>
      </c>
      <c r="E3497">
        <v>51.946559999999998</v>
      </c>
      <c r="F3497">
        <v>42.44</v>
      </c>
      <c r="G3497">
        <v>47.2396866552101</v>
      </c>
      <c r="H3497">
        <v>-3.1808428959198101</v>
      </c>
      <c r="I3497">
        <v>39.089888217819201</v>
      </c>
      <c r="J3497">
        <v>0.53727200504436901</v>
      </c>
      <c r="K3497">
        <v>38.981825833308299</v>
      </c>
      <c r="L3497">
        <v>35.580345516158303</v>
      </c>
      <c r="M3497">
        <v>67.066069178438596</v>
      </c>
      <c r="N3497">
        <v>2.0521921724543302</v>
      </c>
      <c r="O3497">
        <v>19.439208294062201</v>
      </c>
      <c r="P3497">
        <v>95.126436781609101</v>
      </c>
      <c r="Q3497">
        <v>6.9638363126659997E-2</v>
      </c>
    </row>
    <row r="3498" spans="1:17" hidden="1" x14ac:dyDescent="0.3">
      <c r="A3498" t="s">
        <v>7219</v>
      </c>
      <c r="B3498" t="s">
        <v>7220</v>
      </c>
      <c r="C3498" t="s">
        <v>10398</v>
      </c>
      <c r="D3498" t="s">
        <v>278</v>
      </c>
      <c r="E3498">
        <v>51.837000000000003</v>
      </c>
      <c r="F3498">
        <v>233.5</v>
      </c>
      <c r="G3498">
        <v>103.906353321876</v>
      </c>
      <c r="H3498">
        <v>13.507629572496899</v>
      </c>
      <c r="I3498">
        <v>108.603732158847</v>
      </c>
      <c r="J3498">
        <v>-1.06681565700694</v>
      </c>
      <c r="K3498">
        <v>205.69656149539</v>
      </c>
      <c r="L3498">
        <v>156.72351794366199</v>
      </c>
      <c r="M3498">
        <v>57.592126067862203</v>
      </c>
      <c r="N3498">
        <v>0.40860735009671101</v>
      </c>
      <c r="O3498">
        <v>18.543897216274001</v>
      </c>
      <c r="P3498">
        <v>176.00472813238699</v>
      </c>
    </row>
    <row r="3499" spans="1:17" hidden="1" x14ac:dyDescent="0.3">
      <c r="A3499" t="s">
        <v>7221</v>
      </c>
      <c r="B3499" t="s">
        <v>7222</v>
      </c>
      <c r="C3499" t="s">
        <v>10398</v>
      </c>
      <c r="D3499" t="s">
        <v>51</v>
      </c>
      <c r="E3499">
        <v>51.57</v>
      </c>
      <c r="F3499">
        <v>51.57</v>
      </c>
      <c r="G3499">
        <v>-16.0283526900147</v>
      </c>
      <c r="H3499">
        <v>-4.8302236680800199</v>
      </c>
      <c r="I3499">
        <v>0.86664074889708997</v>
      </c>
      <c r="J3499">
        <v>-8.6406401084175997</v>
      </c>
      <c r="K3499">
        <v>54.826679355565098</v>
      </c>
      <c r="L3499">
        <v>49.751485815906499</v>
      </c>
      <c r="M3499">
        <v>38.950644427166502</v>
      </c>
      <c r="N3499">
        <v>0.19104323882066099</v>
      </c>
      <c r="O3499">
        <v>70.447934845840606</v>
      </c>
      <c r="P3499">
        <v>82.226148409893995</v>
      </c>
      <c r="Q3499">
        <v>2.8648967917043001E-2</v>
      </c>
    </row>
    <row r="3500" spans="1:17" hidden="1" x14ac:dyDescent="0.3">
      <c r="A3500" t="s">
        <v>7223</v>
      </c>
      <c r="B3500" t="s">
        <v>7224</v>
      </c>
      <c r="C3500" t="s">
        <v>10398</v>
      </c>
      <c r="D3500" t="s">
        <v>605</v>
      </c>
      <c r="E3500">
        <v>51.532275237999997</v>
      </c>
      <c r="F3500">
        <v>0.83</v>
      </c>
      <c r="G3500">
        <v>-58.041922540192097</v>
      </c>
      <c r="H3500">
        <v>-13.3105522456848</v>
      </c>
      <c r="I3500">
        <v>-46.543572829434801</v>
      </c>
      <c r="J3500">
        <v>-1.71336738114487</v>
      </c>
      <c r="K3500">
        <v>0.84039252299547496</v>
      </c>
      <c r="L3500">
        <v>1.03027889293048</v>
      </c>
      <c r="M3500">
        <v>48.542251976337802</v>
      </c>
      <c r="N3500">
        <v>0.73851980214819501</v>
      </c>
      <c r="O3500">
        <v>140.96385542168599</v>
      </c>
      <c r="P3500">
        <v>13.6986301369862</v>
      </c>
      <c r="Q3500">
        <v>6.4836951134776999E-2</v>
      </c>
    </row>
    <row r="3501" spans="1:17" hidden="1" x14ac:dyDescent="0.3">
      <c r="A3501" t="s">
        <v>7225</v>
      </c>
      <c r="B3501" t="s">
        <v>7226</v>
      </c>
      <c r="C3501" t="s">
        <v>10398</v>
      </c>
      <c r="D3501" t="s">
        <v>569</v>
      </c>
      <c r="E3501">
        <v>51.457163264999998</v>
      </c>
      <c r="F3501">
        <v>36.03</v>
      </c>
      <c r="G3501">
        <v>5.3501735465959701</v>
      </c>
      <c r="H3501">
        <v>-6.0389879181994699</v>
      </c>
      <c r="I3501">
        <v>2.2453843953595598</v>
      </c>
      <c r="J3501">
        <v>-3.0602612788908901</v>
      </c>
      <c r="K3501">
        <v>35.184630098854598</v>
      </c>
      <c r="L3501">
        <v>33.509131931397398</v>
      </c>
      <c r="M3501">
        <v>45.880016299365302</v>
      </c>
      <c r="N3501">
        <v>0.47879054438006502</v>
      </c>
      <c r="O3501">
        <v>31.834582292533899</v>
      </c>
      <c r="P3501">
        <v>46.941272430668803</v>
      </c>
      <c r="Q3501">
        <v>-2.5472329790050999E-2</v>
      </c>
    </row>
    <row r="3502" spans="1:17" hidden="1" x14ac:dyDescent="0.3">
      <c r="A3502" t="s">
        <v>7227</v>
      </c>
      <c r="B3502" t="s">
        <v>7228</v>
      </c>
      <c r="C3502" t="s">
        <v>10398</v>
      </c>
      <c r="D3502" t="s">
        <v>642</v>
      </c>
      <c r="E3502">
        <v>51.408000000000001</v>
      </c>
      <c r="F3502">
        <v>0.84</v>
      </c>
      <c r="G3502">
        <v>-49.5936466781231</v>
      </c>
      <c r="H3502">
        <v>-16.792797377414502</v>
      </c>
      <c r="I3502">
        <v>-38.095296967365798</v>
      </c>
      <c r="J3502">
        <v>-0.52289119066868495</v>
      </c>
      <c r="K3502">
        <v>0.89019581770094403</v>
      </c>
      <c r="L3502">
        <v>0.98877855946391702</v>
      </c>
      <c r="M3502">
        <v>40.765702326823998</v>
      </c>
      <c r="N3502">
        <v>0.31498379203825499</v>
      </c>
      <c r="O3502">
        <v>102.380952380952</v>
      </c>
      <c r="P3502">
        <v>19.999999999999901</v>
      </c>
      <c r="Q3502">
        <v>-1.2599565492672E-2</v>
      </c>
    </row>
    <row r="3503" spans="1:17" hidden="1" x14ac:dyDescent="0.3">
      <c r="A3503" t="s">
        <v>7229</v>
      </c>
      <c r="B3503" t="s">
        <v>7230</v>
      </c>
      <c r="C3503" t="s">
        <v>10398</v>
      </c>
      <c r="D3503" t="s">
        <v>1657</v>
      </c>
      <c r="E3503">
        <v>51.161830000000002</v>
      </c>
      <c r="F3503">
        <v>27.67</v>
      </c>
      <c r="G3503">
        <v>-12.5462693515579</v>
      </c>
      <c r="H3503">
        <v>10.557416141111901</v>
      </c>
      <c r="I3503">
        <v>-21.7512858253045</v>
      </c>
      <c r="J3503">
        <v>-11.5558870661842</v>
      </c>
      <c r="K3503">
        <v>26.640527253782</v>
      </c>
      <c r="L3503">
        <v>27.001578865444099</v>
      </c>
      <c r="M3503">
        <v>47.019562542195096</v>
      </c>
      <c r="N3503">
        <v>1.0063996043283401</v>
      </c>
      <c r="O3503">
        <v>48.1749186844958</v>
      </c>
      <c r="P3503">
        <v>22.433628318583999</v>
      </c>
      <c r="Q3503">
        <v>-4.0061848371999997E-4</v>
      </c>
    </row>
    <row r="3504" spans="1:17" hidden="1" x14ac:dyDescent="0.3">
      <c r="A3504" t="s">
        <v>7231</v>
      </c>
      <c r="B3504" t="s">
        <v>7232</v>
      </c>
      <c r="C3504" t="s">
        <v>10398</v>
      </c>
      <c r="D3504" t="s">
        <v>467</v>
      </c>
      <c r="E3504">
        <v>51.003106879999997</v>
      </c>
      <c r="F3504">
        <v>19.36</v>
      </c>
      <c r="G3504">
        <v>15.4250799136371</v>
      </c>
      <c r="H3504">
        <v>2.77833664320403</v>
      </c>
      <c r="I3504">
        <v>-13.4466483187172</v>
      </c>
      <c r="J3504">
        <v>-13.431014439968299</v>
      </c>
      <c r="K3504">
        <v>18.927764262756</v>
      </c>
      <c r="L3504">
        <v>18.358973500814201</v>
      </c>
      <c r="M3504">
        <v>43.516898135126297</v>
      </c>
      <c r="N3504">
        <v>1.8866399885321099</v>
      </c>
      <c r="O3504">
        <v>41.270661157024797</v>
      </c>
      <c r="P3504">
        <v>51.249999999999901</v>
      </c>
      <c r="Q3504">
        <v>-9.7864330289346005E-2</v>
      </c>
    </row>
    <row r="3505" spans="1:17" hidden="1" x14ac:dyDescent="0.3">
      <c r="A3505" t="s">
        <v>7233</v>
      </c>
      <c r="B3505" t="s">
        <v>7234</v>
      </c>
      <c r="C3505" t="s">
        <v>10398</v>
      </c>
      <c r="D3505" t="s">
        <v>1509</v>
      </c>
      <c r="E3505">
        <v>50.967194999999997</v>
      </c>
      <c r="F3505">
        <v>111.55</v>
      </c>
      <c r="G3505">
        <v>-12.1725940465441</v>
      </c>
      <c r="H3505">
        <v>0.56657193732167199</v>
      </c>
      <c r="I3505">
        <v>5.5058110658751103</v>
      </c>
      <c r="J3505">
        <v>-1.71336738114487</v>
      </c>
      <c r="K3505">
        <v>106.96901441364101</v>
      </c>
      <c r="L3505">
        <v>99.402215240068401</v>
      </c>
      <c r="M3505">
        <v>99.999996782331607</v>
      </c>
      <c r="N3505">
        <v>0</v>
      </c>
      <c r="O3505">
        <v>0</v>
      </c>
      <c r="P3505">
        <v>23.601108033241001</v>
      </c>
    </row>
    <row r="3506" spans="1:17" hidden="1" x14ac:dyDescent="0.3">
      <c r="A3506" t="s">
        <v>7235</v>
      </c>
      <c r="B3506" t="s">
        <v>7236</v>
      </c>
      <c r="C3506" t="s">
        <v>10398</v>
      </c>
      <c r="D3506" t="s">
        <v>77</v>
      </c>
      <c r="E3506">
        <v>50.953908544000001</v>
      </c>
      <c r="F3506">
        <v>56.56</v>
      </c>
      <c r="G3506">
        <v>20.075577984485999</v>
      </c>
      <c r="H3506">
        <v>-16.336556973817199</v>
      </c>
      <c r="I3506">
        <v>13.90003558806</v>
      </c>
      <c r="J3506">
        <v>-7.4694649421204797</v>
      </c>
      <c r="K3506">
        <v>56.182078280221099</v>
      </c>
      <c r="L3506">
        <v>48.0887564159679</v>
      </c>
      <c r="M3506">
        <v>23.712337605785901</v>
      </c>
      <c r="N3506">
        <v>7.6306424583037893E-2</v>
      </c>
      <c r="O3506">
        <v>22.613154172560002</v>
      </c>
      <c r="P3506">
        <v>76.75</v>
      </c>
      <c r="Q3506">
        <v>3.7004356647674999E-2</v>
      </c>
    </row>
    <row r="3507" spans="1:17" hidden="1" x14ac:dyDescent="0.3">
      <c r="A3507" t="s">
        <v>7237</v>
      </c>
      <c r="B3507" t="s">
        <v>7238</v>
      </c>
      <c r="C3507" t="s">
        <v>10398</v>
      </c>
      <c r="D3507" t="s">
        <v>125</v>
      </c>
      <c r="E3507">
        <v>50.940890500000002</v>
      </c>
      <c r="F3507">
        <v>3.61</v>
      </c>
      <c r="G3507">
        <v>-58.108498163271598</v>
      </c>
      <c r="H3507">
        <v>-18.876639660113501</v>
      </c>
      <c r="I3507">
        <v>-26.702891904074701</v>
      </c>
      <c r="J3507">
        <v>-1.71336738114487</v>
      </c>
      <c r="K3507">
        <v>4.1858320146685601</v>
      </c>
      <c r="L3507">
        <v>4.2753980039668198</v>
      </c>
      <c r="M3507">
        <v>4.9294670613389702</v>
      </c>
      <c r="N3507">
        <v>0.22424580177256501</v>
      </c>
      <c r="O3507">
        <v>60.6648199445983</v>
      </c>
      <c r="Q3507">
        <v>6.9667069202495005E-2</v>
      </c>
    </row>
    <row r="3508" spans="1:17" hidden="1" x14ac:dyDescent="0.3">
      <c r="A3508" t="s">
        <v>7239</v>
      </c>
      <c r="B3508" t="s">
        <v>7240</v>
      </c>
      <c r="C3508" t="s">
        <v>10398</v>
      </c>
      <c r="D3508" t="s">
        <v>77</v>
      </c>
      <c r="E3508">
        <v>50.887059999999998</v>
      </c>
      <c r="F3508">
        <v>120.4</v>
      </c>
      <c r="G3508">
        <v>88.167250409957902</v>
      </c>
      <c r="H3508">
        <v>-0.85608958630417398</v>
      </c>
      <c r="I3508">
        <v>-24.216154667170901</v>
      </c>
      <c r="J3508">
        <v>-3.00242988114488</v>
      </c>
      <c r="K3508">
        <v>133.17987579875199</v>
      </c>
      <c r="L3508">
        <v>119.44994840363201</v>
      </c>
      <c r="M3508">
        <v>23.8036782310873</v>
      </c>
      <c r="N3508">
        <v>1.58970620061058</v>
      </c>
      <c r="O3508">
        <v>64.244186046511601</v>
      </c>
      <c r="P3508">
        <v>117.76089708808099</v>
      </c>
      <c r="Q3508">
        <v>0.27111869417050199</v>
      </c>
    </row>
    <row r="3509" spans="1:17" hidden="1" x14ac:dyDescent="0.3">
      <c r="A3509" t="s">
        <v>7241</v>
      </c>
      <c r="B3509" t="s">
        <v>7242</v>
      </c>
      <c r="C3509" t="s">
        <v>10398</v>
      </c>
      <c r="D3509" t="s">
        <v>3147</v>
      </c>
      <c r="E3509">
        <v>50.846400000000003</v>
      </c>
      <c r="F3509">
        <v>57.78</v>
      </c>
      <c r="G3509">
        <v>608.337387804635</v>
      </c>
      <c r="H3509">
        <v>49.769953409670997</v>
      </c>
      <c r="I3509">
        <v>489.47568095061501</v>
      </c>
      <c r="J3509">
        <v>6.47990992977949</v>
      </c>
      <c r="K3509">
        <v>38.480503374104998</v>
      </c>
      <c r="L3509">
        <v>18.990171520168499</v>
      </c>
      <c r="M3509">
        <v>100</v>
      </c>
      <c r="N3509">
        <v>2.2887993632924899</v>
      </c>
      <c r="O3509">
        <v>0</v>
      </c>
      <c r="P3509">
        <v>637.93103448275804</v>
      </c>
      <c r="Q3509">
        <v>0.25148137887664901</v>
      </c>
    </row>
    <row r="3510" spans="1:17" hidden="1" x14ac:dyDescent="0.3">
      <c r="A3510" t="s">
        <v>7243</v>
      </c>
      <c r="B3510" t="s">
        <v>7244</v>
      </c>
      <c r="C3510" t="s">
        <v>10398</v>
      </c>
      <c r="D3510" t="s">
        <v>3207</v>
      </c>
      <c r="E3510">
        <v>50.838610080000002</v>
      </c>
      <c r="F3510">
        <v>7.6</v>
      </c>
      <c r="G3510">
        <v>3.7396866552101802</v>
      </c>
      <c r="H3510">
        <v>-5.9581550341327096</v>
      </c>
      <c r="I3510">
        <v>7.5245377433779099</v>
      </c>
      <c r="J3510">
        <v>-2.1019684174142901</v>
      </c>
      <c r="K3510">
        <v>7.5888817701577898</v>
      </c>
      <c r="L3510">
        <v>7.0628536768355303</v>
      </c>
      <c r="M3510">
        <v>40.2060887435523</v>
      </c>
      <c r="N3510">
        <v>0.40085618771255399</v>
      </c>
      <c r="O3510">
        <v>44.210526315789501</v>
      </c>
      <c r="P3510">
        <v>52</v>
      </c>
      <c r="Q3510">
        <v>4.3190468905885002E-2</v>
      </c>
    </row>
    <row r="3511" spans="1:17" hidden="1" x14ac:dyDescent="0.3">
      <c r="A3511" t="s">
        <v>7245</v>
      </c>
      <c r="B3511" t="s">
        <v>7246</v>
      </c>
      <c r="C3511" t="s">
        <v>10398</v>
      </c>
      <c r="D3511" t="s">
        <v>259</v>
      </c>
      <c r="E3511">
        <v>50.812800000000003</v>
      </c>
      <c r="F3511">
        <v>793.95</v>
      </c>
      <c r="G3511">
        <v>-35.075789535265898</v>
      </c>
      <c r="H3511">
        <v>9.7545544082470101</v>
      </c>
      <c r="I3511">
        <v>-12.922426388481201</v>
      </c>
      <c r="J3511">
        <v>2.7635597295001202</v>
      </c>
      <c r="K3511">
        <v>751.15163154001004</v>
      </c>
      <c r="L3511">
        <v>754.53584242586999</v>
      </c>
      <c r="M3511">
        <v>57.7378199492831</v>
      </c>
      <c r="N3511">
        <v>0.92266790702228896</v>
      </c>
      <c r="O3511">
        <v>28.471566219535202</v>
      </c>
      <c r="P3511">
        <v>32.325000000000003</v>
      </c>
      <c r="Q3511">
        <v>0.123797487916828</v>
      </c>
    </row>
    <row r="3512" spans="1:17" hidden="1" x14ac:dyDescent="0.3">
      <c r="A3512" t="s">
        <v>7247</v>
      </c>
      <c r="B3512" t="s">
        <v>7248</v>
      </c>
      <c r="C3512" t="s">
        <v>10398</v>
      </c>
      <c r="D3512" t="s">
        <v>467</v>
      </c>
      <c r="E3512">
        <v>50.6828</v>
      </c>
      <c r="F3512">
        <v>115</v>
      </c>
      <c r="G3512">
        <v>11.079136196494501</v>
      </c>
      <c r="H3512">
        <v>-4.4216633567959702</v>
      </c>
      <c r="I3512">
        <v>-32.910111782180699</v>
      </c>
      <c r="K3512">
        <v>103.73144989199101</v>
      </c>
      <c r="L3512">
        <v>67.939947030370703</v>
      </c>
      <c r="M3512">
        <v>35.259131148800201</v>
      </c>
      <c r="N3512">
        <v>0.75</v>
      </c>
      <c r="O3512">
        <v>20.5217391304347</v>
      </c>
      <c r="P3512">
        <v>48.005148005147902</v>
      </c>
    </row>
    <row r="3513" spans="1:17" hidden="1" x14ac:dyDescent="0.3">
      <c r="A3513" t="s">
        <v>7249</v>
      </c>
      <c r="B3513" t="s">
        <v>7250</v>
      </c>
      <c r="C3513" t="s">
        <v>10398</v>
      </c>
      <c r="D3513" t="s">
        <v>462</v>
      </c>
      <c r="E3513">
        <v>50.524999999999999</v>
      </c>
      <c r="F3513">
        <v>107.5</v>
      </c>
      <c r="G3513">
        <v>-21.824223119225898</v>
      </c>
      <c r="H3513">
        <v>-11.9788528992796</v>
      </c>
      <c r="I3513">
        <v>-10.325873408468601</v>
      </c>
      <c r="J3513">
        <v>-0.77670368801373302</v>
      </c>
      <c r="K3513">
        <v>120.15710011109699</v>
      </c>
      <c r="M3513">
        <v>40.054986932694099</v>
      </c>
      <c r="N3513">
        <v>0.93539900613855598</v>
      </c>
      <c r="O3513">
        <v>62.790697674418603</v>
      </c>
      <c r="P3513">
        <v>13.8168343038644</v>
      </c>
    </row>
    <row r="3514" spans="1:17" hidden="1" x14ac:dyDescent="0.3">
      <c r="A3514" t="s">
        <v>7251</v>
      </c>
      <c r="B3514" t="s">
        <v>7252</v>
      </c>
      <c r="C3514" t="s">
        <v>10398</v>
      </c>
      <c r="D3514" t="s">
        <v>407</v>
      </c>
      <c r="E3514">
        <v>50.486927295000001</v>
      </c>
      <c r="F3514">
        <v>165.35</v>
      </c>
      <c r="G3514">
        <v>-34.0708274984582</v>
      </c>
      <c r="H3514">
        <v>-6.7620274134270097</v>
      </c>
      <c r="I3514">
        <v>-28.7169185889875</v>
      </c>
      <c r="J3514">
        <v>-2.30160267526252</v>
      </c>
      <c r="K3514">
        <v>180.367991069916</v>
      </c>
      <c r="L3514">
        <v>197.232763415981</v>
      </c>
      <c r="M3514">
        <v>37.154380108817499</v>
      </c>
      <c r="N3514">
        <v>1.00760364606418</v>
      </c>
      <c r="O3514">
        <v>65.346235258542393</v>
      </c>
      <c r="P3514">
        <v>10.3068712474983</v>
      </c>
      <c r="Q3514">
        <v>2.6936453543901999E-2</v>
      </c>
    </row>
    <row r="3515" spans="1:17" hidden="1" x14ac:dyDescent="0.3">
      <c r="A3515" t="s">
        <v>7253</v>
      </c>
      <c r="B3515" t="s">
        <v>7254</v>
      </c>
      <c r="C3515" t="s">
        <v>10398</v>
      </c>
      <c r="D3515" t="s">
        <v>407</v>
      </c>
      <c r="E3515">
        <v>50.455068091999998</v>
      </c>
      <c r="F3515">
        <v>79.819999999999993</v>
      </c>
      <c r="G3515">
        <v>-34.058039257416901</v>
      </c>
      <c r="H3515">
        <v>-8.5082018183344399</v>
      </c>
      <c r="I3515">
        <v>-48.650369178954499</v>
      </c>
      <c r="J3515">
        <v>10.4282852326831</v>
      </c>
      <c r="K3515">
        <v>79.122614411051799</v>
      </c>
      <c r="L3515">
        <v>88.167032354037005</v>
      </c>
      <c r="M3515">
        <v>64.588584102842702</v>
      </c>
      <c r="N3515">
        <v>0.73835920177383496</v>
      </c>
      <c r="O3515">
        <v>101.703833625657</v>
      </c>
      <c r="P3515">
        <v>23.236066079975298</v>
      </c>
      <c r="Q3515">
        <v>3.0202207340496001E-2</v>
      </c>
    </row>
    <row r="3516" spans="1:17" hidden="1" x14ac:dyDescent="0.3">
      <c r="A3516" t="s">
        <v>7255</v>
      </c>
      <c r="B3516" t="s">
        <v>7256</v>
      </c>
      <c r="C3516" t="s">
        <v>10398</v>
      </c>
      <c r="D3516" t="s">
        <v>605</v>
      </c>
      <c r="E3516">
        <v>50.441374373999999</v>
      </c>
      <c r="F3516">
        <v>85.94</v>
      </c>
      <c r="G3516">
        <v>-61.897703393365298</v>
      </c>
      <c r="H3516">
        <v>-1.5536180589131501</v>
      </c>
      <c r="I3516">
        <v>-7.7318707441733903</v>
      </c>
      <c r="J3516">
        <v>1.95863361128781</v>
      </c>
      <c r="K3516">
        <v>78.860337083896994</v>
      </c>
      <c r="L3516">
        <v>80.935285813952603</v>
      </c>
      <c r="M3516">
        <v>64.446252160722494</v>
      </c>
      <c r="N3516">
        <v>0.22776373672797501</v>
      </c>
      <c r="O3516">
        <v>60.577146846637199</v>
      </c>
      <c r="P3516">
        <v>40.081499592501999</v>
      </c>
      <c r="Q3516">
        <v>6.9142651148968004E-2</v>
      </c>
    </row>
    <row r="3517" spans="1:17" hidden="1" x14ac:dyDescent="0.3">
      <c r="A3517" t="s">
        <v>7257</v>
      </c>
      <c r="B3517" t="s">
        <v>7258</v>
      </c>
      <c r="C3517" t="s">
        <v>10398</v>
      </c>
      <c r="D3517" t="s">
        <v>472</v>
      </c>
      <c r="E3517">
        <v>50.3984916</v>
      </c>
      <c r="F3517">
        <v>29.34</v>
      </c>
      <c r="G3517">
        <v>-47.293506425668703</v>
      </c>
      <c r="H3517">
        <v>-20.712824535305401</v>
      </c>
      <c r="I3517">
        <v>-12.5557286220421</v>
      </c>
      <c r="J3517">
        <v>-10.437776829963701</v>
      </c>
      <c r="K3517">
        <v>29.707495587519301</v>
      </c>
      <c r="L3517">
        <v>29.4361125109121</v>
      </c>
      <c r="M3517">
        <v>35.334615576264802</v>
      </c>
      <c r="N3517">
        <v>0.46582884825640702</v>
      </c>
      <c r="O3517">
        <v>47.239263803680998</v>
      </c>
      <c r="Q3517">
        <v>6.0304120290083002E-2</v>
      </c>
    </row>
    <row r="3518" spans="1:17" hidden="1" x14ac:dyDescent="0.3">
      <c r="A3518" t="s">
        <v>7259</v>
      </c>
      <c r="B3518" t="s">
        <v>7260</v>
      </c>
      <c r="C3518" t="s">
        <v>10398</v>
      </c>
      <c r="D3518" t="s">
        <v>605</v>
      </c>
      <c r="E3518">
        <v>50.33784</v>
      </c>
      <c r="F3518">
        <v>3.32</v>
      </c>
      <c r="G3518">
        <v>-3.55591082906653</v>
      </c>
      <c r="H3518">
        <v>-13.4380567994189</v>
      </c>
      <c r="I3518">
        <v>-31.411223860316198</v>
      </c>
      <c r="J3518">
        <v>-6.0237122087310802</v>
      </c>
      <c r="K3518">
        <v>3.5767156059155298</v>
      </c>
      <c r="L3518">
        <v>3.6882560512341298</v>
      </c>
      <c r="M3518">
        <v>33.0303374672472</v>
      </c>
      <c r="N3518">
        <v>0.64602888187769003</v>
      </c>
      <c r="O3518">
        <v>130.42168674698701</v>
      </c>
      <c r="P3518">
        <v>50.226244343891402</v>
      </c>
      <c r="Q3518">
        <v>8.7493104671030997E-2</v>
      </c>
    </row>
    <row r="3519" spans="1:17" hidden="1" x14ac:dyDescent="0.3">
      <c r="A3519" t="s">
        <v>7261</v>
      </c>
      <c r="B3519" t="s">
        <v>7262</v>
      </c>
      <c r="C3519" t="s">
        <v>10398</v>
      </c>
      <c r="E3519">
        <v>50.160870719999998</v>
      </c>
      <c r="F3519">
        <v>80.28</v>
      </c>
      <c r="G3519">
        <v>37.6563533218768</v>
      </c>
      <c r="H3519">
        <v>25.762522098904199</v>
      </c>
      <c r="I3519">
        <v>-20.204795808970498</v>
      </c>
      <c r="J3519">
        <v>28.491492075739298</v>
      </c>
      <c r="K3519">
        <v>69.972494957147504</v>
      </c>
      <c r="L3519">
        <v>71.226201860728196</v>
      </c>
      <c r="M3519">
        <v>76.086222454134699</v>
      </c>
      <c r="N3519">
        <v>4.1288431688618203</v>
      </c>
      <c r="O3519">
        <v>45.739910313901298</v>
      </c>
      <c r="P3519">
        <v>122.382271468144</v>
      </c>
      <c r="Q3519">
        <v>0.142234204870999</v>
      </c>
    </row>
    <row r="3520" spans="1:17" hidden="1" x14ac:dyDescent="0.3">
      <c r="A3520" t="s">
        <v>7263</v>
      </c>
      <c r="B3520" t="s">
        <v>7264</v>
      </c>
      <c r="C3520" t="s">
        <v>10398</v>
      </c>
      <c r="D3520" t="s">
        <v>407</v>
      </c>
      <c r="E3520">
        <v>50.094250000000002</v>
      </c>
      <c r="F3520">
        <v>13.27</v>
      </c>
      <c r="G3520">
        <v>-92.474765559242002</v>
      </c>
      <c r="H3520">
        <v>-11.1640338323105</v>
      </c>
      <c r="I3520">
        <v>4.0962315777538203</v>
      </c>
      <c r="J3520">
        <v>-7.8562245240020099</v>
      </c>
      <c r="K3520">
        <v>13.4981298289684</v>
      </c>
      <c r="L3520">
        <v>16.589762585307799</v>
      </c>
      <c r="M3520">
        <v>44.044760051618603</v>
      </c>
      <c r="N3520">
        <v>1.47394668769284</v>
      </c>
      <c r="O3520">
        <v>182.7430293896</v>
      </c>
      <c r="P3520">
        <v>59.879518072289102</v>
      </c>
      <c r="Q3520">
        <v>1.3127178580932E-2</v>
      </c>
    </row>
    <row r="3521" spans="1:17" hidden="1" x14ac:dyDescent="0.3">
      <c r="A3521" t="s">
        <v>7265</v>
      </c>
      <c r="B3521" t="s">
        <v>7266</v>
      </c>
      <c r="C3521" t="s">
        <v>10398</v>
      </c>
      <c r="D3521" t="s">
        <v>533</v>
      </c>
      <c r="E3521">
        <v>49.912665500000003</v>
      </c>
      <c r="F3521">
        <v>173.35</v>
      </c>
      <c r="G3521">
        <v>-0.22797503633209701</v>
      </c>
      <c r="H3521">
        <v>8.1593117540120605</v>
      </c>
      <c r="I3521">
        <v>3.3833295217721702</v>
      </c>
      <c r="J3521">
        <v>2.78030350493106</v>
      </c>
      <c r="K3521">
        <v>156.07882811349501</v>
      </c>
      <c r="L3521">
        <v>148.710367517805</v>
      </c>
      <c r="M3521">
        <v>81.291259586942402</v>
      </c>
      <c r="N3521">
        <v>1.7370967785682701</v>
      </c>
      <c r="O3521">
        <v>20.911450822036301</v>
      </c>
      <c r="P3521">
        <v>49.182444061962102</v>
      </c>
      <c r="Q3521">
        <v>0.16295625704408101</v>
      </c>
    </row>
    <row r="3522" spans="1:17" hidden="1" x14ac:dyDescent="0.3">
      <c r="A3522" t="s">
        <v>7267</v>
      </c>
      <c r="B3522" t="s">
        <v>7268</v>
      </c>
      <c r="C3522" t="s">
        <v>10398</v>
      </c>
      <c r="E3522">
        <v>49.86</v>
      </c>
      <c r="F3522">
        <v>69.25</v>
      </c>
      <c r="G3522">
        <v>-54.231800993064901</v>
      </c>
      <c r="H3522">
        <v>-12.680022427562699</v>
      </c>
      <c r="I3522">
        <v>-22.353557716709101</v>
      </c>
      <c r="J3522">
        <v>-6.57341472831102</v>
      </c>
      <c r="K3522">
        <v>69.516934846537893</v>
      </c>
      <c r="L3522">
        <v>75.239035955481498</v>
      </c>
      <c r="M3522">
        <v>54.056869240803799</v>
      </c>
      <c r="N3522">
        <v>0.65352379202189304</v>
      </c>
      <c r="O3522">
        <v>37.169675090252703</v>
      </c>
      <c r="P3522">
        <v>13.5245901639344</v>
      </c>
      <c r="Q3522">
        <v>1.4454036060840001E-3</v>
      </c>
    </row>
    <row r="3523" spans="1:17" hidden="1" x14ac:dyDescent="0.3">
      <c r="A3523" t="s">
        <v>7269</v>
      </c>
      <c r="B3523" t="s">
        <v>7270</v>
      </c>
      <c r="C3523" t="s">
        <v>10398</v>
      </c>
      <c r="D3523" t="s">
        <v>21</v>
      </c>
      <c r="E3523">
        <v>49.825733845999999</v>
      </c>
      <c r="F3523">
        <v>62.86</v>
      </c>
      <c r="G3523">
        <v>44.341051717006899</v>
      </c>
      <c r="H3523">
        <v>14.6662719905197</v>
      </c>
      <c r="I3523">
        <v>-11.805138022489301</v>
      </c>
      <c r="J3523">
        <v>31.4406773692854</v>
      </c>
      <c r="K3523">
        <v>52.075653866825903</v>
      </c>
      <c r="L3523">
        <v>51.368830469996702</v>
      </c>
      <c r="M3523">
        <v>76.0676559142846</v>
      </c>
      <c r="N3523">
        <v>2.3130651744378898</v>
      </c>
      <c r="O3523">
        <v>47.629653197581902</v>
      </c>
      <c r="P3523">
        <v>90.139140955837803</v>
      </c>
      <c r="Q3523">
        <v>0.150051270549421</v>
      </c>
    </row>
    <row r="3524" spans="1:17" hidden="1" x14ac:dyDescent="0.3">
      <c r="A3524" t="s">
        <v>7271</v>
      </c>
      <c r="B3524" t="s">
        <v>7272</v>
      </c>
      <c r="C3524" t="s">
        <v>10398</v>
      </c>
      <c r="D3524" t="s">
        <v>625</v>
      </c>
      <c r="E3524">
        <v>49.825426999999998</v>
      </c>
      <c r="F3524">
        <v>12.86</v>
      </c>
      <c r="G3524">
        <v>285.24506299929601</v>
      </c>
      <c r="H3524">
        <v>31.951613419449998</v>
      </c>
      <c r="I3524">
        <v>129.212395340326</v>
      </c>
      <c r="J3524">
        <v>6.3538595096114099</v>
      </c>
      <c r="K3524">
        <v>10.596687293930501</v>
      </c>
      <c r="L3524">
        <v>7.3485899622180799</v>
      </c>
      <c r="M3524">
        <v>66.078876312905393</v>
      </c>
      <c r="N3524">
        <v>0.83598677802085397</v>
      </c>
      <c r="O3524">
        <v>8.94245723172628</v>
      </c>
      <c r="P3524">
        <v>314.83870967741899</v>
      </c>
      <c r="Q3524">
        <v>0.170897876626458</v>
      </c>
    </row>
    <row r="3525" spans="1:17" hidden="1" x14ac:dyDescent="0.3">
      <c r="A3525" t="s">
        <v>7273</v>
      </c>
      <c r="B3525" t="s">
        <v>7274</v>
      </c>
      <c r="C3525" t="s">
        <v>10398</v>
      </c>
      <c r="E3525">
        <v>49.82208</v>
      </c>
      <c r="F3525">
        <v>70.77</v>
      </c>
      <c r="G3525">
        <v>98.255677211123398</v>
      </c>
      <c r="H3525">
        <v>7.4189187500338498</v>
      </c>
      <c r="I3525">
        <v>17.220190604335802</v>
      </c>
      <c r="J3525">
        <v>-1.84626755834511</v>
      </c>
      <c r="K3525">
        <v>62.965017508366003</v>
      </c>
      <c r="L3525">
        <v>54.357083141721802</v>
      </c>
      <c r="M3525">
        <v>60.231184826205599</v>
      </c>
      <c r="N3525">
        <v>1.1949874643210501</v>
      </c>
      <c r="O3525">
        <v>11.3466157976543</v>
      </c>
      <c r="P3525">
        <v>145.81451893018399</v>
      </c>
      <c r="Q3525">
        <v>5.0780220478341E-2</v>
      </c>
    </row>
    <row r="3526" spans="1:17" hidden="1" x14ac:dyDescent="0.3">
      <c r="A3526" t="s">
        <v>7275</v>
      </c>
      <c r="B3526" t="s">
        <v>7276</v>
      </c>
      <c r="C3526" t="s">
        <v>10398</v>
      </c>
      <c r="D3526" t="s">
        <v>2547</v>
      </c>
      <c r="E3526">
        <v>49.755000000000003</v>
      </c>
      <c r="F3526">
        <v>331.7</v>
      </c>
      <c r="G3526">
        <v>-25.9373966781231</v>
      </c>
      <c r="H3526">
        <v>13.470127687980099</v>
      </c>
      <c r="I3526">
        <v>27.387159172984902</v>
      </c>
      <c r="J3526">
        <v>9.9297421594911608</v>
      </c>
      <c r="K3526">
        <v>274.58388597106801</v>
      </c>
      <c r="L3526">
        <v>269.18571305422302</v>
      </c>
      <c r="M3526">
        <v>87.633283174017194</v>
      </c>
      <c r="N3526">
        <v>0.402178466694595</v>
      </c>
      <c r="O3526">
        <v>12.149532710280299</v>
      </c>
      <c r="P3526">
        <v>65.767116441779095</v>
      </c>
    </row>
    <row r="3527" spans="1:17" hidden="1" x14ac:dyDescent="0.3">
      <c r="A3527" t="s">
        <v>7277</v>
      </c>
      <c r="B3527" t="s">
        <v>7278</v>
      </c>
      <c r="C3527" t="s">
        <v>10398</v>
      </c>
      <c r="D3527" t="s">
        <v>1414</v>
      </c>
      <c r="E3527">
        <v>49.725000000000001</v>
      </c>
      <c r="F3527">
        <v>99.45</v>
      </c>
      <c r="G3527">
        <v>-57.892132619002702</v>
      </c>
      <c r="H3527">
        <v>-29.289187959369698</v>
      </c>
      <c r="I3527">
        <v>-46.393782908245399</v>
      </c>
      <c r="J3527">
        <v>-10.6583215095852</v>
      </c>
      <c r="M3527">
        <v>28.543176976891399</v>
      </c>
      <c r="O3527">
        <v>46.405228758169898</v>
      </c>
      <c r="P3527">
        <v>3.2710280373831901</v>
      </c>
    </row>
    <row r="3528" spans="1:17" hidden="1" x14ac:dyDescent="0.3">
      <c r="A3528" t="s">
        <v>7279</v>
      </c>
      <c r="B3528" t="s">
        <v>7280</v>
      </c>
      <c r="C3528" t="s">
        <v>10398</v>
      </c>
      <c r="D3528" t="s">
        <v>2435</v>
      </c>
      <c r="E3528">
        <v>49.720847399999997</v>
      </c>
      <c r="F3528">
        <v>63</v>
      </c>
      <c r="G3528">
        <v>98.501936232810905</v>
      </c>
      <c r="H3528">
        <v>54.824297145896999</v>
      </c>
      <c r="I3528">
        <v>114.806736304353</v>
      </c>
      <c r="J3528">
        <v>13.2681141003366</v>
      </c>
      <c r="K3528">
        <v>47.750877263896598</v>
      </c>
      <c r="L3528">
        <v>37.782318405820298</v>
      </c>
      <c r="M3528">
        <v>84.354739451013998</v>
      </c>
      <c r="N3528">
        <v>0.759528389965892</v>
      </c>
      <c r="O3528">
        <v>0.65079365079363505</v>
      </c>
      <c r="P3528">
        <v>162.390670553935</v>
      </c>
      <c r="Q3528">
        <v>0.11692409833360599</v>
      </c>
    </row>
    <row r="3529" spans="1:17" hidden="1" x14ac:dyDescent="0.3">
      <c r="A3529" t="s">
        <v>7281</v>
      </c>
      <c r="B3529" t="s">
        <v>7282</v>
      </c>
      <c r="C3529" t="s">
        <v>10398</v>
      </c>
      <c r="D3529" t="s">
        <v>991</v>
      </c>
      <c r="E3529">
        <v>49.694400000000002</v>
      </c>
      <c r="F3529">
        <v>1.1599999999999999</v>
      </c>
      <c r="G3529">
        <v>-61.358352560476</v>
      </c>
      <c r="H3529">
        <v>6.5783366432040298</v>
      </c>
      <c r="I3529">
        <v>-7.6191064911754101</v>
      </c>
      <c r="J3529">
        <v>-1.71336738114487</v>
      </c>
      <c r="K3529">
        <v>1.06902541832204</v>
      </c>
      <c r="L3529">
        <v>1.33145756334756</v>
      </c>
      <c r="M3529">
        <v>69.137586022562303</v>
      </c>
      <c r="N3529">
        <v>1.55076413316609</v>
      </c>
      <c r="O3529">
        <v>63.793103448275801</v>
      </c>
      <c r="P3529">
        <v>22.105263157894701</v>
      </c>
      <c r="Q3529">
        <v>-2.5479247125165E-2</v>
      </c>
    </row>
    <row r="3530" spans="1:17" hidden="1" x14ac:dyDescent="0.3">
      <c r="A3530" t="s">
        <v>7283</v>
      </c>
      <c r="B3530" t="s">
        <v>7284</v>
      </c>
      <c r="C3530" t="s">
        <v>10398</v>
      </c>
      <c r="D3530" t="s">
        <v>46</v>
      </c>
      <c r="E3530">
        <v>49.486400000000003</v>
      </c>
      <c r="F3530">
        <v>157.6</v>
      </c>
      <c r="G3530">
        <v>231.080261546217</v>
      </c>
      <c r="H3530">
        <v>3.9287115579961198</v>
      </c>
      <c r="I3530">
        <v>53.582262945488097</v>
      </c>
      <c r="J3530">
        <v>-16.256378133833</v>
      </c>
      <c r="K3530">
        <v>156.053105580595</v>
      </c>
      <c r="L3530">
        <v>123.088676751384</v>
      </c>
      <c r="M3530">
        <v>36.881251893873198</v>
      </c>
      <c r="N3530">
        <v>1.7526500394917099</v>
      </c>
      <c r="O3530">
        <v>21.795685279187801</v>
      </c>
      <c r="P3530">
        <v>270.73629734180099</v>
      </c>
      <c r="Q3530">
        <v>0.13626034395411299</v>
      </c>
    </row>
    <row r="3531" spans="1:17" hidden="1" x14ac:dyDescent="0.3">
      <c r="A3531" t="s">
        <v>7285</v>
      </c>
      <c r="B3531" t="s">
        <v>7286</v>
      </c>
      <c r="C3531" t="s">
        <v>10398</v>
      </c>
      <c r="D3531" t="s">
        <v>605</v>
      </c>
      <c r="E3531">
        <v>49.329662061000001</v>
      </c>
      <c r="F3531">
        <v>17.61</v>
      </c>
      <c r="G3531">
        <v>175.07763359869301</v>
      </c>
      <c r="H3531">
        <v>-15.948756952855</v>
      </c>
      <c r="I3531">
        <v>133.476131604062</v>
      </c>
      <c r="J3531">
        <v>-9.3740357616075904</v>
      </c>
      <c r="K3531">
        <v>16.875965679590301</v>
      </c>
      <c r="L3531">
        <v>9.3597537941531304</v>
      </c>
      <c r="M3531">
        <v>13.2059251414335</v>
      </c>
      <c r="N3531">
        <v>0.16989795665101901</v>
      </c>
      <c r="O3531">
        <v>37.421919363997702</v>
      </c>
      <c r="P3531">
        <v>204.67128027681599</v>
      </c>
    </row>
    <row r="3532" spans="1:17" hidden="1" x14ac:dyDescent="0.3">
      <c r="A3532" t="s">
        <v>7287</v>
      </c>
      <c r="B3532" t="s">
        <v>7288</v>
      </c>
      <c r="C3532" t="s">
        <v>10398</v>
      </c>
      <c r="D3532" t="s">
        <v>125</v>
      </c>
      <c r="E3532">
        <v>49.309683119999903</v>
      </c>
      <c r="F3532">
        <v>136.80000000000001</v>
      </c>
      <c r="G3532">
        <v>-31.914246463913901</v>
      </c>
      <c r="H3532">
        <v>-6.3781850959263897</v>
      </c>
      <c r="I3532">
        <v>9.4571505850816706</v>
      </c>
      <c r="J3532">
        <v>-5.0705102382877199</v>
      </c>
      <c r="K3532">
        <v>134.25876915251399</v>
      </c>
      <c r="L3532">
        <v>129.45501785078301</v>
      </c>
      <c r="M3532">
        <v>42.873564683854099</v>
      </c>
      <c r="N3532">
        <v>0.55367268241356304</v>
      </c>
      <c r="O3532">
        <v>19.1520467836257</v>
      </c>
      <c r="P3532">
        <v>32.815533980582501</v>
      </c>
      <c r="Q3532">
        <v>6.2479719297505003E-2</v>
      </c>
    </row>
    <row r="3533" spans="1:17" hidden="1" x14ac:dyDescent="0.3">
      <c r="A3533" t="s">
        <v>7289</v>
      </c>
      <c r="B3533" t="s">
        <v>7290</v>
      </c>
      <c r="C3533" t="s">
        <v>10398</v>
      </c>
      <c r="D3533" t="s">
        <v>114</v>
      </c>
      <c r="E3533">
        <v>49.235039999999998</v>
      </c>
      <c r="F3533">
        <v>7.83</v>
      </c>
      <c r="G3533">
        <v>-75.1430208088602</v>
      </c>
      <c r="H3533">
        <v>-13.630636202132401</v>
      </c>
      <c r="I3533">
        <v>-38.763989976484403</v>
      </c>
      <c r="J3533">
        <v>-5.2265417851599203</v>
      </c>
      <c r="K3533">
        <v>8.5208613430695994</v>
      </c>
      <c r="L3533">
        <v>9.4932373939956403</v>
      </c>
      <c r="M3533">
        <v>35.533955534690101</v>
      </c>
      <c r="N3533">
        <v>1.0356481108781099</v>
      </c>
      <c r="O3533">
        <v>95.402298850574695</v>
      </c>
      <c r="P3533">
        <v>7.2602739726027297</v>
      </c>
      <c r="Q3533">
        <v>-5.0960777052499995E-4</v>
      </c>
    </row>
    <row r="3534" spans="1:17" hidden="1" x14ac:dyDescent="0.3">
      <c r="A3534" t="s">
        <v>7291</v>
      </c>
      <c r="B3534" t="s">
        <v>7292</v>
      </c>
      <c r="C3534" t="s">
        <v>10398</v>
      </c>
      <c r="D3534" t="s">
        <v>6209</v>
      </c>
      <c r="E3534">
        <v>49.173848</v>
      </c>
      <c r="F3534">
        <v>85.49</v>
      </c>
      <c r="G3534">
        <v>20.388809462227702</v>
      </c>
      <c r="H3534">
        <v>5.8168924136746796</v>
      </c>
      <c r="I3534">
        <v>17.2165105666638</v>
      </c>
      <c r="J3534">
        <v>3.2854044193955199</v>
      </c>
      <c r="K3534">
        <v>78.736363814182596</v>
      </c>
      <c r="L3534">
        <v>68.205421447512194</v>
      </c>
      <c r="M3534">
        <v>99.971136468428199</v>
      </c>
      <c r="N3534">
        <v>1.0909090909090899</v>
      </c>
      <c r="O3534">
        <v>0</v>
      </c>
      <c r="P3534">
        <v>49.982456140350799</v>
      </c>
    </row>
    <row r="3535" spans="1:17" hidden="1" x14ac:dyDescent="0.3">
      <c r="A3535" t="s">
        <v>7293</v>
      </c>
      <c r="B3535" t="s">
        <v>7294</v>
      </c>
      <c r="C3535" t="s">
        <v>10398</v>
      </c>
      <c r="D3535" t="s">
        <v>605</v>
      </c>
      <c r="E3535">
        <v>49.116</v>
      </c>
      <c r="F3535">
        <v>81.86</v>
      </c>
      <c r="G3535">
        <v>741.25741715166396</v>
      </c>
      <c r="H3535">
        <v>49.954178151186298</v>
      </c>
      <c r="I3535">
        <v>753.68319078556203</v>
      </c>
      <c r="J3535">
        <v>6.5120910870320499</v>
      </c>
      <c r="K3535">
        <v>54.9718090344236</v>
      </c>
      <c r="L3535">
        <v>28.955671024855299</v>
      </c>
      <c r="M3535">
        <v>99.999995655716802</v>
      </c>
      <c r="N3535">
        <v>0.69556395839735796</v>
      </c>
      <c r="O3535">
        <v>0</v>
      </c>
      <c r="P3535">
        <v>809.55555555555497</v>
      </c>
    </row>
    <row r="3536" spans="1:17" hidden="1" x14ac:dyDescent="0.3">
      <c r="A3536" t="s">
        <v>7295</v>
      </c>
      <c r="B3536" t="s">
        <v>7296</v>
      </c>
      <c r="C3536" t="s">
        <v>10398</v>
      </c>
      <c r="D3536" t="s">
        <v>125</v>
      </c>
      <c r="E3536">
        <v>49.079735534999998</v>
      </c>
      <c r="F3536">
        <v>3.45</v>
      </c>
      <c r="K3536">
        <v>3.4677458506360201</v>
      </c>
      <c r="L3536">
        <v>4.1767796842679701</v>
      </c>
      <c r="M3536">
        <v>60.755946489344097</v>
      </c>
      <c r="N3536">
        <v>1</v>
      </c>
      <c r="Q3536">
        <v>-4.7233022382218999E-2</v>
      </c>
    </row>
    <row r="3537" spans="1:17" hidden="1" x14ac:dyDescent="0.3">
      <c r="A3537" t="s">
        <v>7297</v>
      </c>
      <c r="B3537" t="s">
        <v>7298</v>
      </c>
      <c r="C3537" t="s">
        <v>10398</v>
      </c>
      <c r="D3537" t="s">
        <v>2902</v>
      </c>
      <c r="E3537">
        <v>49.070828675999998</v>
      </c>
      <c r="F3537">
        <v>35.51</v>
      </c>
      <c r="G3537">
        <v>-54.040455188761399</v>
      </c>
      <c r="H3537">
        <v>-17.411859435227299</v>
      </c>
      <c r="I3537">
        <v>-43.337402230523701</v>
      </c>
      <c r="J3537">
        <v>-8.2923147495659197</v>
      </c>
      <c r="K3537">
        <v>40.484072283031402</v>
      </c>
      <c r="L3537">
        <v>48.470229278686197</v>
      </c>
      <c r="M3537">
        <v>28.816887702756201</v>
      </c>
      <c r="N3537">
        <v>0.62058945620589401</v>
      </c>
      <c r="O3537">
        <v>132.159954942269</v>
      </c>
      <c r="P3537">
        <v>1.45714285714284</v>
      </c>
      <c r="Q3537">
        <v>6.1433230431150003E-2</v>
      </c>
    </row>
    <row r="3538" spans="1:17" hidden="1" x14ac:dyDescent="0.3">
      <c r="A3538" t="s">
        <v>7299</v>
      </c>
      <c r="B3538" t="s">
        <v>7300</v>
      </c>
      <c r="C3538" t="s">
        <v>10398</v>
      </c>
      <c r="D3538" t="s">
        <v>54</v>
      </c>
      <c r="E3538">
        <v>48.981400299999997</v>
      </c>
      <c r="F3538">
        <v>66.010000000000005</v>
      </c>
      <c r="G3538">
        <v>169.77143268695599</v>
      </c>
      <c r="H3538">
        <v>32.081283598017301</v>
      </c>
      <c r="I3538">
        <v>40.926625460964601</v>
      </c>
      <c r="J3538">
        <v>0.25317209640135602</v>
      </c>
      <c r="K3538">
        <v>57.888434214577998</v>
      </c>
      <c r="L3538">
        <v>47.178255051915301</v>
      </c>
      <c r="M3538">
        <v>49.352698459212696</v>
      </c>
      <c r="N3538">
        <v>1.44784593879891</v>
      </c>
      <c r="O3538">
        <v>19.224359945462801</v>
      </c>
      <c r="P3538">
        <v>236.44240570846</v>
      </c>
      <c r="Q3538">
        <v>0.13955319219048901</v>
      </c>
    </row>
    <row r="3539" spans="1:17" hidden="1" x14ac:dyDescent="0.3">
      <c r="A3539" t="s">
        <v>7301</v>
      </c>
      <c r="B3539" t="s">
        <v>7302</v>
      </c>
      <c r="C3539" t="s">
        <v>10398</v>
      </c>
      <c r="D3539" t="s">
        <v>1414</v>
      </c>
      <c r="E3539">
        <v>48.83954</v>
      </c>
      <c r="F3539">
        <v>65.05</v>
      </c>
      <c r="G3539">
        <v>-54.217053398864699</v>
      </c>
      <c r="H3539">
        <v>-20.1600053257078</v>
      </c>
      <c r="I3539">
        <v>-11.4559527050708</v>
      </c>
      <c r="J3539">
        <v>4.5774822920577201</v>
      </c>
      <c r="K3539">
        <v>73.438082871426005</v>
      </c>
      <c r="L3539">
        <v>71.137703566843697</v>
      </c>
      <c r="M3539">
        <v>21.687775130108601</v>
      </c>
      <c r="N3539">
        <v>1.1071122536418101</v>
      </c>
      <c r="O3539">
        <v>50.653343581860099</v>
      </c>
      <c r="P3539">
        <v>20.686456400742099</v>
      </c>
      <c r="Q3539">
        <v>4.8241030673105999E-2</v>
      </c>
    </row>
    <row r="3540" spans="1:17" hidden="1" x14ac:dyDescent="0.3">
      <c r="A3540" t="s">
        <v>7303</v>
      </c>
      <c r="B3540" t="s">
        <v>7304</v>
      </c>
      <c r="C3540" t="s">
        <v>10398</v>
      </c>
      <c r="D3540" t="s">
        <v>197</v>
      </c>
      <c r="E3540">
        <v>48.743170210000002</v>
      </c>
      <c r="F3540">
        <v>47.15</v>
      </c>
      <c r="G3540">
        <v>-57.443684933670099</v>
      </c>
      <c r="H3540">
        <v>-12.9930919282245</v>
      </c>
      <c r="I3540">
        <v>-45.945335222912902</v>
      </c>
      <c r="J3540">
        <v>-5.8092714770489602</v>
      </c>
      <c r="K3540">
        <v>53.808292041565601</v>
      </c>
      <c r="M3540">
        <v>18.7624556563288</v>
      </c>
      <c r="N3540">
        <v>0.34609348727721101</v>
      </c>
      <c r="O3540">
        <v>57.794273594909797</v>
      </c>
      <c r="P3540">
        <v>2.4999999999999898</v>
      </c>
    </row>
    <row r="3541" spans="1:17" hidden="1" x14ac:dyDescent="0.3">
      <c r="A3541" t="s">
        <v>7305</v>
      </c>
      <c r="B3541" t="s">
        <v>7306</v>
      </c>
      <c r="C3541" t="s">
        <v>10398</v>
      </c>
      <c r="D3541" t="s">
        <v>226</v>
      </c>
      <c r="E3541">
        <v>48.705759</v>
      </c>
      <c r="F3541">
        <v>32.49</v>
      </c>
      <c r="G3541">
        <v>-12.7651677137218</v>
      </c>
      <c r="H3541">
        <v>3.7713418245511701</v>
      </c>
      <c r="I3541">
        <v>1.3971634960397801</v>
      </c>
      <c r="J3541">
        <v>-4.5630329816101396</v>
      </c>
      <c r="K3541">
        <v>31.694074476915301</v>
      </c>
      <c r="L3541">
        <v>29.471993357232002</v>
      </c>
      <c r="M3541">
        <v>38.368554841800403</v>
      </c>
      <c r="N3541">
        <v>0.75230949087362398</v>
      </c>
      <c r="O3541">
        <v>14.6506617420744</v>
      </c>
      <c r="P3541">
        <v>38.255319148936103</v>
      </c>
      <c r="Q3541">
        <v>1.7448144714862002E-2</v>
      </c>
    </row>
    <row r="3542" spans="1:17" hidden="1" x14ac:dyDescent="0.3">
      <c r="A3542" t="s">
        <v>7307</v>
      </c>
      <c r="B3542" t="s">
        <v>7308</v>
      </c>
      <c r="C3542" t="s">
        <v>10398</v>
      </c>
      <c r="D3542" t="s">
        <v>1458</v>
      </c>
      <c r="E3542">
        <v>48.698521</v>
      </c>
      <c r="F3542">
        <v>54.43</v>
      </c>
      <c r="G3542">
        <v>-13.2902278747043</v>
      </c>
      <c r="H3542">
        <v>-17.196566332216399</v>
      </c>
      <c r="I3542">
        <v>19.007977591827999</v>
      </c>
      <c r="J3542">
        <v>-8.6973301333435398</v>
      </c>
      <c r="K3542">
        <v>53.261690413146397</v>
      </c>
      <c r="L3542">
        <v>49.989766508809097</v>
      </c>
      <c r="M3542">
        <v>40.3151323517028</v>
      </c>
      <c r="N3542">
        <v>0.60249878726333195</v>
      </c>
      <c r="O3542">
        <v>68.565129524159403</v>
      </c>
      <c r="P3542">
        <v>47.108108108108098</v>
      </c>
      <c r="Q3542">
        <v>-6.2830219894270001E-3</v>
      </c>
    </row>
    <row r="3543" spans="1:17" hidden="1" x14ac:dyDescent="0.3">
      <c r="A3543" t="s">
        <v>7309</v>
      </c>
      <c r="B3543" t="s">
        <v>7310</v>
      </c>
      <c r="C3543" t="s">
        <v>10398</v>
      </c>
      <c r="D3543" t="s">
        <v>46</v>
      </c>
      <c r="E3543">
        <v>48.581960000000002</v>
      </c>
      <c r="F3543">
        <v>270.2</v>
      </c>
      <c r="G3543">
        <v>192.073019988543</v>
      </c>
      <c r="H3543">
        <v>-18.806961202169798</v>
      </c>
      <c r="I3543">
        <v>197.043494728458</v>
      </c>
      <c r="J3543">
        <v>-1.71336738114487</v>
      </c>
      <c r="K3543">
        <v>255.708808782684</v>
      </c>
      <c r="L3543">
        <v>167.64740435388001</v>
      </c>
      <c r="M3543">
        <v>16.675067517821201</v>
      </c>
      <c r="N3543">
        <v>0.28636363636363599</v>
      </c>
      <c r="O3543">
        <v>29.2746113989637</v>
      </c>
      <c r="P3543">
        <v>268.37082481254203</v>
      </c>
    </row>
    <row r="3544" spans="1:17" hidden="1" x14ac:dyDescent="0.3">
      <c r="A3544" t="s">
        <v>7311</v>
      </c>
      <c r="B3544" t="s">
        <v>7312</v>
      </c>
      <c r="C3544" t="s">
        <v>10398</v>
      </c>
      <c r="D3544" t="s">
        <v>685</v>
      </c>
      <c r="E3544">
        <v>48.284816999999997</v>
      </c>
      <c r="F3544">
        <v>10.57</v>
      </c>
      <c r="G3544">
        <v>1.7107011479637999</v>
      </c>
      <c r="H3544">
        <v>-17.7277858057755</v>
      </c>
      <c r="I3544">
        <v>-5.0471686251198804</v>
      </c>
      <c r="J3544">
        <v>-7.3133673811448796</v>
      </c>
      <c r="K3544">
        <v>11.254687313640799</v>
      </c>
      <c r="L3544">
        <v>10.626100786378</v>
      </c>
      <c r="M3544">
        <v>37.101302350628004</v>
      </c>
      <c r="N3544">
        <v>0.98417839536131102</v>
      </c>
      <c r="O3544">
        <v>61.778618732261101</v>
      </c>
      <c r="P3544">
        <v>61.374045801526698</v>
      </c>
      <c r="Q3544">
        <v>-3.9127427483679998E-3</v>
      </c>
    </row>
    <row r="3545" spans="1:17" hidden="1" x14ac:dyDescent="0.3">
      <c r="A3545" t="s">
        <v>7313</v>
      </c>
      <c r="B3545" t="s">
        <v>7314</v>
      </c>
      <c r="C3545" t="s">
        <v>10398</v>
      </c>
      <c r="D3545" t="s">
        <v>390</v>
      </c>
      <c r="E3545">
        <v>48.218342903999996</v>
      </c>
      <c r="F3545">
        <v>6.12</v>
      </c>
      <c r="G3545">
        <v>-69.711063507868701</v>
      </c>
      <c r="H3545">
        <v>8.5513096161769901</v>
      </c>
      <c r="I3545">
        <v>-5.3881146469238796</v>
      </c>
      <c r="J3545">
        <v>4.9192856800796001</v>
      </c>
      <c r="K3545">
        <v>5.9706528851308596</v>
      </c>
      <c r="L3545">
        <v>6.7128394117850698</v>
      </c>
      <c r="M3545">
        <v>57.676447053790099</v>
      </c>
      <c r="N3545">
        <v>0.77471082081343201</v>
      </c>
      <c r="O3545">
        <v>79.084967320261399</v>
      </c>
      <c r="P3545">
        <v>28.842105263157801</v>
      </c>
      <c r="Q3545">
        <v>-3.6914643573298003E-2</v>
      </c>
    </row>
    <row r="3546" spans="1:17" hidden="1" x14ac:dyDescent="0.3">
      <c r="A3546" t="s">
        <v>7315</v>
      </c>
      <c r="B3546" t="s">
        <v>7316</v>
      </c>
      <c r="C3546" t="s">
        <v>10398</v>
      </c>
      <c r="D3546" t="s">
        <v>2645</v>
      </c>
      <c r="E3546">
        <v>48.201120000000003</v>
      </c>
      <c r="F3546">
        <v>39.380000000000003</v>
      </c>
      <c r="G3546">
        <v>-66.077517645865001</v>
      </c>
      <c r="H3546">
        <v>-10.1159457371927</v>
      </c>
      <c r="I3546">
        <v>-28.4322732879487</v>
      </c>
      <c r="J3546">
        <v>-3.1523917713887801</v>
      </c>
      <c r="K3546">
        <v>42.434766115828999</v>
      </c>
      <c r="L3546">
        <v>46.800040588989198</v>
      </c>
      <c r="M3546">
        <v>14.185170928725</v>
      </c>
      <c r="N3546">
        <v>0.39506172839506098</v>
      </c>
      <c r="O3546">
        <v>67.572371762315797</v>
      </c>
      <c r="P3546">
        <v>0.33121019108279798</v>
      </c>
    </row>
    <row r="3547" spans="1:17" hidden="1" x14ac:dyDescent="0.3">
      <c r="A3547" t="s">
        <v>7317</v>
      </c>
      <c r="B3547" t="s">
        <v>7318</v>
      </c>
      <c r="C3547" t="s">
        <v>10398</v>
      </c>
      <c r="D3547" t="s">
        <v>5645</v>
      </c>
      <c r="E3547">
        <v>48.187800000000003</v>
      </c>
      <c r="F3547">
        <v>180</v>
      </c>
      <c r="G3547">
        <v>-65.491082575559005</v>
      </c>
      <c r="H3547">
        <v>-4.8090457585668496</v>
      </c>
      <c r="I3547">
        <v>-43.095296967365798</v>
      </c>
      <c r="J3547">
        <v>-0.61816940304884205</v>
      </c>
      <c r="K3547">
        <v>176.36574753977399</v>
      </c>
      <c r="L3547">
        <v>193.83828676034901</v>
      </c>
      <c r="M3547">
        <v>46.811551991600602</v>
      </c>
      <c r="N3547">
        <v>1.1188811188811101</v>
      </c>
      <c r="O3547">
        <v>82.7777777777777</v>
      </c>
      <c r="P3547">
        <v>44.752714113389601</v>
      </c>
      <c r="Q3547">
        <v>-6.2480265455759996E-3</v>
      </c>
    </row>
    <row r="3548" spans="1:17" hidden="1" x14ac:dyDescent="0.3">
      <c r="A3548" t="s">
        <v>7319</v>
      </c>
      <c r="B3548" t="s">
        <v>7320</v>
      </c>
      <c r="C3548" t="s">
        <v>10398</v>
      </c>
      <c r="D3548" t="s">
        <v>2547</v>
      </c>
      <c r="E3548">
        <v>48.109708400000002</v>
      </c>
      <c r="F3548">
        <v>44.98</v>
      </c>
      <c r="G3548">
        <v>69.432901994443199</v>
      </c>
      <c r="H3548">
        <v>-8.1103627171371109</v>
      </c>
      <c r="I3548">
        <v>-1.2337744939961901</v>
      </c>
      <c r="J3548">
        <v>-3.4963636846891202</v>
      </c>
      <c r="K3548">
        <v>46.123479155819702</v>
      </c>
      <c r="L3548">
        <v>40.732769374695401</v>
      </c>
      <c r="M3548">
        <v>41.326351715759401</v>
      </c>
      <c r="N3548">
        <v>0.465855946859146</v>
      </c>
      <c r="O3548">
        <v>35.726989773232503</v>
      </c>
      <c r="P3548">
        <v>114.088529271775</v>
      </c>
      <c r="Q3548">
        <v>0.14919149683636701</v>
      </c>
    </row>
    <row r="3549" spans="1:17" hidden="1" x14ac:dyDescent="0.3">
      <c r="A3549" t="s">
        <v>7321</v>
      </c>
      <c r="B3549" t="s">
        <v>7322</v>
      </c>
      <c r="C3549" t="s">
        <v>10398</v>
      </c>
      <c r="D3549" t="s">
        <v>54</v>
      </c>
      <c r="E3549">
        <v>48</v>
      </c>
      <c r="F3549">
        <v>3.84</v>
      </c>
      <c r="G3549">
        <v>-51.860853155855899</v>
      </c>
      <c r="H3549">
        <v>-14.799021847362001</v>
      </c>
      <c r="I3549">
        <v>-21.1255999976689</v>
      </c>
      <c r="J3549">
        <v>-4.0269920598081201</v>
      </c>
      <c r="K3549">
        <v>3.9487039259167198</v>
      </c>
      <c r="L3549">
        <v>4.0932096289248996</v>
      </c>
      <c r="M3549">
        <v>43.583780283981</v>
      </c>
      <c r="N3549">
        <v>0.738029290548051</v>
      </c>
      <c r="O3549">
        <v>64.3229166666666</v>
      </c>
      <c r="P3549">
        <v>12.2807017543859</v>
      </c>
      <c r="Q3549">
        <v>9.5704321266383993E-2</v>
      </c>
    </row>
    <row r="3550" spans="1:17" hidden="1" x14ac:dyDescent="0.3">
      <c r="A3550" t="s">
        <v>7323</v>
      </c>
      <c r="B3550" t="s">
        <v>7324</v>
      </c>
      <c r="C3550" t="s">
        <v>10398</v>
      </c>
      <c r="D3550" t="s">
        <v>83</v>
      </c>
      <c r="E3550">
        <v>47.906108099999997</v>
      </c>
      <c r="F3550">
        <v>10.39</v>
      </c>
      <c r="G3550">
        <v>-43.441076197194398</v>
      </c>
      <c r="H3550">
        <v>20.8933423705808</v>
      </c>
      <c r="I3550">
        <v>-7.4456697043200899</v>
      </c>
      <c r="J3550">
        <v>41.8561864246293</v>
      </c>
      <c r="K3550">
        <v>8.5147705170123196</v>
      </c>
      <c r="L3550">
        <v>9.5435499418701504</v>
      </c>
      <c r="M3550">
        <v>75.6867042576324</v>
      </c>
      <c r="N3550">
        <v>3.5080864078776401</v>
      </c>
      <c r="O3550">
        <v>38.113570741097199</v>
      </c>
      <c r="P3550">
        <v>48.428571428571402</v>
      </c>
      <c r="Q3550">
        <v>2.1313935134453E-2</v>
      </c>
    </row>
    <row r="3551" spans="1:17" hidden="1" x14ac:dyDescent="0.3">
      <c r="A3551" t="s">
        <v>7325</v>
      </c>
      <c r="B3551" t="s">
        <v>7326</v>
      </c>
      <c r="C3551" t="s">
        <v>10398</v>
      </c>
      <c r="D3551" t="s">
        <v>83</v>
      </c>
      <c r="E3551">
        <v>47.857799999999997</v>
      </c>
      <c r="F3551">
        <v>9.9600000000000009</v>
      </c>
      <c r="G3551">
        <v>35.307015573532397</v>
      </c>
      <c r="H3551">
        <v>50.150608029634697</v>
      </c>
      <c r="I3551">
        <v>45.720492506318301</v>
      </c>
      <c r="J3551">
        <v>6.4393673969769001</v>
      </c>
      <c r="K3551">
        <v>8.1006276414210596</v>
      </c>
      <c r="L3551">
        <v>7.0550068716931298</v>
      </c>
      <c r="M3551">
        <v>51.155820667694002</v>
      </c>
      <c r="N3551">
        <v>3.0487343990621998</v>
      </c>
      <c r="O3551">
        <v>17.871485943775099</v>
      </c>
      <c r="P3551">
        <v>92.649903288201102</v>
      </c>
      <c r="Q3551">
        <v>0.15519975263247299</v>
      </c>
    </row>
    <row r="3552" spans="1:17" hidden="1" x14ac:dyDescent="0.3">
      <c r="A3552" t="s">
        <v>7327</v>
      </c>
      <c r="B3552" t="s">
        <v>7328</v>
      </c>
      <c r="C3552" t="s">
        <v>10398</v>
      </c>
      <c r="D3552" t="s">
        <v>1379</v>
      </c>
      <c r="E3552">
        <v>47.770022519999998</v>
      </c>
      <c r="F3552">
        <v>12.12</v>
      </c>
      <c r="G3552">
        <v>59.7813533218768</v>
      </c>
      <c r="H3552">
        <v>27.8842727162633</v>
      </c>
      <c r="I3552">
        <v>58.067493730308499</v>
      </c>
      <c r="J3552">
        <v>31.505023423452801</v>
      </c>
      <c r="K3552">
        <v>9.1949622421623296</v>
      </c>
      <c r="L3552">
        <v>8.5426024800300109</v>
      </c>
      <c r="M3552">
        <v>91.079484377547899</v>
      </c>
      <c r="N3552">
        <v>3.15418557330297</v>
      </c>
      <c r="O3552">
        <v>0.33003300330034502</v>
      </c>
      <c r="P3552">
        <v>112.631578947368</v>
      </c>
      <c r="Q3552">
        <v>0.101399718289262</v>
      </c>
    </row>
    <row r="3553" spans="1:17" hidden="1" x14ac:dyDescent="0.3">
      <c r="A3553" t="s">
        <v>7329</v>
      </c>
      <c r="B3553" t="s">
        <v>7330</v>
      </c>
      <c r="C3553" t="s">
        <v>10398</v>
      </c>
      <c r="D3553" t="s">
        <v>2645</v>
      </c>
      <c r="E3553">
        <v>47.75</v>
      </c>
      <c r="F3553">
        <v>38.200000000000003</v>
      </c>
      <c r="G3553">
        <v>-8.1696161631835196</v>
      </c>
      <c r="H3553">
        <v>-5.8154798798573104</v>
      </c>
      <c r="I3553">
        <v>-22.283909959590599</v>
      </c>
      <c r="J3553">
        <v>-3.9495482856674902</v>
      </c>
      <c r="K3553">
        <v>40.609589189202502</v>
      </c>
      <c r="L3553">
        <v>42.023877539991403</v>
      </c>
      <c r="M3553">
        <v>34.259664480421002</v>
      </c>
      <c r="N3553">
        <v>0.74264613231165499</v>
      </c>
      <c r="O3553">
        <v>77.094240837696304</v>
      </c>
      <c r="P3553">
        <v>38.656987295825701</v>
      </c>
      <c r="Q3553">
        <v>0.100789079514664</v>
      </c>
    </row>
    <row r="3554" spans="1:17" hidden="1" x14ac:dyDescent="0.3">
      <c r="A3554" t="s">
        <v>7331</v>
      </c>
      <c r="B3554" t="s">
        <v>7332</v>
      </c>
      <c r="C3554" t="s">
        <v>10398</v>
      </c>
      <c r="D3554" t="s">
        <v>738</v>
      </c>
      <c r="E3554">
        <v>47.7380055</v>
      </c>
      <c r="F3554">
        <v>130.85</v>
      </c>
      <c r="G3554">
        <v>30.1548577779872</v>
      </c>
      <c r="H3554">
        <v>14.683648851964501</v>
      </c>
      <c r="I3554">
        <v>24.442829394289799</v>
      </c>
      <c r="J3554">
        <v>-1.04381243825397</v>
      </c>
      <c r="K3554">
        <v>118.28803447310599</v>
      </c>
      <c r="L3554">
        <v>108.586531732683</v>
      </c>
      <c r="M3554">
        <v>58.572424372285703</v>
      </c>
      <c r="N3554">
        <v>1.8188625070389399</v>
      </c>
      <c r="O3554">
        <v>22.277416889568201</v>
      </c>
      <c r="P3554">
        <v>71.629066107030397</v>
      </c>
      <c r="Q3554">
        <v>7.6311503123644001E-2</v>
      </c>
    </row>
    <row r="3555" spans="1:17" hidden="1" x14ac:dyDescent="0.3">
      <c r="A3555" t="s">
        <v>7333</v>
      </c>
      <c r="B3555" t="s">
        <v>7334</v>
      </c>
      <c r="C3555" t="s">
        <v>10398</v>
      </c>
      <c r="D3555" t="s">
        <v>158</v>
      </c>
      <c r="E3555">
        <v>47.504859000000003</v>
      </c>
      <c r="F3555">
        <v>27.85</v>
      </c>
      <c r="G3555">
        <v>-17.068394152870599</v>
      </c>
      <c r="H3555">
        <v>-5.7549966901292997</v>
      </c>
      <c r="I3555">
        <v>-3.01265233926669</v>
      </c>
      <c r="J3555">
        <v>-2.6295055065853199</v>
      </c>
      <c r="K3555">
        <v>28.935545502401698</v>
      </c>
      <c r="L3555">
        <v>28.2155336636784</v>
      </c>
      <c r="M3555">
        <v>39.344948242041603</v>
      </c>
      <c r="N3555">
        <v>0.13735578359859801</v>
      </c>
      <c r="O3555">
        <v>45.242369838420103</v>
      </c>
      <c r="P3555">
        <v>25.7336343115124</v>
      </c>
      <c r="Q3555">
        <v>3.5008361793350002E-3</v>
      </c>
    </row>
    <row r="3556" spans="1:17" hidden="1" x14ac:dyDescent="0.3">
      <c r="A3556" t="s">
        <v>7335</v>
      </c>
      <c r="B3556" t="s">
        <v>7336</v>
      </c>
      <c r="C3556" t="s">
        <v>10398</v>
      </c>
      <c r="D3556" t="s">
        <v>407</v>
      </c>
      <c r="E3556">
        <v>47.277927900000002</v>
      </c>
      <c r="F3556">
        <v>65.59</v>
      </c>
      <c r="G3556">
        <v>105.495959056643</v>
      </c>
      <c r="H3556">
        <v>74.949439923225697</v>
      </c>
      <c r="I3556">
        <v>83.286342578228201</v>
      </c>
      <c r="J3556">
        <v>6.5845049592806504</v>
      </c>
      <c r="K3556">
        <v>49.986565345561999</v>
      </c>
      <c r="L3556">
        <v>39.445137333380501</v>
      </c>
      <c r="M3556">
        <v>59.0166135610014</v>
      </c>
      <c r="N3556">
        <v>1.4331141246269301</v>
      </c>
      <c r="O3556">
        <v>26.360725720384099</v>
      </c>
      <c r="P3556">
        <v>171.93200663349899</v>
      </c>
      <c r="Q3556">
        <v>0.110021453720173</v>
      </c>
    </row>
    <row r="3557" spans="1:17" hidden="1" x14ac:dyDescent="0.3">
      <c r="A3557" t="s">
        <v>7337</v>
      </c>
      <c r="B3557" t="s">
        <v>7338</v>
      </c>
      <c r="C3557" t="s">
        <v>10398</v>
      </c>
      <c r="D3557" t="s">
        <v>404</v>
      </c>
      <c r="E3557">
        <v>47.273729000000003</v>
      </c>
      <c r="F3557">
        <v>19.34</v>
      </c>
      <c r="G3557">
        <v>-76.838600306055397</v>
      </c>
      <c r="H3557">
        <v>-34.704647553782301</v>
      </c>
      <c r="I3557">
        <v>-92.476009644541605</v>
      </c>
      <c r="J3557">
        <v>-1.7660544201332899</v>
      </c>
      <c r="K3557">
        <v>24.439586516905699</v>
      </c>
      <c r="L3557">
        <v>38.975587902685199</v>
      </c>
      <c r="M3557">
        <v>34.576742751073503</v>
      </c>
      <c r="N3557">
        <v>0.59937889091763996</v>
      </c>
      <c r="O3557">
        <v>385.36711478800402</v>
      </c>
      <c r="P3557">
        <v>7.44444444444445</v>
      </c>
      <c r="Q3557">
        <v>0.12479132992967699</v>
      </c>
    </row>
    <row r="3558" spans="1:17" hidden="1" x14ac:dyDescent="0.3">
      <c r="A3558" t="s">
        <v>7339</v>
      </c>
      <c r="B3558" t="s">
        <v>7340</v>
      </c>
      <c r="C3558" t="s">
        <v>10398</v>
      </c>
      <c r="D3558" t="s">
        <v>54</v>
      </c>
      <c r="E3558">
        <v>47.236400312000001</v>
      </c>
      <c r="F3558">
        <v>23.62</v>
      </c>
      <c r="G3558">
        <v>97.849781343061295</v>
      </c>
      <c r="H3558">
        <v>-10.3610572961899</v>
      </c>
      <c r="I3558">
        <v>-4.8642327295902197</v>
      </c>
      <c r="J3558">
        <v>-4.3889526654258102</v>
      </c>
      <c r="K3558">
        <v>23.266345802941299</v>
      </c>
      <c r="L3558">
        <v>21.595522142691099</v>
      </c>
      <c r="M3558">
        <v>51.173562979748397</v>
      </c>
      <c r="N3558">
        <v>0.88587699157990196</v>
      </c>
      <c r="O3558">
        <v>27.4343776460626</v>
      </c>
      <c r="P3558">
        <v>130.43902439024299</v>
      </c>
      <c r="Q3558">
        <v>0.131268254028614</v>
      </c>
    </row>
    <row r="3559" spans="1:17" hidden="1" x14ac:dyDescent="0.3">
      <c r="A3559" t="s">
        <v>7341</v>
      </c>
      <c r="B3559" t="s">
        <v>7342</v>
      </c>
      <c r="C3559" t="s">
        <v>10398</v>
      </c>
      <c r="D3559" t="s">
        <v>533</v>
      </c>
      <c r="E3559">
        <v>47.164765060000001</v>
      </c>
      <c r="F3559">
        <v>30.92</v>
      </c>
      <c r="G3559">
        <v>-5.9136466781231203</v>
      </c>
      <c r="H3559">
        <v>-6.2655478067037702</v>
      </c>
      <c r="I3559">
        <v>-18.030572048271999</v>
      </c>
      <c r="J3559">
        <v>-4.0375264025515998</v>
      </c>
      <c r="K3559">
        <v>31.464064482309801</v>
      </c>
      <c r="L3559">
        <v>29.792151135240299</v>
      </c>
      <c r="M3559">
        <v>31.327138564112701</v>
      </c>
      <c r="N3559">
        <v>0.39043046842024198</v>
      </c>
      <c r="O3559">
        <v>18.952134540750301</v>
      </c>
      <c r="P3559">
        <v>38.344519015659898</v>
      </c>
      <c r="Q3559">
        <v>6.1307577113285001E-2</v>
      </c>
    </row>
    <row r="3560" spans="1:17" hidden="1" x14ac:dyDescent="0.3">
      <c r="A3560" t="s">
        <v>7343</v>
      </c>
      <c r="B3560" t="s">
        <v>7344</v>
      </c>
      <c r="C3560" t="s">
        <v>10398</v>
      </c>
      <c r="D3560" t="s">
        <v>605</v>
      </c>
      <c r="E3560">
        <v>47.148208199999999</v>
      </c>
      <c r="F3560">
        <v>46.82</v>
      </c>
      <c r="G3560">
        <v>-62.7079323924088</v>
      </c>
      <c r="H3560">
        <v>4.3486382673339596</v>
      </c>
      <c r="I3560">
        <v>-26.183243571213499</v>
      </c>
      <c r="J3560">
        <v>-7.9346116299946399</v>
      </c>
      <c r="K3560">
        <v>44.984308718596402</v>
      </c>
      <c r="L3560">
        <v>50.983047624377399</v>
      </c>
      <c r="M3560">
        <v>55.026227829130399</v>
      </c>
      <c r="N3560">
        <v>0.616567103629029</v>
      </c>
      <c r="O3560">
        <v>55.702691157624898</v>
      </c>
      <c r="P3560">
        <v>29.515905947441201</v>
      </c>
      <c r="Q3560">
        <v>2.1989853262189E-2</v>
      </c>
    </row>
    <row r="3561" spans="1:17" hidden="1" x14ac:dyDescent="0.3">
      <c r="A3561" t="s">
        <v>7345</v>
      </c>
      <c r="B3561" t="s">
        <v>7346</v>
      </c>
      <c r="C3561" t="s">
        <v>10398</v>
      </c>
      <c r="E3561">
        <v>47.135462390000001</v>
      </c>
      <c r="F3561">
        <v>60.26</v>
      </c>
      <c r="G3561">
        <v>196.13608305160599</v>
      </c>
      <c r="H3561">
        <v>21.253724858477302</v>
      </c>
      <c r="I3561">
        <v>198.23016235021899</v>
      </c>
      <c r="J3561">
        <v>-3.8015344345091502</v>
      </c>
      <c r="K3561">
        <v>47.461226974398102</v>
      </c>
      <c r="L3561">
        <v>30.3773673838588</v>
      </c>
      <c r="M3561">
        <v>64.646083696954307</v>
      </c>
      <c r="N3561">
        <v>0.64593355324917301</v>
      </c>
      <c r="O3561">
        <v>4.1652837703285801</v>
      </c>
      <c r="P3561">
        <v>301.73333333333301</v>
      </c>
      <c r="Q3561">
        <v>1.7781682702378999E-2</v>
      </c>
    </row>
    <row r="3562" spans="1:17" hidden="1" x14ac:dyDescent="0.3">
      <c r="A3562" t="s">
        <v>7347</v>
      </c>
      <c r="B3562" t="s">
        <v>7348</v>
      </c>
      <c r="C3562" t="s">
        <v>10398</v>
      </c>
      <c r="D3562" t="s">
        <v>2902</v>
      </c>
      <c r="E3562">
        <v>47.122439999999997</v>
      </c>
      <c r="F3562">
        <v>58.61</v>
      </c>
      <c r="G3562">
        <v>-38.725429623859497</v>
      </c>
      <c r="H3562">
        <v>28.4766738353741</v>
      </c>
      <c r="I3562">
        <v>0.933947549287239</v>
      </c>
      <c r="J3562">
        <v>7.1487015843723603</v>
      </c>
      <c r="K3562">
        <v>53.053129780878102</v>
      </c>
      <c r="L3562">
        <v>54.663357693637501</v>
      </c>
      <c r="M3562">
        <v>48.864031212218599</v>
      </c>
      <c r="N3562">
        <v>3.64278752436647</v>
      </c>
      <c r="O3562">
        <v>41.614059034294399</v>
      </c>
      <c r="P3562">
        <v>35.954534910693503</v>
      </c>
    </row>
    <row r="3563" spans="1:17" hidden="1" x14ac:dyDescent="0.3">
      <c r="A3563" t="s">
        <v>7349</v>
      </c>
      <c r="B3563" t="s">
        <v>7350</v>
      </c>
      <c r="C3563" t="s">
        <v>10398</v>
      </c>
      <c r="D3563" t="s">
        <v>998</v>
      </c>
      <c r="E3563">
        <v>46.970759999999999</v>
      </c>
      <c r="F3563">
        <v>8.94</v>
      </c>
      <c r="G3563">
        <v>58.616879637666301</v>
      </c>
      <c r="H3563">
        <v>-0.61427253932676895</v>
      </c>
      <c r="I3563">
        <v>55.160516986122403</v>
      </c>
      <c r="J3563">
        <v>-2.3564541978651299</v>
      </c>
      <c r="K3563">
        <v>8.9425425143323203</v>
      </c>
      <c r="L3563">
        <v>7.0707038999604999</v>
      </c>
      <c r="M3563">
        <v>38.682041409820698</v>
      </c>
      <c r="N3563">
        <v>0.48284306584831999</v>
      </c>
      <c r="O3563">
        <v>32.214765100671102</v>
      </c>
      <c r="P3563">
        <v>123.49999999999901</v>
      </c>
      <c r="Q3563">
        <v>1.3136580753463E-2</v>
      </c>
    </row>
    <row r="3564" spans="1:17" hidden="1" x14ac:dyDescent="0.3">
      <c r="A3564" t="s">
        <v>7351</v>
      </c>
      <c r="B3564" t="s">
        <v>7352</v>
      </c>
      <c r="C3564" t="s">
        <v>10398</v>
      </c>
      <c r="D3564" t="s">
        <v>429</v>
      </c>
      <c r="E3564">
        <v>46.956000000000003</v>
      </c>
      <c r="F3564">
        <v>25.8</v>
      </c>
      <c r="G3564">
        <v>31.053924928352501</v>
      </c>
      <c r="H3564">
        <v>-12.746288922800799</v>
      </c>
      <c r="I3564">
        <v>-6.1161303006991998</v>
      </c>
      <c r="J3564">
        <v>-0.36565848626616498</v>
      </c>
      <c r="K3564">
        <v>27.560846638104898</v>
      </c>
      <c r="L3564">
        <v>25.811593514302501</v>
      </c>
      <c r="M3564">
        <v>29.176402742734801</v>
      </c>
      <c r="N3564">
        <v>0.279614637974474</v>
      </c>
      <c r="O3564">
        <v>51.124031007751903</v>
      </c>
      <c r="P3564">
        <v>69.069462647444297</v>
      </c>
      <c r="Q3564">
        <v>9.7881539888562005E-2</v>
      </c>
    </row>
    <row r="3565" spans="1:17" hidden="1" x14ac:dyDescent="0.3">
      <c r="A3565" t="s">
        <v>7353</v>
      </c>
      <c r="B3565" t="s">
        <v>7354</v>
      </c>
      <c r="C3565" t="s">
        <v>10398</v>
      </c>
      <c r="D3565" t="s">
        <v>390</v>
      </c>
      <c r="E3565">
        <v>46.927722500000002</v>
      </c>
      <c r="F3565">
        <v>112.55</v>
      </c>
      <c r="G3565">
        <v>-67.239076041003997</v>
      </c>
      <c r="H3565">
        <v>-15.3084408706518</v>
      </c>
      <c r="I3565">
        <v>-27.2559103652674</v>
      </c>
      <c r="J3565">
        <v>-11.166303825231701</v>
      </c>
      <c r="K3565">
        <v>133.12802030898499</v>
      </c>
      <c r="L3565">
        <v>140.36750799883501</v>
      </c>
      <c r="M3565">
        <v>11.332303817636801</v>
      </c>
      <c r="N3565">
        <v>0.80326530612244895</v>
      </c>
      <c r="O3565">
        <v>74.011550422034603</v>
      </c>
      <c r="P3565">
        <v>0</v>
      </c>
      <c r="Q3565">
        <v>7.5285104859621005E-2</v>
      </c>
    </row>
    <row r="3566" spans="1:17" hidden="1" x14ac:dyDescent="0.3">
      <c r="A3566" t="s">
        <v>7355</v>
      </c>
      <c r="B3566" t="s">
        <v>7356</v>
      </c>
      <c r="C3566" t="s">
        <v>10398</v>
      </c>
      <c r="D3566" t="s">
        <v>266</v>
      </c>
      <c r="E3566">
        <v>46.912500000000001</v>
      </c>
      <c r="F3566">
        <v>33.75</v>
      </c>
      <c r="G3566">
        <v>-31.767559721601401</v>
      </c>
      <c r="H3566">
        <v>-5.0098986509136196</v>
      </c>
      <c r="I3566">
        <v>-0.70399261953979597</v>
      </c>
      <c r="J3566">
        <v>-6.3678102584368501</v>
      </c>
      <c r="K3566">
        <v>33.686081037862301</v>
      </c>
      <c r="L3566">
        <v>34.322457238027901</v>
      </c>
      <c r="M3566">
        <v>51.721812014261701</v>
      </c>
      <c r="N3566">
        <v>0.65704437742352395</v>
      </c>
      <c r="O3566">
        <v>21.925925925925899</v>
      </c>
      <c r="P3566">
        <v>25</v>
      </c>
      <c r="Q3566">
        <v>-8.4558318843308E-2</v>
      </c>
    </row>
    <row r="3567" spans="1:17" hidden="1" x14ac:dyDescent="0.3">
      <c r="A3567" t="s">
        <v>7357</v>
      </c>
      <c r="B3567" t="s">
        <v>7358</v>
      </c>
      <c r="C3567" t="s">
        <v>10398</v>
      </c>
      <c r="D3567" t="s">
        <v>605</v>
      </c>
      <c r="E3567">
        <v>46.911104000000002</v>
      </c>
      <c r="F3567">
        <v>160</v>
      </c>
      <c r="G3567">
        <v>-39.019064170339298</v>
      </c>
      <c r="H3567">
        <v>-10.3423264710647</v>
      </c>
      <c r="I3567">
        <v>-16.8935259363728</v>
      </c>
      <c r="J3567">
        <v>-5.35193621073857</v>
      </c>
      <c r="K3567">
        <v>159.11972037179299</v>
      </c>
      <c r="L3567">
        <v>163.59352215818501</v>
      </c>
      <c r="M3567">
        <v>49.018066353189397</v>
      </c>
      <c r="N3567">
        <v>0.27735017003324902</v>
      </c>
      <c r="O3567">
        <v>29.812499999999901</v>
      </c>
      <c r="P3567">
        <v>16.788321167883201</v>
      </c>
      <c r="Q3567">
        <v>4.5079478725709998E-3</v>
      </c>
    </row>
    <row r="3568" spans="1:17" hidden="1" x14ac:dyDescent="0.3">
      <c r="A3568" t="s">
        <v>7359</v>
      </c>
      <c r="B3568" t="s">
        <v>7360</v>
      </c>
      <c r="C3568" t="s">
        <v>10398</v>
      </c>
      <c r="D3568" t="s">
        <v>605</v>
      </c>
      <c r="E3568">
        <v>46.8570262</v>
      </c>
      <c r="F3568">
        <v>281.5</v>
      </c>
      <c r="G3568">
        <v>-3.4170442576838602</v>
      </c>
      <c r="H3568">
        <v>-6.1760493217082502</v>
      </c>
      <c r="I3568">
        <v>-10.075343014948301</v>
      </c>
      <c r="J3568">
        <v>-8.3800340478115398</v>
      </c>
      <c r="K3568">
        <v>299.331049463255</v>
      </c>
      <c r="L3568">
        <v>287.922000625659</v>
      </c>
      <c r="M3568">
        <v>37.7336932288597</v>
      </c>
      <c r="N3568">
        <v>0.66645514661679195</v>
      </c>
      <c r="O3568">
        <v>46.003552397868503</v>
      </c>
      <c r="P3568">
        <v>33.538899430740003</v>
      </c>
      <c r="Q3568">
        <v>-4.0790531880462999E-2</v>
      </c>
    </row>
    <row r="3569" spans="1:17" hidden="1" x14ac:dyDescent="0.3">
      <c r="A3569" t="s">
        <v>7361</v>
      </c>
      <c r="B3569" t="s">
        <v>7362</v>
      </c>
      <c r="C3569" t="s">
        <v>10398</v>
      </c>
      <c r="D3569" t="s">
        <v>46</v>
      </c>
      <c r="E3569">
        <v>46.793152120000002</v>
      </c>
      <c r="F3569">
        <v>68.510000000000005</v>
      </c>
      <c r="G3569">
        <v>-53.682289337402899</v>
      </c>
      <c r="H3569">
        <v>-3.2571800962428399</v>
      </c>
      <c r="I3569">
        <v>-42.183939626645603</v>
      </c>
      <c r="J3569">
        <v>2.7979108143438398</v>
      </c>
      <c r="K3569">
        <v>67.245421036174605</v>
      </c>
      <c r="M3569">
        <v>50.171209084949503</v>
      </c>
      <c r="N3569">
        <v>0.59971220585745699</v>
      </c>
      <c r="O3569">
        <v>38.665888191504798</v>
      </c>
      <c r="P3569">
        <v>40.389344262295097</v>
      </c>
    </row>
    <row r="3570" spans="1:17" hidden="1" x14ac:dyDescent="0.3">
      <c r="A3570" t="s">
        <v>7363</v>
      </c>
      <c r="B3570" t="s">
        <v>7364</v>
      </c>
      <c r="C3570" t="s">
        <v>10398</v>
      </c>
      <c r="D3570" t="s">
        <v>390</v>
      </c>
      <c r="E3570">
        <v>46.717438999999999</v>
      </c>
      <c r="F3570">
        <v>49.75</v>
      </c>
      <c r="G3570">
        <v>-9.7141286058339809</v>
      </c>
      <c r="H3570">
        <v>-28.979015165879801</v>
      </c>
      <c r="I3570">
        <v>-31.195733648588501</v>
      </c>
      <c r="J3570">
        <v>-3.5169745955737302</v>
      </c>
      <c r="K3570">
        <v>57.670031389717501</v>
      </c>
      <c r="L3570">
        <v>53.785909170996</v>
      </c>
      <c r="M3570">
        <v>31.8777187226823</v>
      </c>
      <c r="N3570">
        <v>0.56877429140202795</v>
      </c>
      <c r="O3570">
        <v>54.723618090452199</v>
      </c>
      <c r="P3570">
        <v>27.564102564102502</v>
      </c>
      <c r="Q3570">
        <v>8.2744903181625001E-2</v>
      </c>
    </row>
    <row r="3571" spans="1:17" hidden="1" x14ac:dyDescent="0.3">
      <c r="A3571" t="s">
        <v>7365</v>
      </c>
      <c r="B3571" t="s">
        <v>7366</v>
      </c>
      <c r="C3571" t="s">
        <v>10398</v>
      </c>
      <c r="D3571" t="s">
        <v>171</v>
      </c>
      <c r="E3571">
        <v>46.596279199999998</v>
      </c>
      <c r="F3571">
        <v>73.959999999999994</v>
      </c>
      <c r="G3571">
        <v>48.580287313686</v>
      </c>
      <c r="H3571">
        <v>7.8683883227905902</v>
      </c>
      <c r="I3571">
        <v>27.038141023214902</v>
      </c>
      <c r="J3571">
        <v>-11.4146660824435</v>
      </c>
      <c r="K3571">
        <v>65.260702802155706</v>
      </c>
      <c r="L3571">
        <v>58.540951143429297</v>
      </c>
      <c r="M3571">
        <v>62.016960277905397</v>
      </c>
      <c r="N3571">
        <v>1.92571590217487</v>
      </c>
      <c r="O3571">
        <v>11.2763656030286</v>
      </c>
      <c r="P3571">
        <v>88.1933842239185</v>
      </c>
      <c r="Q3571">
        <v>6.3682179004810005E-2</v>
      </c>
    </row>
    <row r="3572" spans="1:17" hidden="1" x14ac:dyDescent="0.3">
      <c r="A3572" t="s">
        <v>7367</v>
      </c>
      <c r="B3572" t="s">
        <v>7368</v>
      </c>
      <c r="C3572" t="s">
        <v>10398</v>
      </c>
      <c r="D3572" t="s">
        <v>7369</v>
      </c>
      <c r="E3572">
        <v>46.558539351999997</v>
      </c>
      <c r="F3572">
        <v>55.64</v>
      </c>
      <c r="G3572">
        <v>293.52422404431002</v>
      </c>
      <c r="H3572">
        <v>-6.1510814796567201</v>
      </c>
      <c r="I3572">
        <v>-12.6765777555432</v>
      </c>
      <c r="J3572">
        <v>-6.1792167681851602</v>
      </c>
      <c r="K3572">
        <v>53.767629465182303</v>
      </c>
      <c r="L3572">
        <v>42.765109669116598</v>
      </c>
      <c r="M3572">
        <v>45.296393784669498</v>
      </c>
      <c r="N3572">
        <v>0.55733941303794199</v>
      </c>
      <c r="O3572">
        <v>13.6951833213515</v>
      </c>
      <c r="P3572">
        <v>431.93116634799202</v>
      </c>
      <c r="Q3572">
        <v>0.19021722577452599</v>
      </c>
    </row>
    <row r="3573" spans="1:17" hidden="1" x14ac:dyDescent="0.3">
      <c r="A3573" t="s">
        <v>7370</v>
      </c>
      <c r="B3573" t="s">
        <v>7371</v>
      </c>
      <c r="C3573" t="s">
        <v>10398</v>
      </c>
      <c r="D3573" t="s">
        <v>2902</v>
      </c>
      <c r="E3573">
        <v>46.544429999999998</v>
      </c>
      <c r="F3573">
        <v>97.17</v>
      </c>
      <c r="G3573">
        <v>-93.704450002222799</v>
      </c>
      <c r="H3573">
        <v>33.301550928918303</v>
      </c>
      <c r="I3573">
        <v>-82.206100291465603</v>
      </c>
      <c r="J3573">
        <v>15.453362584673499</v>
      </c>
      <c r="K3573">
        <v>84.703821208778294</v>
      </c>
      <c r="M3573">
        <v>76.797205651915107</v>
      </c>
      <c r="N3573">
        <v>1.1155392790463801</v>
      </c>
      <c r="O3573">
        <v>207.96542142636599</v>
      </c>
      <c r="P3573">
        <v>59.008345606283697</v>
      </c>
    </row>
    <row r="3574" spans="1:17" hidden="1" x14ac:dyDescent="0.3">
      <c r="A3574" t="s">
        <v>7372</v>
      </c>
      <c r="B3574" t="s">
        <v>7373</v>
      </c>
      <c r="C3574" t="s">
        <v>10398</v>
      </c>
      <c r="D3574" t="s">
        <v>4063</v>
      </c>
      <c r="E3574">
        <v>46.404865439999902</v>
      </c>
      <c r="F3574">
        <v>28.44</v>
      </c>
      <c r="G3574">
        <v>-17.713237551451201</v>
      </c>
      <c r="H3574">
        <v>10.7200370480623</v>
      </c>
      <c r="I3574">
        <v>39.904703032634103</v>
      </c>
      <c r="J3574">
        <v>3.2700213231740598</v>
      </c>
      <c r="K3574">
        <v>26.5452787693931</v>
      </c>
      <c r="L3574">
        <v>24.5632867015144</v>
      </c>
      <c r="M3574">
        <v>72.922481548071801</v>
      </c>
      <c r="N3574">
        <v>0.49702633814783298</v>
      </c>
      <c r="O3574">
        <v>21.589310829817101</v>
      </c>
      <c r="P3574">
        <v>58</v>
      </c>
    </row>
    <row r="3575" spans="1:17" hidden="1" x14ac:dyDescent="0.3">
      <c r="A3575" t="s">
        <v>7374</v>
      </c>
      <c r="B3575" t="s">
        <v>7375</v>
      </c>
      <c r="C3575" t="s">
        <v>10398</v>
      </c>
      <c r="D3575" t="s">
        <v>83</v>
      </c>
      <c r="E3575">
        <v>46.38755072</v>
      </c>
      <c r="F3575">
        <v>89.6</v>
      </c>
      <c r="G3575">
        <v>-4.2964854419324103</v>
      </c>
      <c r="H3575">
        <v>-11.130674869300901</v>
      </c>
      <c r="I3575">
        <v>7.8358344451428801</v>
      </c>
      <c r="J3575">
        <v>-2.4525437275017898</v>
      </c>
      <c r="K3575">
        <v>90.936548268609798</v>
      </c>
      <c r="L3575">
        <v>74.742330951787295</v>
      </c>
      <c r="M3575">
        <v>35.793099107337099</v>
      </c>
      <c r="N3575">
        <v>0.653422406337129</v>
      </c>
      <c r="O3575">
        <v>50.658482142857103</v>
      </c>
      <c r="P3575">
        <v>83.945801683432506</v>
      </c>
      <c r="Q3575">
        <v>8.7229583815540995E-2</v>
      </c>
    </row>
    <row r="3576" spans="1:17" hidden="1" x14ac:dyDescent="0.3">
      <c r="A3576" t="s">
        <v>7376</v>
      </c>
      <c r="B3576" t="s">
        <v>7377</v>
      </c>
      <c r="C3576" t="s">
        <v>10398</v>
      </c>
      <c r="D3576" t="s">
        <v>1414</v>
      </c>
      <c r="E3576">
        <v>46.253876579999996</v>
      </c>
      <c r="F3576">
        <v>8.7899999999999991</v>
      </c>
      <c r="G3576">
        <v>-85.949158098182707</v>
      </c>
      <c r="H3576">
        <v>-15.7995339204702</v>
      </c>
      <c r="I3576">
        <v>-35.868917173165698</v>
      </c>
      <c r="J3576">
        <v>-9.4307586854926893</v>
      </c>
      <c r="K3576">
        <v>9.3603516069875106</v>
      </c>
      <c r="L3576">
        <v>12.865957743352</v>
      </c>
      <c r="M3576">
        <v>45.0469673166386</v>
      </c>
      <c r="N3576">
        <v>0.96452623751622202</v>
      </c>
      <c r="O3576">
        <v>140.04550625710999</v>
      </c>
      <c r="P3576">
        <v>4.8926014319808901</v>
      </c>
      <c r="Q3576">
        <v>0.19666323778560599</v>
      </c>
    </row>
    <row r="3577" spans="1:17" hidden="1" x14ac:dyDescent="0.3">
      <c r="A3577" t="s">
        <v>7378</v>
      </c>
      <c r="B3577" t="s">
        <v>7379</v>
      </c>
      <c r="C3577" t="s">
        <v>10398</v>
      </c>
      <c r="D3577" t="s">
        <v>533</v>
      </c>
      <c r="E3577">
        <v>46.20429</v>
      </c>
      <c r="F3577">
        <v>148.94999999999999</v>
      </c>
      <c r="G3577">
        <v>277.818825969579</v>
      </c>
      <c r="H3577">
        <v>78.990130498506304</v>
      </c>
      <c r="I3577">
        <v>130.15470303263399</v>
      </c>
      <c r="J3577">
        <v>1.4214288570996301</v>
      </c>
      <c r="K3577">
        <v>108.578175553137</v>
      </c>
      <c r="L3577">
        <v>74.136202044115294</v>
      </c>
      <c r="M3577">
        <v>72.682457181160103</v>
      </c>
      <c r="N3577">
        <v>2.7239191396776401</v>
      </c>
      <c r="O3577">
        <v>12.118160456529001</v>
      </c>
      <c r="P3577">
        <v>390.45110306223199</v>
      </c>
    </row>
    <row r="3578" spans="1:17" hidden="1" x14ac:dyDescent="0.3">
      <c r="A3578" t="s">
        <v>7380</v>
      </c>
      <c r="B3578" t="s">
        <v>7381</v>
      </c>
      <c r="C3578" t="s">
        <v>10398</v>
      </c>
      <c r="D3578" t="s">
        <v>407</v>
      </c>
      <c r="E3578">
        <v>46.129335955000002</v>
      </c>
      <c r="F3578">
        <v>0.79</v>
      </c>
      <c r="G3578">
        <v>-36.652470207534897</v>
      </c>
      <c r="H3578">
        <v>-9.2997121372837697</v>
      </c>
      <c r="I3578">
        <v>-19.345296967365801</v>
      </c>
      <c r="J3578">
        <v>-5.4170710848485797</v>
      </c>
      <c r="K3578">
        <v>0.82762563974393399</v>
      </c>
      <c r="L3578">
        <v>0.85068871808773106</v>
      </c>
      <c r="M3578">
        <v>43.147628953940902</v>
      </c>
      <c r="N3578">
        <v>0.38438676161008001</v>
      </c>
      <c r="O3578">
        <v>60.759493670886002</v>
      </c>
      <c r="P3578">
        <v>19.696969696969699</v>
      </c>
      <c r="Q3578">
        <v>9.7832042719830994E-2</v>
      </c>
    </row>
    <row r="3579" spans="1:17" hidden="1" x14ac:dyDescent="0.3">
      <c r="A3579" t="s">
        <v>7382</v>
      </c>
      <c r="B3579" t="s">
        <v>7383</v>
      </c>
      <c r="C3579" t="s">
        <v>10398</v>
      </c>
      <c r="D3579" t="s">
        <v>7384</v>
      </c>
      <c r="E3579">
        <v>46.110096857999999</v>
      </c>
      <c r="F3579">
        <v>32.51</v>
      </c>
      <c r="G3579">
        <v>-27.232185720944301</v>
      </c>
      <c r="H3579">
        <v>-11.322214241110199</v>
      </c>
      <c r="I3579">
        <v>-28.039895305316001</v>
      </c>
      <c r="J3579">
        <v>-1.33825015701233</v>
      </c>
      <c r="K3579">
        <v>33.869557514644498</v>
      </c>
      <c r="L3579">
        <v>37.3305773266286</v>
      </c>
      <c r="M3579">
        <v>44.9964872929989</v>
      </c>
      <c r="N3579">
        <v>0.61779486289335805</v>
      </c>
      <c r="O3579">
        <v>72.193171331897801</v>
      </c>
      <c r="P3579">
        <v>10.203389830508399</v>
      </c>
      <c r="Q3579">
        <v>4.2471072175093001E-2</v>
      </c>
    </row>
    <row r="3580" spans="1:17" hidden="1" x14ac:dyDescent="0.3">
      <c r="A3580" t="s">
        <v>7385</v>
      </c>
      <c r="B3580" t="s">
        <v>7386</v>
      </c>
      <c r="C3580" t="s">
        <v>10398</v>
      </c>
      <c r="D3580" t="s">
        <v>390</v>
      </c>
      <c r="E3580">
        <v>46.048720000000003</v>
      </c>
      <c r="F3580">
        <v>86.95</v>
      </c>
      <c r="G3580">
        <v>-51.2603133447898</v>
      </c>
      <c r="H3580">
        <v>-35.967876551568402</v>
      </c>
      <c r="I3580">
        <v>-33.307388629969402</v>
      </c>
      <c r="J3580">
        <v>-10.8090286461736</v>
      </c>
      <c r="K3580">
        <v>103.07430988681401</v>
      </c>
      <c r="L3580">
        <v>101.83871539604399</v>
      </c>
      <c r="M3580">
        <v>16.764138528056598</v>
      </c>
      <c r="N3580">
        <v>0.93586266568750698</v>
      </c>
      <c r="O3580">
        <v>76.894767107532999</v>
      </c>
      <c r="P3580">
        <v>6.0365853658536501</v>
      </c>
    </row>
    <row r="3581" spans="1:17" hidden="1" x14ac:dyDescent="0.3">
      <c r="A3581" t="s">
        <v>7387</v>
      </c>
      <c r="B3581" t="s">
        <v>7388</v>
      </c>
      <c r="C3581" t="s">
        <v>10398</v>
      </c>
      <c r="D3581" t="s">
        <v>1223</v>
      </c>
      <c r="E3581">
        <v>45.931384125000001</v>
      </c>
      <c r="F3581">
        <v>33.75</v>
      </c>
      <c r="G3581">
        <v>-79.851568564637503</v>
      </c>
      <c r="H3581">
        <v>-9.7530754605423695</v>
      </c>
      <c r="I3581">
        <v>-18.6843985873953</v>
      </c>
      <c r="J3581">
        <v>3.0713216140704298</v>
      </c>
      <c r="K3581">
        <v>33.418587856488401</v>
      </c>
      <c r="L3581">
        <v>44.975428230133403</v>
      </c>
      <c r="M3581">
        <v>58.918999199832797</v>
      </c>
      <c r="N3581">
        <v>1.13821138211382</v>
      </c>
      <c r="O3581">
        <v>113.62962962962899</v>
      </c>
      <c r="P3581">
        <v>15.9793814432989</v>
      </c>
    </row>
    <row r="3582" spans="1:17" hidden="1" x14ac:dyDescent="0.3">
      <c r="A3582" t="s">
        <v>7389</v>
      </c>
      <c r="B3582" t="s">
        <v>7390</v>
      </c>
      <c r="C3582" t="s">
        <v>10398</v>
      </c>
      <c r="D3582" t="s">
        <v>605</v>
      </c>
      <c r="E3582">
        <v>45.858407534999998</v>
      </c>
      <c r="F3582">
        <v>13.17</v>
      </c>
      <c r="G3582">
        <v>-69.041922540192104</v>
      </c>
      <c r="H3582">
        <v>4.3314332575723196</v>
      </c>
      <c r="I3582">
        <v>-46.906107778176597</v>
      </c>
      <c r="J3582">
        <v>-7.7090847258986201</v>
      </c>
      <c r="K3582">
        <v>14.9470122939757</v>
      </c>
      <c r="L3582">
        <v>19.382809194135799</v>
      </c>
      <c r="M3582">
        <v>22.453834989042601</v>
      </c>
      <c r="N3582">
        <v>0.24909261779765299</v>
      </c>
      <c r="O3582">
        <v>149.05087319665901</v>
      </c>
      <c r="P3582">
        <v>19.6185286103542</v>
      </c>
      <c r="Q3582">
        <v>3.2129010925799999E-3</v>
      </c>
    </row>
    <row r="3583" spans="1:17" hidden="1" x14ac:dyDescent="0.3">
      <c r="A3583" t="s">
        <v>7391</v>
      </c>
      <c r="B3583" t="s">
        <v>7392</v>
      </c>
      <c r="C3583" t="s">
        <v>10398</v>
      </c>
      <c r="D3583" t="s">
        <v>1001</v>
      </c>
      <c r="E3583">
        <v>45.6</v>
      </c>
      <c r="F3583">
        <v>96</v>
      </c>
      <c r="G3583">
        <v>41.834924750448202</v>
      </c>
      <c r="H3583">
        <v>-19.828213084610699</v>
      </c>
      <c r="I3583">
        <v>38.002264008243799</v>
      </c>
      <c r="J3583">
        <v>-5.8739155945565198</v>
      </c>
      <c r="K3583">
        <v>97.581301428407002</v>
      </c>
      <c r="L3583">
        <v>78.531401889226601</v>
      </c>
      <c r="M3583">
        <v>26.654986123458801</v>
      </c>
      <c r="N3583">
        <v>0.208675601570183</v>
      </c>
      <c r="O3583">
        <v>33.3333333333333</v>
      </c>
      <c r="P3583">
        <v>81.132075471698101</v>
      </c>
      <c r="Q3583">
        <v>7.9697255733715999E-2</v>
      </c>
    </row>
    <row r="3584" spans="1:17" hidden="1" x14ac:dyDescent="0.3">
      <c r="A3584" t="s">
        <v>7393</v>
      </c>
      <c r="B3584" t="s">
        <v>7394</v>
      </c>
      <c r="C3584" t="s">
        <v>10398</v>
      </c>
      <c r="D3584" t="s">
        <v>472</v>
      </c>
      <c r="E3584">
        <v>45.557251200000003</v>
      </c>
      <c r="F3584">
        <v>23.6</v>
      </c>
      <c r="G3584">
        <v>-56.978262062738501</v>
      </c>
      <c r="H3584">
        <v>-2.0862068812121</v>
      </c>
      <c r="I3584">
        <v>-34.407353704954502</v>
      </c>
      <c r="J3584">
        <v>0.83982410821683096</v>
      </c>
      <c r="K3584">
        <v>24.116150267501599</v>
      </c>
      <c r="L3584">
        <v>27.580729424461101</v>
      </c>
      <c r="M3584">
        <v>46.609458406715497</v>
      </c>
      <c r="N3584">
        <v>0.57725947521865895</v>
      </c>
      <c r="O3584">
        <v>82.203389830508399</v>
      </c>
      <c r="P3584">
        <v>3.9647577092511099</v>
      </c>
    </row>
    <row r="3585" spans="1:17" hidden="1" x14ac:dyDescent="0.3">
      <c r="A3585" t="s">
        <v>7395</v>
      </c>
      <c r="B3585" t="s">
        <v>7396</v>
      </c>
      <c r="C3585" t="s">
        <v>10398</v>
      </c>
      <c r="D3585" t="s">
        <v>364</v>
      </c>
      <c r="E3585">
        <v>45.528989549999999</v>
      </c>
      <c r="F3585">
        <v>86.5</v>
      </c>
      <c r="G3585">
        <v>184.95180786733101</v>
      </c>
      <c r="H3585">
        <v>82.790266150659903</v>
      </c>
      <c r="I3585">
        <v>75.633706392096599</v>
      </c>
      <c r="J3585">
        <v>13.9159934896338</v>
      </c>
      <c r="K3585">
        <v>53.621544074855599</v>
      </c>
      <c r="L3585">
        <v>42.828414224402103</v>
      </c>
      <c r="M3585">
        <v>96.954560907419904</v>
      </c>
      <c r="N3585">
        <v>3.3887404154640799</v>
      </c>
      <c r="O3585">
        <v>0.57803468208093001</v>
      </c>
      <c r="P3585">
        <v>239.748625294579</v>
      </c>
      <c r="Q3585">
        <v>9.2671143880186005E-2</v>
      </c>
    </row>
    <row r="3586" spans="1:17" hidden="1" x14ac:dyDescent="0.3">
      <c r="A3586" t="s">
        <v>7397</v>
      </c>
      <c r="B3586" t="s">
        <v>7398</v>
      </c>
      <c r="C3586" t="s">
        <v>10398</v>
      </c>
      <c r="D3586" t="s">
        <v>7399</v>
      </c>
      <c r="E3586">
        <v>45.474519999999998</v>
      </c>
      <c r="F3586">
        <v>336.35</v>
      </c>
      <c r="G3586">
        <v>119.73919246198</v>
      </c>
      <c r="H3586">
        <v>73.102146167013501</v>
      </c>
      <c r="I3586">
        <v>131.23754217273699</v>
      </c>
      <c r="J3586">
        <v>84.593479195566701</v>
      </c>
      <c r="K3586">
        <v>223.15479672596999</v>
      </c>
      <c r="M3586">
        <v>74.096153229944207</v>
      </c>
      <c r="N3586">
        <v>0.85926414783039096</v>
      </c>
      <c r="O3586">
        <v>10.8963876913928</v>
      </c>
      <c r="P3586">
        <v>176.149425287356</v>
      </c>
    </row>
    <row r="3587" spans="1:17" hidden="1" x14ac:dyDescent="0.3">
      <c r="A3587" t="s">
        <v>7400</v>
      </c>
      <c r="B3587" t="s">
        <v>7401</v>
      </c>
      <c r="C3587" t="s">
        <v>10398</v>
      </c>
      <c r="D3587" t="s">
        <v>1223</v>
      </c>
      <c r="E3587">
        <v>45.448236545999997</v>
      </c>
      <c r="F3587">
        <v>124.49</v>
      </c>
      <c r="G3587">
        <v>65.960861647355898</v>
      </c>
      <c r="H3587">
        <v>54.5859017156492</v>
      </c>
      <c r="I3587">
        <v>76.056293799945394</v>
      </c>
      <c r="J3587">
        <v>-9.6153354464995004</v>
      </c>
      <c r="K3587">
        <v>96.912790532896693</v>
      </c>
      <c r="L3587">
        <v>81.196390223347393</v>
      </c>
      <c r="M3587">
        <v>61.048109455044099</v>
      </c>
      <c r="N3587">
        <v>1.9704800569085299</v>
      </c>
      <c r="O3587">
        <v>13.262109406378</v>
      </c>
      <c r="P3587">
        <v>118.403508771929</v>
      </c>
      <c r="Q3587">
        <v>0.136122539624603</v>
      </c>
    </row>
    <row r="3588" spans="1:17" hidden="1" x14ac:dyDescent="0.3">
      <c r="A3588" t="s">
        <v>7402</v>
      </c>
      <c r="B3588" t="s">
        <v>7403</v>
      </c>
      <c r="C3588" t="s">
        <v>10398</v>
      </c>
      <c r="D3588" t="s">
        <v>1414</v>
      </c>
      <c r="E3588">
        <v>45.44</v>
      </c>
      <c r="F3588">
        <v>45.44</v>
      </c>
      <c r="G3588">
        <v>-38.165075249551698</v>
      </c>
      <c r="H3588">
        <v>-10.3725836021947</v>
      </c>
      <c r="I3588">
        <v>-28.2751744135014</v>
      </c>
      <c r="J3588">
        <v>0.48663261885512699</v>
      </c>
      <c r="K3588">
        <v>46.600003429587403</v>
      </c>
      <c r="L3588">
        <v>48.9670243826993</v>
      </c>
      <c r="M3588">
        <v>41.740047208461597</v>
      </c>
      <c r="N3588">
        <v>1.3606551292108799</v>
      </c>
      <c r="O3588">
        <v>55.259683098591502</v>
      </c>
      <c r="P3588">
        <v>7.6777251184833899</v>
      </c>
      <c r="Q3588">
        <v>-0.11327472074549901</v>
      </c>
    </row>
    <row r="3589" spans="1:17" hidden="1" x14ac:dyDescent="0.3">
      <c r="A3589" t="s">
        <v>7404</v>
      </c>
      <c r="B3589" t="s">
        <v>7405</v>
      </c>
      <c r="C3589" t="s">
        <v>10398</v>
      </c>
      <c r="D3589" t="s">
        <v>407</v>
      </c>
      <c r="E3589">
        <v>45.36</v>
      </c>
      <c r="F3589">
        <v>5.04</v>
      </c>
      <c r="G3589">
        <v>66.769989685513195</v>
      </c>
      <c r="H3589">
        <v>-2.2172545391607099</v>
      </c>
      <c r="I3589">
        <v>24.546212466596302</v>
      </c>
      <c r="J3589">
        <v>-0.72326837124388998</v>
      </c>
      <c r="K3589">
        <v>4.9039832626771203</v>
      </c>
      <c r="L3589">
        <v>4.2760002394249099</v>
      </c>
      <c r="M3589">
        <v>52.8187489382357</v>
      </c>
      <c r="N3589">
        <v>0.79635816148489402</v>
      </c>
      <c r="O3589">
        <v>29.497354497354401</v>
      </c>
      <c r="P3589">
        <v>114.164305949008</v>
      </c>
      <c r="Q3589">
        <v>8.0622435262455994E-2</v>
      </c>
    </row>
    <row r="3590" spans="1:17" hidden="1" x14ac:dyDescent="0.3">
      <c r="A3590" t="s">
        <v>7406</v>
      </c>
      <c r="B3590" t="s">
        <v>7407</v>
      </c>
      <c r="C3590" t="s">
        <v>10398</v>
      </c>
      <c r="D3590" t="s">
        <v>514</v>
      </c>
      <c r="E3590">
        <v>45.165510625000003</v>
      </c>
      <c r="F3590">
        <v>18.25</v>
      </c>
      <c r="G3590">
        <v>-62.2504732463888</v>
      </c>
      <c r="H3590">
        <v>22.578336643204</v>
      </c>
      <c r="I3590">
        <v>0.79721117595659696</v>
      </c>
      <c r="J3590">
        <v>37.337727509365997</v>
      </c>
      <c r="K3590">
        <v>15.370827348408801</v>
      </c>
      <c r="L3590">
        <v>16.632406832385001</v>
      </c>
      <c r="M3590">
        <v>61.754113024054398</v>
      </c>
      <c r="N3590">
        <v>3.3684373548087301</v>
      </c>
      <c r="O3590">
        <v>48.4931506849315</v>
      </c>
      <c r="P3590">
        <v>37.735849056603698</v>
      </c>
    </row>
    <row r="3591" spans="1:17" hidden="1" x14ac:dyDescent="0.3">
      <c r="A3591" t="s">
        <v>7408</v>
      </c>
      <c r="B3591" t="s">
        <v>7409</v>
      </c>
      <c r="C3591" t="s">
        <v>10398</v>
      </c>
      <c r="D3591" t="s">
        <v>533</v>
      </c>
      <c r="E3591">
        <v>45.146231999999998</v>
      </c>
      <c r="F3591">
        <v>0.96</v>
      </c>
      <c r="G3591">
        <v>-26.4456257748026</v>
      </c>
      <c r="H3591">
        <v>-21.812967704622</v>
      </c>
      <c r="I3591">
        <v>-20.1361132938964</v>
      </c>
      <c r="J3591">
        <v>-9.4803576724070098</v>
      </c>
      <c r="K3591">
        <v>1.1494219583818099</v>
      </c>
      <c r="L3591">
        <v>1.17750775636617</v>
      </c>
      <c r="M3591">
        <v>36.207245908863896</v>
      </c>
      <c r="N3591">
        <v>0.33533800030052802</v>
      </c>
      <c r="O3591">
        <v>104.166666666666</v>
      </c>
      <c r="P3591">
        <v>21.530836509852801</v>
      </c>
      <c r="Q3591">
        <v>0.11641742370328099</v>
      </c>
    </row>
    <row r="3592" spans="1:17" hidden="1" x14ac:dyDescent="0.3">
      <c r="A3592" t="s">
        <v>7410</v>
      </c>
      <c r="B3592" t="s">
        <v>7411</v>
      </c>
      <c r="C3592" t="s">
        <v>10398</v>
      </c>
      <c r="D3592" t="s">
        <v>290</v>
      </c>
      <c r="E3592">
        <v>45.143999999999998</v>
      </c>
      <c r="F3592">
        <v>114</v>
      </c>
      <c r="G3592">
        <v>32.085547762381701</v>
      </c>
      <c r="H3592">
        <v>6.85212873690827</v>
      </c>
      <c r="I3592">
        <v>3.0524182292334801</v>
      </c>
      <c r="J3592">
        <v>-1.71336738114487</v>
      </c>
      <c r="K3592">
        <v>122.97124999822201</v>
      </c>
      <c r="L3592">
        <v>113.245261634713</v>
      </c>
      <c r="M3592">
        <v>39.899366114026002</v>
      </c>
      <c r="N3592">
        <v>6.5390489464865503E-2</v>
      </c>
      <c r="O3592">
        <v>66.535087719298204</v>
      </c>
      <c r="P3592">
        <v>73.648134044173602</v>
      </c>
      <c r="Q3592">
        <v>0.11375165752863101</v>
      </c>
    </row>
    <row r="3593" spans="1:17" hidden="1" x14ac:dyDescent="0.3">
      <c r="A3593" t="s">
        <v>7412</v>
      </c>
      <c r="B3593" t="s">
        <v>7413</v>
      </c>
      <c r="C3593" t="s">
        <v>10398</v>
      </c>
      <c r="D3593" t="s">
        <v>132</v>
      </c>
      <c r="E3593">
        <v>45.132150000000003</v>
      </c>
      <c r="F3593">
        <v>121.65</v>
      </c>
      <c r="G3593">
        <v>-28.5554406980566</v>
      </c>
      <c r="H3593">
        <v>17.5362313800461</v>
      </c>
      <c r="I3593">
        <v>-18.829691092212801</v>
      </c>
      <c r="J3593">
        <v>14.146632618855101</v>
      </c>
      <c r="K3593">
        <v>100.69362258126699</v>
      </c>
      <c r="L3593">
        <v>81.078835621592503</v>
      </c>
      <c r="M3593">
        <v>83.933988005787</v>
      </c>
      <c r="N3593">
        <v>1.4224596521678501</v>
      </c>
      <c r="O3593">
        <v>10.0287710645293</v>
      </c>
      <c r="P3593">
        <v>57.0690768237572</v>
      </c>
      <c r="Q3593">
        <v>0.112223022147768</v>
      </c>
    </row>
    <row r="3594" spans="1:17" hidden="1" x14ac:dyDescent="0.3">
      <c r="A3594" t="s">
        <v>7414</v>
      </c>
      <c r="B3594" t="s">
        <v>7415</v>
      </c>
      <c r="C3594" t="s">
        <v>10398</v>
      </c>
      <c r="E3594">
        <v>45.059987499999998</v>
      </c>
      <c r="F3594">
        <v>92.5</v>
      </c>
      <c r="G3594">
        <v>-10.407974728632</v>
      </c>
      <c r="H3594">
        <v>28.6713631231707</v>
      </c>
      <c r="I3594">
        <v>35.3043713576755</v>
      </c>
      <c r="J3594">
        <v>-0.66073580219750805</v>
      </c>
      <c r="K3594">
        <v>84.116856795278196</v>
      </c>
      <c r="L3594">
        <v>74.066174909092297</v>
      </c>
      <c r="M3594">
        <v>41.549700891899498</v>
      </c>
      <c r="N3594">
        <v>1.5688650288571999</v>
      </c>
      <c r="O3594">
        <v>18.756756756756701</v>
      </c>
      <c r="P3594">
        <v>85</v>
      </c>
      <c r="Q3594">
        <v>0.13631396965992101</v>
      </c>
    </row>
    <row r="3595" spans="1:17" hidden="1" x14ac:dyDescent="0.3">
      <c r="A3595" t="s">
        <v>7416</v>
      </c>
      <c r="B3595" t="s">
        <v>7417</v>
      </c>
      <c r="C3595" t="s">
        <v>10398</v>
      </c>
      <c r="D3595" t="s">
        <v>753</v>
      </c>
      <c r="E3595">
        <v>45.057158311999999</v>
      </c>
      <c r="F3595">
        <v>23.43</v>
      </c>
      <c r="G3595">
        <v>19.737137260691298</v>
      </c>
      <c r="H3595">
        <v>-1.1321896725854399</v>
      </c>
      <c r="I3595">
        <v>7.4674039972643298</v>
      </c>
      <c r="J3595">
        <v>-3.5065283486177599</v>
      </c>
      <c r="K3595">
        <v>22.670260796353901</v>
      </c>
      <c r="L3595">
        <v>19.965029401859798</v>
      </c>
      <c r="M3595">
        <v>37.579943371070499</v>
      </c>
      <c r="N3595">
        <v>1.02073739202148</v>
      </c>
      <c r="O3595">
        <v>4.3533930857874603</v>
      </c>
      <c r="P3595">
        <v>62.145328719723103</v>
      </c>
    </row>
    <row r="3596" spans="1:17" hidden="1" x14ac:dyDescent="0.3">
      <c r="A3596" t="s">
        <v>7418</v>
      </c>
      <c r="B3596" t="s">
        <v>7419</v>
      </c>
      <c r="C3596" t="s">
        <v>10398</v>
      </c>
      <c r="D3596" t="s">
        <v>1223</v>
      </c>
      <c r="E3596">
        <v>45.039499999999997</v>
      </c>
      <c r="F3596">
        <v>8.6199999999999992</v>
      </c>
      <c r="G3596">
        <v>7.8864171177301197</v>
      </c>
      <c r="H3596">
        <v>-5.08391501242511</v>
      </c>
      <c r="I3596">
        <v>-22.6357177868564</v>
      </c>
      <c r="J3596">
        <v>-2.2658535689901802</v>
      </c>
      <c r="K3596">
        <v>8.9705113858877894</v>
      </c>
      <c r="L3596">
        <v>8.1609925518195592</v>
      </c>
      <c r="M3596">
        <v>34.907539160233199</v>
      </c>
      <c r="N3596">
        <v>0.72458553115677604</v>
      </c>
      <c r="O3596">
        <v>25.8700696055684</v>
      </c>
      <c r="P3596">
        <v>56.159420289854999</v>
      </c>
      <c r="Q3596">
        <v>8.9752163744263994E-2</v>
      </c>
    </row>
    <row r="3597" spans="1:17" hidden="1" x14ac:dyDescent="0.3">
      <c r="A3597" t="s">
        <v>7420</v>
      </c>
      <c r="B3597" t="s">
        <v>7421</v>
      </c>
      <c r="C3597" t="s">
        <v>10398</v>
      </c>
      <c r="D3597" t="s">
        <v>180</v>
      </c>
      <c r="E3597">
        <v>44.932661172000003</v>
      </c>
      <c r="F3597">
        <v>15.87</v>
      </c>
      <c r="G3597">
        <v>-86.195879185610195</v>
      </c>
      <c r="H3597">
        <v>5.0331330545221702</v>
      </c>
      <c r="I3597">
        <v>-47.624604249781498</v>
      </c>
      <c r="J3597">
        <v>-6.7433075009053498</v>
      </c>
      <c r="K3597">
        <v>16.175815633242799</v>
      </c>
      <c r="L3597">
        <v>21.980639961573601</v>
      </c>
      <c r="M3597">
        <v>39.427739069698298</v>
      </c>
      <c r="N3597">
        <v>0.73030831226221304</v>
      </c>
      <c r="O3597">
        <v>157.718966603654</v>
      </c>
      <c r="P3597">
        <v>20.6844106463878</v>
      </c>
      <c r="Q3597">
        <v>-8.3464713382467998E-2</v>
      </c>
    </row>
    <row r="3598" spans="1:17" hidden="1" x14ac:dyDescent="0.3">
      <c r="A3598" t="s">
        <v>7422</v>
      </c>
      <c r="B3598" t="s">
        <v>7423</v>
      </c>
      <c r="C3598" t="s">
        <v>10398</v>
      </c>
      <c r="D3598" t="s">
        <v>853</v>
      </c>
      <c r="E3598">
        <v>44.931834000000002</v>
      </c>
      <c r="F3598">
        <v>20.7</v>
      </c>
      <c r="G3598">
        <v>45.237434402957902</v>
      </c>
      <c r="H3598">
        <v>-10.586046918439701</v>
      </c>
      <c r="I3598">
        <v>4.7533677210613998</v>
      </c>
      <c r="J3598">
        <v>-0.73056639834389703</v>
      </c>
      <c r="K3598">
        <v>21.065635678912699</v>
      </c>
      <c r="L3598">
        <v>19.140994087738498</v>
      </c>
      <c r="M3598">
        <v>48.612936662086099</v>
      </c>
      <c r="N3598">
        <v>0.30314342824000801</v>
      </c>
      <c r="O3598">
        <v>27.681159420289799</v>
      </c>
      <c r="P3598">
        <v>93.277310924369701</v>
      </c>
      <c r="Q3598">
        <v>0.101046283828952</v>
      </c>
    </row>
    <row r="3599" spans="1:17" hidden="1" x14ac:dyDescent="0.3">
      <c r="A3599" t="s">
        <v>7424</v>
      </c>
      <c r="B3599" t="s">
        <v>7425</v>
      </c>
      <c r="C3599" t="s">
        <v>10398</v>
      </c>
      <c r="D3599" t="s">
        <v>46</v>
      </c>
      <c r="E3599">
        <v>44.902000000000001</v>
      </c>
      <c r="F3599">
        <v>57.2</v>
      </c>
      <c r="G3599">
        <v>-17.2164364620131</v>
      </c>
      <c r="H3599">
        <v>-14.1219788142092</v>
      </c>
      <c r="I3599">
        <v>-1.5983519571825799</v>
      </c>
      <c r="J3599">
        <v>10.5415345796394</v>
      </c>
      <c r="K3599">
        <v>61.264922909121204</v>
      </c>
      <c r="L3599">
        <v>58.390209458988998</v>
      </c>
      <c r="M3599">
        <v>50.253325048684999</v>
      </c>
      <c r="N3599">
        <v>0.44236176194938998</v>
      </c>
      <c r="O3599">
        <v>51.223776223776198</v>
      </c>
      <c r="P3599">
        <v>46.6666666666666</v>
      </c>
      <c r="Q3599">
        <v>7.4637732245818003E-2</v>
      </c>
    </row>
    <row r="3600" spans="1:17" hidden="1" x14ac:dyDescent="0.3">
      <c r="A3600" t="s">
        <v>7426</v>
      </c>
      <c r="B3600" t="s">
        <v>7427</v>
      </c>
      <c r="C3600" t="s">
        <v>10398</v>
      </c>
      <c r="D3600" t="s">
        <v>278</v>
      </c>
      <c r="E3600">
        <v>44.868114200000001</v>
      </c>
      <c r="F3600">
        <v>23.66</v>
      </c>
      <c r="G3600">
        <v>1.8507977663213</v>
      </c>
      <c r="H3600">
        <v>-9.5159272958252501</v>
      </c>
      <c r="I3600">
        <v>5.1338696993007904</v>
      </c>
      <c r="J3600">
        <v>0.62227275726342302</v>
      </c>
      <c r="K3600">
        <v>23.792384838405098</v>
      </c>
      <c r="L3600">
        <v>23.3151895471544</v>
      </c>
      <c r="M3600">
        <v>46.211169301171402</v>
      </c>
      <c r="N3600">
        <v>0.55013200498131998</v>
      </c>
      <c r="O3600">
        <v>65.1732882502113</v>
      </c>
    </row>
    <row r="3601" spans="1:17" hidden="1" x14ac:dyDescent="0.3">
      <c r="A3601" t="s">
        <v>7428</v>
      </c>
      <c r="B3601" t="s">
        <v>7429</v>
      </c>
      <c r="C3601" t="s">
        <v>10398</v>
      </c>
      <c r="D3601" t="s">
        <v>259</v>
      </c>
      <c r="E3601">
        <v>44.840361471999998</v>
      </c>
      <c r="F3601">
        <v>98.72</v>
      </c>
      <c r="G3601">
        <v>45.472854474563498</v>
      </c>
      <c r="H3601">
        <v>-1.3804262433939001</v>
      </c>
      <c r="I3601">
        <v>24.2961641605729</v>
      </c>
      <c r="J3601">
        <v>5.7597508984250103</v>
      </c>
      <c r="K3601">
        <v>97.351642675103605</v>
      </c>
      <c r="L3601">
        <v>87.488752195205606</v>
      </c>
      <c r="M3601">
        <v>55.395765147707202</v>
      </c>
      <c r="N3601">
        <v>1.4192722024967099</v>
      </c>
      <c r="O3601">
        <v>24.2909238249594</v>
      </c>
      <c r="P3601">
        <v>84.351073762838396</v>
      </c>
      <c r="Q3601">
        <v>9.8254593913292998E-2</v>
      </c>
    </row>
    <row r="3602" spans="1:17" hidden="1" x14ac:dyDescent="0.3">
      <c r="A3602" t="s">
        <v>7430</v>
      </c>
      <c r="B3602" t="s">
        <v>7431</v>
      </c>
      <c r="C3602" t="s">
        <v>10398</v>
      </c>
      <c r="D3602" t="s">
        <v>407</v>
      </c>
      <c r="E3602">
        <v>44.825560000000003</v>
      </c>
      <c r="F3602">
        <v>76</v>
      </c>
      <c r="G3602">
        <v>63.348724482069798</v>
      </c>
      <c r="H3602">
        <v>72.973685480413295</v>
      </c>
      <c r="I3602">
        <v>123.48130824560199</v>
      </c>
      <c r="J3602">
        <v>-1.33173821941306</v>
      </c>
      <c r="K3602">
        <v>57.8111578858664</v>
      </c>
      <c r="L3602">
        <v>44.290119815996697</v>
      </c>
      <c r="M3602">
        <v>64.726481934524998</v>
      </c>
      <c r="N3602">
        <v>1.41932798636796</v>
      </c>
      <c r="O3602">
        <v>8.8157894736842195</v>
      </c>
      <c r="P3602">
        <v>163.43154246100499</v>
      </c>
      <c r="Q3602">
        <v>0.113738726925123</v>
      </c>
    </row>
    <row r="3603" spans="1:17" hidden="1" x14ac:dyDescent="0.3">
      <c r="A3603" t="s">
        <v>7432</v>
      </c>
      <c r="B3603" t="s">
        <v>7433</v>
      </c>
      <c r="C3603" t="s">
        <v>10398</v>
      </c>
      <c r="D3603" t="s">
        <v>789</v>
      </c>
      <c r="E3603">
        <v>44.728250000000003</v>
      </c>
      <c r="F3603">
        <v>43.75</v>
      </c>
      <c r="G3603">
        <v>-98.016598681010194</v>
      </c>
      <c r="H3603">
        <v>-12.208548602697601</v>
      </c>
      <c r="I3603">
        <v>-24.9705630380342</v>
      </c>
      <c r="J3603">
        <v>-0.156156819194983</v>
      </c>
      <c r="K3603">
        <v>47.943583306891597</v>
      </c>
      <c r="L3603">
        <v>68.489580181359997</v>
      </c>
      <c r="M3603">
        <v>41.217555194008199</v>
      </c>
      <c r="N3603">
        <v>0.43906938608178703</v>
      </c>
      <c r="O3603">
        <v>225.71428571428501</v>
      </c>
      <c r="P3603">
        <v>6.7073170731707297</v>
      </c>
    </row>
    <row r="3604" spans="1:17" hidden="1" x14ac:dyDescent="0.3">
      <c r="A3604" t="s">
        <v>7434</v>
      </c>
      <c r="B3604" t="s">
        <v>7435</v>
      </c>
      <c r="C3604" t="s">
        <v>10398</v>
      </c>
      <c r="D3604" t="s">
        <v>281</v>
      </c>
      <c r="E3604">
        <v>44.691046399999998</v>
      </c>
      <c r="F3604">
        <v>15.26</v>
      </c>
      <c r="G3604">
        <v>23.006353321876801</v>
      </c>
      <c r="H3604">
        <v>-6.9565176026768203</v>
      </c>
      <c r="I3604">
        <v>-1.6067473490452699</v>
      </c>
      <c r="J3604">
        <v>-1.8432375110150001</v>
      </c>
      <c r="K3604">
        <v>15.7990783345438</v>
      </c>
      <c r="L3604">
        <v>15.219828905618201</v>
      </c>
      <c r="M3604">
        <v>43.691495866178599</v>
      </c>
      <c r="N3604">
        <v>0.59939797180084897</v>
      </c>
      <c r="O3604">
        <v>33.0275229357798</v>
      </c>
      <c r="P3604">
        <v>60.631578947368403</v>
      </c>
      <c r="Q3604">
        <v>5.8557472877923997E-2</v>
      </c>
    </row>
    <row r="3605" spans="1:17" hidden="1" x14ac:dyDescent="0.3">
      <c r="A3605" t="s">
        <v>7436</v>
      </c>
      <c r="B3605" t="s">
        <v>7437</v>
      </c>
      <c r="C3605" t="s">
        <v>10398</v>
      </c>
      <c r="D3605" t="s">
        <v>390</v>
      </c>
      <c r="E3605">
        <v>44.628117799999998</v>
      </c>
      <c r="F3605">
        <v>29.75</v>
      </c>
      <c r="G3605">
        <v>4.4153623308858698</v>
      </c>
      <c r="H3605">
        <v>7.6535354862987397</v>
      </c>
      <c r="I3605">
        <v>60.048415607484401</v>
      </c>
      <c r="J3605">
        <v>-7.9444623599712596</v>
      </c>
      <c r="K3605">
        <v>29.4352441319669</v>
      </c>
      <c r="L3605">
        <v>24.916861257564499</v>
      </c>
      <c r="M3605">
        <v>35.556273833821599</v>
      </c>
      <c r="N3605">
        <v>0.60770082420961902</v>
      </c>
      <c r="O3605">
        <v>18.487394957983099</v>
      </c>
      <c r="P3605">
        <v>98.3333333333333</v>
      </c>
    </row>
    <row r="3606" spans="1:17" hidden="1" x14ac:dyDescent="0.3">
      <c r="A3606" t="s">
        <v>7438</v>
      </c>
      <c r="B3606" t="s">
        <v>7439</v>
      </c>
      <c r="C3606" t="s">
        <v>10398</v>
      </c>
      <c r="D3606" t="s">
        <v>605</v>
      </c>
      <c r="E3606">
        <v>44.604685000000003</v>
      </c>
      <c r="F3606">
        <v>60.35</v>
      </c>
      <c r="G3606">
        <v>71.505986777391598</v>
      </c>
      <c r="H3606">
        <v>-10.249169184301699</v>
      </c>
      <c r="I3606">
        <v>15.926466301565901</v>
      </c>
      <c r="J3606">
        <v>-6.0996090977747297</v>
      </c>
      <c r="K3606">
        <v>60.279539720874403</v>
      </c>
      <c r="L3606">
        <v>51.860467309766598</v>
      </c>
      <c r="M3606">
        <v>39.487921926435</v>
      </c>
      <c r="N3606">
        <v>0.32210133287568099</v>
      </c>
      <c r="O3606">
        <v>15.973487986743899</v>
      </c>
      <c r="P3606">
        <v>115.458764726883</v>
      </c>
      <c r="Q3606">
        <v>7.0883155917123006E-2</v>
      </c>
    </row>
    <row r="3607" spans="1:17" hidden="1" x14ac:dyDescent="0.3">
      <c r="A3607" t="s">
        <v>7440</v>
      </c>
      <c r="B3607" t="s">
        <v>7441</v>
      </c>
      <c r="C3607" t="s">
        <v>10398</v>
      </c>
      <c r="D3607" t="s">
        <v>4063</v>
      </c>
      <c r="E3607">
        <v>44.563035999999997</v>
      </c>
      <c r="F3607">
        <v>148.4</v>
      </c>
      <c r="G3607">
        <v>-66.174843259319701</v>
      </c>
      <c r="H3607">
        <v>-8.64985127625906</v>
      </c>
      <c r="I3607">
        <v>-22.043517032090701</v>
      </c>
      <c r="J3607">
        <v>-2.6161451589226599</v>
      </c>
      <c r="K3607">
        <v>145.49199499805701</v>
      </c>
      <c r="L3607">
        <v>159.735618716739</v>
      </c>
      <c r="M3607">
        <v>68.120510089526505</v>
      </c>
      <c r="N3607">
        <v>1.2587601918504501</v>
      </c>
      <c r="O3607">
        <v>75.202156334231802</v>
      </c>
      <c r="P3607">
        <v>11.3278319579894</v>
      </c>
      <c r="Q3607">
        <v>5.9266154493071002E-2</v>
      </c>
    </row>
    <row r="3608" spans="1:17" hidden="1" x14ac:dyDescent="0.3">
      <c r="A3608" t="s">
        <v>7442</v>
      </c>
      <c r="B3608" t="s">
        <v>7443</v>
      </c>
      <c r="C3608" t="s">
        <v>10398</v>
      </c>
      <c r="D3608" t="s">
        <v>141</v>
      </c>
      <c r="E3608">
        <v>44.553600000000003</v>
      </c>
      <c r="F3608">
        <v>40.950000000000003</v>
      </c>
      <c r="G3608">
        <v>14.952770547432801</v>
      </c>
      <c r="H3608">
        <v>-13.4216633567959</v>
      </c>
      <c r="I3608">
        <v>-18.217248186877999</v>
      </c>
      <c r="J3608">
        <v>-10.6931406640966</v>
      </c>
      <c r="K3608">
        <v>44.513236126423998</v>
      </c>
      <c r="L3608">
        <v>41.9020386441223</v>
      </c>
      <c r="M3608">
        <v>34.7116196893856</v>
      </c>
      <c r="N3608">
        <v>1.00486603191255</v>
      </c>
      <c r="O3608">
        <v>44.078144078144</v>
      </c>
      <c r="P3608">
        <v>57.5</v>
      </c>
      <c r="Q3608">
        <v>7.7443518806337999E-2</v>
      </c>
    </row>
    <row r="3609" spans="1:17" hidden="1" x14ac:dyDescent="0.3">
      <c r="A3609" t="s">
        <v>7444</v>
      </c>
      <c r="B3609" t="s">
        <v>7445</v>
      </c>
      <c r="C3609" t="s">
        <v>10398</v>
      </c>
      <c r="D3609" t="s">
        <v>125</v>
      </c>
      <c r="E3609">
        <v>44.546226349999998</v>
      </c>
      <c r="F3609">
        <v>4.7</v>
      </c>
      <c r="G3609">
        <v>38.263496179019697</v>
      </c>
      <c r="H3609">
        <v>8.3346008801060893</v>
      </c>
      <c r="I3609">
        <v>-25.938434222267801</v>
      </c>
      <c r="J3609">
        <v>18.432263686816199</v>
      </c>
      <c r="K3609">
        <v>4.4409300514774301</v>
      </c>
      <c r="L3609">
        <v>4.2363455063661997</v>
      </c>
      <c r="M3609">
        <v>58.640750486434399</v>
      </c>
      <c r="N3609">
        <v>2.0300780676339398</v>
      </c>
      <c r="O3609">
        <v>60.638297872340402</v>
      </c>
      <c r="Q3609">
        <v>3.3684276749830003E-2</v>
      </c>
    </row>
    <row r="3610" spans="1:17" hidden="1" x14ac:dyDescent="0.3">
      <c r="A3610" t="s">
        <v>7446</v>
      </c>
      <c r="B3610" t="s">
        <v>7447</v>
      </c>
      <c r="C3610" t="s">
        <v>10398</v>
      </c>
      <c r="D3610" t="s">
        <v>51</v>
      </c>
      <c r="E3610">
        <v>44.428392000000002</v>
      </c>
      <c r="F3610">
        <v>63.9</v>
      </c>
      <c r="G3610">
        <v>3.6093979628972299</v>
      </c>
      <c r="H3610">
        <v>-4.8435383567959702</v>
      </c>
      <c r="I3610">
        <v>-11.4709018397169</v>
      </c>
      <c r="J3610">
        <v>-9.6179916586015306</v>
      </c>
      <c r="K3610">
        <v>64.2276028014807</v>
      </c>
      <c r="L3610">
        <v>59.599785508268297</v>
      </c>
      <c r="M3610">
        <v>39.311855963264698</v>
      </c>
      <c r="N3610">
        <v>0.81624069048618397</v>
      </c>
      <c r="O3610">
        <v>22.848200312989</v>
      </c>
      <c r="P3610">
        <v>57.7777777777777</v>
      </c>
      <c r="Q3610">
        <v>6.4896288778726996E-2</v>
      </c>
    </row>
    <row r="3611" spans="1:17" hidden="1" x14ac:dyDescent="0.3">
      <c r="A3611" t="s">
        <v>7448</v>
      </c>
      <c r="B3611" t="s">
        <v>7449</v>
      </c>
      <c r="C3611" t="s">
        <v>10398</v>
      </c>
      <c r="D3611" t="s">
        <v>5543</v>
      </c>
      <c r="E3611">
        <v>44.37</v>
      </c>
      <c r="F3611">
        <v>43.5</v>
      </c>
      <c r="G3611">
        <v>13.0293041415489</v>
      </c>
      <c r="H3611">
        <v>-0.35467771086295102</v>
      </c>
      <c r="I3611">
        <v>-15.136717085709</v>
      </c>
      <c r="J3611">
        <v>7.03663261885512</v>
      </c>
      <c r="K3611">
        <v>39.7436900031067</v>
      </c>
      <c r="L3611">
        <v>38.721156506655397</v>
      </c>
      <c r="M3611">
        <v>69.501730081132095</v>
      </c>
      <c r="N3611">
        <v>1.15265866209262</v>
      </c>
      <c r="O3611">
        <v>23.908045977011401</v>
      </c>
      <c r="P3611">
        <v>55.412647374062097</v>
      </c>
      <c r="Q3611">
        <v>6.0711681261066998E-2</v>
      </c>
    </row>
    <row r="3612" spans="1:17" hidden="1" x14ac:dyDescent="0.3">
      <c r="A3612" t="s">
        <v>7450</v>
      </c>
      <c r="B3612" t="s">
        <v>7451</v>
      </c>
      <c r="C3612" t="s">
        <v>10398</v>
      </c>
      <c r="E3612">
        <v>44.346612311999998</v>
      </c>
      <c r="F3612">
        <v>26.49</v>
      </c>
      <c r="G3612">
        <v>-7.8005432298472801</v>
      </c>
      <c r="H3612">
        <v>12.1422132951864</v>
      </c>
      <c r="I3612">
        <v>1.49838249087339</v>
      </c>
      <c r="J3612">
        <v>1.4847605439721201</v>
      </c>
      <c r="K3612">
        <v>24.128353564285099</v>
      </c>
      <c r="L3612">
        <v>23.550650660174401</v>
      </c>
      <c r="M3612">
        <v>58.969874764353698</v>
      </c>
      <c r="N3612">
        <v>1.43239295120385</v>
      </c>
      <c r="O3612">
        <v>20.800302000755</v>
      </c>
      <c r="P3612">
        <v>52.680115273775101</v>
      </c>
      <c r="Q3612">
        <v>7.0401004525652996E-2</v>
      </c>
    </row>
    <row r="3613" spans="1:17" hidden="1" x14ac:dyDescent="0.3">
      <c r="A3613" t="s">
        <v>7452</v>
      </c>
      <c r="B3613" t="s">
        <v>7453</v>
      </c>
      <c r="C3613" t="s">
        <v>10398</v>
      </c>
      <c r="D3613" t="s">
        <v>479</v>
      </c>
      <c r="E3613">
        <v>44.321781999999999</v>
      </c>
      <c r="F3613">
        <v>85.1</v>
      </c>
      <c r="G3613">
        <v>-62.769932504585597</v>
      </c>
      <c r="H3613">
        <v>-9.8661078012404193</v>
      </c>
      <c r="I3613">
        <v>-51.271582793828301</v>
      </c>
      <c r="J3613">
        <v>-6.5764193654936802</v>
      </c>
      <c r="K3613">
        <v>86.062582208072399</v>
      </c>
      <c r="M3613">
        <v>44.146059318576498</v>
      </c>
      <c r="N3613">
        <v>0.27111574556829998</v>
      </c>
      <c r="O3613">
        <v>57.109283196239701</v>
      </c>
      <c r="P3613">
        <v>48.646288209606901</v>
      </c>
    </row>
    <row r="3614" spans="1:17" hidden="1" x14ac:dyDescent="0.3">
      <c r="A3614" t="s">
        <v>7454</v>
      </c>
      <c r="B3614" t="s">
        <v>7455</v>
      </c>
      <c r="C3614" t="s">
        <v>10398</v>
      </c>
      <c r="D3614" t="s">
        <v>266</v>
      </c>
      <c r="E3614">
        <v>44.239314</v>
      </c>
      <c r="F3614">
        <v>42.98</v>
      </c>
      <c r="G3614">
        <v>-9.0326368604513299</v>
      </c>
      <c r="H3614">
        <v>10.165668696946801</v>
      </c>
      <c r="I3614">
        <v>19.440703032634101</v>
      </c>
      <c r="J3614">
        <v>5.3398304670320398</v>
      </c>
      <c r="K3614">
        <v>32.306457013652803</v>
      </c>
      <c r="L3614">
        <v>32.672682443145199</v>
      </c>
      <c r="M3614">
        <v>90.963394742268804</v>
      </c>
      <c r="N3614">
        <v>0.58481972252038705</v>
      </c>
      <c r="O3614">
        <v>2.2568636575151402</v>
      </c>
      <c r="P3614">
        <v>71.919999999999902</v>
      </c>
      <c r="Q3614">
        <v>-2.2242421031877999E-2</v>
      </c>
    </row>
    <row r="3615" spans="1:17" hidden="1" x14ac:dyDescent="0.3">
      <c r="A3615" t="s">
        <v>7456</v>
      </c>
      <c r="B3615" t="s">
        <v>7457</v>
      </c>
      <c r="C3615" t="s">
        <v>10398</v>
      </c>
      <c r="D3615" t="s">
        <v>533</v>
      </c>
      <c r="E3615">
        <v>44.193786839999902</v>
      </c>
      <c r="F3615">
        <v>55.35</v>
      </c>
      <c r="G3615">
        <v>12.4022486528158</v>
      </c>
      <c r="H3615">
        <v>-6.96300365270546</v>
      </c>
      <c r="I3615">
        <v>-7.1512199980333397</v>
      </c>
      <c r="J3615">
        <v>-6.3138103867676296</v>
      </c>
      <c r="K3615">
        <v>56.068976803128201</v>
      </c>
      <c r="L3615">
        <v>52.8466576102186</v>
      </c>
      <c r="M3615">
        <v>32.057576074626198</v>
      </c>
      <c r="N3615">
        <v>0.59444598755802702</v>
      </c>
      <c r="O3615">
        <v>19.2411924119241</v>
      </c>
      <c r="P3615">
        <v>53.792720200055498</v>
      </c>
      <c r="Q3615">
        <v>6.4792567252095007E-2</v>
      </c>
    </row>
    <row r="3616" spans="1:17" hidden="1" x14ac:dyDescent="0.3">
      <c r="A3616" t="s">
        <v>7458</v>
      </c>
      <c r="B3616" t="s">
        <v>7459</v>
      </c>
      <c r="C3616" t="s">
        <v>10398</v>
      </c>
      <c r="D3616" t="s">
        <v>278</v>
      </c>
      <c r="E3616">
        <v>44.192008000000001</v>
      </c>
      <c r="F3616">
        <v>102.32</v>
      </c>
      <c r="G3616">
        <v>-4.4162549482479196</v>
      </c>
      <c r="H3616">
        <v>10.9722760371434</v>
      </c>
      <c r="I3616">
        <v>-18.368201450796601</v>
      </c>
      <c r="J3616">
        <v>-20.4657919292091</v>
      </c>
      <c r="K3616">
        <v>98.467490310880393</v>
      </c>
      <c r="L3616">
        <v>95.735912375575595</v>
      </c>
      <c r="M3616">
        <v>44.8628110544539</v>
      </c>
      <c r="N3616">
        <v>2.5980633064796699</v>
      </c>
      <c r="O3616">
        <v>39.659890539483897</v>
      </c>
      <c r="P3616">
        <v>34.631578947368403</v>
      </c>
      <c r="Q3616">
        <v>0.115606032248807</v>
      </c>
    </row>
    <row r="3617" spans="1:17" hidden="1" x14ac:dyDescent="0.3">
      <c r="A3617" t="s">
        <v>7460</v>
      </c>
      <c r="B3617" t="s">
        <v>7461</v>
      </c>
      <c r="C3617" t="s">
        <v>10398</v>
      </c>
      <c r="D3617" t="s">
        <v>7462</v>
      </c>
      <c r="E3617">
        <v>44.130070357999998</v>
      </c>
      <c r="F3617">
        <v>8.17</v>
      </c>
      <c r="G3617">
        <v>-15.805345842468499</v>
      </c>
      <c r="H3617">
        <v>2.0684028683695801</v>
      </c>
      <c r="I3617">
        <v>-13.6195936425577</v>
      </c>
      <c r="J3617">
        <v>-7.4577987996677404</v>
      </c>
      <c r="K3617">
        <v>7.8480220911601597</v>
      </c>
      <c r="L3617">
        <v>8.1551307946815594</v>
      </c>
      <c r="M3617">
        <v>50.8528038709524</v>
      </c>
      <c r="N3617">
        <v>1.9554881544773099</v>
      </c>
      <c r="O3617">
        <v>27.172582619339</v>
      </c>
      <c r="P3617">
        <v>31.139646869983899</v>
      </c>
      <c r="Q3617">
        <v>-3.6128579706247999E-2</v>
      </c>
    </row>
    <row r="3618" spans="1:17" hidden="1" x14ac:dyDescent="0.3">
      <c r="A3618" t="s">
        <v>7463</v>
      </c>
      <c r="B3618" t="s">
        <v>7464</v>
      </c>
      <c r="C3618" t="s">
        <v>10398</v>
      </c>
      <c r="D3618" t="s">
        <v>278</v>
      </c>
      <c r="E3618">
        <v>44.040422442000001</v>
      </c>
      <c r="F3618">
        <v>8.43</v>
      </c>
      <c r="G3618">
        <v>54.467488693055799</v>
      </c>
      <c r="H3618">
        <v>-4.5400065520622404</v>
      </c>
      <c r="I3618">
        <v>44.020087648018702</v>
      </c>
      <c r="J3618">
        <v>-2.6620393193084398E-2</v>
      </c>
      <c r="K3618">
        <v>7.5726293611781097</v>
      </c>
      <c r="L3618">
        <v>6.2749860642433504</v>
      </c>
      <c r="M3618">
        <v>54.735491536274701</v>
      </c>
      <c r="N3618">
        <v>0.29493934674644801</v>
      </c>
      <c r="O3618">
        <v>15.539739027283501</v>
      </c>
      <c r="P3618">
        <v>103.13253012048099</v>
      </c>
      <c r="Q3618">
        <v>0.10280401843185601</v>
      </c>
    </row>
    <row r="3619" spans="1:17" hidden="1" x14ac:dyDescent="0.3">
      <c r="A3619" t="s">
        <v>7465</v>
      </c>
      <c r="B3619" t="s">
        <v>7466</v>
      </c>
      <c r="C3619" t="s">
        <v>10398</v>
      </c>
      <c r="E3619">
        <v>44.016587999999999</v>
      </c>
      <c r="F3619">
        <v>41.58</v>
      </c>
      <c r="G3619">
        <v>-9.0719075476883599</v>
      </c>
      <c r="H3619">
        <v>-2.5339457789582598</v>
      </c>
      <c r="I3619">
        <v>-4.3644435756809896</v>
      </c>
      <c r="J3619">
        <v>-9.0902338843764205</v>
      </c>
      <c r="K3619">
        <v>40.130234419303697</v>
      </c>
      <c r="L3619">
        <v>38.523104090967102</v>
      </c>
      <c r="M3619">
        <v>51.042109728132303</v>
      </c>
      <c r="N3619">
        <v>2.2967735440680501</v>
      </c>
      <c r="O3619">
        <v>27.224627224627199</v>
      </c>
      <c r="P3619">
        <v>38.507661558960599</v>
      </c>
      <c r="Q3619">
        <v>3.5119181620745003E-2</v>
      </c>
    </row>
    <row r="3620" spans="1:17" hidden="1" x14ac:dyDescent="0.3">
      <c r="A3620" t="s">
        <v>7467</v>
      </c>
      <c r="B3620" t="s">
        <v>7468</v>
      </c>
      <c r="C3620" t="s">
        <v>10398</v>
      </c>
      <c r="D3620" t="s">
        <v>132</v>
      </c>
      <c r="E3620">
        <v>44.01</v>
      </c>
      <c r="F3620">
        <v>4.8899999999999997</v>
      </c>
      <c r="G3620">
        <v>32.326883123201299</v>
      </c>
      <c r="H3620">
        <v>-4.62700216583087</v>
      </c>
      <c r="I3620">
        <v>-2.7651082881206102</v>
      </c>
      <c r="J3620">
        <v>-2.52969391175712</v>
      </c>
      <c r="K3620">
        <v>4.9259351256974799</v>
      </c>
      <c r="L3620">
        <v>4.47879442389912</v>
      </c>
      <c r="M3620">
        <v>37.7851448953204</v>
      </c>
      <c r="N3620">
        <v>0.51376378106121301</v>
      </c>
      <c r="O3620">
        <v>21.881390593047001</v>
      </c>
      <c r="P3620">
        <v>77.173913043478194</v>
      </c>
      <c r="Q3620">
        <v>8.1564924547892007E-2</v>
      </c>
    </row>
    <row r="3621" spans="1:17" hidden="1" x14ac:dyDescent="0.3">
      <c r="A3621" t="s">
        <v>7469</v>
      </c>
      <c r="B3621" t="s">
        <v>7470</v>
      </c>
      <c r="C3621" t="s">
        <v>10398</v>
      </c>
      <c r="D3621" t="s">
        <v>164</v>
      </c>
      <c r="E3621">
        <v>43.992024815999997</v>
      </c>
      <c r="F3621">
        <v>22.56</v>
      </c>
      <c r="G3621">
        <v>355.56764364445701</v>
      </c>
      <c r="H3621">
        <v>39.455887663612103</v>
      </c>
      <c r="I3621">
        <v>158.714518983554</v>
      </c>
      <c r="J3621">
        <v>-0.45663488563321802</v>
      </c>
      <c r="K3621">
        <v>17.4038704284646</v>
      </c>
      <c r="L3621">
        <v>11.9166009863981</v>
      </c>
      <c r="M3621">
        <v>71.215533136464401</v>
      </c>
      <c r="N3621">
        <v>0.97402723662867197</v>
      </c>
      <c r="O3621">
        <v>4.74290780141843</v>
      </c>
      <c r="P3621">
        <v>412.72727272727201</v>
      </c>
      <c r="Q3621">
        <v>0.13463903662459101</v>
      </c>
    </row>
    <row r="3622" spans="1:17" hidden="1" x14ac:dyDescent="0.3">
      <c r="A3622" t="s">
        <v>7471</v>
      </c>
      <c r="B3622" t="s">
        <v>7472</v>
      </c>
      <c r="C3622" t="s">
        <v>10398</v>
      </c>
      <c r="D3622" t="s">
        <v>1657</v>
      </c>
      <c r="E3622">
        <v>43.972991999999998</v>
      </c>
      <c r="F3622">
        <v>25.83</v>
      </c>
      <c r="G3622">
        <v>-90.876221795485904</v>
      </c>
      <c r="H3622">
        <v>8.5884989511556693</v>
      </c>
      <c r="I3622">
        <v>18.3713184099174</v>
      </c>
      <c r="J3622">
        <v>1.2228028316210799</v>
      </c>
      <c r="K3622">
        <v>22.733087663061902</v>
      </c>
      <c r="L3622">
        <v>24.499833334501599</v>
      </c>
      <c r="M3622">
        <v>63.1757566184315</v>
      </c>
      <c r="N3622">
        <v>2.0842201782891498</v>
      </c>
      <c r="O3622">
        <v>163.07732044288599</v>
      </c>
      <c r="P3622">
        <v>50.317898137607301</v>
      </c>
      <c r="Q3622">
        <v>6.5506872956410001E-2</v>
      </c>
    </row>
    <row r="3623" spans="1:17" hidden="1" x14ac:dyDescent="0.3">
      <c r="A3623" t="s">
        <v>7473</v>
      </c>
      <c r="B3623" t="s">
        <v>3482</v>
      </c>
      <c r="C3623" t="s">
        <v>10398</v>
      </c>
      <c r="D3623" t="s">
        <v>7474</v>
      </c>
      <c r="E3623">
        <v>43.696199999999997</v>
      </c>
      <c r="F3623">
        <v>95</v>
      </c>
      <c r="G3623">
        <v>-4.5936466781231298</v>
      </c>
      <c r="H3623">
        <v>-14.3571961592229</v>
      </c>
      <c r="I3623">
        <v>33.058243207654002</v>
      </c>
      <c r="J3623">
        <v>-1.71336738114487</v>
      </c>
      <c r="K3623">
        <v>90.503776356319904</v>
      </c>
      <c r="L3623">
        <v>73.995917099188105</v>
      </c>
      <c r="M3623">
        <v>41.764724159387498</v>
      </c>
      <c r="N3623">
        <v>0.95611285266457602</v>
      </c>
      <c r="O3623">
        <v>11.0315789473684</v>
      </c>
      <c r="P3623">
        <v>60.554334967044099</v>
      </c>
    </row>
    <row r="3624" spans="1:17" hidden="1" x14ac:dyDescent="0.3">
      <c r="A3624" t="s">
        <v>7475</v>
      </c>
      <c r="B3624" t="s">
        <v>7476</v>
      </c>
      <c r="C3624" t="s">
        <v>10398</v>
      </c>
      <c r="D3624" t="s">
        <v>2771</v>
      </c>
      <c r="E3624">
        <v>43.666964999999998</v>
      </c>
      <c r="F3624">
        <v>39.75</v>
      </c>
      <c r="G3624">
        <v>18.727248844264899</v>
      </c>
      <c r="H3624">
        <v>2.11099995978693</v>
      </c>
      <c r="I3624">
        <v>24.021256482759199</v>
      </c>
      <c r="J3624">
        <v>-6.0364077611923799</v>
      </c>
      <c r="K3624">
        <v>37.728728303490399</v>
      </c>
      <c r="L3624">
        <v>34.140759519333699</v>
      </c>
      <c r="M3624">
        <v>44.668790092978597</v>
      </c>
      <c r="N3624">
        <v>1.0894613709629799</v>
      </c>
      <c r="O3624">
        <v>15.597484276729499</v>
      </c>
      <c r="P3624">
        <v>52.884615384615302</v>
      </c>
      <c r="Q3624">
        <v>2.2754780948710002E-2</v>
      </c>
    </row>
    <row r="3625" spans="1:17" hidden="1" x14ac:dyDescent="0.3">
      <c r="A3625" t="s">
        <v>7477</v>
      </c>
      <c r="B3625" t="s">
        <v>7478</v>
      </c>
      <c r="C3625" t="s">
        <v>10398</v>
      </c>
      <c r="D3625" t="s">
        <v>278</v>
      </c>
      <c r="E3625">
        <v>43.573740000000001</v>
      </c>
      <c r="F3625">
        <v>98</v>
      </c>
      <c r="G3625">
        <v>70.161754871000298</v>
      </c>
      <c r="H3625">
        <v>27.578336643204</v>
      </c>
      <c r="I3625">
        <v>5.9553359440265199</v>
      </c>
      <c r="J3625">
        <v>-7.4276530954305899</v>
      </c>
      <c r="K3625">
        <v>90.059545853462495</v>
      </c>
      <c r="L3625">
        <v>78.628740353970599</v>
      </c>
      <c r="M3625">
        <v>45.493346981606599</v>
      </c>
      <c r="N3625">
        <v>0.37165496146371202</v>
      </c>
      <c r="O3625">
        <v>16.408163265306101</v>
      </c>
      <c r="P3625">
        <v>116.049382716049</v>
      </c>
      <c r="Q3625">
        <v>5.2239593090337003E-2</v>
      </c>
    </row>
    <row r="3626" spans="1:17" hidden="1" x14ac:dyDescent="0.3">
      <c r="A3626" t="s">
        <v>7479</v>
      </c>
      <c r="B3626" t="s">
        <v>7480</v>
      </c>
      <c r="C3626" t="s">
        <v>10398</v>
      </c>
      <c r="D3626" t="s">
        <v>21</v>
      </c>
      <c r="E3626">
        <v>43.26</v>
      </c>
      <c r="F3626">
        <v>43.26</v>
      </c>
      <c r="G3626">
        <v>91.911729665962795</v>
      </c>
      <c r="H3626">
        <v>-20.735388846991999</v>
      </c>
      <c r="I3626">
        <v>49.384377829381997</v>
      </c>
      <c r="J3626">
        <v>3.4097853282147201</v>
      </c>
      <c r="K3626">
        <v>42.398401380392002</v>
      </c>
      <c r="L3626">
        <v>33.407174626347299</v>
      </c>
      <c r="M3626">
        <v>46.6180209037583</v>
      </c>
      <c r="N3626">
        <v>0.24290341927991599</v>
      </c>
      <c r="O3626">
        <v>36.731391585760498</v>
      </c>
      <c r="P3626">
        <v>129.49602122015901</v>
      </c>
      <c r="Q3626">
        <v>0.222796515523246</v>
      </c>
    </row>
    <row r="3627" spans="1:17" hidden="1" x14ac:dyDescent="0.3">
      <c r="A3627" t="s">
        <v>7481</v>
      </c>
      <c r="B3627" t="s">
        <v>7482</v>
      </c>
      <c r="C3627" t="s">
        <v>10398</v>
      </c>
      <c r="D3627" t="s">
        <v>794</v>
      </c>
      <c r="E3627">
        <v>43.204994999999997</v>
      </c>
      <c r="F3627">
        <v>48.15</v>
      </c>
      <c r="G3627">
        <v>99.692067607591099</v>
      </c>
      <c r="H3627">
        <v>-7.7549966901292997</v>
      </c>
      <c r="I3627">
        <v>92.166711766258501</v>
      </c>
      <c r="J3627">
        <v>-5.0467007144781997</v>
      </c>
      <c r="K3627">
        <v>39.3883426364497</v>
      </c>
      <c r="L3627">
        <v>30.8085002674907</v>
      </c>
      <c r="M3627">
        <v>77.153809775786598</v>
      </c>
      <c r="N3627">
        <v>1.22844267267527</v>
      </c>
      <c r="O3627">
        <v>1.1422637590861899</v>
      </c>
      <c r="P3627">
        <v>215.73770491803199</v>
      </c>
    </row>
    <row r="3628" spans="1:17" hidden="1" x14ac:dyDescent="0.3">
      <c r="A3628" t="s">
        <v>7483</v>
      </c>
      <c r="B3628" t="s">
        <v>7484</v>
      </c>
      <c r="C3628" t="s">
        <v>10398</v>
      </c>
      <c r="D3628" t="s">
        <v>991</v>
      </c>
      <c r="E3628">
        <v>43.051392</v>
      </c>
      <c r="F3628">
        <v>1.08</v>
      </c>
      <c r="G3628">
        <v>-9.5936466781231307</v>
      </c>
      <c r="H3628">
        <v>-10.456146115416599</v>
      </c>
      <c r="I3628">
        <v>-24.182253489105001</v>
      </c>
      <c r="J3628">
        <v>-5.2531903899944101</v>
      </c>
      <c r="K3628">
        <v>1.15500656636893</v>
      </c>
      <c r="L3628">
        <v>1.20191486946162</v>
      </c>
      <c r="M3628">
        <v>20.3379144572211</v>
      </c>
      <c r="N3628">
        <v>0.73686554198080301</v>
      </c>
      <c r="O3628">
        <v>74.999999999999901</v>
      </c>
      <c r="P3628">
        <v>54.285714285714299</v>
      </c>
      <c r="Q3628">
        <v>-0.15987896169198301</v>
      </c>
    </row>
    <row r="3629" spans="1:17" hidden="1" x14ac:dyDescent="0.3">
      <c r="A3629" t="s">
        <v>7485</v>
      </c>
      <c r="B3629" t="s">
        <v>7486</v>
      </c>
      <c r="C3629" t="s">
        <v>10398</v>
      </c>
      <c r="D3629" t="s">
        <v>753</v>
      </c>
      <c r="E3629">
        <v>43.024297066000003</v>
      </c>
      <c r="F3629">
        <v>86.48</v>
      </c>
      <c r="G3629">
        <v>-7.92791792179223</v>
      </c>
      <c r="H3629">
        <v>0.29863757755665499</v>
      </c>
      <c r="I3629">
        <v>1.20391671728028</v>
      </c>
      <c r="J3629">
        <v>1.60280644861688</v>
      </c>
      <c r="K3629">
        <v>83.069528742606295</v>
      </c>
      <c r="L3629">
        <v>79.636414248026995</v>
      </c>
      <c r="M3629">
        <v>57.290049328383198</v>
      </c>
      <c r="N3629">
        <v>1.08507603861308</v>
      </c>
      <c r="O3629">
        <v>15.633672525439399</v>
      </c>
      <c r="P3629">
        <v>30.832072617246599</v>
      </c>
    </row>
    <row r="3630" spans="1:17" hidden="1" x14ac:dyDescent="0.3">
      <c r="A3630" t="s">
        <v>7487</v>
      </c>
      <c r="B3630" t="s">
        <v>7488</v>
      </c>
      <c r="C3630" t="s">
        <v>10398</v>
      </c>
      <c r="D3630" t="s">
        <v>605</v>
      </c>
      <c r="E3630">
        <v>42.9345</v>
      </c>
      <c r="F3630">
        <v>87</v>
      </c>
      <c r="G3630">
        <v>55.512736300600203</v>
      </c>
      <c r="H3630">
        <v>-4.4216633567959702</v>
      </c>
      <c r="I3630">
        <v>67.011086011357506</v>
      </c>
      <c r="J3630">
        <v>-1.71336738114487</v>
      </c>
      <c r="K3630">
        <v>76.864650096615605</v>
      </c>
      <c r="L3630">
        <v>65.677576075855995</v>
      </c>
      <c r="M3630">
        <v>24.9773071062952</v>
      </c>
      <c r="N3630">
        <v>0.201492537313432</v>
      </c>
      <c r="O3630">
        <v>8.9655172413793007</v>
      </c>
      <c r="P3630">
        <v>85.897435897435898</v>
      </c>
    </row>
    <row r="3631" spans="1:17" hidden="1" x14ac:dyDescent="0.3">
      <c r="A3631" t="s">
        <v>7489</v>
      </c>
      <c r="B3631" t="s">
        <v>7490</v>
      </c>
      <c r="C3631" t="s">
        <v>10398</v>
      </c>
      <c r="D3631" t="s">
        <v>407</v>
      </c>
      <c r="E3631">
        <v>42.856362500000003</v>
      </c>
      <c r="F3631">
        <v>82.25</v>
      </c>
      <c r="G3631">
        <v>-32.828940795770201</v>
      </c>
      <c r="H3631">
        <v>8.3840920388874807</v>
      </c>
      <c r="I3631">
        <v>13.3995071893087</v>
      </c>
      <c r="J3631">
        <v>2.8478489432082799</v>
      </c>
      <c r="K3631">
        <v>70.952576648192505</v>
      </c>
      <c r="L3631">
        <v>66.9096907775386</v>
      </c>
      <c r="M3631">
        <v>74.557985490426603</v>
      </c>
      <c r="N3631">
        <v>0.54680876487223096</v>
      </c>
      <c r="O3631">
        <v>14.7720364741641</v>
      </c>
      <c r="P3631">
        <v>56.965648854961799</v>
      </c>
    </row>
    <row r="3632" spans="1:17" hidden="1" x14ac:dyDescent="0.3">
      <c r="A3632" t="s">
        <v>7491</v>
      </c>
      <c r="B3632" t="s">
        <v>7492</v>
      </c>
      <c r="C3632" t="s">
        <v>10398</v>
      </c>
      <c r="D3632" t="s">
        <v>83</v>
      </c>
      <c r="E3632">
        <v>42.795000000000002</v>
      </c>
      <c r="F3632">
        <v>1.35</v>
      </c>
      <c r="G3632">
        <v>12.5116164797716</v>
      </c>
      <c r="H3632">
        <v>38.911669976537297</v>
      </c>
      <c r="I3632">
        <v>40.728232444398799</v>
      </c>
      <c r="J3632">
        <v>15.5593598915823</v>
      </c>
      <c r="K3632">
        <v>1.0340184541412401</v>
      </c>
      <c r="L3632">
        <v>0.99556942381502</v>
      </c>
      <c r="M3632">
        <v>88.798220473259605</v>
      </c>
      <c r="N3632">
        <v>1.0403340540485499</v>
      </c>
      <c r="O3632">
        <v>0</v>
      </c>
      <c r="P3632">
        <v>92.857142857142804</v>
      </c>
      <c r="Q3632">
        <v>2.7179171582448002E-2</v>
      </c>
    </row>
    <row r="3633" spans="1:17" hidden="1" x14ac:dyDescent="0.3">
      <c r="A3633" t="s">
        <v>7493</v>
      </c>
      <c r="B3633" t="s">
        <v>7494</v>
      </c>
      <c r="C3633" t="s">
        <v>10398</v>
      </c>
      <c r="D3633" t="s">
        <v>472</v>
      </c>
      <c r="E3633">
        <v>42.617612549999997</v>
      </c>
      <c r="F3633">
        <v>39.5</v>
      </c>
      <c r="G3633">
        <v>-63.810292717818001</v>
      </c>
      <c r="H3633">
        <v>-6.8907991592651001</v>
      </c>
      <c r="I3633">
        <v>-3.8013154858844</v>
      </c>
      <c r="J3633">
        <v>-5.4892504505723902</v>
      </c>
      <c r="K3633">
        <v>41.083924437035499</v>
      </c>
      <c r="L3633">
        <v>43.020994463538102</v>
      </c>
      <c r="M3633">
        <v>33.929525995454298</v>
      </c>
      <c r="N3633">
        <v>0.67222685571309404</v>
      </c>
      <c r="O3633">
        <v>97.431096007888499</v>
      </c>
      <c r="P3633">
        <v>22.177544076708902</v>
      </c>
      <c r="Q3633">
        <v>0.16167913756421801</v>
      </c>
    </row>
    <row r="3634" spans="1:17" hidden="1" x14ac:dyDescent="0.3">
      <c r="A3634" t="s">
        <v>7495</v>
      </c>
      <c r="B3634" t="s">
        <v>7496</v>
      </c>
      <c r="C3634" t="s">
        <v>10398</v>
      </c>
      <c r="E3634">
        <v>42.57</v>
      </c>
      <c r="F3634">
        <v>14.19</v>
      </c>
      <c r="G3634">
        <v>51.632406961723603</v>
      </c>
      <c r="H3634">
        <v>-8.2389776035580695</v>
      </c>
      <c r="I3634">
        <v>1.1484005116256999</v>
      </c>
      <c r="J3634">
        <v>0.681407655139594</v>
      </c>
      <c r="K3634">
        <v>13.7361660523678</v>
      </c>
      <c r="L3634">
        <v>12.9616323293703</v>
      </c>
      <c r="M3634">
        <v>56.422614687593402</v>
      </c>
      <c r="N3634">
        <v>0.87600204201771503</v>
      </c>
      <c r="O3634">
        <v>57.7871740662438</v>
      </c>
      <c r="P3634">
        <v>107.15328467153201</v>
      </c>
      <c r="Q3634">
        <v>5.2975876747026002E-2</v>
      </c>
    </row>
    <row r="3635" spans="1:17" hidden="1" x14ac:dyDescent="0.3">
      <c r="A3635" t="s">
        <v>7497</v>
      </c>
      <c r="B3635" t="s">
        <v>7498</v>
      </c>
      <c r="C3635" t="s">
        <v>10398</v>
      </c>
      <c r="D3635" t="s">
        <v>472</v>
      </c>
      <c r="E3635">
        <v>42.554281000000003</v>
      </c>
      <c r="F3635">
        <v>70.209999999999994</v>
      </c>
      <c r="G3635">
        <v>-29.0494679583751</v>
      </c>
      <c r="H3635">
        <v>-10.8178385732322</v>
      </c>
      <c r="I3635">
        <v>-28.985003782951601</v>
      </c>
      <c r="J3635">
        <v>-4.1379363466621104</v>
      </c>
      <c r="K3635">
        <v>75.086541172142901</v>
      </c>
      <c r="L3635">
        <v>77.319133610592701</v>
      </c>
      <c r="M3635">
        <v>32.6587388403738</v>
      </c>
      <c r="N3635">
        <v>0.50941712565070296</v>
      </c>
      <c r="O3635">
        <v>62.227602905569</v>
      </c>
      <c r="P3635">
        <v>19.506382978723401</v>
      </c>
      <c r="Q3635">
        <v>0.16239594995260401</v>
      </c>
    </row>
    <row r="3636" spans="1:17" hidden="1" x14ac:dyDescent="0.3">
      <c r="A3636" t="s">
        <v>7499</v>
      </c>
      <c r="B3636" t="s">
        <v>7500</v>
      </c>
      <c r="C3636" t="s">
        <v>10398</v>
      </c>
      <c r="D3636" t="s">
        <v>46</v>
      </c>
      <c r="E3636">
        <v>42.519996419999998</v>
      </c>
      <c r="F3636">
        <v>18.7</v>
      </c>
      <c r="G3636">
        <v>-35.1492022336787</v>
      </c>
      <c r="H3636">
        <v>-6.1192760888914597</v>
      </c>
      <c r="I3636">
        <v>-19.674244335786899</v>
      </c>
      <c r="J3636">
        <v>-7.1725510546142601</v>
      </c>
      <c r="K3636">
        <v>19.622429158217798</v>
      </c>
      <c r="L3636">
        <v>20.579051940147799</v>
      </c>
      <c r="M3636">
        <v>43.254443904710897</v>
      </c>
      <c r="N3636">
        <v>0.58425532986261597</v>
      </c>
      <c r="O3636">
        <v>43.048128342245903</v>
      </c>
      <c r="P3636">
        <v>8.4057971014492594</v>
      </c>
      <c r="Q3636">
        <v>-2.0270370302309E-2</v>
      </c>
    </row>
    <row r="3637" spans="1:17" hidden="1" x14ac:dyDescent="0.3">
      <c r="A3637" t="s">
        <v>7501</v>
      </c>
      <c r="B3637" t="s">
        <v>7502</v>
      </c>
      <c r="C3637" t="s">
        <v>10398</v>
      </c>
      <c r="D3637" t="s">
        <v>991</v>
      </c>
      <c r="E3637">
        <v>42.5194641</v>
      </c>
      <c r="F3637">
        <v>83</v>
      </c>
      <c r="G3637">
        <v>-22.122456726031899</v>
      </c>
      <c r="H3637">
        <v>4.5042872769598601</v>
      </c>
      <c r="I3637">
        <v>-4.8465590767941897</v>
      </c>
      <c r="J3637">
        <v>0.97845651822619295</v>
      </c>
      <c r="K3637">
        <v>78.115788343965505</v>
      </c>
      <c r="L3637">
        <v>75.952831750839806</v>
      </c>
      <c r="M3637">
        <v>53.611686290739897</v>
      </c>
      <c r="N3637">
        <v>1.6322384261449301</v>
      </c>
      <c r="O3637">
        <v>10.8433734939759</v>
      </c>
      <c r="P3637">
        <v>33.870967741935402</v>
      </c>
      <c r="Q3637">
        <v>1.2195930082075999E-2</v>
      </c>
    </row>
    <row r="3638" spans="1:17" hidden="1" x14ac:dyDescent="0.3">
      <c r="A3638" t="s">
        <v>7503</v>
      </c>
      <c r="B3638" t="s">
        <v>7504</v>
      </c>
      <c r="C3638" t="s">
        <v>10398</v>
      </c>
      <c r="D3638" t="s">
        <v>1657</v>
      </c>
      <c r="E3638">
        <v>42.424799999999998</v>
      </c>
      <c r="F3638">
        <v>32.14</v>
      </c>
      <c r="G3638">
        <v>-40.9315777126059</v>
      </c>
      <c r="H3638">
        <v>5.4989715638389498</v>
      </c>
      <c r="I3638">
        <v>-22.4405350626039</v>
      </c>
      <c r="J3638">
        <v>6.2087105409330396</v>
      </c>
      <c r="K3638">
        <v>31.067388722740699</v>
      </c>
      <c r="L3638">
        <v>34.272046848086497</v>
      </c>
      <c r="M3638">
        <v>61.838617860469803</v>
      </c>
      <c r="N3638">
        <v>1.11056048878612</v>
      </c>
      <c r="O3638">
        <v>53.8270068450528</v>
      </c>
      <c r="P3638">
        <v>9.5059625212947196</v>
      </c>
      <c r="Q3638">
        <v>0.15522048617417999</v>
      </c>
    </row>
    <row r="3639" spans="1:17" hidden="1" x14ac:dyDescent="0.3">
      <c r="A3639" t="s">
        <v>7505</v>
      </c>
      <c r="B3639" t="s">
        <v>7506</v>
      </c>
      <c r="C3639" t="s">
        <v>10398</v>
      </c>
      <c r="D3639" t="s">
        <v>1414</v>
      </c>
      <c r="E3639">
        <v>42.399050000000003</v>
      </c>
      <c r="F3639">
        <v>77.3</v>
      </c>
      <c r="G3639">
        <v>19.060199475723</v>
      </c>
      <c r="H3639">
        <v>-2.7111370410064999</v>
      </c>
      <c r="I3639">
        <v>22.5780424320881</v>
      </c>
      <c r="J3639">
        <v>-3.7412507778495701</v>
      </c>
      <c r="K3639">
        <v>76.776820375967603</v>
      </c>
      <c r="L3639">
        <v>67.231057441922601</v>
      </c>
      <c r="M3639">
        <v>47.5371663705331</v>
      </c>
      <c r="N3639">
        <v>0.16634618196338299</v>
      </c>
      <c r="O3639">
        <v>13.0659767141009</v>
      </c>
      <c r="P3639">
        <v>59.545923632610901</v>
      </c>
      <c r="Q3639">
        <v>6.1037836110501002E-2</v>
      </c>
    </row>
    <row r="3640" spans="1:17" hidden="1" x14ac:dyDescent="0.3">
      <c r="A3640" t="s">
        <v>7507</v>
      </c>
      <c r="B3640" t="s">
        <v>7508</v>
      </c>
      <c r="C3640" t="s">
        <v>10398</v>
      </c>
      <c r="D3640" t="s">
        <v>605</v>
      </c>
      <c r="E3640">
        <v>42.379199999999997</v>
      </c>
      <c r="F3640">
        <v>26.16</v>
      </c>
      <c r="G3640">
        <v>-67.559024909092997</v>
      </c>
      <c r="H3640">
        <v>-7.7096452162064004</v>
      </c>
      <c r="I3640">
        <v>-31.844060567761499</v>
      </c>
      <c r="J3640">
        <v>-15.026375511226099</v>
      </c>
      <c r="K3640">
        <v>27.496675878831201</v>
      </c>
      <c r="L3640">
        <v>30.227074059683801</v>
      </c>
      <c r="M3640">
        <v>44.1442815293737</v>
      </c>
      <c r="N3640">
        <v>2.7600920722426001</v>
      </c>
      <c r="O3640">
        <v>197.553516819571</v>
      </c>
      <c r="P3640">
        <v>7.5657894736842</v>
      </c>
      <c r="Q3640">
        <v>0.21001632538793799</v>
      </c>
    </row>
    <row r="3641" spans="1:17" hidden="1" x14ac:dyDescent="0.3">
      <c r="A3641" t="s">
        <v>7509</v>
      </c>
      <c r="B3641" t="s">
        <v>7510</v>
      </c>
      <c r="C3641" t="s">
        <v>10398</v>
      </c>
      <c r="D3641" t="s">
        <v>407</v>
      </c>
      <c r="E3641">
        <v>42.315315875000003</v>
      </c>
      <c r="F3641">
        <v>81.83</v>
      </c>
      <c r="G3641">
        <v>35.552670173541799</v>
      </c>
      <c r="H3641">
        <v>-11.218320738411499</v>
      </c>
      <c r="I3641">
        <v>34.915174236822601</v>
      </c>
      <c r="J3641">
        <v>7.6330378476133003</v>
      </c>
      <c r="K3641">
        <v>86.871839006652294</v>
      </c>
      <c r="L3641">
        <v>77.1193237890798</v>
      </c>
      <c r="M3641">
        <v>40.031390298220998</v>
      </c>
      <c r="N3641">
        <v>0.747823248363511</v>
      </c>
      <c r="O3641">
        <v>83.856776243431398</v>
      </c>
      <c r="P3641">
        <v>122.970027247956</v>
      </c>
      <c r="Q3641">
        <v>0.10551199742617901</v>
      </c>
    </row>
    <row r="3642" spans="1:17" hidden="1" x14ac:dyDescent="0.3">
      <c r="A3642" t="s">
        <v>7511</v>
      </c>
      <c r="B3642" t="s">
        <v>7512</v>
      </c>
      <c r="C3642" t="s">
        <v>10398</v>
      </c>
      <c r="E3642">
        <v>42.302312010000001</v>
      </c>
      <c r="F3642">
        <v>7.35</v>
      </c>
      <c r="G3642">
        <v>-20.502737587214</v>
      </c>
      <c r="H3642">
        <v>-27.993091928224501</v>
      </c>
      <c r="I3642">
        <v>-52.225244689546599</v>
      </c>
      <c r="J3642">
        <v>-9.2442315786757305</v>
      </c>
      <c r="K3642">
        <v>9.0420622970167397</v>
      </c>
      <c r="L3642">
        <v>9.9676754579950693</v>
      </c>
      <c r="M3642">
        <v>14.829820108904</v>
      </c>
      <c r="N3642">
        <v>0.449577716015577</v>
      </c>
      <c r="O3642">
        <v>143.76417233559999</v>
      </c>
      <c r="P3642">
        <v>20.491803278688501</v>
      </c>
      <c r="Q3642">
        <v>9.5309257826030003E-2</v>
      </c>
    </row>
    <row r="3643" spans="1:17" hidden="1" x14ac:dyDescent="0.3">
      <c r="A3643" t="s">
        <v>7513</v>
      </c>
      <c r="B3643" t="s">
        <v>7514</v>
      </c>
      <c r="C3643" t="s">
        <v>10398</v>
      </c>
      <c r="D3643" t="s">
        <v>111</v>
      </c>
      <c r="E3643">
        <v>42.296312100000002</v>
      </c>
      <c r="F3643">
        <v>2.1</v>
      </c>
      <c r="G3643">
        <v>-75.747492831969197</v>
      </c>
      <c r="H3643">
        <v>-9.6618380292850592</v>
      </c>
      <c r="I3643">
        <v>-26.790949141278901</v>
      </c>
      <c r="J3643">
        <v>-7.7739734417509396</v>
      </c>
      <c r="K3643">
        <v>2.3108315412267002</v>
      </c>
      <c r="L3643">
        <v>2.8633961825606602</v>
      </c>
      <c r="M3643">
        <v>21.694273529922199</v>
      </c>
      <c r="N3643">
        <v>0.84464313056977502</v>
      </c>
      <c r="O3643">
        <v>92.857142857142804</v>
      </c>
      <c r="P3643">
        <v>16.6666666666666</v>
      </c>
      <c r="Q3643">
        <v>-0.181397348046718</v>
      </c>
    </row>
    <row r="3644" spans="1:17" hidden="1" x14ac:dyDescent="0.3">
      <c r="A3644" t="s">
        <v>7515</v>
      </c>
      <c r="B3644" t="s">
        <v>7516</v>
      </c>
      <c r="C3644" t="s">
        <v>10398</v>
      </c>
      <c r="D3644" t="s">
        <v>387</v>
      </c>
      <c r="E3644">
        <v>42.270389999999999</v>
      </c>
      <c r="F3644">
        <v>42.3</v>
      </c>
      <c r="G3644">
        <v>-70.016181889390694</v>
      </c>
      <c r="H3644">
        <v>-4.4454615481334399</v>
      </c>
      <c r="I3644">
        <v>-26.774053444049802</v>
      </c>
      <c r="J3644">
        <v>-9.3634003554249396</v>
      </c>
      <c r="K3644">
        <v>44.099736129159801</v>
      </c>
      <c r="L3644">
        <v>50.859285851107103</v>
      </c>
      <c r="M3644">
        <v>38.927586381502103</v>
      </c>
      <c r="N3644">
        <v>0.80836386716230901</v>
      </c>
      <c r="O3644">
        <v>92.434988179669006</v>
      </c>
      <c r="P3644">
        <v>14.170040485829899</v>
      </c>
      <c r="Q3644">
        <v>-1.8687398057156E-2</v>
      </c>
    </row>
    <row r="3645" spans="1:17" hidden="1" x14ac:dyDescent="0.3">
      <c r="A3645" t="s">
        <v>7517</v>
      </c>
      <c r="B3645" t="s">
        <v>7518</v>
      </c>
      <c r="C3645" t="s">
        <v>10398</v>
      </c>
      <c r="D3645" t="s">
        <v>1556</v>
      </c>
      <c r="E3645">
        <v>42.199314000000001</v>
      </c>
      <c r="F3645">
        <v>26.34</v>
      </c>
      <c r="G3645">
        <v>-11.477054749872</v>
      </c>
      <c r="H3645">
        <v>-4.9033232308233803</v>
      </c>
      <c r="I3645">
        <v>5.10395466967808</v>
      </c>
      <c r="J3645">
        <v>-8.6756119256547493</v>
      </c>
      <c r="K3645">
        <v>27.139325211261198</v>
      </c>
      <c r="L3645">
        <v>25.774580137910501</v>
      </c>
      <c r="M3645">
        <v>49.188165366901202</v>
      </c>
      <c r="N3645">
        <v>1.7250034105935499</v>
      </c>
      <c r="O3645">
        <v>39.711465451784299</v>
      </c>
      <c r="P3645">
        <v>37.187499999999901</v>
      </c>
      <c r="Q3645">
        <v>8.8681159016050001E-3</v>
      </c>
    </row>
    <row r="3646" spans="1:17" hidden="1" x14ac:dyDescent="0.3">
      <c r="A3646" t="s">
        <v>7519</v>
      </c>
      <c r="B3646" t="s">
        <v>7520</v>
      </c>
      <c r="C3646" t="s">
        <v>10398</v>
      </c>
      <c r="D3646" t="s">
        <v>54</v>
      </c>
      <c r="E3646">
        <v>41.985804000000002</v>
      </c>
      <c r="F3646">
        <v>61.5</v>
      </c>
      <c r="G3646">
        <v>90.206210362620197</v>
      </c>
      <c r="H3646">
        <v>22.557808783966401</v>
      </c>
      <c r="I3646">
        <v>80.933829246226296</v>
      </c>
      <c r="J3646">
        <v>-3.1442616900879701</v>
      </c>
      <c r="K3646">
        <v>52.733352177148603</v>
      </c>
      <c r="L3646">
        <v>42.526188141861901</v>
      </c>
      <c r="M3646">
        <v>65.029741971060105</v>
      </c>
      <c r="N3646">
        <v>1.0388425736120901</v>
      </c>
      <c r="O3646">
        <v>5.2845528455284398</v>
      </c>
      <c r="P3646">
        <v>161.59081242024601</v>
      </c>
      <c r="Q3646">
        <v>7.7248744594577007E-2</v>
      </c>
    </row>
    <row r="3647" spans="1:17" hidden="1" x14ac:dyDescent="0.3">
      <c r="A3647" t="s">
        <v>7521</v>
      </c>
      <c r="B3647" t="s">
        <v>7522</v>
      </c>
      <c r="C3647" t="s">
        <v>10398</v>
      </c>
      <c r="D3647" t="s">
        <v>278</v>
      </c>
      <c r="E3647">
        <v>41.7014955</v>
      </c>
      <c r="F3647">
        <v>16.100000000000001</v>
      </c>
      <c r="G3647">
        <v>-48.5819941357502</v>
      </c>
      <c r="H3647">
        <v>-4.5458869592804598</v>
      </c>
      <c r="I3647">
        <v>-33.5808612718278</v>
      </c>
      <c r="J3647">
        <v>-0.77174779545750305</v>
      </c>
      <c r="K3647">
        <v>16.923113425520398</v>
      </c>
      <c r="L3647">
        <v>19.223053318207501</v>
      </c>
      <c r="M3647">
        <v>45.573198216688297</v>
      </c>
      <c r="N3647">
        <v>0.71506636285767999</v>
      </c>
      <c r="O3647">
        <v>132.49427917620099</v>
      </c>
      <c r="P3647">
        <v>7.6923076923076996</v>
      </c>
      <c r="Q3647">
        <v>-3.3694458681970997E-2</v>
      </c>
    </row>
    <row r="3648" spans="1:17" hidden="1" x14ac:dyDescent="0.3">
      <c r="A3648" t="s">
        <v>7523</v>
      </c>
      <c r="B3648" t="s">
        <v>7524</v>
      </c>
      <c r="C3648" t="s">
        <v>10398</v>
      </c>
      <c r="D3648" t="s">
        <v>753</v>
      </c>
      <c r="E3648">
        <v>41.638247819999997</v>
      </c>
      <c r="F3648">
        <v>164.69</v>
      </c>
      <c r="G3648">
        <v>8.2453221869588695</v>
      </c>
      <c r="H3648">
        <v>-2.4031448382774401</v>
      </c>
      <c r="I3648">
        <v>1.48791534747582</v>
      </c>
      <c r="J3648">
        <v>-1.4220875704767399</v>
      </c>
      <c r="K3648">
        <v>159.84477902808499</v>
      </c>
      <c r="L3648">
        <v>145.155978267839</v>
      </c>
      <c r="M3648">
        <v>54.966471854101101</v>
      </c>
      <c r="N3648">
        <v>1.03331433621566</v>
      </c>
      <c r="O3648">
        <v>2.4955977897868702</v>
      </c>
      <c r="P3648">
        <v>46.782531194295899</v>
      </c>
      <c r="Q3648">
        <v>4.2502533627336997E-2</v>
      </c>
    </row>
    <row r="3649" spans="1:17" hidden="1" x14ac:dyDescent="0.3">
      <c r="A3649" t="s">
        <v>7525</v>
      </c>
      <c r="B3649" t="s">
        <v>7526</v>
      </c>
      <c r="C3649" t="s">
        <v>10398</v>
      </c>
      <c r="E3649">
        <v>41.534025</v>
      </c>
      <c r="F3649">
        <v>6.5</v>
      </c>
      <c r="G3649">
        <v>-50.996306895777302</v>
      </c>
      <c r="H3649">
        <v>12.103038517139201</v>
      </c>
      <c r="I3649">
        <v>-51.3601840310209</v>
      </c>
      <c r="J3649">
        <v>8.2544782780191106</v>
      </c>
      <c r="K3649">
        <v>6.0391885976739701</v>
      </c>
      <c r="L3649">
        <v>5.5881858625323302</v>
      </c>
      <c r="M3649">
        <v>58.713382424213002</v>
      </c>
      <c r="N3649">
        <v>1.4556319003890399</v>
      </c>
      <c r="O3649">
        <v>49.846153846153797</v>
      </c>
      <c r="P3649">
        <v>23.8095238095238</v>
      </c>
    </row>
    <row r="3650" spans="1:17" hidden="1" x14ac:dyDescent="0.3">
      <c r="A3650" t="s">
        <v>7527</v>
      </c>
      <c r="B3650" t="s">
        <v>7528</v>
      </c>
      <c r="C3650" t="s">
        <v>10398</v>
      </c>
      <c r="D3650" t="s">
        <v>2435</v>
      </c>
      <c r="E3650">
        <v>41.418260859999997</v>
      </c>
      <c r="F3650">
        <v>19.399999999999999</v>
      </c>
      <c r="G3650">
        <v>110.50536322286599</v>
      </c>
      <c r="H3650">
        <v>20.578336643204</v>
      </c>
      <c r="I3650">
        <v>123.198235370942</v>
      </c>
      <c r="J3650">
        <v>5.9963831857485399</v>
      </c>
      <c r="K3650">
        <v>15.575090018753199</v>
      </c>
      <c r="L3650">
        <v>11.5582525165884</v>
      </c>
      <c r="M3650">
        <v>81.412417519728393</v>
      </c>
      <c r="N3650">
        <v>0.302715243168929</v>
      </c>
      <c r="O3650">
        <v>0.41237113402061698</v>
      </c>
      <c r="P3650">
        <v>183.21167883211601</v>
      </c>
    </row>
    <row r="3651" spans="1:17" hidden="1" x14ac:dyDescent="0.3">
      <c r="A3651" t="s">
        <v>7529</v>
      </c>
      <c r="B3651" t="s">
        <v>7530</v>
      </c>
      <c r="C3651" t="s">
        <v>10398</v>
      </c>
      <c r="D3651" t="s">
        <v>27</v>
      </c>
      <c r="E3651">
        <v>41.360988159999998</v>
      </c>
      <c r="F3651">
        <v>38.68</v>
      </c>
      <c r="G3651">
        <v>16.0937356194286</v>
      </c>
      <c r="H3651">
        <v>-9.4859307089810603</v>
      </c>
      <c r="I3651">
        <v>-3.4878895599584698</v>
      </c>
      <c r="J3651">
        <v>-3.9891017023938802</v>
      </c>
      <c r="K3651">
        <v>38.368449008188797</v>
      </c>
      <c r="L3651">
        <v>35.787814597117801</v>
      </c>
      <c r="M3651">
        <v>57.313762827916896</v>
      </c>
      <c r="N3651">
        <v>0.218169502968242</v>
      </c>
      <c r="O3651">
        <v>47.233712512926502</v>
      </c>
      <c r="P3651">
        <v>78.248847926267302</v>
      </c>
      <c r="Q3651">
        <v>5.1058331748915997E-2</v>
      </c>
    </row>
    <row r="3652" spans="1:17" hidden="1" x14ac:dyDescent="0.3">
      <c r="A3652" t="s">
        <v>7531</v>
      </c>
      <c r="B3652" t="s">
        <v>7532</v>
      </c>
      <c r="C3652" t="s">
        <v>10398</v>
      </c>
      <c r="D3652" t="s">
        <v>158</v>
      </c>
      <c r="E3652">
        <v>41.298223999999998</v>
      </c>
      <c r="F3652">
        <v>40.72</v>
      </c>
      <c r="G3652">
        <v>-21.295774337697601</v>
      </c>
      <c r="H3652">
        <v>-5.8606877470398802</v>
      </c>
      <c r="I3652">
        <v>-9.2182916197722999</v>
      </c>
      <c r="J3652">
        <v>-5.4532435126360603</v>
      </c>
      <c r="K3652">
        <v>41.951658401277001</v>
      </c>
      <c r="L3652">
        <v>41.990812161024202</v>
      </c>
      <c r="M3652">
        <v>45.3052939856262</v>
      </c>
      <c r="N3652">
        <v>1.0776599881523901</v>
      </c>
      <c r="O3652">
        <v>62.450884086443999</v>
      </c>
      <c r="P3652">
        <v>54.828897338403003</v>
      </c>
      <c r="Q3652">
        <v>5.3013986521101002E-2</v>
      </c>
    </row>
    <row r="3653" spans="1:17" hidden="1" x14ac:dyDescent="0.3">
      <c r="A3653" t="s">
        <v>7533</v>
      </c>
      <c r="B3653" t="s">
        <v>7534</v>
      </c>
      <c r="C3653" t="s">
        <v>10398</v>
      </c>
      <c r="D3653" t="s">
        <v>390</v>
      </c>
      <c r="E3653">
        <v>41.267473000000003</v>
      </c>
      <c r="F3653">
        <v>121.3</v>
      </c>
      <c r="G3653">
        <v>9.7835795657008209</v>
      </c>
      <c r="H3653">
        <v>-0.56539692384241802</v>
      </c>
      <c r="I3653">
        <v>16.3985493570603</v>
      </c>
      <c r="J3653">
        <v>4.2794769837925104</v>
      </c>
      <c r="K3653">
        <v>111.811463866083</v>
      </c>
      <c r="L3653">
        <v>101.263574046399</v>
      </c>
      <c r="M3653">
        <v>65.817085802618095</v>
      </c>
      <c r="N3653">
        <v>0.96966567778692503</v>
      </c>
      <c r="O3653">
        <v>7.0898598516075904</v>
      </c>
      <c r="P3653">
        <v>52.944143235405299</v>
      </c>
      <c r="Q3653">
        <v>5.3388177879878998E-2</v>
      </c>
    </row>
    <row r="3654" spans="1:17" hidden="1" x14ac:dyDescent="0.3">
      <c r="A3654" t="s">
        <v>7535</v>
      </c>
      <c r="B3654" t="s">
        <v>7536</v>
      </c>
      <c r="C3654" t="s">
        <v>10398</v>
      </c>
      <c r="D3654" t="s">
        <v>3532</v>
      </c>
      <c r="E3654">
        <v>41.25</v>
      </c>
      <c r="F3654">
        <v>125</v>
      </c>
      <c r="G3654">
        <v>7.76899068451422</v>
      </c>
      <c r="H3654">
        <v>-4.4216633567959702</v>
      </c>
      <c r="I3654">
        <v>-15.5606402533965</v>
      </c>
      <c r="J3654">
        <v>-1.71336738114487</v>
      </c>
      <c r="K3654">
        <v>124.947537820995</v>
      </c>
      <c r="L3654">
        <v>118.21939511801899</v>
      </c>
      <c r="M3654">
        <v>99.999999993730199</v>
      </c>
      <c r="O3654">
        <v>0</v>
      </c>
      <c r="P3654">
        <v>37.362637362637301</v>
      </c>
    </row>
    <row r="3655" spans="1:17" hidden="1" x14ac:dyDescent="0.3">
      <c r="A3655" t="s">
        <v>7537</v>
      </c>
      <c r="B3655" t="s">
        <v>7538</v>
      </c>
      <c r="C3655" t="s">
        <v>10398</v>
      </c>
      <c r="D3655" t="s">
        <v>1603</v>
      </c>
      <c r="E3655">
        <v>41.202240000000003</v>
      </c>
      <c r="F3655">
        <v>41.12</v>
      </c>
      <c r="G3655">
        <v>59.463824586244598</v>
      </c>
      <c r="H3655">
        <v>-0.61141859272835197</v>
      </c>
      <c r="I3655">
        <v>-2.0026939182410999</v>
      </c>
      <c r="J3655">
        <v>-0.133120467564628</v>
      </c>
      <c r="K3655">
        <v>40.099282937724702</v>
      </c>
      <c r="L3655">
        <v>37.079184736817901</v>
      </c>
      <c r="M3655">
        <v>45.7563793156542</v>
      </c>
      <c r="N3655">
        <v>1.0156880772649399</v>
      </c>
      <c r="O3655">
        <v>41.001945525291802</v>
      </c>
      <c r="P3655">
        <v>110.332480818414</v>
      </c>
      <c r="Q3655">
        <v>5.9575557983537003E-2</v>
      </c>
    </row>
    <row r="3656" spans="1:17" hidden="1" x14ac:dyDescent="0.3">
      <c r="A3656" t="s">
        <v>7539</v>
      </c>
      <c r="B3656" t="s">
        <v>7540</v>
      </c>
      <c r="C3656" t="s">
        <v>10398</v>
      </c>
      <c r="E3656">
        <v>41.076000000000001</v>
      </c>
      <c r="F3656">
        <v>4</v>
      </c>
      <c r="G3656">
        <v>24.778976896021302</v>
      </c>
      <c r="H3656">
        <v>11.532752597619901</v>
      </c>
      <c r="I3656">
        <v>-15.267533471221901</v>
      </c>
      <c r="J3656">
        <v>1.0644103966328999</v>
      </c>
      <c r="K3656">
        <v>3.9108512186848601</v>
      </c>
      <c r="L3656">
        <v>3.8413220061294102</v>
      </c>
      <c r="M3656">
        <v>57.297299093173997</v>
      </c>
      <c r="N3656">
        <v>1.25347885770834</v>
      </c>
      <c r="O3656">
        <v>76.25</v>
      </c>
      <c r="P3656">
        <v>65.975103734439799</v>
      </c>
      <c r="Q3656">
        <v>-1.7511145415986001E-2</v>
      </c>
    </row>
    <row r="3657" spans="1:17" hidden="1" x14ac:dyDescent="0.3">
      <c r="A3657" t="s">
        <v>7541</v>
      </c>
      <c r="B3657" t="s">
        <v>7542</v>
      </c>
      <c r="C3657" t="s">
        <v>10398</v>
      </c>
      <c r="D3657" t="s">
        <v>789</v>
      </c>
      <c r="E3657">
        <v>41.074649999999998</v>
      </c>
      <c r="F3657">
        <v>145.5</v>
      </c>
      <c r="G3657">
        <v>-73.899866773816896</v>
      </c>
      <c r="H3657">
        <v>8.3565407874864306</v>
      </c>
      <c r="I3657">
        <v>-62.4015170630596</v>
      </c>
      <c r="J3657">
        <v>-3.4190529998739798</v>
      </c>
      <c r="K3657">
        <v>153.50325524033599</v>
      </c>
      <c r="M3657">
        <v>35.2892489606674</v>
      </c>
      <c r="N3657">
        <v>0.51914893617021196</v>
      </c>
      <c r="O3657">
        <v>98.453608247422693</v>
      </c>
      <c r="P3657">
        <v>16.399999999999899</v>
      </c>
    </row>
    <row r="3658" spans="1:17" hidden="1" x14ac:dyDescent="0.3">
      <c r="A3658" t="s">
        <v>7543</v>
      </c>
      <c r="B3658" t="s">
        <v>7544</v>
      </c>
      <c r="C3658" t="s">
        <v>10398</v>
      </c>
      <c r="D3658" t="s">
        <v>605</v>
      </c>
      <c r="E3658">
        <v>41.030839999999998</v>
      </c>
      <c r="F3658">
        <v>13.27</v>
      </c>
      <c r="G3658">
        <v>-14.001312183349601</v>
      </c>
      <c r="H3658">
        <v>-10.7105368882403</v>
      </c>
      <c r="I3658">
        <v>-0.97261382526526996</v>
      </c>
      <c r="J3658">
        <v>-6.5554726443027604</v>
      </c>
      <c r="K3658">
        <v>13.941051302935699</v>
      </c>
      <c r="L3658">
        <v>13.336003103225201</v>
      </c>
      <c r="M3658">
        <v>33.704860879063403</v>
      </c>
      <c r="N3658">
        <v>0.29130246688094802</v>
      </c>
      <c r="O3658">
        <v>39.939713639788998</v>
      </c>
      <c r="P3658">
        <v>25.7819905213269</v>
      </c>
      <c r="Q3658">
        <v>4.0701588388513003E-2</v>
      </c>
    </row>
    <row r="3659" spans="1:17" hidden="1" x14ac:dyDescent="0.3">
      <c r="A3659" t="s">
        <v>7545</v>
      </c>
      <c r="B3659" t="s">
        <v>7546</v>
      </c>
      <c r="C3659" t="s">
        <v>10398</v>
      </c>
      <c r="E3659">
        <v>41.010810659999997</v>
      </c>
      <c r="F3659">
        <v>231.45</v>
      </c>
      <c r="G3659">
        <v>98.593280266567703</v>
      </c>
      <c r="H3659">
        <v>41.439979632703697</v>
      </c>
      <c r="I3659">
        <v>85.377230505161506</v>
      </c>
      <c r="J3659">
        <v>4.1834936054022096</v>
      </c>
      <c r="K3659">
        <v>189.27636154631301</v>
      </c>
      <c r="L3659">
        <v>155.536966080632</v>
      </c>
      <c r="M3659">
        <v>72.3305870763988</v>
      </c>
      <c r="N3659">
        <v>1.9325851791313999</v>
      </c>
      <c r="O3659">
        <v>12.961762799740701</v>
      </c>
      <c r="P3659">
        <v>196.350832266325</v>
      </c>
      <c r="Q3659">
        <v>0.13151516125391999</v>
      </c>
    </row>
    <row r="3660" spans="1:17" hidden="1" x14ac:dyDescent="0.3">
      <c r="A3660" t="s">
        <v>7547</v>
      </c>
      <c r="B3660" t="s">
        <v>7548</v>
      </c>
      <c r="C3660" t="s">
        <v>10398</v>
      </c>
      <c r="E3660">
        <v>40.890381202</v>
      </c>
      <c r="F3660">
        <v>7.81</v>
      </c>
      <c r="G3660">
        <v>-9.99180900584137</v>
      </c>
      <c r="H3660">
        <v>-10.376998344388999</v>
      </c>
      <c r="I3660">
        <v>-13.683532261483499</v>
      </c>
      <c r="J3660">
        <v>-7.9014861930260603</v>
      </c>
      <c r="K3660">
        <v>7.9513292548435199</v>
      </c>
      <c r="L3660">
        <v>7.8828017100644701</v>
      </c>
      <c r="M3660">
        <v>49.241968249283701</v>
      </c>
      <c r="N3660">
        <v>0.89229099379520305</v>
      </c>
      <c r="O3660">
        <v>51.7285531370038</v>
      </c>
      <c r="P3660">
        <v>40.720720720720699</v>
      </c>
      <c r="Q3660">
        <v>8.7686790035271994E-2</v>
      </c>
    </row>
    <row r="3661" spans="1:17" hidden="1" x14ac:dyDescent="0.3">
      <c r="A3661" t="s">
        <v>7549</v>
      </c>
      <c r="B3661" t="s">
        <v>7550</v>
      </c>
      <c r="C3661" t="s">
        <v>10398</v>
      </c>
      <c r="D3661" t="s">
        <v>141</v>
      </c>
      <c r="E3661">
        <v>40.746702839999998</v>
      </c>
      <c r="F3661">
        <v>37.19</v>
      </c>
      <c r="G3661">
        <v>45.830881623763602</v>
      </c>
      <c r="H3661">
        <v>5.7528412276464902</v>
      </c>
      <c r="I3661">
        <v>-7.5752375320018404</v>
      </c>
      <c r="J3661">
        <v>-0.35282316345780201</v>
      </c>
      <c r="K3661">
        <v>36.944256112970699</v>
      </c>
      <c r="L3661">
        <v>34.7328607441938</v>
      </c>
      <c r="M3661">
        <v>49.2604810744768</v>
      </c>
      <c r="N3661">
        <v>3.2927978750496298</v>
      </c>
      <c r="O3661">
        <v>32.831406292013902</v>
      </c>
      <c r="P3661">
        <v>89.262086513994902</v>
      </c>
      <c r="Q3661">
        <v>6.9331111885346006E-2</v>
      </c>
    </row>
    <row r="3662" spans="1:17" hidden="1" x14ac:dyDescent="0.3">
      <c r="A3662" t="s">
        <v>7551</v>
      </c>
      <c r="B3662" t="s">
        <v>7552</v>
      </c>
      <c r="C3662" t="s">
        <v>10398</v>
      </c>
      <c r="D3662" t="s">
        <v>605</v>
      </c>
      <c r="E3662">
        <v>40.688870549999997</v>
      </c>
      <c r="F3662">
        <v>28.74</v>
      </c>
      <c r="G3662">
        <v>58.865369715319403</v>
      </c>
      <c r="H3662">
        <v>6.6677548392211996</v>
      </c>
      <c r="I3662">
        <v>29.6681991765929</v>
      </c>
      <c r="J3662">
        <v>-2.5844475205176898</v>
      </c>
      <c r="K3662">
        <v>27.2679903183672</v>
      </c>
      <c r="L3662">
        <v>23.673234624704399</v>
      </c>
      <c r="M3662">
        <v>58.550492192508301</v>
      </c>
      <c r="N3662">
        <v>0.26637847526066799</v>
      </c>
      <c r="O3662">
        <v>27.870563674321499</v>
      </c>
      <c r="P3662">
        <v>100.278745644599</v>
      </c>
      <c r="Q3662">
        <v>8.4504153690175998E-2</v>
      </c>
    </row>
    <row r="3663" spans="1:17" hidden="1" x14ac:dyDescent="0.3">
      <c r="A3663" t="s">
        <v>7553</v>
      </c>
      <c r="B3663" t="s">
        <v>7554</v>
      </c>
      <c r="C3663" t="s">
        <v>10398</v>
      </c>
      <c r="D3663" t="s">
        <v>239</v>
      </c>
      <c r="E3663">
        <v>40.611992999999998</v>
      </c>
      <c r="F3663">
        <v>107.15</v>
      </c>
      <c r="G3663">
        <v>20.792318234157499</v>
      </c>
      <c r="H3663">
        <v>64.632086240886593</v>
      </c>
      <c r="I3663">
        <v>50.3001140023025</v>
      </c>
      <c r="J3663">
        <v>22.7682062650217</v>
      </c>
      <c r="K3663">
        <v>72.286802772111102</v>
      </c>
      <c r="L3663">
        <v>61.590729541065002</v>
      </c>
      <c r="M3663">
        <v>88.288536520429801</v>
      </c>
      <c r="N3663">
        <v>2.3889886662457598</v>
      </c>
      <c r="O3663">
        <v>0</v>
      </c>
      <c r="P3663">
        <v>143.24631101021501</v>
      </c>
      <c r="Q3663">
        <v>9.9142892506918004E-2</v>
      </c>
    </row>
    <row r="3664" spans="1:17" hidden="1" x14ac:dyDescent="0.3">
      <c r="A3664" t="s">
        <v>7555</v>
      </c>
      <c r="B3664" t="s">
        <v>7556</v>
      </c>
      <c r="C3664" t="s">
        <v>10398</v>
      </c>
      <c r="D3664" t="s">
        <v>390</v>
      </c>
      <c r="E3664">
        <v>40.6011472</v>
      </c>
      <c r="F3664">
        <v>66.52</v>
      </c>
      <c r="G3664">
        <v>492.67015126387798</v>
      </c>
      <c r="H3664">
        <v>17.056768717662599</v>
      </c>
      <c r="I3664">
        <v>440.896299671289</v>
      </c>
      <c r="J3664">
        <v>-9.4610906379071302</v>
      </c>
      <c r="K3664">
        <v>56.317977489297398</v>
      </c>
      <c r="L3664">
        <v>31.274389031925299</v>
      </c>
      <c r="M3664">
        <v>35.138400896089301</v>
      </c>
      <c r="N3664">
        <v>0.86557546992233703</v>
      </c>
      <c r="O3664">
        <v>15.1533373421527</v>
      </c>
      <c r="P3664">
        <v>677.10280373831699</v>
      </c>
      <c r="Q3664">
        <v>0.17972136164035599</v>
      </c>
    </row>
    <row r="3665" spans="1:17" hidden="1" x14ac:dyDescent="0.3">
      <c r="A3665" t="s">
        <v>7557</v>
      </c>
      <c r="B3665" t="s">
        <v>7558</v>
      </c>
      <c r="C3665" t="s">
        <v>10398</v>
      </c>
      <c r="D3665" t="s">
        <v>281</v>
      </c>
      <c r="E3665">
        <v>40.578299999999999</v>
      </c>
      <c r="F3665">
        <v>11.97</v>
      </c>
      <c r="G3665">
        <v>-63.056681697578298</v>
      </c>
      <c r="H3665">
        <v>-8.1859841423933606</v>
      </c>
      <c r="I3665">
        <v>-27.7556743258564</v>
      </c>
      <c r="J3665">
        <v>-6.2588219265994196</v>
      </c>
      <c r="K3665">
        <v>11.7437907432152</v>
      </c>
      <c r="L3665">
        <v>13.052579163732901</v>
      </c>
      <c r="M3665">
        <v>52.524248577082901</v>
      </c>
      <c r="N3665">
        <v>0.38143773420274102</v>
      </c>
      <c r="O3665">
        <v>95.321637426900494</v>
      </c>
      <c r="P3665">
        <v>26.399155227032701</v>
      </c>
      <c r="Q3665">
        <v>-1.7636117290555999E-2</v>
      </c>
    </row>
    <row r="3666" spans="1:17" hidden="1" x14ac:dyDescent="0.3">
      <c r="A3666" t="s">
        <v>7559</v>
      </c>
      <c r="B3666" t="s">
        <v>7560</v>
      </c>
      <c r="C3666" t="s">
        <v>10398</v>
      </c>
      <c r="D3666" t="s">
        <v>1657</v>
      </c>
      <c r="E3666">
        <v>40.575564</v>
      </c>
      <c r="F3666">
        <v>64.95</v>
      </c>
      <c r="G3666">
        <v>200.94070446691501</v>
      </c>
      <c r="H3666">
        <v>31.049648118613799</v>
      </c>
      <c r="I3666">
        <v>164.05066306738601</v>
      </c>
      <c r="J3666">
        <v>8.6539114168517806</v>
      </c>
      <c r="K3666">
        <v>52.0336368813485</v>
      </c>
      <c r="L3666">
        <v>35.877861773790798</v>
      </c>
      <c r="M3666">
        <v>72.590543138504998</v>
      </c>
      <c r="N3666">
        <v>0.42992948960358202</v>
      </c>
      <c r="O3666">
        <v>3.81832178598922</v>
      </c>
      <c r="P3666">
        <v>304.67289719626098</v>
      </c>
      <c r="Q3666">
        <v>0.123167044307715</v>
      </c>
    </row>
    <row r="3667" spans="1:17" hidden="1" x14ac:dyDescent="0.3">
      <c r="A3667" t="s">
        <v>7561</v>
      </c>
      <c r="B3667" t="s">
        <v>7562</v>
      </c>
      <c r="C3667" t="s">
        <v>10398</v>
      </c>
      <c r="D3667" t="s">
        <v>3369</v>
      </c>
      <c r="E3667">
        <v>40.336685600000003</v>
      </c>
      <c r="F3667">
        <v>78.58</v>
      </c>
      <c r="G3667">
        <v>62.815755868399798</v>
      </c>
      <c r="H3667">
        <v>18.0500727435602</v>
      </c>
      <c r="I3667">
        <v>-2.9766330353412802</v>
      </c>
      <c r="J3667">
        <v>-13.3854326106768</v>
      </c>
      <c r="K3667">
        <v>73.141740766446006</v>
      </c>
      <c r="L3667">
        <v>63.606605737326198</v>
      </c>
      <c r="M3667">
        <v>39.928680931016899</v>
      </c>
      <c r="N3667">
        <v>1.8461719612186001</v>
      </c>
      <c r="O3667">
        <v>24.370068719776</v>
      </c>
      <c r="P3667">
        <v>116.35462555066</v>
      </c>
      <c r="Q3667">
        <v>9.9349717743034999E-2</v>
      </c>
    </row>
    <row r="3668" spans="1:17" hidden="1" x14ac:dyDescent="0.3">
      <c r="A3668" t="s">
        <v>7563</v>
      </c>
      <c r="B3668" t="s">
        <v>7564</v>
      </c>
      <c r="C3668" t="s">
        <v>10398</v>
      </c>
      <c r="D3668" t="s">
        <v>1509</v>
      </c>
      <c r="E3668">
        <v>40.197541439999902</v>
      </c>
      <c r="F3668">
        <v>98.4</v>
      </c>
      <c r="G3668">
        <v>67.206353321876804</v>
      </c>
      <c r="H3668">
        <v>4.9238194746297497</v>
      </c>
      <c r="I3668">
        <v>42.952166207756797</v>
      </c>
      <c r="J3668">
        <v>-1.71336738114487</v>
      </c>
      <c r="K3668">
        <v>92.186642625648503</v>
      </c>
      <c r="L3668">
        <v>73.4516002881481</v>
      </c>
      <c r="M3668">
        <v>57.527249102378498</v>
      </c>
      <c r="N3668">
        <v>4.2435123225069302E-2</v>
      </c>
      <c r="O3668">
        <v>18.495934959349501</v>
      </c>
      <c r="P3668">
        <v>176.40449438202199</v>
      </c>
      <c r="Q3668">
        <v>0.142626991946806</v>
      </c>
    </row>
    <row r="3669" spans="1:17" hidden="1" x14ac:dyDescent="0.3">
      <c r="A3669" t="s">
        <v>7565</v>
      </c>
      <c r="B3669" t="s">
        <v>7566</v>
      </c>
      <c r="C3669" t="s">
        <v>10398</v>
      </c>
      <c r="D3669" t="s">
        <v>533</v>
      </c>
      <c r="E3669">
        <v>40.068794876999902</v>
      </c>
      <c r="F3669">
        <v>64.11</v>
      </c>
      <c r="G3669">
        <v>208.005089498812</v>
      </c>
      <c r="H3669">
        <v>35.360413583386297</v>
      </c>
      <c r="I3669">
        <v>125.20641081252001</v>
      </c>
      <c r="J3669">
        <v>13.204365708434599</v>
      </c>
      <c r="K3669">
        <v>45.050262231953603</v>
      </c>
      <c r="L3669">
        <v>33.0472568784445</v>
      </c>
      <c r="M3669">
        <v>92.5058949507482</v>
      </c>
      <c r="N3669">
        <v>1.47456229917898</v>
      </c>
      <c r="O3669">
        <v>0</v>
      </c>
      <c r="P3669">
        <v>282.74626865671598</v>
      </c>
      <c r="Q3669">
        <v>0.16141492876664801</v>
      </c>
    </row>
    <row r="3670" spans="1:17" hidden="1" x14ac:dyDescent="0.3">
      <c r="A3670" t="s">
        <v>7567</v>
      </c>
      <c r="B3670" t="s">
        <v>7568</v>
      </c>
      <c r="C3670" t="s">
        <v>10398</v>
      </c>
      <c r="D3670" t="s">
        <v>7569</v>
      </c>
      <c r="E3670">
        <v>40.027932317999998</v>
      </c>
      <c r="F3670">
        <v>27.03</v>
      </c>
      <c r="G3670">
        <v>34.224535140058599</v>
      </c>
      <c r="H3670">
        <v>64.286201811743297</v>
      </c>
      <c r="I3670">
        <v>75.529344866445001</v>
      </c>
      <c r="J3670">
        <v>56.756289610939497</v>
      </c>
      <c r="K3670">
        <v>18.688058187883801</v>
      </c>
      <c r="L3670">
        <v>17.453649239398398</v>
      </c>
      <c r="M3670">
        <v>73.136024308867803</v>
      </c>
      <c r="N3670">
        <v>3.4169606563406401</v>
      </c>
      <c r="O3670">
        <v>14.613392526822</v>
      </c>
      <c r="P3670">
        <v>107.923076923076</v>
      </c>
      <c r="Q3670">
        <v>-8.3420139174110002E-3</v>
      </c>
    </row>
    <row r="3671" spans="1:17" hidden="1" x14ac:dyDescent="0.3">
      <c r="A3671" t="s">
        <v>7570</v>
      </c>
      <c r="B3671" t="s">
        <v>7571</v>
      </c>
      <c r="C3671" t="s">
        <v>10398</v>
      </c>
      <c r="D3671" t="s">
        <v>132</v>
      </c>
      <c r="E3671">
        <v>39.93</v>
      </c>
      <c r="F3671">
        <v>13.31</v>
      </c>
      <c r="G3671">
        <v>121.065487031858</v>
      </c>
      <c r="H3671">
        <v>72.478921438525603</v>
      </c>
      <c r="I3671">
        <v>69.633899083409801</v>
      </c>
      <c r="J3671">
        <v>76.227809089443298</v>
      </c>
      <c r="K3671">
        <v>7.48599417120555</v>
      </c>
      <c r="L3671">
        <v>6.7009957882183402</v>
      </c>
      <c r="M3671">
        <v>96.856039277339207</v>
      </c>
      <c r="N3671">
        <v>5.21832165936467</v>
      </c>
      <c r="O3671">
        <v>0</v>
      </c>
      <c r="P3671">
        <v>171.632653061224</v>
      </c>
      <c r="Q3671">
        <v>7.4275883133945994E-2</v>
      </c>
    </row>
    <row r="3672" spans="1:17" hidden="1" x14ac:dyDescent="0.3">
      <c r="A3672" t="s">
        <v>7572</v>
      </c>
      <c r="B3672" t="s">
        <v>7573</v>
      </c>
      <c r="C3672" t="s">
        <v>10398</v>
      </c>
      <c r="D3672" t="s">
        <v>472</v>
      </c>
      <c r="E3672">
        <v>39.885967211999997</v>
      </c>
      <c r="F3672">
        <v>66.819999999999993</v>
      </c>
      <c r="G3672">
        <v>-51.986213460933797</v>
      </c>
      <c r="H3672">
        <v>-4.8901471728095904</v>
      </c>
      <c r="I3672">
        <v>10.404703032634099</v>
      </c>
      <c r="J3672">
        <v>3.58852507905338</v>
      </c>
      <c r="K3672">
        <v>67.964518798021203</v>
      </c>
      <c r="L3672">
        <v>64.406242959092097</v>
      </c>
      <c r="M3672">
        <v>41.591287702221898</v>
      </c>
      <c r="N3672">
        <v>0.86327612740553805</v>
      </c>
      <c r="O3672">
        <v>46.602813528883502</v>
      </c>
      <c r="P3672">
        <v>51.005649717514103</v>
      </c>
      <c r="Q3672">
        <v>4.0753650164740002E-2</v>
      </c>
    </row>
    <row r="3673" spans="1:17" hidden="1" x14ac:dyDescent="0.3">
      <c r="A3673" t="s">
        <v>7574</v>
      </c>
      <c r="B3673" t="s">
        <v>7575</v>
      </c>
      <c r="C3673" t="s">
        <v>10398</v>
      </c>
      <c r="D3673" t="s">
        <v>144</v>
      </c>
      <c r="E3673">
        <v>39.882856239320702</v>
      </c>
      <c r="F3673">
        <v>31.7</v>
      </c>
      <c r="M3673">
        <v>8.5813433096764804</v>
      </c>
      <c r="N3673">
        <v>1</v>
      </c>
    </row>
    <row r="3674" spans="1:17" hidden="1" x14ac:dyDescent="0.3">
      <c r="A3674" t="s">
        <v>7576</v>
      </c>
      <c r="B3674" t="s">
        <v>7577</v>
      </c>
      <c r="C3674" t="s">
        <v>10398</v>
      </c>
      <c r="D3674" t="s">
        <v>1603</v>
      </c>
      <c r="E3674">
        <v>39.873130889999999</v>
      </c>
      <c r="F3674">
        <v>25.45</v>
      </c>
      <c r="G3674">
        <v>-1.70419944194222</v>
      </c>
      <c r="H3674">
        <v>-14.949832370880401</v>
      </c>
      <c r="I3674">
        <v>-18.8750240628824</v>
      </c>
      <c r="J3674">
        <v>-8.9084002518534202</v>
      </c>
      <c r="K3674">
        <v>27.084986009498</v>
      </c>
      <c r="L3674">
        <v>25.747375088723899</v>
      </c>
      <c r="M3674">
        <v>28.7423487009398</v>
      </c>
      <c r="N3674">
        <v>0.95602306542738602</v>
      </c>
      <c r="O3674">
        <v>72.888015717092301</v>
      </c>
      <c r="P3674">
        <v>59.062499999999901</v>
      </c>
      <c r="Q3674">
        <v>8.4706581247702001E-2</v>
      </c>
    </row>
    <row r="3675" spans="1:17" hidden="1" x14ac:dyDescent="0.3">
      <c r="A3675" t="s">
        <v>7578</v>
      </c>
      <c r="B3675" t="s">
        <v>7579</v>
      </c>
      <c r="C3675" t="s">
        <v>10398</v>
      </c>
      <c r="D3675" t="s">
        <v>443</v>
      </c>
      <c r="E3675">
        <v>39.705065073</v>
      </c>
      <c r="F3675">
        <v>13.87</v>
      </c>
      <c r="G3675">
        <v>118.084924750448</v>
      </c>
      <c r="H3675">
        <v>-0.32330270105826298</v>
      </c>
      <c r="I3675">
        <v>-18.311124305495301</v>
      </c>
      <c r="J3675">
        <v>-0.91971658749407403</v>
      </c>
      <c r="K3675">
        <v>15.063436102800001</v>
      </c>
      <c r="L3675">
        <v>14.2805166704357</v>
      </c>
      <c r="M3675">
        <v>47.009223167881103</v>
      </c>
      <c r="N3675">
        <v>1.0095612299535399</v>
      </c>
      <c r="O3675">
        <v>108.723864455659</v>
      </c>
      <c r="P3675">
        <v>159.25233644859799</v>
      </c>
      <c r="Q3675">
        <v>7.7003987076256997E-2</v>
      </c>
    </row>
    <row r="3676" spans="1:17" hidden="1" x14ac:dyDescent="0.3">
      <c r="A3676" t="s">
        <v>7580</v>
      </c>
      <c r="B3676" t="s">
        <v>7581</v>
      </c>
      <c r="C3676" t="s">
        <v>10398</v>
      </c>
      <c r="D3676" t="s">
        <v>141</v>
      </c>
      <c r="E3676">
        <v>39.304473502999997</v>
      </c>
      <c r="F3676">
        <v>36.909999999999997</v>
      </c>
      <c r="G3676">
        <v>-28.164682677023901</v>
      </c>
      <c r="H3676">
        <v>-18.0883300234626</v>
      </c>
      <c r="I3676">
        <v>9.6209660084126494</v>
      </c>
      <c r="J3676">
        <v>-4.1003020545117002</v>
      </c>
      <c r="K3676">
        <v>36.168720238079302</v>
      </c>
      <c r="L3676">
        <v>33.1804726466695</v>
      </c>
      <c r="M3676">
        <v>36.771427928595401</v>
      </c>
      <c r="N3676">
        <v>0.36563490960441603</v>
      </c>
      <c r="O3676">
        <v>43.538336494174999</v>
      </c>
      <c r="P3676">
        <v>52.457662123089598</v>
      </c>
    </row>
    <row r="3677" spans="1:17" hidden="1" x14ac:dyDescent="0.3">
      <c r="A3677" t="s">
        <v>7582</v>
      </c>
      <c r="B3677" t="s">
        <v>7583</v>
      </c>
      <c r="C3677" t="s">
        <v>10398</v>
      </c>
      <c r="D3677" t="s">
        <v>605</v>
      </c>
      <c r="E3677">
        <v>39.280465431000003</v>
      </c>
      <c r="F3677">
        <v>3.79</v>
      </c>
      <c r="G3677">
        <v>-1.1190704069366999</v>
      </c>
      <c r="H3677">
        <v>-13.0292582935048</v>
      </c>
      <c r="I3677">
        <v>19.722884850815898</v>
      </c>
      <c r="J3677">
        <v>11.0991326188551</v>
      </c>
      <c r="K3677">
        <v>3.5834255042371201</v>
      </c>
      <c r="L3677">
        <v>3.5458698348855302</v>
      </c>
      <c r="M3677">
        <v>66.751762692258694</v>
      </c>
      <c r="N3677">
        <v>0.83839929563290705</v>
      </c>
      <c r="O3677">
        <v>39.841688654353497</v>
      </c>
      <c r="P3677">
        <v>99.473684210526301</v>
      </c>
      <c r="Q3677">
        <v>1.702202861046E-3</v>
      </c>
    </row>
    <row r="3678" spans="1:17" hidden="1" x14ac:dyDescent="0.3">
      <c r="A3678" t="s">
        <v>7584</v>
      </c>
      <c r="B3678" t="s">
        <v>7585</v>
      </c>
      <c r="C3678" t="s">
        <v>10398</v>
      </c>
      <c r="D3678" t="s">
        <v>7586</v>
      </c>
      <c r="E3678">
        <v>39.206902280000001</v>
      </c>
      <c r="F3678">
        <v>33.409999999999997</v>
      </c>
      <c r="G3678">
        <v>49.069454926154897</v>
      </c>
      <c r="H3678">
        <v>-11.4066565355135</v>
      </c>
      <c r="I3678">
        <v>113.43623456416501</v>
      </c>
      <c r="J3678">
        <v>0.291420171218982</v>
      </c>
      <c r="K3678">
        <v>36.134110433475797</v>
      </c>
      <c r="L3678">
        <v>30.277349986772698</v>
      </c>
      <c r="M3678">
        <v>25.0246112804953</v>
      </c>
      <c r="N3678">
        <v>0.22602889808334301</v>
      </c>
      <c r="O3678">
        <v>64.621370847051793</v>
      </c>
      <c r="P3678">
        <v>170.08892481810801</v>
      </c>
    </row>
    <row r="3679" spans="1:17" hidden="1" x14ac:dyDescent="0.3">
      <c r="A3679" t="s">
        <v>7587</v>
      </c>
      <c r="B3679" t="s">
        <v>7588</v>
      </c>
      <c r="C3679" t="s">
        <v>10398</v>
      </c>
      <c r="D3679" t="s">
        <v>753</v>
      </c>
      <c r="E3679">
        <v>39.201162959999998</v>
      </c>
      <c r="F3679">
        <v>54.9</v>
      </c>
      <c r="G3679">
        <v>-10.6852646118463</v>
      </c>
      <c r="H3679">
        <v>0.97485501844580302</v>
      </c>
      <c r="I3679">
        <v>-1.53478741322576</v>
      </c>
      <c r="J3679">
        <v>2.0771088093313099</v>
      </c>
      <c r="K3679">
        <v>52.505912659527503</v>
      </c>
      <c r="L3679">
        <v>49.9555489146911</v>
      </c>
      <c r="M3679">
        <v>73.375507359077204</v>
      </c>
      <c r="N3679">
        <v>0.73341042793515498</v>
      </c>
      <c r="O3679">
        <v>0.200364298724964</v>
      </c>
      <c r="P3679">
        <v>33.902439024390198</v>
      </c>
      <c r="Q3679">
        <v>8.5918559496748995E-2</v>
      </c>
    </row>
    <row r="3680" spans="1:17" hidden="1" x14ac:dyDescent="0.3">
      <c r="A3680" t="s">
        <v>7589</v>
      </c>
      <c r="B3680" t="s">
        <v>7590</v>
      </c>
      <c r="C3680" t="s">
        <v>10398</v>
      </c>
      <c r="D3680" t="s">
        <v>605</v>
      </c>
      <c r="E3680">
        <v>39.185437004000001</v>
      </c>
      <c r="F3680">
        <v>7.42</v>
      </c>
      <c r="G3680">
        <v>-47.785487912963198</v>
      </c>
      <c r="H3680">
        <v>-8.2143308662776295</v>
      </c>
      <c r="I3680">
        <v>0.62470303263411597</v>
      </c>
      <c r="J3680">
        <v>-0.51655887050656801</v>
      </c>
      <c r="K3680">
        <v>7.8957647695438604</v>
      </c>
      <c r="L3680">
        <v>8.2143111575779706</v>
      </c>
      <c r="M3680">
        <v>38.811888912091803</v>
      </c>
      <c r="N3680">
        <v>0.82480579075178895</v>
      </c>
      <c r="O3680">
        <v>70.485175202156299</v>
      </c>
      <c r="P3680">
        <v>41.3333333333333</v>
      </c>
      <c r="Q3680">
        <v>-6.6553615205081004E-2</v>
      </c>
    </row>
    <row r="3681" spans="1:17" hidden="1" x14ac:dyDescent="0.3">
      <c r="A3681" t="s">
        <v>7591</v>
      </c>
      <c r="B3681" t="s">
        <v>7592</v>
      </c>
      <c r="C3681" t="s">
        <v>10398</v>
      </c>
      <c r="D3681" t="s">
        <v>7033</v>
      </c>
      <c r="E3681">
        <v>39.141249999999999</v>
      </c>
      <c r="F3681">
        <v>125</v>
      </c>
      <c r="G3681">
        <v>29.358540503972399</v>
      </c>
      <c r="H3681">
        <v>-8.6524325875651993</v>
      </c>
      <c r="I3681">
        <v>-24.427256502772298</v>
      </c>
      <c r="J3681">
        <v>-2.3518350587186898</v>
      </c>
      <c r="K3681">
        <v>130.85564621370199</v>
      </c>
      <c r="L3681">
        <v>123.663059567798</v>
      </c>
      <c r="M3681">
        <v>41.801805639438001</v>
      </c>
      <c r="N3681">
        <v>0.47557941644852397</v>
      </c>
      <c r="O3681">
        <v>35.119999999999997</v>
      </c>
      <c r="P3681">
        <v>83.553597650513893</v>
      </c>
      <c r="Q3681">
        <v>8.9269860165659007E-2</v>
      </c>
    </row>
    <row r="3682" spans="1:17" hidden="1" x14ac:dyDescent="0.3">
      <c r="A3682" t="s">
        <v>7593</v>
      </c>
      <c r="B3682" t="s">
        <v>7594</v>
      </c>
      <c r="C3682" t="s">
        <v>10398</v>
      </c>
      <c r="D3682" t="s">
        <v>51</v>
      </c>
      <c r="E3682">
        <v>39.134399999999999</v>
      </c>
      <c r="F3682">
        <v>31.56</v>
      </c>
      <c r="G3682">
        <v>20.263903179426698</v>
      </c>
      <c r="H3682">
        <v>34.4911925534715</v>
      </c>
      <c r="I3682">
        <v>34.221305349236403</v>
      </c>
      <c r="J3682">
        <v>-8.9179783321535204</v>
      </c>
      <c r="K3682">
        <v>28.004131605933299</v>
      </c>
      <c r="L3682">
        <v>23.625525833790501</v>
      </c>
      <c r="M3682">
        <v>47.569844704984703</v>
      </c>
      <c r="N3682">
        <v>0.50449285994309601</v>
      </c>
      <c r="O3682">
        <v>26.6476552598225</v>
      </c>
      <c r="P3682">
        <v>76.312849162011105</v>
      </c>
      <c r="Q3682">
        <v>0.102220436632872</v>
      </c>
    </row>
    <row r="3683" spans="1:17" hidden="1" x14ac:dyDescent="0.3">
      <c r="A3683" t="s">
        <v>7595</v>
      </c>
      <c r="B3683" t="s">
        <v>7596</v>
      </c>
      <c r="C3683" t="s">
        <v>10398</v>
      </c>
      <c r="D3683" t="s">
        <v>180</v>
      </c>
      <c r="E3683">
        <v>39.116693759999997</v>
      </c>
      <c r="F3683">
        <v>58.4</v>
      </c>
      <c r="G3683">
        <v>-73.195771255621906</v>
      </c>
      <c r="H3683">
        <v>-18.632583326878201</v>
      </c>
      <c r="I3683">
        <v>-53.061889394982799</v>
      </c>
      <c r="J3683">
        <v>-6.0503148373583802</v>
      </c>
      <c r="K3683">
        <v>64.624317980844395</v>
      </c>
      <c r="M3683">
        <v>39.821123414413201</v>
      </c>
      <c r="N3683">
        <v>1.8350168350168301</v>
      </c>
      <c r="O3683">
        <v>148.28767123287599</v>
      </c>
      <c r="P3683">
        <v>10.188679245283</v>
      </c>
    </row>
    <row r="3684" spans="1:17" hidden="1" x14ac:dyDescent="0.3">
      <c r="A3684" t="s">
        <v>7597</v>
      </c>
      <c r="B3684" t="s">
        <v>7598</v>
      </c>
      <c r="C3684" t="s">
        <v>10398</v>
      </c>
      <c r="D3684" t="s">
        <v>138</v>
      </c>
      <c r="E3684">
        <v>39.026592000000001</v>
      </c>
      <c r="F3684">
        <v>38.799999999999997</v>
      </c>
      <c r="G3684">
        <v>-51.666352040645698</v>
      </c>
      <c r="H3684">
        <v>-3.8080027377991601</v>
      </c>
      <c r="I3684">
        <v>-11.764795460103599</v>
      </c>
      <c r="J3684">
        <v>-2.73698942838897</v>
      </c>
      <c r="K3684">
        <v>38.051151003662902</v>
      </c>
      <c r="L3684">
        <v>38.775759963745301</v>
      </c>
      <c r="M3684">
        <v>50.568966343197602</v>
      </c>
      <c r="N3684">
        <v>1.3849222160583801</v>
      </c>
      <c r="O3684">
        <v>45.180412371133997</v>
      </c>
      <c r="P3684">
        <v>42.542248346803802</v>
      </c>
      <c r="Q3684">
        <v>3.3077741832033998E-2</v>
      </c>
    </row>
    <row r="3685" spans="1:17" hidden="1" x14ac:dyDescent="0.3">
      <c r="A3685" t="s">
        <v>7599</v>
      </c>
      <c r="B3685" t="s">
        <v>7600</v>
      </c>
      <c r="C3685" t="s">
        <v>10398</v>
      </c>
      <c r="D3685" t="s">
        <v>642</v>
      </c>
      <c r="E3685">
        <v>38.910129750000003</v>
      </c>
      <c r="F3685">
        <v>170.55</v>
      </c>
      <c r="G3685">
        <v>46.321773641629299</v>
      </c>
      <c r="H3685">
        <v>5.5309432782751102</v>
      </c>
      <c r="I3685">
        <v>43.716847245157801</v>
      </c>
      <c r="J3685">
        <v>-4.0428649955147904</v>
      </c>
      <c r="K3685">
        <v>173.09260059356899</v>
      </c>
      <c r="L3685">
        <v>140.379244421566</v>
      </c>
      <c r="M3685">
        <v>24.831978068883998</v>
      </c>
      <c r="N3685">
        <v>1.7293576841306501E-3</v>
      </c>
      <c r="O3685">
        <v>54.939900322485997</v>
      </c>
      <c r="P3685">
        <v>99.473684210526301</v>
      </c>
      <c r="Q3685">
        <v>0.154238939055621</v>
      </c>
    </row>
    <row r="3686" spans="1:17" hidden="1" x14ac:dyDescent="0.3">
      <c r="A3686" t="s">
        <v>7601</v>
      </c>
      <c r="B3686" t="s">
        <v>7602</v>
      </c>
      <c r="C3686" t="s">
        <v>10398</v>
      </c>
      <c r="D3686" t="s">
        <v>46</v>
      </c>
      <c r="E3686">
        <v>38.660129999999903</v>
      </c>
      <c r="F3686">
        <v>30.75</v>
      </c>
      <c r="K3686">
        <v>26.2695652130257</v>
      </c>
      <c r="L3686">
        <v>18.751713502708899</v>
      </c>
      <c r="M3686">
        <v>99.999990516182706</v>
      </c>
      <c r="N3686">
        <v>1</v>
      </c>
      <c r="Q3686">
        <v>6.2078155048784001E-2</v>
      </c>
    </row>
    <row r="3687" spans="1:17" hidden="1" x14ac:dyDescent="0.3">
      <c r="A3687" t="s">
        <v>7603</v>
      </c>
      <c r="B3687" t="s">
        <v>7604</v>
      </c>
      <c r="C3687" t="s">
        <v>10398</v>
      </c>
      <c r="D3687" t="s">
        <v>753</v>
      </c>
      <c r="E3687">
        <v>38.618346535999997</v>
      </c>
      <c r="F3687">
        <v>154.29</v>
      </c>
      <c r="G3687">
        <v>24.112270835325699</v>
      </c>
      <c r="H3687">
        <v>-1.54406091680127</v>
      </c>
      <c r="I3687">
        <v>12.7143681449698</v>
      </c>
      <c r="J3687">
        <v>-0.80941992715515998</v>
      </c>
      <c r="K3687">
        <v>150.34414254294299</v>
      </c>
      <c r="L3687">
        <v>133.69362419521599</v>
      </c>
      <c r="M3687">
        <v>44.752496423100702</v>
      </c>
      <c r="N3687">
        <v>0.45781646428997602</v>
      </c>
      <c r="O3687">
        <v>1.10830254715146</v>
      </c>
      <c r="P3687">
        <v>92.141967621419596</v>
      </c>
    </row>
    <row r="3688" spans="1:17" hidden="1" x14ac:dyDescent="0.3">
      <c r="A3688" t="s">
        <v>7605</v>
      </c>
      <c r="B3688" t="s">
        <v>7606</v>
      </c>
      <c r="C3688" t="s">
        <v>10398</v>
      </c>
      <c r="D3688" t="s">
        <v>407</v>
      </c>
      <c r="E3688">
        <v>38.612265999999998</v>
      </c>
      <c r="F3688">
        <v>125.6</v>
      </c>
      <c r="G3688">
        <v>-29.5936466781231</v>
      </c>
      <c r="H3688">
        <v>-7.1327400415364801</v>
      </c>
      <c r="I3688">
        <v>111.101783324604</v>
      </c>
      <c r="J3688">
        <v>-5.6521819126936297</v>
      </c>
      <c r="K3688">
        <v>114.23584349944301</v>
      </c>
      <c r="M3688">
        <v>39.088694957426803</v>
      </c>
      <c r="N3688">
        <v>0.19118546395389799</v>
      </c>
      <c r="O3688">
        <v>44.426751592356602</v>
      </c>
    </row>
    <row r="3689" spans="1:17" hidden="1" x14ac:dyDescent="0.3">
      <c r="A3689" t="s">
        <v>7607</v>
      </c>
      <c r="B3689" t="s">
        <v>7608</v>
      </c>
      <c r="C3689" t="s">
        <v>10398</v>
      </c>
      <c r="D3689" t="s">
        <v>753</v>
      </c>
      <c r="E3689">
        <v>38.500961535999998</v>
      </c>
      <c r="F3689">
        <v>22.52</v>
      </c>
      <c r="G3689">
        <v>18.272407162979899</v>
      </c>
      <c r="H3689">
        <v>-0.68722352277108201</v>
      </c>
      <c r="I3689">
        <v>12.911102101860299</v>
      </c>
      <c r="J3689">
        <v>-0.99716326297119595</v>
      </c>
      <c r="K3689">
        <v>21.759335988353499</v>
      </c>
      <c r="L3689">
        <v>19.470329915122999</v>
      </c>
      <c r="M3689">
        <v>45.204362990631097</v>
      </c>
      <c r="N3689">
        <v>1.27139710639973</v>
      </c>
      <c r="O3689">
        <v>3.0195381882770902</v>
      </c>
      <c r="P3689">
        <v>58.257203092059001</v>
      </c>
    </row>
    <row r="3690" spans="1:17" hidden="1" x14ac:dyDescent="0.3">
      <c r="A3690" t="s">
        <v>7609</v>
      </c>
      <c r="B3690" t="s">
        <v>7610</v>
      </c>
      <c r="C3690" t="s">
        <v>10398</v>
      </c>
      <c r="D3690" t="s">
        <v>605</v>
      </c>
      <c r="E3690">
        <v>38.478254999999997</v>
      </c>
      <c r="F3690">
        <v>99.35</v>
      </c>
      <c r="G3690">
        <v>331.42723499240998</v>
      </c>
      <c r="H3690">
        <v>73.171773288600505</v>
      </c>
      <c r="I3690">
        <v>111.562585603138</v>
      </c>
      <c r="J3690">
        <v>5.6018248629886402</v>
      </c>
      <c r="K3690">
        <v>69.8018851240966</v>
      </c>
      <c r="L3690">
        <v>49.369408880816401</v>
      </c>
      <c r="M3690">
        <v>98.441912050780502</v>
      </c>
      <c r="N3690">
        <v>0.74676428523011895</v>
      </c>
      <c r="O3690">
        <v>0</v>
      </c>
      <c r="P3690">
        <v>362.95433364398798</v>
      </c>
      <c r="Q3690">
        <v>0.200004786177361</v>
      </c>
    </row>
    <row r="3691" spans="1:17" hidden="1" x14ac:dyDescent="0.3">
      <c r="A3691" t="s">
        <v>7611</v>
      </c>
      <c r="B3691" t="s">
        <v>7612</v>
      </c>
      <c r="C3691" t="s">
        <v>10398</v>
      </c>
      <c r="D3691" t="s">
        <v>533</v>
      </c>
      <c r="E3691">
        <v>38.412326090999997</v>
      </c>
      <c r="F3691">
        <v>5.19</v>
      </c>
      <c r="G3691">
        <v>10.6766235921471</v>
      </c>
      <c r="H3691">
        <v>-23.246964561615201</v>
      </c>
      <c r="I3691">
        <v>17.768577378183799</v>
      </c>
      <c r="J3691">
        <v>-13.3527116434399</v>
      </c>
      <c r="K3691">
        <v>5.7863171553590398</v>
      </c>
      <c r="L3691">
        <v>4.8738003175191498</v>
      </c>
      <c r="M3691">
        <v>19.8642309625275</v>
      </c>
      <c r="N3691">
        <v>0.81204903083476299</v>
      </c>
      <c r="O3691">
        <v>41.811175337186903</v>
      </c>
      <c r="P3691">
        <v>91.512915129151295</v>
      </c>
      <c r="Q3691">
        <v>8.4511336325322997E-2</v>
      </c>
    </row>
    <row r="3692" spans="1:17" hidden="1" x14ac:dyDescent="0.3">
      <c r="A3692" t="s">
        <v>7613</v>
      </c>
      <c r="B3692" t="s">
        <v>7614</v>
      </c>
      <c r="C3692" t="s">
        <v>10398</v>
      </c>
      <c r="E3692">
        <v>38.178848674999998</v>
      </c>
      <c r="F3692">
        <v>13.21</v>
      </c>
      <c r="G3692">
        <v>39.7653276808512</v>
      </c>
      <c r="H3692">
        <v>-0.515413356795972</v>
      </c>
      <c r="I3692">
        <v>32.018339396270399</v>
      </c>
      <c r="J3692">
        <v>-3.1948488626263498</v>
      </c>
      <c r="K3692">
        <v>13.105033436274001</v>
      </c>
      <c r="L3692">
        <v>11.354634614576399</v>
      </c>
      <c r="M3692">
        <v>64.685278890049105</v>
      </c>
      <c r="N3692">
        <v>0.51125454221619504</v>
      </c>
      <c r="O3692">
        <v>19.530658591975701</v>
      </c>
    </row>
    <row r="3693" spans="1:17" hidden="1" x14ac:dyDescent="0.3">
      <c r="A3693" t="s">
        <v>7615</v>
      </c>
      <c r="B3693" t="s">
        <v>7616</v>
      </c>
      <c r="C3693" t="s">
        <v>10398</v>
      </c>
      <c r="D3693" t="s">
        <v>407</v>
      </c>
      <c r="E3693">
        <v>38.146999999999998</v>
      </c>
      <c r="F3693">
        <v>206.2</v>
      </c>
      <c r="G3693">
        <v>89.768055449536405</v>
      </c>
      <c r="H3693">
        <v>-6.7504304800836401</v>
      </c>
      <c r="I3693">
        <v>53.366535728459802</v>
      </c>
      <c r="J3693">
        <v>-1.9233044000391999</v>
      </c>
      <c r="K3693">
        <v>211.844216130696</v>
      </c>
      <c r="L3693">
        <v>164.51195255875299</v>
      </c>
      <c r="M3693">
        <v>34.830411014259703</v>
      </c>
      <c r="N3693">
        <v>0.72071098778629406</v>
      </c>
      <c r="O3693">
        <v>21.241513094083398</v>
      </c>
      <c r="P3693">
        <v>160.68268015170599</v>
      </c>
      <c r="Q3693">
        <v>0.13165900747474599</v>
      </c>
    </row>
    <row r="3694" spans="1:17" hidden="1" x14ac:dyDescent="0.3">
      <c r="A3694" t="s">
        <v>7617</v>
      </c>
      <c r="B3694" t="s">
        <v>7618</v>
      </c>
      <c r="C3694" t="s">
        <v>10398</v>
      </c>
      <c r="D3694" t="s">
        <v>141</v>
      </c>
      <c r="E3694">
        <v>38.085000000000001</v>
      </c>
      <c r="F3694">
        <v>25.39</v>
      </c>
      <c r="G3694">
        <v>86.307713866094502</v>
      </c>
      <c r="H3694">
        <v>21.083779878040701</v>
      </c>
      <c r="I3694">
        <v>36.533204859674299</v>
      </c>
      <c r="J3694">
        <v>-21.0133673811448</v>
      </c>
      <c r="K3694">
        <v>22.2786709474675</v>
      </c>
      <c r="L3694">
        <v>18.563746738243001</v>
      </c>
      <c r="M3694">
        <v>53.183116595661502</v>
      </c>
      <c r="N3694">
        <v>1.3656778356380701</v>
      </c>
      <c r="O3694">
        <v>18.156754627806201</v>
      </c>
      <c r="P3694">
        <v>139.07721280602601</v>
      </c>
      <c r="Q3694">
        <v>0.11772001371259801</v>
      </c>
    </row>
    <row r="3695" spans="1:17" hidden="1" x14ac:dyDescent="0.3">
      <c r="A3695" t="s">
        <v>7619</v>
      </c>
      <c r="B3695" t="s">
        <v>7620</v>
      </c>
      <c r="C3695" t="s">
        <v>10398</v>
      </c>
      <c r="D3695" t="s">
        <v>605</v>
      </c>
      <c r="E3695">
        <v>38.073932249999999</v>
      </c>
      <c r="F3695">
        <v>37.11</v>
      </c>
      <c r="G3695">
        <v>6.3404192559427797</v>
      </c>
      <c r="H3695">
        <v>-3.0977196948241401</v>
      </c>
      <c r="I3695">
        <v>-5.7768950303198698</v>
      </c>
      <c r="J3695">
        <v>-9.4825981503756491</v>
      </c>
      <c r="K3695">
        <v>37.777257495828898</v>
      </c>
      <c r="L3695">
        <v>35.573333329731</v>
      </c>
      <c r="M3695">
        <v>41.540693538109302</v>
      </c>
      <c r="N3695">
        <v>1.1080084171173199</v>
      </c>
      <c r="O3695">
        <v>21.234168687685202</v>
      </c>
      <c r="P3695">
        <v>64.203539823008796</v>
      </c>
      <c r="Q3695">
        <v>-4.3652160187693002E-2</v>
      </c>
    </row>
    <row r="3696" spans="1:17" hidden="1" x14ac:dyDescent="0.3">
      <c r="A3696" t="s">
        <v>7621</v>
      </c>
      <c r="B3696" t="s">
        <v>7622</v>
      </c>
      <c r="C3696" t="s">
        <v>10398</v>
      </c>
      <c r="D3696" t="s">
        <v>132</v>
      </c>
      <c r="E3696">
        <v>38.032569119999998</v>
      </c>
      <c r="F3696">
        <v>25.48</v>
      </c>
      <c r="G3696">
        <v>49.716698149462999</v>
      </c>
      <c r="H3696">
        <v>-24.0755570527168</v>
      </c>
      <c r="I3696">
        <v>27.504703032634101</v>
      </c>
      <c r="J3696">
        <v>-4.5534271718773098</v>
      </c>
      <c r="K3696">
        <v>27.119689992790601</v>
      </c>
      <c r="L3696">
        <v>21.531536007211301</v>
      </c>
      <c r="M3696">
        <v>15.6947376169277</v>
      </c>
      <c r="N3696">
        <v>0.314182471165529</v>
      </c>
      <c r="O3696">
        <v>37.6373626373626</v>
      </c>
      <c r="P3696">
        <v>87.628865979381402</v>
      </c>
      <c r="Q3696">
        <v>0.126445225078996</v>
      </c>
    </row>
    <row r="3697" spans="1:17" hidden="1" x14ac:dyDescent="0.3">
      <c r="A3697" t="s">
        <v>7623</v>
      </c>
      <c r="B3697" t="s">
        <v>7624</v>
      </c>
      <c r="C3697" t="s">
        <v>10398</v>
      </c>
      <c r="D3697" t="s">
        <v>125</v>
      </c>
      <c r="E3697">
        <v>38.023955200000003</v>
      </c>
      <c r="F3697">
        <v>47.74</v>
      </c>
      <c r="G3697">
        <v>2.9806382427321898</v>
      </c>
      <c r="H3697">
        <v>-17.321184887896401</v>
      </c>
      <c r="I3697">
        <v>-11.532796967365799</v>
      </c>
      <c r="J3697">
        <v>-3.0146035555105199</v>
      </c>
      <c r="K3697">
        <v>46.472511485604599</v>
      </c>
      <c r="L3697">
        <v>43.1716545750336</v>
      </c>
      <c r="M3697">
        <v>55.574338421988998</v>
      </c>
      <c r="N3697">
        <v>0.67081810889159599</v>
      </c>
      <c r="O3697">
        <v>28.613322161709199</v>
      </c>
      <c r="P3697">
        <v>76.814814814814795</v>
      </c>
      <c r="Q3697">
        <v>0.111603103941457</v>
      </c>
    </row>
    <row r="3698" spans="1:17" hidden="1" x14ac:dyDescent="0.3">
      <c r="A3698" t="s">
        <v>7625</v>
      </c>
      <c r="B3698" t="s">
        <v>7626</v>
      </c>
      <c r="C3698" t="s">
        <v>10398</v>
      </c>
      <c r="D3698" t="s">
        <v>605</v>
      </c>
      <c r="E3698">
        <v>37.959263999999997</v>
      </c>
      <c r="F3698">
        <v>49.55</v>
      </c>
      <c r="G3698">
        <v>75.158419437579298</v>
      </c>
      <c r="H3698">
        <v>30.578336643204</v>
      </c>
      <c r="I3698">
        <v>47.6237665777846</v>
      </c>
      <c r="J3698">
        <v>9.4080199020921196</v>
      </c>
      <c r="K3698">
        <v>37.961437886214497</v>
      </c>
      <c r="L3698">
        <v>31.9109357424752</v>
      </c>
      <c r="M3698">
        <v>87.513459183107898</v>
      </c>
      <c r="N3698">
        <v>1.16730949106744</v>
      </c>
      <c r="O3698">
        <v>1.73562058526741</v>
      </c>
      <c r="P3698">
        <v>130.46511627906901</v>
      </c>
      <c r="Q3698">
        <v>8.7411843107322001E-2</v>
      </c>
    </row>
    <row r="3699" spans="1:17" hidden="1" x14ac:dyDescent="0.3">
      <c r="A3699" t="s">
        <v>7627</v>
      </c>
      <c r="B3699" t="s">
        <v>7628</v>
      </c>
      <c r="C3699" t="s">
        <v>10398</v>
      </c>
      <c r="D3699" t="s">
        <v>1509</v>
      </c>
      <c r="E3699">
        <v>37.707572499999998</v>
      </c>
      <c r="F3699">
        <v>63.83</v>
      </c>
      <c r="G3699">
        <v>-1.65217544140235</v>
      </c>
      <c r="H3699">
        <v>-17.3138403673453</v>
      </c>
      <c r="I3699">
        <v>1.7057540836851599</v>
      </c>
      <c r="J3699">
        <v>-10.8847959525734</v>
      </c>
      <c r="K3699">
        <v>65.1654972165868</v>
      </c>
      <c r="L3699">
        <v>59.294485767332297</v>
      </c>
      <c r="M3699">
        <v>28.616552441987299</v>
      </c>
      <c r="N3699">
        <v>0.18596068680369099</v>
      </c>
      <c r="O3699">
        <v>33.7302208992636</v>
      </c>
      <c r="P3699">
        <v>50.188235294117597</v>
      </c>
      <c r="Q3699">
        <v>6.0418103381298001E-2</v>
      </c>
    </row>
    <row r="3700" spans="1:17" hidden="1" x14ac:dyDescent="0.3">
      <c r="A3700" t="s">
        <v>7629</v>
      </c>
      <c r="B3700" t="s">
        <v>7630</v>
      </c>
      <c r="C3700" t="s">
        <v>10398</v>
      </c>
      <c r="D3700" t="s">
        <v>21</v>
      </c>
      <c r="E3700">
        <v>37.688400000000001</v>
      </c>
      <c r="F3700">
        <v>120</v>
      </c>
      <c r="G3700">
        <v>-8.9906316027462498</v>
      </c>
      <c r="H3700">
        <v>-9.2293556644882795</v>
      </c>
      <c r="I3700">
        <v>8.4869815136467803</v>
      </c>
      <c r="J3700">
        <v>-4.2724224992551099</v>
      </c>
      <c r="K3700">
        <v>123.83216513468599</v>
      </c>
      <c r="L3700">
        <v>116.10277686764999</v>
      </c>
      <c r="M3700">
        <v>41.628912283504697</v>
      </c>
      <c r="N3700">
        <v>0.74239813412702504</v>
      </c>
      <c r="O3700">
        <v>48.2916666666666</v>
      </c>
      <c r="P3700">
        <v>62.8222523744911</v>
      </c>
      <c r="Q3700">
        <v>-1.7298687780381999E-2</v>
      </c>
    </row>
    <row r="3701" spans="1:17" hidden="1" x14ac:dyDescent="0.3">
      <c r="A3701" t="s">
        <v>7631</v>
      </c>
      <c r="B3701" t="s">
        <v>7632</v>
      </c>
      <c r="C3701" t="s">
        <v>10398</v>
      </c>
      <c r="D3701" t="s">
        <v>2300</v>
      </c>
      <c r="E3701">
        <v>37.576244750000001</v>
      </c>
      <c r="F3701">
        <v>749.95</v>
      </c>
      <c r="G3701">
        <v>408.77677686817901</v>
      </c>
      <c r="H3701">
        <v>-17.457777324493001</v>
      </c>
      <c r="I3701">
        <v>4.4755945910226096</v>
      </c>
      <c r="J3701">
        <v>8.7777555148661897</v>
      </c>
      <c r="K3701">
        <v>800.29748290768498</v>
      </c>
      <c r="L3701">
        <v>673.33960525041095</v>
      </c>
      <c r="M3701">
        <v>58.8396676468697</v>
      </c>
      <c r="N3701">
        <v>0.82078372624773299</v>
      </c>
      <c r="O3701">
        <v>60.010667377825101</v>
      </c>
      <c r="P3701">
        <v>438.75718390804599</v>
      </c>
      <c r="Q3701">
        <v>0.39494255555261898</v>
      </c>
    </row>
    <row r="3702" spans="1:17" hidden="1" x14ac:dyDescent="0.3">
      <c r="A3702" t="s">
        <v>7633</v>
      </c>
      <c r="B3702" t="s">
        <v>7634</v>
      </c>
      <c r="C3702" t="s">
        <v>10398</v>
      </c>
      <c r="D3702" t="s">
        <v>266</v>
      </c>
      <c r="E3702">
        <v>37.570892960000002</v>
      </c>
      <c r="F3702">
        <v>37.64</v>
      </c>
      <c r="G3702">
        <v>6.6350902020795397</v>
      </c>
      <c r="H3702">
        <v>3.2172255320929102</v>
      </c>
      <c r="I3702">
        <v>-2.59974618491729</v>
      </c>
      <c r="J3702">
        <v>0.26031682938143802</v>
      </c>
      <c r="K3702">
        <v>37.319096741640202</v>
      </c>
      <c r="L3702">
        <v>36.117078917699097</v>
      </c>
      <c r="M3702">
        <v>48.105574586180502</v>
      </c>
      <c r="N3702">
        <v>0.30453539874746799</v>
      </c>
      <c r="O3702">
        <v>71.360255047821397</v>
      </c>
      <c r="P3702">
        <v>67.214571301643701</v>
      </c>
      <c r="Q3702">
        <v>-1.9388708809189002E-2</v>
      </c>
    </row>
    <row r="3703" spans="1:17" hidden="1" x14ac:dyDescent="0.3">
      <c r="A3703" t="s">
        <v>7635</v>
      </c>
      <c r="B3703" t="s">
        <v>7636</v>
      </c>
      <c r="C3703" t="s">
        <v>10398</v>
      </c>
      <c r="D3703" t="s">
        <v>533</v>
      </c>
      <c r="E3703">
        <v>37.525238999999999</v>
      </c>
      <c r="F3703">
        <v>1.77</v>
      </c>
      <c r="G3703">
        <v>29.865812781336299</v>
      </c>
      <c r="H3703">
        <v>67.146964094184398</v>
      </c>
      <c r="I3703">
        <v>38.541871174226998</v>
      </c>
      <c r="J3703">
        <v>-1.71336738114487</v>
      </c>
      <c r="K3703">
        <v>1.41614511013301</v>
      </c>
      <c r="L3703">
        <v>1.29007912606111</v>
      </c>
      <c r="M3703">
        <v>64.312706502695306</v>
      </c>
      <c r="N3703">
        <v>0.78378169494772199</v>
      </c>
      <c r="O3703">
        <v>44.067796610169403</v>
      </c>
      <c r="P3703">
        <v>86.315789473684205</v>
      </c>
      <c r="Q3703">
        <v>5.7792668822346002E-2</v>
      </c>
    </row>
    <row r="3704" spans="1:17" hidden="1" x14ac:dyDescent="0.3">
      <c r="A3704" t="s">
        <v>7637</v>
      </c>
      <c r="B3704" t="s">
        <v>7638</v>
      </c>
      <c r="C3704" t="s">
        <v>10398</v>
      </c>
      <c r="D3704" t="s">
        <v>3532</v>
      </c>
      <c r="E3704">
        <v>37.507276173999998</v>
      </c>
      <c r="F3704">
        <v>25.99</v>
      </c>
      <c r="G3704">
        <v>-14.082535567012</v>
      </c>
      <c r="H3704">
        <v>-2.2391236742562799</v>
      </c>
      <c r="I3704">
        <v>-21.836037708106598</v>
      </c>
      <c r="J3704">
        <v>1.28663261885512</v>
      </c>
      <c r="K3704">
        <v>25.145889979040099</v>
      </c>
      <c r="L3704">
        <v>26.671632129817699</v>
      </c>
      <c r="M3704">
        <v>64.856011014050694</v>
      </c>
      <c r="N3704">
        <v>0.75619834710743805</v>
      </c>
      <c r="O3704">
        <v>38.514813389765301</v>
      </c>
      <c r="P3704">
        <v>42.021857923497201</v>
      </c>
      <c r="Q3704">
        <v>1.4832490954956E-2</v>
      </c>
    </row>
    <row r="3705" spans="1:17" hidden="1" x14ac:dyDescent="0.3">
      <c r="A3705" t="s">
        <v>7639</v>
      </c>
      <c r="B3705" t="s">
        <v>7640</v>
      </c>
      <c r="C3705" t="s">
        <v>10398</v>
      </c>
      <c r="D3705" t="s">
        <v>132</v>
      </c>
      <c r="E3705">
        <v>37.450535000000002</v>
      </c>
      <c r="F3705">
        <v>26.75</v>
      </c>
      <c r="G3705">
        <v>8.57784092518264</v>
      </c>
      <c r="H3705">
        <v>61.008144930155098</v>
      </c>
      <c r="I3705">
        <v>-7.8314882287014198</v>
      </c>
      <c r="J3705">
        <v>-5.7664520296384101</v>
      </c>
      <c r="K3705">
        <v>23.4288359529418</v>
      </c>
      <c r="L3705">
        <v>21.1394319747155</v>
      </c>
      <c r="M3705">
        <v>51.013300784563398</v>
      </c>
      <c r="N3705">
        <v>1.5484655859363099</v>
      </c>
      <c r="O3705">
        <v>15.514018691588699</v>
      </c>
      <c r="P3705">
        <v>93.840579710144894</v>
      </c>
    </row>
    <row r="3706" spans="1:17" hidden="1" x14ac:dyDescent="0.3">
      <c r="A3706" t="s">
        <v>7641</v>
      </c>
      <c r="B3706" t="s">
        <v>7642</v>
      </c>
      <c r="C3706" t="s">
        <v>10398</v>
      </c>
      <c r="D3706" t="s">
        <v>21</v>
      </c>
      <c r="E3706">
        <v>37.43253</v>
      </c>
      <c r="F3706">
        <v>148</v>
      </c>
      <c r="G3706">
        <v>53.122402704592901</v>
      </c>
      <c r="H3706">
        <v>-0.36222153004713398</v>
      </c>
      <c r="I3706">
        <v>14.283951690952501</v>
      </c>
      <c r="J3706">
        <v>-5.0467007144781997</v>
      </c>
      <c r="K3706">
        <v>151.995710185192</v>
      </c>
      <c r="L3706">
        <v>139.17828648798201</v>
      </c>
      <c r="M3706">
        <v>45.220112678407702</v>
      </c>
      <c r="N3706">
        <v>0.61892932521996902</v>
      </c>
      <c r="O3706">
        <v>64.831081081080995</v>
      </c>
      <c r="P3706">
        <v>101.305767138193</v>
      </c>
      <c r="Q3706">
        <v>0.139397627298605</v>
      </c>
    </row>
    <row r="3707" spans="1:17" hidden="1" x14ac:dyDescent="0.3">
      <c r="A3707" t="s">
        <v>7643</v>
      </c>
      <c r="B3707" t="s">
        <v>7644</v>
      </c>
      <c r="C3707" t="s">
        <v>10398</v>
      </c>
      <c r="D3707" t="s">
        <v>1223</v>
      </c>
      <c r="E3707">
        <v>37.408250000000002</v>
      </c>
      <c r="F3707">
        <v>15.25</v>
      </c>
      <c r="G3707">
        <v>37.939651900436402</v>
      </c>
      <c r="H3707">
        <v>-14.7705005660982</v>
      </c>
      <c r="I3707">
        <v>70.176307970905697</v>
      </c>
      <c r="J3707">
        <v>-4.7322353056731803</v>
      </c>
      <c r="K3707">
        <v>14.4890594332101</v>
      </c>
      <c r="L3707">
        <v>11.497746185912501</v>
      </c>
      <c r="M3707">
        <v>46.333438803270703</v>
      </c>
      <c r="N3707">
        <v>0.43257133342538501</v>
      </c>
      <c r="O3707">
        <v>14.7540983606557</v>
      </c>
      <c r="P3707">
        <v>147.32411672317599</v>
      </c>
      <c r="Q3707">
        <v>8.4757763501714004E-2</v>
      </c>
    </row>
    <row r="3708" spans="1:17" hidden="1" x14ac:dyDescent="0.3">
      <c r="A3708" t="s">
        <v>7645</v>
      </c>
      <c r="B3708" t="s">
        <v>7646</v>
      </c>
      <c r="C3708" t="s">
        <v>10398</v>
      </c>
      <c r="D3708" t="s">
        <v>753</v>
      </c>
      <c r="E3708">
        <v>37.354653050000003</v>
      </c>
      <c r="F3708">
        <v>279.02</v>
      </c>
      <c r="G3708">
        <v>0.96645813681297399</v>
      </c>
      <c r="H3708">
        <v>-0.15343916270408001</v>
      </c>
      <c r="I3708">
        <v>0.55078884289902696</v>
      </c>
      <c r="J3708">
        <v>4.0441672894368799E-2</v>
      </c>
      <c r="K3708">
        <v>268.13128336979099</v>
      </c>
      <c r="L3708">
        <v>248.22955743358801</v>
      </c>
      <c r="M3708">
        <v>62.782489239617902</v>
      </c>
      <c r="N3708">
        <v>0.62018197958460297</v>
      </c>
      <c r="O3708">
        <v>1.0321840728263201</v>
      </c>
      <c r="P3708">
        <v>40.990399191510797</v>
      </c>
      <c r="Q3708">
        <v>1.5022786694405E-2</v>
      </c>
    </row>
    <row r="3709" spans="1:17" hidden="1" x14ac:dyDescent="0.3">
      <c r="A3709" t="s">
        <v>7647</v>
      </c>
      <c r="B3709" t="s">
        <v>7648</v>
      </c>
      <c r="C3709" t="s">
        <v>10398</v>
      </c>
      <c r="D3709" t="s">
        <v>5197</v>
      </c>
      <c r="E3709">
        <v>37.149892000000001</v>
      </c>
      <c r="F3709">
        <v>34.840000000000003</v>
      </c>
      <c r="G3709">
        <v>63.425743903594302</v>
      </c>
      <c r="H3709">
        <v>-5.6395253324387404</v>
      </c>
      <c r="I3709">
        <v>62.142675096783101</v>
      </c>
      <c r="J3709">
        <v>-8.6011224831856996</v>
      </c>
      <c r="K3709">
        <v>35.382067741827399</v>
      </c>
      <c r="L3709">
        <v>27.7508692804013</v>
      </c>
      <c r="M3709">
        <v>24.3438903706177</v>
      </c>
      <c r="N3709">
        <v>0.33046313693999202</v>
      </c>
      <c r="O3709">
        <v>21.4121699196325</v>
      </c>
      <c r="P3709">
        <v>121.910828025477</v>
      </c>
      <c r="Q3709">
        <v>0.100509128051108</v>
      </c>
    </row>
    <row r="3710" spans="1:17" hidden="1" x14ac:dyDescent="0.3">
      <c r="A3710" t="s">
        <v>7649</v>
      </c>
      <c r="B3710" t="s">
        <v>7650</v>
      </c>
      <c r="C3710" t="s">
        <v>10398</v>
      </c>
      <c r="D3710" t="s">
        <v>642</v>
      </c>
      <c r="E3710">
        <v>37.0085306</v>
      </c>
      <c r="F3710">
        <v>283.10000000000002</v>
      </c>
      <c r="G3710">
        <v>7.5007843146129396</v>
      </c>
      <c r="H3710">
        <v>0.44500330987068798</v>
      </c>
      <c r="I3710">
        <v>42.711292069839402</v>
      </c>
      <c r="J3710">
        <v>2.00091833314083</v>
      </c>
      <c r="K3710">
        <v>229.955548954703</v>
      </c>
      <c r="L3710">
        <v>207.354104683168</v>
      </c>
      <c r="M3710">
        <v>74.189111235440393</v>
      </c>
      <c r="N3710">
        <v>1.7994951395871699</v>
      </c>
      <c r="O3710">
        <v>0</v>
      </c>
      <c r="P3710">
        <v>73.894348894348894</v>
      </c>
      <c r="Q3710">
        <v>9.6680795909741005E-2</v>
      </c>
    </row>
    <row r="3711" spans="1:17" hidden="1" x14ac:dyDescent="0.3">
      <c r="A3711" t="s">
        <v>7651</v>
      </c>
      <c r="B3711" t="s">
        <v>7652</v>
      </c>
      <c r="C3711" t="s">
        <v>10398</v>
      </c>
      <c r="D3711" t="s">
        <v>4809</v>
      </c>
      <c r="E3711">
        <v>36.917999999999999</v>
      </c>
      <c r="F3711">
        <v>35.159999999999997</v>
      </c>
      <c r="G3711">
        <v>-51.442946522532999</v>
      </c>
      <c r="H3711">
        <v>16.9469615625068</v>
      </c>
      <c r="I3711">
        <v>-34.400938481291099</v>
      </c>
      <c r="J3711">
        <v>-4.8061508862995002</v>
      </c>
      <c r="K3711">
        <v>35.348689069330398</v>
      </c>
      <c r="L3711">
        <v>38.9150206866506</v>
      </c>
      <c r="M3711">
        <v>34.711092494677601</v>
      </c>
      <c r="N3711">
        <v>1.5653603483515499</v>
      </c>
      <c r="O3711">
        <v>75.483503981797497</v>
      </c>
      <c r="P3711">
        <v>30.2222222222222</v>
      </c>
      <c r="Q3711">
        <v>-0.145931074031457</v>
      </c>
    </row>
    <row r="3712" spans="1:17" hidden="1" x14ac:dyDescent="0.3">
      <c r="A3712" t="s">
        <v>7653</v>
      </c>
      <c r="B3712" t="s">
        <v>7654</v>
      </c>
      <c r="C3712" t="s">
        <v>10398</v>
      </c>
      <c r="D3712" t="s">
        <v>125</v>
      </c>
      <c r="E3712">
        <v>36.8692475</v>
      </c>
      <c r="F3712">
        <v>69.05</v>
      </c>
      <c r="G3712">
        <v>86.9319099226921</v>
      </c>
      <c r="H3712">
        <v>-13.164906600039201</v>
      </c>
      <c r="I3712">
        <v>37.073242358476797</v>
      </c>
      <c r="J3712">
        <v>-5.2419388097163004</v>
      </c>
      <c r="K3712">
        <v>72.341445505474596</v>
      </c>
      <c r="L3712">
        <v>61.869510139469</v>
      </c>
      <c r="M3712">
        <v>40.267831628979302</v>
      </c>
      <c r="N3712">
        <v>0.71297369566950597</v>
      </c>
      <c r="O3712">
        <v>36.118754525706002</v>
      </c>
      <c r="P3712">
        <v>145.554765291607</v>
      </c>
      <c r="Q3712">
        <v>4.9915212587709999E-2</v>
      </c>
    </row>
    <row r="3713" spans="1:17" hidden="1" x14ac:dyDescent="0.3">
      <c r="A3713" t="s">
        <v>7655</v>
      </c>
      <c r="B3713" t="s">
        <v>7656</v>
      </c>
      <c r="C3713" t="s">
        <v>10398</v>
      </c>
      <c r="D3713" t="s">
        <v>1711</v>
      </c>
      <c r="E3713">
        <v>36.838745969999998</v>
      </c>
      <c r="F3713">
        <v>24.62</v>
      </c>
      <c r="G3713">
        <v>43.299611748843098</v>
      </c>
      <c r="H3713">
        <v>17.0140295644403</v>
      </c>
      <c r="I3713">
        <v>9.1398451514971608</v>
      </c>
      <c r="J3713">
        <v>-12.7757989255041</v>
      </c>
      <c r="K3713">
        <v>23.726041893159898</v>
      </c>
      <c r="L3713">
        <v>21.039694146902399</v>
      </c>
      <c r="M3713">
        <v>40.003029383451299</v>
      </c>
      <c r="N3713">
        <v>0.69664500932677897</v>
      </c>
      <c r="O3713">
        <v>44.760357432981301</v>
      </c>
      <c r="P3713">
        <v>79.446064139941598</v>
      </c>
      <c r="Q3713">
        <v>7.7701642320852998E-2</v>
      </c>
    </row>
    <row r="3714" spans="1:17" hidden="1" x14ac:dyDescent="0.3">
      <c r="A3714" t="s">
        <v>7657</v>
      </c>
      <c r="B3714" t="s">
        <v>7658</v>
      </c>
      <c r="C3714" t="s">
        <v>10398</v>
      </c>
      <c r="E3714">
        <v>36.813000000000002</v>
      </c>
      <c r="F3714">
        <v>52.59</v>
      </c>
      <c r="G3714">
        <v>228.89306088833899</v>
      </c>
      <c r="H3714">
        <v>-7.8724709926256198</v>
      </c>
      <c r="I3714">
        <v>-51.777516387290198</v>
      </c>
      <c r="J3714">
        <v>2.1981300507002501</v>
      </c>
      <c r="K3714">
        <v>52.8836670976481</v>
      </c>
      <c r="L3714">
        <v>51.2684343112265</v>
      </c>
      <c r="M3714">
        <v>58.910787074437003</v>
      </c>
      <c r="N3714">
        <v>1.00847934173113</v>
      </c>
      <c r="O3714">
        <v>70.146415668377998</v>
      </c>
      <c r="P3714">
        <v>265.71627260083397</v>
      </c>
    </row>
    <row r="3715" spans="1:17" hidden="1" x14ac:dyDescent="0.3">
      <c r="A3715" t="s">
        <v>7659</v>
      </c>
      <c r="B3715" t="s">
        <v>7660</v>
      </c>
      <c r="C3715" t="s">
        <v>10398</v>
      </c>
      <c r="D3715" t="s">
        <v>125</v>
      </c>
      <c r="E3715">
        <v>36.776222349999998</v>
      </c>
      <c r="F3715">
        <v>66.5</v>
      </c>
      <c r="G3715">
        <v>-46.239422561803202</v>
      </c>
      <c r="H3715">
        <v>-9.4216633567959693</v>
      </c>
      <c r="I3715">
        <v>-20.373033925484901</v>
      </c>
      <c r="J3715">
        <v>-8.7063743741518707</v>
      </c>
      <c r="K3715">
        <v>71.257588934978898</v>
      </c>
      <c r="L3715">
        <v>78.179405651057493</v>
      </c>
      <c r="M3715">
        <v>37.557424095491498</v>
      </c>
      <c r="N3715">
        <v>9.3600592825710996E-2</v>
      </c>
      <c r="O3715">
        <v>40.661654135338303</v>
      </c>
      <c r="P3715">
        <v>4.7244094488188804</v>
      </c>
      <c r="Q3715">
        <v>6.6720080133799001E-2</v>
      </c>
    </row>
    <row r="3716" spans="1:17" hidden="1" x14ac:dyDescent="0.3">
      <c r="A3716" t="s">
        <v>7661</v>
      </c>
      <c r="B3716" t="s">
        <v>7662</v>
      </c>
      <c r="C3716" t="s">
        <v>10398</v>
      </c>
      <c r="D3716" t="s">
        <v>753</v>
      </c>
      <c r="E3716">
        <v>36.765885388999997</v>
      </c>
      <c r="F3716">
        <v>268.87</v>
      </c>
      <c r="G3716">
        <v>30.810839660022602</v>
      </c>
      <c r="H3716">
        <v>-2.4578707823866601</v>
      </c>
      <c r="I3716">
        <v>11.6306511171656</v>
      </c>
      <c r="J3716">
        <v>-0.62198813636412298</v>
      </c>
      <c r="K3716">
        <v>260.16493846729799</v>
      </c>
      <c r="L3716">
        <v>230.45996691029899</v>
      </c>
      <c r="M3716">
        <v>30.790198502182001</v>
      </c>
      <c r="N3716">
        <v>0.80529546999637303</v>
      </c>
      <c r="O3716">
        <v>3.0237661323316098</v>
      </c>
      <c r="P3716">
        <v>68.254067584480495</v>
      </c>
    </row>
    <row r="3717" spans="1:17" hidden="1" x14ac:dyDescent="0.3">
      <c r="A3717" t="s">
        <v>7663</v>
      </c>
      <c r="B3717" t="s">
        <v>7664</v>
      </c>
      <c r="C3717" t="s">
        <v>10398</v>
      </c>
      <c r="D3717" t="s">
        <v>533</v>
      </c>
      <c r="E3717">
        <v>36.722394999999999</v>
      </c>
      <c r="F3717">
        <v>45.86</v>
      </c>
      <c r="G3717">
        <v>-8.0780133977839803</v>
      </c>
      <c r="H3717">
        <v>-4.4216633567959702</v>
      </c>
      <c r="I3717">
        <v>-2.3456755640342202</v>
      </c>
      <c r="J3717">
        <v>-1.71336738114487</v>
      </c>
      <c r="K3717">
        <v>42.8156613927422</v>
      </c>
      <c r="L3717">
        <v>40.7290257881115</v>
      </c>
      <c r="M3717">
        <v>100</v>
      </c>
      <c r="N3717">
        <v>2.2457324908833298</v>
      </c>
      <c r="O3717">
        <v>0</v>
      </c>
      <c r="P3717">
        <v>21.515633280339099</v>
      </c>
    </row>
    <row r="3718" spans="1:17" hidden="1" x14ac:dyDescent="0.3">
      <c r="A3718" t="s">
        <v>7665</v>
      </c>
      <c r="B3718" t="s">
        <v>7666</v>
      </c>
      <c r="C3718" t="s">
        <v>10398</v>
      </c>
      <c r="D3718" t="s">
        <v>125</v>
      </c>
      <c r="E3718">
        <v>36.690449094000002</v>
      </c>
      <c r="F3718">
        <v>26.66</v>
      </c>
      <c r="G3718">
        <v>21.0278222484305</v>
      </c>
      <c r="H3718">
        <v>56.556597512769201</v>
      </c>
      <c r="I3718">
        <v>8.0760234301731693</v>
      </c>
      <c r="J3718">
        <v>50.340020709204197</v>
      </c>
      <c r="K3718">
        <v>20.9958931087838</v>
      </c>
      <c r="L3718">
        <v>20.885988843191999</v>
      </c>
      <c r="M3718">
        <v>60.471557349094297</v>
      </c>
      <c r="N3718">
        <v>4.6998975306417501</v>
      </c>
      <c r="O3718">
        <v>40.172543135783897</v>
      </c>
      <c r="P3718">
        <v>82.602739726027394</v>
      </c>
      <c r="Q3718">
        <v>0.139382199648275</v>
      </c>
    </row>
    <row r="3719" spans="1:17" hidden="1" x14ac:dyDescent="0.3">
      <c r="A3719" t="s">
        <v>7667</v>
      </c>
      <c r="B3719" t="s">
        <v>7668</v>
      </c>
      <c r="C3719" t="s">
        <v>10398</v>
      </c>
      <c r="D3719" t="s">
        <v>21</v>
      </c>
      <c r="E3719">
        <v>36.679712537999997</v>
      </c>
      <c r="F3719">
        <v>23.73</v>
      </c>
      <c r="G3719">
        <v>31.287709254080202</v>
      </c>
      <c r="H3719">
        <v>11.185860791653401</v>
      </c>
      <c r="I3719">
        <v>45.559875446427199</v>
      </c>
      <c r="J3719">
        <v>-20.499081666859102</v>
      </c>
      <c r="K3719">
        <v>21.221242576995699</v>
      </c>
      <c r="L3719">
        <v>18.2213414274276</v>
      </c>
      <c r="M3719">
        <v>47.661431283546698</v>
      </c>
      <c r="N3719">
        <v>1.52299119965311</v>
      </c>
      <c r="O3719">
        <v>18.078381795195899</v>
      </c>
      <c r="P3719">
        <v>97.75</v>
      </c>
      <c r="Q3719">
        <v>1.5972521399389001E-2</v>
      </c>
    </row>
    <row r="3720" spans="1:17" hidden="1" x14ac:dyDescent="0.3">
      <c r="A3720" t="s">
        <v>7669</v>
      </c>
      <c r="B3720" t="s">
        <v>7670</v>
      </c>
      <c r="C3720" t="s">
        <v>10398</v>
      </c>
      <c r="D3720" t="s">
        <v>278</v>
      </c>
      <c r="E3720">
        <v>36.6307179</v>
      </c>
      <c r="F3720">
        <v>18.690000000000001</v>
      </c>
      <c r="G3720">
        <v>-2.8817822713434702</v>
      </c>
      <c r="H3720">
        <v>-10.6167853080154</v>
      </c>
      <c r="I3720">
        <v>4.6230221396597297</v>
      </c>
      <c r="J3720">
        <v>-6.7504044181819101</v>
      </c>
      <c r="K3720">
        <v>19.473536329083299</v>
      </c>
      <c r="L3720">
        <v>17.965219843957801</v>
      </c>
      <c r="M3720">
        <v>34.091919645572602</v>
      </c>
      <c r="N3720">
        <v>0.52743205732466703</v>
      </c>
      <c r="O3720">
        <v>27.019796682717999</v>
      </c>
      <c r="P3720">
        <v>55.75</v>
      </c>
      <c r="Q3720">
        <v>5.7914191398145E-2</v>
      </c>
    </row>
    <row r="3721" spans="1:17" hidden="1" x14ac:dyDescent="0.3">
      <c r="A3721" t="s">
        <v>7671</v>
      </c>
      <c r="B3721" t="s">
        <v>7672</v>
      </c>
      <c r="C3721" t="s">
        <v>10398</v>
      </c>
      <c r="D3721" t="s">
        <v>89</v>
      </c>
      <c r="E3721">
        <v>36.450062500000001</v>
      </c>
      <c r="F3721">
        <v>643</v>
      </c>
      <c r="G3721">
        <v>-25.142704507882701</v>
      </c>
      <c r="H3721">
        <v>-13.448161868911599</v>
      </c>
      <c r="I3721">
        <v>-64.511963634032497</v>
      </c>
      <c r="J3721">
        <v>-11.418008731355799</v>
      </c>
      <c r="K3721">
        <v>872.77981629216299</v>
      </c>
      <c r="M3721">
        <v>15.121528058686099</v>
      </c>
      <c r="N3721">
        <v>1.24193548387096</v>
      </c>
      <c r="O3721">
        <v>112.28615863141501</v>
      </c>
      <c r="P3721">
        <v>7.1666666666666696</v>
      </c>
    </row>
    <row r="3722" spans="1:17" hidden="1" x14ac:dyDescent="0.3">
      <c r="A3722" t="s">
        <v>7673</v>
      </c>
      <c r="B3722" t="s">
        <v>7674</v>
      </c>
      <c r="C3722" t="s">
        <v>10398</v>
      </c>
      <c r="D3722" t="s">
        <v>1509</v>
      </c>
      <c r="E3722">
        <v>36.435078028</v>
      </c>
      <c r="F3722">
        <v>0.86</v>
      </c>
      <c r="G3722">
        <v>-40.933852863690099</v>
      </c>
      <c r="H3722">
        <v>-4.4216633567959702</v>
      </c>
      <c r="I3722">
        <v>-29.4355031529328</v>
      </c>
      <c r="J3722">
        <v>-3.9860946538721498</v>
      </c>
      <c r="K3722">
        <v>0.86886219903372797</v>
      </c>
      <c r="L3722">
        <v>0.91155897867578195</v>
      </c>
      <c r="M3722">
        <v>44.835698869913301</v>
      </c>
      <c r="N3722">
        <v>0.66757269356054805</v>
      </c>
      <c r="O3722">
        <v>56.976744186046503</v>
      </c>
      <c r="P3722">
        <v>7.4999999999999902</v>
      </c>
      <c r="Q3722">
        <v>3.5529407662805997E-2</v>
      </c>
    </row>
    <row r="3723" spans="1:17" hidden="1" x14ac:dyDescent="0.3">
      <c r="A3723" t="s">
        <v>7675</v>
      </c>
      <c r="B3723" t="s">
        <v>7676</v>
      </c>
      <c r="C3723" t="s">
        <v>10398</v>
      </c>
      <c r="D3723" t="s">
        <v>21</v>
      </c>
      <c r="E3723">
        <v>36.42</v>
      </c>
      <c r="F3723">
        <v>48.56</v>
      </c>
      <c r="G3723">
        <v>9.7064106942233899</v>
      </c>
      <c r="H3723">
        <v>9.3614691733244992</v>
      </c>
      <c r="I3723">
        <v>19.898451256561302</v>
      </c>
      <c r="J3723">
        <v>2.9640877285868799</v>
      </c>
      <c r="K3723">
        <v>44.779978637725002</v>
      </c>
      <c r="L3723">
        <v>40.530115656537603</v>
      </c>
      <c r="M3723">
        <v>54.192345348537401</v>
      </c>
      <c r="N3723">
        <v>1.1392595025847101</v>
      </c>
      <c r="O3723">
        <v>8.5255354200988407</v>
      </c>
      <c r="P3723">
        <v>58.9525368248772</v>
      </c>
      <c r="Q3723">
        <v>6.0235802667983E-2</v>
      </c>
    </row>
    <row r="3724" spans="1:17" hidden="1" x14ac:dyDescent="0.3">
      <c r="A3724" t="s">
        <v>7677</v>
      </c>
      <c r="B3724" t="s">
        <v>7678</v>
      </c>
      <c r="C3724" t="s">
        <v>10398</v>
      </c>
      <c r="D3724" t="s">
        <v>1526</v>
      </c>
      <c r="E3724">
        <v>36.397199999999998</v>
      </c>
      <c r="F3724">
        <v>86.66</v>
      </c>
      <c r="G3724">
        <v>0.64380447907551996</v>
      </c>
      <c r="H3724">
        <v>10.218941939546999</v>
      </c>
      <c r="I3724">
        <v>18.055527855886201</v>
      </c>
      <c r="J3724">
        <v>5.2395737953256996</v>
      </c>
      <c r="K3724">
        <v>90.273184561895405</v>
      </c>
      <c r="L3724">
        <v>85.151474014071894</v>
      </c>
      <c r="M3724">
        <v>46.723258270901198</v>
      </c>
      <c r="N3724">
        <v>0.69283570782625203</v>
      </c>
      <c r="O3724">
        <v>40.780060004615699</v>
      </c>
      <c r="P3724">
        <v>50.975609756097498</v>
      </c>
      <c r="Q3724">
        <v>0.13002532494979299</v>
      </c>
    </row>
    <row r="3725" spans="1:17" hidden="1" x14ac:dyDescent="0.3">
      <c r="A3725" t="s">
        <v>7679</v>
      </c>
      <c r="B3725" t="s">
        <v>7680</v>
      </c>
      <c r="C3725" t="s">
        <v>10398</v>
      </c>
      <c r="D3725" t="s">
        <v>605</v>
      </c>
      <c r="E3725">
        <v>36.246609839999998</v>
      </c>
      <c r="F3725">
        <v>91.9</v>
      </c>
      <c r="G3725">
        <v>-0.211695389935044</v>
      </c>
      <c r="H3725">
        <v>0.76718238976245801</v>
      </c>
      <c r="I3725">
        <v>11.7069629196397</v>
      </c>
      <c r="J3725">
        <v>-5.5119254355944598</v>
      </c>
      <c r="K3725">
        <v>86.687396261848093</v>
      </c>
      <c r="L3725">
        <v>81.001012110497996</v>
      </c>
      <c r="M3725">
        <v>56.802895355633602</v>
      </c>
      <c r="N3725">
        <v>0.67239154043780902</v>
      </c>
      <c r="O3725">
        <v>27.3014145810663</v>
      </c>
      <c r="P3725">
        <v>47.157726180944699</v>
      </c>
      <c r="Q3725">
        <v>3.8775334398775001E-2</v>
      </c>
    </row>
    <row r="3726" spans="1:17" hidden="1" x14ac:dyDescent="0.3">
      <c r="A3726" t="s">
        <v>7681</v>
      </c>
      <c r="B3726" t="s">
        <v>7682</v>
      </c>
      <c r="C3726" t="s">
        <v>10398</v>
      </c>
      <c r="D3726" t="s">
        <v>7683</v>
      </c>
      <c r="E3726">
        <v>36.200295300000001</v>
      </c>
      <c r="F3726">
        <v>86.83</v>
      </c>
      <c r="G3726">
        <v>28.2790805946041</v>
      </c>
      <c r="H3726">
        <v>-15.138580927066499</v>
      </c>
      <c r="I3726">
        <v>27.714946525497201</v>
      </c>
      <c r="J3726">
        <v>-10.744795033188201</v>
      </c>
      <c r="K3726">
        <v>90.535130330288595</v>
      </c>
      <c r="L3726">
        <v>81.3055716668011</v>
      </c>
      <c r="M3726">
        <v>32.732818296978003</v>
      </c>
      <c r="N3726">
        <v>0.67261023716911605</v>
      </c>
      <c r="O3726">
        <v>50.7082805481976</v>
      </c>
      <c r="P3726">
        <v>68.112294288480101</v>
      </c>
      <c r="Q3726">
        <v>7.7619952777628995E-2</v>
      </c>
    </row>
    <row r="3727" spans="1:17" hidden="1" x14ac:dyDescent="0.3">
      <c r="A3727" t="s">
        <v>7684</v>
      </c>
      <c r="B3727" t="s">
        <v>7685</v>
      </c>
      <c r="C3727" t="s">
        <v>10398</v>
      </c>
      <c r="D3727" t="s">
        <v>1379</v>
      </c>
      <c r="E3727">
        <v>36.197788199999998</v>
      </c>
      <c r="F3727">
        <v>80.66</v>
      </c>
      <c r="G3727">
        <v>-5.5013389858154502</v>
      </c>
      <c r="H3727">
        <v>-8.3978538329864492</v>
      </c>
      <c r="I3727">
        <v>-31.9016658496056</v>
      </c>
      <c r="J3727">
        <v>3.1624615097665698</v>
      </c>
      <c r="K3727">
        <v>83.515183662681906</v>
      </c>
      <c r="L3727">
        <v>73.168936209487995</v>
      </c>
      <c r="M3727">
        <v>40.237041642479603</v>
      </c>
      <c r="N3727">
        <v>1.6553860035561601</v>
      </c>
      <c r="O3727">
        <v>25.055789734688801</v>
      </c>
      <c r="P3727">
        <v>36.503638517515597</v>
      </c>
      <c r="Q3727">
        <v>0.17187295563944799</v>
      </c>
    </row>
    <row r="3728" spans="1:17" hidden="1" x14ac:dyDescent="0.3">
      <c r="A3728" t="s">
        <v>7686</v>
      </c>
      <c r="B3728" t="s">
        <v>7687</v>
      </c>
      <c r="C3728" t="s">
        <v>10398</v>
      </c>
      <c r="D3728" t="s">
        <v>215</v>
      </c>
      <c r="E3728">
        <v>36.131999999999998</v>
      </c>
      <c r="F3728">
        <v>90.33</v>
      </c>
      <c r="G3728">
        <v>131.09899401451699</v>
      </c>
      <c r="H3728">
        <v>33.5652484537368</v>
      </c>
      <c r="I3728">
        <v>139.84302399208499</v>
      </c>
      <c r="J3728">
        <v>4.7033593672329204</v>
      </c>
      <c r="K3728">
        <v>73.920375432600096</v>
      </c>
      <c r="L3728">
        <v>57.622528665948899</v>
      </c>
      <c r="M3728">
        <v>91.624595540501701</v>
      </c>
      <c r="N3728">
        <v>1.3064976682259899</v>
      </c>
      <c r="O3728">
        <v>0</v>
      </c>
      <c r="P3728">
        <v>215.06801534705201</v>
      </c>
      <c r="Q3728">
        <v>8.6993469863813996E-2</v>
      </c>
    </row>
    <row r="3729" spans="1:17" hidden="1" x14ac:dyDescent="0.3">
      <c r="A3729" t="s">
        <v>7688</v>
      </c>
      <c r="B3729" t="s">
        <v>7689</v>
      </c>
      <c r="C3729" t="s">
        <v>10398</v>
      </c>
      <c r="D3729" t="s">
        <v>54</v>
      </c>
      <c r="E3729">
        <v>36.130000000000003</v>
      </c>
      <c r="F3729">
        <v>36.130000000000003</v>
      </c>
      <c r="G3729">
        <v>-26.1582043649253</v>
      </c>
      <c r="H3729">
        <v>4.2435844388866002</v>
      </c>
      <c r="I3729">
        <v>-15.598843066656601</v>
      </c>
      <c r="J3729">
        <v>-8.8821985499760405</v>
      </c>
      <c r="K3729">
        <v>37.081297500415502</v>
      </c>
      <c r="L3729">
        <v>37.483321043340702</v>
      </c>
      <c r="M3729">
        <v>37.562658018674597</v>
      </c>
      <c r="N3729">
        <v>0.49445623936736699</v>
      </c>
      <c r="O3729">
        <v>70.2186548574591</v>
      </c>
      <c r="P3729">
        <v>20.1929474384564</v>
      </c>
      <c r="Q3729">
        <v>1.8659422497203999E-2</v>
      </c>
    </row>
    <row r="3730" spans="1:17" hidden="1" x14ac:dyDescent="0.3">
      <c r="A3730" t="s">
        <v>7690</v>
      </c>
      <c r="B3730" t="s">
        <v>7691</v>
      </c>
      <c r="C3730" t="s">
        <v>10398</v>
      </c>
      <c r="D3730" t="s">
        <v>2266</v>
      </c>
      <c r="E3730">
        <v>36.119826080000003</v>
      </c>
      <c r="F3730">
        <v>64.48</v>
      </c>
      <c r="G3730">
        <v>-18.841327887329498</v>
      </c>
      <c r="H3730">
        <v>7.1154988053661796</v>
      </c>
      <c r="I3730">
        <v>22.078616076112301</v>
      </c>
      <c r="J3730">
        <v>-4.3239868501714103</v>
      </c>
      <c r="K3730">
        <v>62.817880791286903</v>
      </c>
      <c r="L3730">
        <v>59.944069127670097</v>
      </c>
      <c r="M3730">
        <v>43.9898804781878</v>
      </c>
      <c r="N3730">
        <v>1.0171382834582501</v>
      </c>
      <c r="O3730">
        <v>22.208436724565701</v>
      </c>
      <c r="P3730">
        <v>50.830409356725099</v>
      </c>
      <c r="Q3730">
        <v>2.1441184298015E-2</v>
      </c>
    </row>
    <row r="3731" spans="1:17" hidden="1" x14ac:dyDescent="0.3">
      <c r="A3731" t="s">
        <v>7692</v>
      </c>
      <c r="B3731" t="s">
        <v>7693</v>
      </c>
      <c r="C3731" t="s">
        <v>10398</v>
      </c>
      <c r="D3731" t="s">
        <v>51</v>
      </c>
      <c r="E3731">
        <v>36.115897259999997</v>
      </c>
      <c r="F3731">
        <v>55.07</v>
      </c>
      <c r="G3731">
        <v>34.794413023369401</v>
      </c>
      <c r="H3731">
        <v>16.507004207133999</v>
      </c>
      <c r="I3731">
        <v>13.556627488766001</v>
      </c>
      <c r="J3731">
        <v>6.1066326188551097</v>
      </c>
      <c r="K3731">
        <v>46.985104015535498</v>
      </c>
      <c r="L3731">
        <v>44.910935932566403</v>
      </c>
      <c r="M3731">
        <v>87.512306752156604</v>
      </c>
      <c r="N3731">
        <v>1.2872977199844799</v>
      </c>
      <c r="O3731">
        <v>31.5779916469947</v>
      </c>
      <c r="P3731">
        <v>74.327318771763203</v>
      </c>
      <c r="Q3731">
        <v>5.1573299760915001E-2</v>
      </c>
    </row>
    <row r="3732" spans="1:17" hidden="1" x14ac:dyDescent="0.3">
      <c r="A3732" t="s">
        <v>7694</v>
      </c>
      <c r="B3732" t="s">
        <v>7695</v>
      </c>
      <c r="C3732" t="s">
        <v>10398</v>
      </c>
      <c r="D3732" t="s">
        <v>114</v>
      </c>
      <c r="E3732">
        <v>36.068899999999999</v>
      </c>
      <c r="F3732">
        <v>0.49</v>
      </c>
      <c r="G3732">
        <v>10.4063533218768</v>
      </c>
      <c r="H3732">
        <v>-4.4216633567959702</v>
      </c>
      <c r="I3732">
        <v>21.904703032634099</v>
      </c>
      <c r="J3732">
        <v>-7.3737447396354403</v>
      </c>
      <c r="K3732">
        <v>0.49316308659037</v>
      </c>
      <c r="L3732">
        <v>0.528612465966809</v>
      </c>
      <c r="M3732">
        <v>23.708428288794899</v>
      </c>
      <c r="N3732">
        <v>0.96507520152946202</v>
      </c>
      <c r="O3732">
        <v>22.4489795918367</v>
      </c>
      <c r="P3732">
        <v>63.3333333333333</v>
      </c>
      <c r="Q3732">
        <v>2.1075295172185999E-2</v>
      </c>
    </row>
    <row r="3733" spans="1:17" hidden="1" x14ac:dyDescent="0.3">
      <c r="A3733" t="s">
        <v>7696</v>
      </c>
      <c r="B3733" t="s">
        <v>7697</v>
      </c>
      <c r="C3733" t="s">
        <v>10398</v>
      </c>
      <c r="D3733" t="s">
        <v>625</v>
      </c>
      <c r="E3733">
        <v>35.895023939999902</v>
      </c>
      <c r="F3733">
        <v>3.58</v>
      </c>
      <c r="G3733">
        <v>-50.9123279968044</v>
      </c>
      <c r="H3733">
        <v>-6.0565407409921601</v>
      </c>
      <c r="I3733">
        <v>-32.857201729270599</v>
      </c>
      <c r="J3733">
        <v>-3.0794875997241098</v>
      </c>
      <c r="K3733">
        <v>3.7267708074553001</v>
      </c>
      <c r="L3733">
        <v>4.2890772287950503</v>
      </c>
      <c r="M3733">
        <v>24.193312326725501</v>
      </c>
      <c r="N3733">
        <v>0.74938234978892404</v>
      </c>
      <c r="O3733">
        <v>129.050279329608</v>
      </c>
      <c r="P3733">
        <v>3.4682080924855501</v>
      </c>
      <c r="Q3733">
        <v>0.11805353193906699</v>
      </c>
    </row>
    <row r="3734" spans="1:17" hidden="1" x14ac:dyDescent="0.3">
      <c r="A3734" t="s">
        <v>7698</v>
      </c>
      <c r="B3734" t="s">
        <v>7699</v>
      </c>
      <c r="C3734" t="s">
        <v>10398</v>
      </c>
      <c r="D3734" t="s">
        <v>1509</v>
      </c>
      <c r="E3734">
        <v>35.750999999999998</v>
      </c>
      <c r="F3734">
        <v>35.049999999999997</v>
      </c>
      <c r="G3734">
        <v>-34.219497018259197</v>
      </c>
      <c r="H3734">
        <v>7.90968273670887</v>
      </c>
      <c r="I3734">
        <v>-16.6481189644715</v>
      </c>
      <c r="J3734">
        <v>-12.101352362371401</v>
      </c>
      <c r="K3734">
        <v>34.458395539025197</v>
      </c>
      <c r="L3734">
        <v>35.651497878601603</v>
      </c>
      <c r="M3734">
        <v>45.983344983788697</v>
      </c>
      <c r="N3734">
        <v>1.8367702895970901</v>
      </c>
      <c r="O3734">
        <v>58.345221112696102</v>
      </c>
      <c r="P3734">
        <v>18.412162162162101</v>
      </c>
      <c r="Q3734">
        <v>6.6649683685049005E-2</v>
      </c>
    </row>
    <row r="3735" spans="1:17" hidden="1" x14ac:dyDescent="0.3">
      <c r="A3735" t="s">
        <v>7700</v>
      </c>
      <c r="B3735" t="s">
        <v>7701</v>
      </c>
      <c r="C3735" t="s">
        <v>10398</v>
      </c>
      <c r="D3735" t="s">
        <v>605</v>
      </c>
      <c r="E3735">
        <v>35.484949999999998</v>
      </c>
      <c r="F3735">
        <v>185.3</v>
      </c>
      <c r="G3735">
        <v>24.8873870859452</v>
      </c>
      <c r="H3735">
        <v>4.5783366432040298</v>
      </c>
      <c r="I3735">
        <v>31.340186903601801</v>
      </c>
      <c r="J3735">
        <v>-4.7230507101163504</v>
      </c>
      <c r="K3735">
        <v>177.25069966702301</v>
      </c>
      <c r="L3735">
        <v>148.095355222395</v>
      </c>
      <c r="M3735">
        <v>25.041407018704</v>
      </c>
      <c r="N3735">
        <v>7.4312863716018002E-3</v>
      </c>
      <c r="O3735">
        <v>11.764705882352899</v>
      </c>
      <c r="P3735">
        <v>110.448608745031</v>
      </c>
      <c r="Q3735">
        <v>0.18113314263673599</v>
      </c>
    </row>
    <row r="3736" spans="1:17" hidden="1" x14ac:dyDescent="0.3">
      <c r="A3736" t="s">
        <v>7702</v>
      </c>
      <c r="B3736" t="s">
        <v>7703</v>
      </c>
      <c r="C3736" t="s">
        <v>10398</v>
      </c>
      <c r="D3736" t="s">
        <v>533</v>
      </c>
      <c r="E3736">
        <v>35.463652000000003</v>
      </c>
      <c r="F3736">
        <v>1.07</v>
      </c>
      <c r="G3736">
        <v>-61.4407804360849</v>
      </c>
      <c r="H3736">
        <v>21.504262569129899</v>
      </c>
      <c r="I3736">
        <v>2.1294221337577102</v>
      </c>
      <c r="J3736">
        <v>7.9640519736938202</v>
      </c>
      <c r="K3736">
        <v>0.88697822711945795</v>
      </c>
      <c r="L3736">
        <v>1.0814602960308699</v>
      </c>
      <c r="M3736">
        <v>76.267307504476904</v>
      </c>
      <c r="N3736">
        <v>1.3113534240295901</v>
      </c>
      <c r="O3736">
        <v>176.635514018691</v>
      </c>
      <c r="P3736">
        <v>64.615384615384599</v>
      </c>
      <c r="Q3736">
        <v>8.2237881667896001E-2</v>
      </c>
    </row>
    <row r="3737" spans="1:17" hidden="1" x14ac:dyDescent="0.3">
      <c r="A3737" t="s">
        <v>7704</v>
      </c>
      <c r="B3737" t="s">
        <v>7705</v>
      </c>
      <c r="C3737" t="s">
        <v>10398</v>
      </c>
      <c r="D3737" t="s">
        <v>1359</v>
      </c>
      <c r="E3737">
        <v>35.335546641000001</v>
      </c>
      <c r="F3737">
        <v>1000</v>
      </c>
      <c r="G3737">
        <v>-29.592646668122999</v>
      </c>
      <c r="H3737">
        <v>-4.4216633567959702</v>
      </c>
      <c r="I3737">
        <v>-18.0942969573657</v>
      </c>
      <c r="J3737">
        <v>-1.71336738114487</v>
      </c>
      <c r="K3737">
        <v>999.99415142770795</v>
      </c>
      <c r="L3737">
        <v>999.99324300573005</v>
      </c>
      <c r="M3737">
        <v>45.349584451913898</v>
      </c>
      <c r="N3737">
        <v>0.91218032822467099</v>
      </c>
      <c r="O3737">
        <v>4.4999999999999902</v>
      </c>
      <c r="P3737">
        <v>0.88272383354350803</v>
      </c>
      <c r="Q3737">
        <v>-0.10191173764686701</v>
      </c>
    </row>
    <row r="3738" spans="1:17" hidden="1" x14ac:dyDescent="0.3">
      <c r="A3738" t="s">
        <v>7706</v>
      </c>
      <c r="B3738" t="s">
        <v>7707</v>
      </c>
      <c r="C3738" t="s">
        <v>10398</v>
      </c>
      <c r="D3738" t="s">
        <v>51</v>
      </c>
      <c r="E3738">
        <v>35.318249000000002</v>
      </c>
      <c r="F3738">
        <v>39.64</v>
      </c>
      <c r="G3738">
        <v>-38.5300124029106</v>
      </c>
      <c r="H3738">
        <v>-14.5611982405169</v>
      </c>
      <c r="I3738">
        <v>-30.628394937357001</v>
      </c>
      <c r="J3738">
        <v>-7.2390397527830102</v>
      </c>
      <c r="K3738">
        <v>40.987630496186902</v>
      </c>
      <c r="L3738">
        <v>42.615132371316299</v>
      </c>
      <c r="M3738">
        <v>49.596865278626296</v>
      </c>
      <c r="N3738">
        <v>1.2702533739038999</v>
      </c>
      <c r="O3738">
        <v>50.100908173561997</v>
      </c>
      <c r="P3738">
        <v>10.1111111111111</v>
      </c>
      <c r="Q3738">
        <v>9.1659135528429997E-2</v>
      </c>
    </row>
    <row r="3739" spans="1:17" hidden="1" x14ac:dyDescent="0.3">
      <c r="A3739" t="s">
        <v>7708</v>
      </c>
      <c r="B3739" t="s">
        <v>7709</v>
      </c>
      <c r="C3739" t="s">
        <v>10398</v>
      </c>
      <c r="D3739" t="s">
        <v>132</v>
      </c>
      <c r="E3739">
        <v>35.300699999999999</v>
      </c>
      <c r="F3739">
        <v>30.5</v>
      </c>
      <c r="G3739">
        <v>-37.8643233698524</v>
      </c>
      <c r="I3739">
        <v>-22.1833472818312</v>
      </c>
      <c r="M3739">
        <v>0</v>
      </c>
      <c r="N3739">
        <v>1</v>
      </c>
      <c r="O3739">
        <v>9.01639344262294</v>
      </c>
      <c r="P3739">
        <v>0</v>
      </c>
    </row>
    <row r="3740" spans="1:17" hidden="1" x14ac:dyDescent="0.3">
      <c r="A3740" t="s">
        <v>7710</v>
      </c>
      <c r="B3740" t="s">
        <v>7711</v>
      </c>
      <c r="C3740" t="s">
        <v>10398</v>
      </c>
      <c r="D3740" t="s">
        <v>605</v>
      </c>
      <c r="E3740">
        <v>35.208264</v>
      </c>
      <c r="F3740">
        <v>69.09</v>
      </c>
      <c r="G3740">
        <v>291.27486960655699</v>
      </c>
      <c r="H3740">
        <v>10.5809322479799</v>
      </c>
      <c r="I3740">
        <v>303.69957482750601</v>
      </c>
      <c r="J3740">
        <v>4.9297648396509999</v>
      </c>
      <c r="K3740">
        <v>57.275167552113302</v>
      </c>
      <c r="L3740">
        <v>36.430484246775102</v>
      </c>
      <c r="M3740">
        <v>66.537211472045101</v>
      </c>
      <c r="N3740">
        <v>0.98221682536808597</v>
      </c>
      <c r="O3740">
        <v>1.89607757996816</v>
      </c>
      <c r="P3740">
        <v>371.28240109140501</v>
      </c>
    </row>
    <row r="3741" spans="1:17" hidden="1" x14ac:dyDescent="0.3">
      <c r="A3741" t="s">
        <v>7712</v>
      </c>
      <c r="B3741" t="s">
        <v>7713</v>
      </c>
      <c r="C3741" t="s">
        <v>10398</v>
      </c>
      <c r="D3741" t="s">
        <v>407</v>
      </c>
      <c r="E3741">
        <v>35.1</v>
      </c>
      <c r="F3741">
        <v>3.51</v>
      </c>
      <c r="G3741">
        <v>10.246990772076</v>
      </c>
      <c r="H3741">
        <v>15.227459450221501</v>
      </c>
      <c r="I3741">
        <v>12.8748522863654</v>
      </c>
      <c r="J3741">
        <v>11.2005399036233</v>
      </c>
      <c r="K3741">
        <v>3.0288279940414302</v>
      </c>
      <c r="L3741">
        <v>2.8822037914063401</v>
      </c>
      <c r="M3741">
        <v>76.510052782206799</v>
      </c>
      <c r="N3741">
        <v>1.4364839075609499</v>
      </c>
      <c r="O3741">
        <v>62.108262108262103</v>
      </c>
      <c r="P3741">
        <v>75.499999999999901</v>
      </c>
      <c r="Q3741">
        <v>9.5317969125585003E-2</v>
      </c>
    </row>
    <row r="3742" spans="1:17" hidden="1" x14ac:dyDescent="0.3">
      <c r="A3742" t="s">
        <v>7714</v>
      </c>
      <c r="B3742" t="s">
        <v>7715</v>
      </c>
      <c r="C3742" t="s">
        <v>10398</v>
      </c>
      <c r="D3742" t="s">
        <v>407</v>
      </c>
      <c r="E3742">
        <v>35.088768000000002</v>
      </c>
      <c r="F3742">
        <v>0.96</v>
      </c>
      <c r="G3742">
        <v>18.098661014184501</v>
      </c>
      <c r="H3742">
        <v>-0.120588087978776</v>
      </c>
      <c r="I3742">
        <v>-14.869490515752901</v>
      </c>
      <c r="J3742">
        <v>-2.7337755444101801</v>
      </c>
      <c r="K3742">
        <v>0.96201674147510496</v>
      </c>
      <c r="L3742">
        <v>0.96207204754930298</v>
      </c>
      <c r="M3742">
        <v>43.483686820819997</v>
      </c>
      <c r="N3742">
        <v>1.0984162028703</v>
      </c>
      <c r="O3742">
        <v>37.5</v>
      </c>
      <c r="P3742">
        <v>62.711864406779597</v>
      </c>
      <c r="Q3742">
        <v>6.1119475177404001E-2</v>
      </c>
    </row>
    <row r="3743" spans="1:17" hidden="1" x14ac:dyDescent="0.3">
      <c r="A3743" t="s">
        <v>7716</v>
      </c>
      <c r="B3743" t="s">
        <v>7717</v>
      </c>
      <c r="C3743" t="s">
        <v>10398</v>
      </c>
      <c r="D3743" t="s">
        <v>390</v>
      </c>
      <c r="E3743">
        <v>35.069961911999997</v>
      </c>
      <c r="F3743">
        <v>87.06</v>
      </c>
      <c r="G3743">
        <v>-36.481347212882497</v>
      </c>
      <c r="H3743">
        <v>-0.83539094259337099</v>
      </c>
      <c r="I3743">
        <v>-18.026331450124498</v>
      </c>
      <c r="J3743">
        <v>-0.27133923833756302</v>
      </c>
      <c r="K3743">
        <v>87.243614087210901</v>
      </c>
      <c r="L3743">
        <v>89.944851628208298</v>
      </c>
      <c r="M3743">
        <v>52.724048539512403</v>
      </c>
      <c r="N3743">
        <v>0.87562773290561502</v>
      </c>
      <c r="O3743">
        <v>32.0928095566276</v>
      </c>
      <c r="P3743">
        <v>11.615384615384601</v>
      </c>
      <c r="Q3743">
        <v>-1.3467508968954999E-2</v>
      </c>
    </row>
    <row r="3744" spans="1:17" hidden="1" x14ac:dyDescent="0.3">
      <c r="A3744" t="s">
        <v>7718</v>
      </c>
      <c r="B3744" t="s">
        <v>7719</v>
      </c>
      <c r="C3744" t="s">
        <v>10398</v>
      </c>
      <c r="D3744" t="s">
        <v>7683</v>
      </c>
      <c r="E3744">
        <v>34.971040000000002</v>
      </c>
      <c r="F3744">
        <v>221</v>
      </c>
      <c r="G3744">
        <v>-19.0936466781231</v>
      </c>
      <c r="H3744">
        <v>11.8941261168882</v>
      </c>
      <c r="I3744">
        <v>2.3734956191699599</v>
      </c>
      <c r="J3744">
        <v>-6.0423717101492</v>
      </c>
      <c r="K3744">
        <v>191.94866747376699</v>
      </c>
      <c r="L3744">
        <v>184.06770479038499</v>
      </c>
      <c r="M3744">
        <v>59.9708554332313</v>
      </c>
      <c r="N3744">
        <v>0.98484848484848397</v>
      </c>
      <c r="O3744">
        <v>8.8235294117646905</v>
      </c>
      <c r="P3744">
        <v>49.983033593484897</v>
      </c>
      <c r="Q3744">
        <v>7.6652455634983005E-2</v>
      </c>
    </row>
    <row r="3745" spans="1:17" hidden="1" x14ac:dyDescent="0.3">
      <c r="A3745" t="s">
        <v>7720</v>
      </c>
      <c r="B3745" t="s">
        <v>7721</v>
      </c>
      <c r="C3745" t="s">
        <v>10398</v>
      </c>
      <c r="D3745" t="s">
        <v>1414</v>
      </c>
      <c r="E3745">
        <v>34.931669175000003</v>
      </c>
      <c r="F3745">
        <v>20.25</v>
      </c>
      <c r="G3745">
        <v>-48.5936466781231</v>
      </c>
      <c r="H3745">
        <v>-18.889748463178901</v>
      </c>
      <c r="I3745">
        <v>-34.244365290347197</v>
      </c>
      <c r="J3745">
        <v>-3.42485882368765</v>
      </c>
      <c r="K3745">
        <v>22.098392828033202</v>
      </c>
      <c r="L3745">
        <v>21.189175125263699</v>
      </c>
      <c r="M3745">
        <v>42.447960317784002</v>
      </c>
      <c r="N3745">
        <v>1.6034245084524399</v>
      </c>
      <c r="O3745">
        <v>51.1111111111111</v>
      </c>
      <c r="P3745">
        <v>50</v>
      </c>
    </row>
    <row r="3746" spans="1:17" hidden="1" x14ac:dyDescent="0.3">
      <c r="A3746" t="s">
        <v>7722</v>
      </c>
      <c r="B3746" t="s">
        <v>7723</v>
      </c>
      <c r="C3746" t="s">
        <v>10398</v>
      </c>
      <c r="D3746" t="s">
        <v>1263</v>
      </c>
      <c r="E3746">
        <v>34.930557200000003</v>
      </c>
      <c r="F3746">
        <v>30.8</v>
      </c>
      <c r="G3746">
        <v>-72.819453129736004</v>
      </c>
      <c r="H3746">
        <v>-8.8035099921637308</v>
      </c>
      <c r="I3746">
        <v>-24.478275690770101</v>
      </c>
      <c r="J3746">
        <v>-5.6441849912077604</v>
      </c>
      <c r="K3746">
        <v>32.634807431981102</v>
      </c>
      <c r="M3746">
        <v>29.302479808001699</v>
      </c>
      <c r="N3746">
        <v>0.72549455434540999</v>
      </c>
      <c r="O3746">
        <v>90.909090909090807</v>
      </c>
      <c r="P3746">
        <v>5.2991452991452999</v>
      </c>
    </row>
    <row r="3747" spans="1:17" hidden="1" x14ac:dyDescent="0.3">
      <c r="A3747" t="s">
        <v>7724</v>
      </c>
      <c r="B3747" t="s">
        <v>7725</v>
      </c>
      <c r="C3747" t="s">
        <v>10398</v>
      </c>
      <c r="D3747" t="s">
        <v>533</v>
      </c>
      <c r="E3747">
        <v>34.924417499999997</v>
      </c>
      <c r="F3747">
        <v>114.45</v>
      </c>
      <c r="G3747">
        <v>29.144217399546701</v>
      </c>
      <c r="H3747">
        <v>52.106313687680299</v>
      </c>
      <c r="I3747">
        <v>38.578214326268601</v>
      </c>
      <c r="J3747">
        <v>19.670700264604999</v>
      </c>
      <c r="K3747">
        <v>84.706185402661703</v>
      </c>
      <c r="L3747">
        <v>76.205433407381506</v>
      </c>
      <c r="M3747">
        <v>92.940916130962407</v>
      </c>
      <c r="N3747">
        <v>1.29261355791798</v>
      </c>
      <c r="O3747">
        <v>0</v>
      </c>
      <c r="Q3747">
        <v>0.109976573368127</v>
      </c>
    </row>
    <row r="3748" spans="1:17" hidden="1" x14ac:dyDescent="0.3">
      <c r="A3748" t="s">
        <v>7726</v>
      </c>
      <c r="B3748" t="s">
        <v>7727</v>
      </c>
      <c r="C3748" t="s">
        <v>10398</v>
      </c>
      <c r="D3748" t="s">
        <v>77</v>
      </c>
      <c r="E3748">
        <v>34.910529599999997</v>
      </c>
      <c r="F3748">
        <v>17.04</v>
      </c>
      <c r="G3748">
        <v>-15.448909836017799</v>
      </c>
      <c r="H3748">
        <v>47.090792159218203</v>
      </c>
      <c r="I3748">
        <v>23.315491414376801</v>
      </c>
      <c r="J3748">
        <v>19.929489761712201</v>
      </c>
      <c r="K3748">
        <v>13.1232854392135</v>
      </c>
      <c r="L3748">
        <v>14.834326545243901</v>
      </c>
      <c r="M3748">
        <v>77.724658363669306</v>
      </c>
      <c r="N3748">
        <v>2.7804135286798801</v>
      </c>
      <c r="O3748">
        <v>10.9154929577464</v>
      </c>
      <c r="P3748">
        <v>66.243902439024296</v>
      </c>
      <c r="Q3748">
        <v>0.10603660355338899</v>
      </c>
    </row>
    <row r="3749" spans="1:17" hidden="1" x14ac:dyDescent="0.3">
      <c r="A3749" t="s">
        <v>7728</v>
      </c>
      <c r="B3749" t="s">
        <v>7729</v>
      </c>
      <c r="C3749" t="s">
        <v>10398</v>
      </c>
      <c r="D3749" t="s">
        <v>89</v>
      </c>
      <c r="E3749">
        <v>34.886631999999999</v>
      </c>
      <c r="F3749">
        <v>26.84</v>
      </c>
      <c r="G3749">
        <v>317.73968665520999</v>
      </c>
      <c r="H3749">
        <v>-43.827603950855298</v>
      </c>
      <c r="I3749">
        <v>112.885770158279</v>
      </c>
      <c r="J3749">
        <v>-18.2841035217083</v>
      </c>
      <c r="K3749">
        <v>34.085941448287898</v>
      </c>
      <c r="L3749">
        <v>23.370236100373599</v>
      </c>
      <c r="M3749">
        <v>14.4217964033052</v>
      </c>
      <c r="N3749">
        <v>0.44728778022686899</v>
      </c>
      <c r="O3749">
        <v>109.873323397913</v>
      </c>
      <c r="P3749">
        <v>361.16838487972501</v>
      </c>
      <c r="Q3749">
        <v>6.6630826254981998E-2</v>
      </c>
    </row>
    <row r="3750" spans="1:17" hidden="1" x14ac:dyDescent="0.3">
      <c r="A3750" t="s">
        <v>7730</v>
      </c>
      <c r="B3750" t="s">
        <v>7731</v>
      </c>
      <c r="C3750" t="s">
        <v>10398</v>
      </c>
      <c r="D3750" t="s">
        <v>462</v>
      </c>
      <c r="E3750">
        <v>34.852626600000001</v>
      </c>
      <c r="F3750">
        <v>2.27</v>
      </c>
      <c r="G3750">
        <v>-6.8909439754204396</v>
      </c>
      <c r="H3750">
        <v>-8.6233440290648797</v>
      </c>
      <c r="I3750">
        <v>-10.000058872127701</v>
      </c>
      <c r="J3750">
        <v>-6.3158778413959302</v>
      </c>
      <c r="K3750">
        <v>2.3824346094029201</v>
      </c>
      <c r="L3750">
        <v>2.3943921490165598</v>
      </c>
      <c r="M3750">
        <v>34.199045025897803</v>
      </c>
      <c r="N3750">
        <v>0.76938630978630795</v>
      </c>
      <c r="O3750">
        <v>60.792951541850201</v>
      </c>
      <c r="P3750">
        <v>37.5757575757575</v>
      </c>
      <c r="Q3750">
        <v>5.9334044055892002E-2</v>
      </c>
    </row>
    <row r="3751" spans="1:17" hidden="1" x14ac:dyDescent="0.3">
      <c r="A3751" t="s">
        <v>7732</v>
      </c>
      <c r="B3751" t="s">
        <v>7733</v>
      </c>
      <c r="C3751" t="s">
        <v>10398</v>
      </c>
      <c r="E3751">
        <v>34.843649999999997</v>
      </c>
      <c r="F3751">
        <v>77.95</v>
      </c>
      <c r="G3751">
        <v>-34.590599755514901</v>
      </c>
      <c r="H3751">
        <v>-7.8922515920900898</v>
      </c>
      <c r="I3751">
        <v>-23.092250044757701</v>
      </c>
      <c r="J3751">
        <v>-5.1839556164389897</v>
      </c>
      <c r="M3751">
        <v>0</v>
      </c>
      <c r="O3751">
        <v>14.496472097498399</v>
      </c>
      <c r="P3751">
        <v>0</v>
      </c>
    </row>
    <row r="3752" spans="1:17" hidden="1" x14ac:dyDescent="0.3">
      <c r="A3752" t="s">
        <v>7734</v>
      </c>
      <c r="B3752" t="s">
        <v>7735</v>
      </c>
      <c r="C3752" t="s">
        <v>10398</v>
      </c>
      <c r="E3752">
        <v>34.83</v>
      </c>
      <c r="F3752">
        <v>58.05</v>
      </c>
      <c r="G3752">
        <v>221.37370519612099</v>
      </c>
      <c r="H3752">
        <v>6.6831950187433096</v>
      </c>
      <c r="I3752">
        <v>93.920773156812302</v>
      </c>
      <c r="J3752">
        <v>-12.3095937962392</v>
      </c>
      <c r="K3752">
        <v>56.6508678573216</v>
      </c>
      <c r="L3752">
        <v>46.1811860280093</v>
      </c>
      <c r="M3752">
        <v>49.337205958782</v>
      </c>
      <c r="N3752">
        <v>0.59793431250802798</v>
      </c>
      <c r="O3752">
        <v>26.5288544358311</v>
      </c>
      <c r="P3752">
        <v>251.17967332123399</v>
      </c>
      <c r="Q3752">
        <v>0.116019017549353</v>
      </c>
    </row>
    <row r="3753" spans="1:17" hidden="1" x14ac:dyDescent="0.3">
      <c r="A3753" t="s">
        <v>7736</v>
      </c>
      <c r="B3753" t="s">
        <v>7737</v>
      </c>
      <c r="C3753" t="s">
        <v>10398</v>
      </c>
      <c r="D3753" t="s">
        <v>605</v>
      </c>
      <c r="E3753">
        <v>34.801289793999999</v>
      </c>
      <c r="F3753">
        <v>40.130000000000003</v>
      </c>
      <c r="G3753">
        <v>75.151251281060496</v>
      </c>
      <c r="H3753">
        <v>43.012891617026</v>
      </c>
      <c r="I3753">
        <v>6.1461891007455902</v>
      </c>
      <c r="J3753">
        <v>1.8160443835610101</v>
      </c>
      <c r="K3753">
        <v>32.368952372404799</v>
      </c>
      <c r="L3753">
        <v>30.111776075254699</v>
      </c>
      <c r="M3753">
        <v>61.230801651508003</v>
      </c>
      <c r="N3753">
        <v>3.1845382890509701</v>
      </c>
      <c r="O3753">
        <v>12.135559431846399</v>
      </c>
      <c r="P3753">
        <v>179.65156794424999</v>
      </c>
      <c r="Q3753">
        <v>0.139819133080887</v>
      </c>
    </row>
    <row r="3754" spans="1:17" hidden="1" x14ac:dyDescent="0.3">
      <c r="A3754" t="s">
        <v>7738</v>
      </c>
      <c r="B3754" t="s">
        <v>7739</v>
      </c>
      <c r="C3754" t="s">
        <v>10398</v>
      </c>
      <c r="D3754" t="s">
        <v>215</v>
      </c>
      <c r="E3754">
        <v>34.752218499999998</v>
      </c>
      <c r="F3754">
        <v>48.19</v>
      </c>
      <c r="G3754">
        <v>579.08282391011198</v>
      </c>
      <c r="H3754">
        <v>49.738206137494402</v>
      </c>
      <c r="I3754">
        <v>332.278534808335</v>
      </c>
      <c r="J3754">
        <v>6.48448011141293</v>
      </c>
      <c r="K3754">
        <v>32.699401405320302</v>
      </c>
      <c r="L3754">
        <v>18.618758570405198</v>
      </c>
      <c r="M3754">
        <v>99.9999756225711</v>
      </c>
      <c r="N3754">
        <v>0.33804633033723902</v>
      </c>
      <c r="O3754">
        <v>0</v>
      </c>
      <c r="P3754">
        <v>707.20268006700098</v>
      </c>
      <c r="Q3754">
        <v>0.18463493986863599</v>
      </c>
    </row>
    <row r="3755" spans="1:17" hidden="1" x14ac:dyDescent="0.3">
      <c r="A3755" t="s">
        <v>7740</v>
      </c>
      <c r="B3755" t="s">
        <v>7741</v>
      </c>
      <c r="C3755" t="s">
        <v>10398</v>
      </c>
      <c r="D3755" t="s">
        <v>407</v>
      </c>
      <c r="E3755">
        <v>34.651752000000002</v>
      </c>
      <c r="F3755">
        <v>0.87</v>
      </c>
      <c r="G3755">
        <v>-24.774369569689298</v>
      </c>
      <c r="H3755">
        <v>-14.099082711634599</v>
      </c>
      <c r="I3755">
        <v>-15.7423557908952</v>
      </c>
      <c r="J3755">
        <v>-9.4056750734525707</v>
      </c>
      <c r="K3755">
        <v>0.90947716456937799</v>
      </c>
      <c r="L3755">
        <v>0.92717180831034696</v>
      </c>
      <c r="M3755">
        <v>40.497903372913903</v>
      </c>
      <c r="N3755">
        <v>0.457214784304661</v>
      </c>
      <c r="O3755">
        <v>41.379310344827502</v>
      </c>
      <c r="P3755">
        <v>15.999999999999901</v>
      </c>
      <c r="Q3755">
        <v>0.102614601973418</v>
      </c>
    </row>
    <row r="3756" spans="1:17" hidden="1" x14ac:dyDescent="0.3">
      <c r="A3756" t="s">
        <v>7742</v>
      </c>
      <c r="B3756" t="s">
        <v>7743</v>
      </c>
      <c r="C3756" t="s">
        <v>10398</v>
      </c>
      <c r="D3756" t="s">
        <v>1657</v>
      </c>
      <c r="E3756">
        <v>34.650329560000003</v>
      </c>
      <c r="F3756">
        <v>52.36</v>
      </c>
      <c r="G3756">
        <v>-85.850956619643597</v>
      </c>
      <c r="H3756">
        <v>1.3517356579823501</v>
      </c>
      <c r="I3756">
        <v>-74.352606908886301</v>
      </c>
      <c r="J3756">
        <v>-5.8562245240020196</v>
      </c>
      <c r="K3756">
        <v>55.908110252815398</v>
      </c>
      <c r="M3756">
        <v>35.365896595714702</v>
      </c>
      <c r="N3756">
        <v>0.29865441417787902</v>
      </c>
      <c r="O3756">
        <v>128.60962566844901</v>
      </c>
      <c r="P3756">
        <v>14.548238897396599</v>
      </c>
    </row>
    <row r="3757" spans="1:17" hidden="1" x14ac:dyDescent="0.3">
      <c r="A3757" t="s">
        <v>7744</v>
      </c>
      <c r="B3757" t="s">
        <v>7745</v>
      </c>
      <c r="C3757" t="s">
        <v>10398</v>
      </c>
      <c r="D3757" t="s">
        <v>80</v>
      </c>
      <c r="E3757">
        <v>34.537350000000004</v>
      </c>
      <c r="F3757">
        <v>193</v>
      </c>
      <c r="G3757">
        <v>71.448019988543507</v>
      </c>
      <c r="H3757">
        <v>-25.822600029571301</v>
      </c>
      <c r="I3757">
        <v>8.4620800818144399</v>
      </c>
      <c r="J3757">
        <v>8.8883518165628495</v>
      </c>
      <c r="K3757">
        <v>219.18155073532901</v>
      </c>
      <c r="L3757">
        <v>167.645817531365</v>
      </c>
      <c r="M3757">
        <v>52.1475877301962</v>
      </c>
      <c r="N3757">
        <v>0.55240933929458502</v>
      </c>
      <c r="O3757">
        <v>96.891191709844506</v>
      </c>
      <c r="P3757">
        <v>116.00447677672</v>
      </c>
    </row>
    <row r="3758" spans="1:17" hidden="1" x14ac:dyDescent="0.3">
      <c r="A3758" t="s">
        <v>7746</v>
      </c>
      <c r="B3758" t="s">
        <v>7747</v>
      </c>
      <c r="C3758" t="s">
        <v>10398</v>
      </c>
      <c r="D3758" t="s">
        <v>77</v>
      </c>
      <c r="E3758">
        <v>34.488840000000003</v>
      </c>
      <c r="F3758">
        <v>34.42</v>
      </c>
      <c r="G3758">
        <v>74.669230764150399</v>
      </c>
      <c r="H3758">
        <v>-10.8273573069739</v>
      </c>
      <c r="I3758">
        <v>35.359896969326002</v>
      </c>
      <c r="J3758">
        <v>-11.857914030290701</v>
      </c>
      <c r="K3758">
        <v>32.361410649683201</v>
      </c>
      <c r="L3758">
        <v>26.213779914324299</v>
      </c>
      <c r="M3758">
        <v>40.445323262492202</v>
      </c>
      <c r="N3758">
        <v>0.56568302359560396</v>
      </c>
      <c r="O3758">
        <v>19.0877396862289</v>
      </c>
      <c r="P3758">
        <v>114.321295143212</v>
      </c>
      <c r="Q3758">
        <v>0.106039714384353</v>
      </c>
    </row>
    <row r="3759" spans="1:17" hidden="1" x14ac:dyDescent="0.3">
      <c r="A3759" t="s">
        <v>7748</v>
      </c>
      <c r="B3759" t="s">
        <v>7749</v>
      </c>
      <c r="C3759" t="s">
        <v>10398</v>
      </c>
      <c r="D3759" t="s">
        <v>141</v>
      </c>
      <c r="E3759">
        <v>34.484999999999999</v>
      </c>
      <c r="F3759">
        <v>2.42</v>
      </c>
      <c r="G3759">
        <v>41.832296284158403</v>
      </c>
      <c r="H3759">
        <v>7.2062436199482098</v>
      </c>
      <c r="I3759">
        <v>-23.564046967365801</v>
      </c>
      <c r="J3759">
        <v>-10.8042764720539</v>
      </c>
      <c r="K3759">
        <v>2.5846132756273499</v>
      </c>
      <c r="L3759">
        <v>2.3676064536511601</v>
      </c>
      <c r="M3759">
        <v>23.793574113716101</v>
      </c>
      <c r="N3759">
        <v>0.23960440669052799</v>
      </c>
      <c r="O3759">
        <v>41.735537190082603</v>
      </c>
      <c r="P3759">
        <v>103.568307267709</v>
      </c>
      <c r="Q3759">
        <v>7.3435805077612007E-2</v>
      </c>
    </row>
    <row r="3760" spans="1:17" hidden="1" x14ac:dyDescent="0.3">
      <c r="A3760" t="s">
        <v>7750</v>
      </c>
      <c r="B3760" t="s">
        <v>7751</v>
      </c>
      <c r="C3760" t="s">
        <v>10398</v>
      </c>
      <c r="D3760" t="s">
        <v>1657</v>
      </c>
      <c r="E3760">
        <v>34.415999999999997</v>
      </c>
      <c r="F3760">
        <v>43.02</v>
      </c>
      <c r="G3760">
        <v>-23.3714244559009</v>
      </c>
      <c r="H3760">
        <v>-2.05850926950394</v>
      </c>
      <c r="I3760">
        <v>-31.186206058274902</v>
      </c>
      <c r="J3760">
        <v>-4.7955591619667803</v>
      </c>
      <c r="K3760">
        <v>41.623297725349197</v>
      </c>
      <c r="L3760">
        <v>42.869208604598697</v>
      </c>
      <c r="M3760">
        <v>56.719967301113797</v>
      </c>
      <c r="N3760">
        <v>0.76085977769060398</v>
      </c>
      <c r="O3760">
        <v>36.448163644816297</v>
      </c>
      <c r="P3760">
        <v>19.5</v>
      </c>
      <c r="Q3760">
        <v>9.2225359128680004E-3</v>
      </c>
    </row>
    <row r="3761" spans="1:17" hidden="1" x14ac:dyDescent="0.3">
      <c r="A3761" t="s">
        <v>7752</v>
      </c>
      <c r="B3761" t="s">
        <v>7753</v>
      </c>
      <c r="C3761" t="s">
        <v>10398</v>
      </c>
      <c r="D3761" t="s">
        <v>1414</v>
      </c>
      <c r="E3761">
        <v>34.412131199999997</v>
      </c>
      <c r="F3761">
        <v>2.2200000000000002</v>
      </c>
      <c r="G3761">
        <v>117.073019988543</v>
      </c>
      <c r="H3761">
        <v>34.328336643203997</v>
      </c>
      <c r="I3761">
        <v>25.130509484247</v>
      </c>
      <c r="J3761">
        <v>-11.1011224831856</v>
      </c>
      <c r="K3761">
        <v>1.91743172649675</v>
      </c>
      <c r="L3761">
        <v>1.55426706329938</v>
      </c>
      <c r="M3761">
        <v>49.883666114578602</v>
      </c>
      <c r="N3761">
        <v>0.70582177971226701</v>
      </c>
      <c r="O3761">
        <v>11.7117117117117</v>
      </c>
      <c r="P3761">
        <v>241.53846153846101</v>
      </c>
      <c r="Q3761">
        <v>8.2696765953129997E-2</v>
      </c>
    </row>
    <row r="3762" spans="1:17" hidden="1" x14ac:dyDescent="0.3">
      <c r="A3762" t="s">
        <v>7754</v>
      </c>
      <c r="B3762" t="s">
        <v>7755</v>
      </c>
      <c r="C3762" t="s">
        <v>10398</v>
      </c>
      <c r="E3762">
        <v>34.383577799999998</v>
      </c>
      <c r="F3762">
        <v>66</v>
      </c>
      <c r="G3762">
        <v>53.7396866552101</v>
      </c>
      <c r="H3762">
        <v>-3.6524325875652002</v>
      </c>
      <c r="I3762">
        <v>-2.4681070584660798</v>
      </c>
      <c r="J3762">
        <v>1.0317306580708001</v>
      </c>
      <c r="K3762">
        <v>69.087625253338501</v>
      </c>
      <c r="L3762">
        <v>65.2764650041008</v>
      </c>
      <c r="M3762">
        <v>51.709784570109299</v>
      </c>
      <c r="N3762">
        <v>0.165857099243921</v>
      </c>
      <c r="O3762">
        <v>84.727272727272705</v>
      </c>
      <c r="P3762">
        <v>92.926045016077097</v>
      </c>
      <c r="Q3762">
        <v>4.8246861273601997E-2</v>
      </c>
    </row>
    <row r="3763" spans="1:17" hidden="1" x14ac:dyDescent="0.3">
      <c r="A3763" t="s">
        <v>7756</v>
      </c>
      <c r="B3763" t="s">
        <v>7757</v>
      </c>
      <c r="C3763" t="s">
        <v>10398</v>
      </c>
      <c r="D3763" t="s">
        <v>1509</v>
      </c>
      <c r="E3763">
        <v>34.319375999999998</v>
      </c>
      <c r="F3763">
        <v>109.2</v>
      </c>
      <c r="G3763">
        <v>-69.178708918786995</v>
      </c>
      <c r="H3763">
        <v>-18.437411388291999</v>
      </c>
      <c r="I3763">
        <v>-69.203423226600194</v>
      </c>
      <c r="J3763">
        <v>-2.5308060732429598</v>
      </c>
      <c r="K3763">
        <v>124.38883262258901</v>
      </c>
      <c r="M3763">
        <v>35.934024427828199</v>
      </c>
      <c r="N3763">
        <v>0.53260104210674497</v>
      </c>
      <c r="O3763">
        <v>163.91941391941299</v>
      </c>
      <c r="P3763">
        <v>25.1575931232091</v>
      </c>
    </row>
    <row r="3764" spans="1:17" hidden="1" x14ac:dyDescent="0.3">
      <c r="A3764" t="s">
        <v>7758</v>
      </c>
      <c r="B3764" t="s">
        <v>7759</v>
      </c>
      <c r="C3764" t="s">
        <v>10398</v>
      </c>
      <c r="D3764" t="s">
        <v>407</v>
      </c>
      <c r="E3764">
        <v>34.299999999999997</v>
      </c>
      <c r="F3764">
        <v>490</v>
      </c>
      <c r="G3764">
        <v>73.473075244794302</v>
      </c>
      <c r="H3764">
        <v>3.2354795003468801</v>
      </c>
      <c r="I3764">
        <v>-11.712318243961599</v>
      </c>
      <c r="J3764">
        <v>7.9745692746539101</v>
      </c>
      <c r="K3764">
        <v>418.76099962128598</v>
      </c>
      <c r="L3764">
        <v>387.86412454240002</v>
      </c>
      <c r="M3764">
        <v>83.216383733650204</v>
      </c>
      <c r="N3764">
        <v>0.39074424568044402</v>
      </c>
      <c r="O3764">
        <v>8.5714285714285605</v>
      </c>
      <c r="P3764">
        <v>143.90243902438999</v>
      </c>
      <c r="Q3764">
        <v>0.13913971176512899</v>
      </c>
    </row>
    <row r="3765" spans="1:17" hidden="1" x14ac:dyDescent="0.3">
      <c r="A3765" t="s">
        <v>7760</v>
      </c>
      <c r="B3765" t="s">
        <v>7761</v>
      </c>
      <c r="C3765" t="s">
        <v>10398</v>
      </c>
      <c r="D3765" t="s">
        <v>125</v>
      </c>
      <c r="E3765">
        <v>34.274999999999999</v>
      </c>
      <c r="F3765">
        <v>62.5</v>
      </c>
      <c r="G3765">
        <v>-41.565477664038603</v>
      </c>
      <c r="H3765">
        <v>-2.80876013098952</v>
      </c>
      <c r="I3765">
        <v>-11.257690129759</v>
      </c>
      <c r="J3765">
        <v>-8.7244374918459808</v>
      </c>
      <c r="K3765">
        <v>61.117033649962302</v>
      </c>
      <c r="L3765">
        <v>61.898741997082602</v>
      </c>
      <c r="M3765">
        <v>47.495028049459997</v>
      </c>
      <c r="N3765">
        <v>1.63981481481481</v>
      </c>
      <c r="O3765">
        <v>91.92</v>
      </c>
      <c r="P3765">
        <v>31.578947368421002</v>
      </c>
    </row>
    <row r="3766" spans="1:17" hidden="1" x14ac:dyDescent="0.3">
      <c r="A3766" t="s">
        <v>7762</v>
      </c>
      <c r="B3766" t="s">
        <v>7763</v>
      </c>
      <c r="C3766" t="s">
        <v>10398</v>
      </c>
      <c r="D3766" t="s">
        <v>407</v>
      </c>
      <c r="E3766">
        <v>34.263527799999999</v>
      </c>
      <c r="F3766">
        <v>56.99</v>
      </c>
      <c r="G3766">
        <v>89.598661014184501</v>
      </c>
      <c r="H3766">
        <v>0.97456305829836598</v>
      </c>
      <c r="I3766">
        <v>105.307290253331</v>
      </c>
      <c r="J3766">
        <v>-2.0345665246138198</v>
      </c>
      <c r="K3766">
        <v>54.672902456405801</v>
      </c>
      <c r="L3766">
        <v>42.140863804093598</v>
      </c>
      <c r="M3766">
        <v>47.256766796211302</v>
      </c>
      <c r="N3766">
        <v>0.28681688170035902</v>
      </c>
      <c r="O3766">
        <v>19.319178803298801</v>
      </c>
      <c r="P3766">
        <v>169.96684036001801</v>
      </c>
      <c r="Q3766">
        <v>9.6804048903886997E-2</v>
      </c>
    </row>
    <row r="3767" spans="1:17" hidden="1" x14ac:dyDescent="0.3">
      <c r="A3767" t="s">
        <v>7764</v>
      </c>
      <c r="B3767" t="s">
        <v>7765</v>
      </c>
      <c r="C3767" t="s">
        <v>10398</v>
      </c>
      <c r="D3767" t="s">
        <v>2435</v>
      </c>
      <c r="E3767">
        <v>34.216210783999998</v>
      </c>
      <c r="F3767">
        <v>46.16</v>
      </c>
      <c r="G3767">
        <v>51.8528942023799</v>
      </c>
      <c r="H3767">
        <v>4.9674769146972304</v>
      </c>
      <c r="I3767">
        <v>3.3783872431604198</v>
      </c>
      <c r="J3767">
        <v>-5.8759045466552804</v>
      </c>
      <c r="K3767">
        <v>46.623907554112201</v>
      </c>
      <c r="L3767">
        <v>43.520447870865198</v>
      </c>
      <c r="M3767">
        <v>41.403444498603001</v>
      </c>
      <c r="N3767">
        <v>1.65854956619537</v>
      </c>
      <c r="O3767">
        <v>45.775563258232197</v>
      </c>
      <c r="P3767">
        <v>105.064415815193</v>
      </c>
      <c r="Q3767">
        <v>0.107008762911213</v>
      </c>
    </row>
    <row r="3768" spans="1:17" hidden="1" x14ac:dyDescent="0.3">
      <c r="A3768" t="s">
        <v>7766</v>
      </c>
      <c r="B3768" t="s">
        <v>7767</v>
      </c>
      <c r="C3768" t="s">
        <v>10398</v>
      </c>
      <c r="E3768">
        <v>34.134285583</v>
      </c>
      <c r="F3768">
        <v>9.19</v>
      </c>
      <c r="G3768">
        <v>-90.185413401965306</v>
      </c>
      <c r="H3768">
        <v>2.74679542456605</v>
      </c>
      <c r="I3768">
        <v>-17.106285978354801</v>
      </c>
      <c r="J3768">
        <v>21.500918333140799</v>
      </c>
      <c r="K3768">
        <v>8.36766099284573</v>
      </c>
      <c r="L3768">
        <v>10.862452269765701</v>
      </c>
      <c r="M3768">
        <v>79.787566066789097</v>
      </c>
      <c r="N3768">
        <v>2.9412439057412398</v>
      </c>
      <c r="O3768">
        <v>165.50598476605001</v>
      </c>
      <c r="P3768">
        <v>33.188405797101403</v>
      </c>
      <c r="Q3768">
        <v>4.7436629052247999E-2</v>
      </c>
    </row>
    <row r="3769" spans="1:17" hidden="1" x14ac:dyDescent="0.3">
      <c r="A3769" t="s">
        <v>7768</v>
      </c>
      <c r="B3769" t="s">
        <v>7769</v>
      </c>
      <c r="C3769" t="s">
        <v>10398</v>
      </c>
      <c r="D3769" t="s">
        <v>54</v>
      </c>
      <c r="E3769">
        <v>34.040607699999903</v>
      </c>
      <c r="F3769">
        <v>5.5</v>
      </c>
      <c r="G3769">
        <v>-5.5931859894901201</v>
      </c>
      <c r="H3769">
        <v>-1.87035303188851</v>
      </c>
      <c r="I3769">
        <v>-12.2495918825592</v>
      </c>
      <c r="J3769">
        <v>1.0670674632677399</v>
      </c>
      <c r="K3769">
        <v>3.84060084798248</v>
      </c>
      <c r="L3769">
        <v>2.670549716824</v>
      </c>
      <c r="M3769">
        <v>38.443217552922597</v>
      </c>
      <c r="N3769">
        <v>1</v>
      </c>
      <c r="Q3769">
        <v>2.0202940921462999E-2</v>
      </c>
    </row>
    <row r="3770" spans="1:17" hidden="1" x14ac:dyDescent="0.3">
      <c r="A3770" t="s">
        <v>7770</v>
      </c>
      <c r="B3770" t="s">
        <v>7771</v>
      </c>
      <c r="C3770" t="s">
        <v>10398</v>
      </c>
      <c r="D3770" t="s">
        <v>215</v>
      </c>
      <c r="E3770">
        <v>34.01514495</v>
      </c>
      <c r="F3770">
        <v>49.05</v>
      </c>
      <c r="G3770">
        <v>-69.520162293554804</v>
      </c>
      <c r="H3770">
        <v>-9.1321638474731195</v>
      </c>
      <c r="I3770">
        <v>-37.685460901792098</v>
      </c>
      <c r="J3770">
        <v>-10.109593796239199</v>
      </c>
      <c r="K3770">
        <v>57.2352571629728</v>
      </c>
      <c r="L3770">
        <v>61.549585844585302</v>
      </c>
      <c r="M3770">
        <v>17.477495079541999</v>
      </c>
      <c r="N3770">
        <v>0.50865800865800803</v>
      </c>
      <c r="O3770">
        <v>140.570846075433</v>
      </c>
      <c r="P3770">
        <v>3.26315789473683</v>
      </c>
    </row>
    <row r="3771" spans="1:17" hidden="1" x14ac:dyDescent="0.3">
      <c r="A3771" t="s">
        <v>7772</v>
      </c>
      <c r="B3771" t="s">
        <v>7773</v>
      </c>
      <c r="C3771" t="s">
        <v>10398</v>
      </c>
      <c r="D3771" t="s">
        <v>514</v>
      </c>
      <c r="E3771">
        <v>33.966000000000001</v>
      </c>
      <c r="F3771">
        <v>111</v>
      </c>
      <c r="G3771">
        <v>43.8438533218768</v>
      </c>
      <c r="H3771">
        <v>-3.5125724477050602</v>
      </c>
      <c r="I3771">
        <v>-30.000058872127699</v>
      </c>
      <c r="J3771">
        <v>-1.71336738114487</v>
      </c>
      <c r="K3771">
        <v>113.02984508451701</v>
      </c>
      <c r="L3771">
        <v>111.69101609788601</v>
      </c>
      <c r="M3771">
        <v>72.915082355995196</v>
      </c>
      <c r="N3771">
        <v>0</v>
      </c>
      <c r="O3771">
        <v>25.135135135135101</v>
      </c>
      <c r="P3771">
        <v>73.4375</v>
      </c>
    </row>
    <row r="3772" spans="1:17" hidden="1" x14ac:dyDescent="0.3">
      <c r="A3772" t="s">
        <v>7774</v>
      </c>
      <c r="B3772" t="s">
        <v>7775</v>
      </c>
      <c r="C3772" t="s">
        <v>10398</v>
      </c>
      <c r="D3772" t="s">
        <v>218</v>
      </c>
      <c r="E3772">
        <v>33.925716000000001</v>
      </c>
      <c r="F3772">
        <v>85.5</v>
      </c>
      <c r="G3772">
        <v>-25.325353995196298</v>
      </c>
      <c r="H3772">
        <v>-0.98710081160436702</v>
      </c>
      <c r="I3772">
        <v>-10.4804448591217</v>
      </c>
      <c r="J3772">
        <v>-4.16819179300985</v>
      </c>
      <c r="K3772">
        <v>84.499566064007695</v>
      </c>
      <c r="L3772">
        <v>82.629427245819898</v>
      </c>
      <c r="M3772">
        <v>47.644244916515198</v>
      </c>
      <c r="N3772">
        <v>1.2955980203714801</v>
      </c>
      <c r="O3772">
        <v>26.491228070175399</v>
      </c>
      <c r="P3772">
        <v>17.7685950413223</v>
      </c>
      <c r="Q3772">
        <v>-6.3792678790064006E-2</v>
      </c>
    </row>
    <row r="3773" spans="1:17" hidden="1" x14ac:dyDescent="0.3">
      <c r="A3773" t="s">
        <v>7776</v>
      </c>
      <c r="B3773" t="s">
        <v>7777</v>
      </c>
      <c r="C3773" t="s">
        <v>10398</v>
      </c>
      <c r="D3773" t="s">
        <v>6828</v>
      </c>
      <c r="E3773">
        <v>33.914999999999999</v>
      </c>
      <c r="F3773">
        <v>33.25</v>
      </c>
      <c r="G3773">
        <v>-60.3228133447898</v>
      </c>
      <c r="H3773">
        <v>-3.7986103972944201</v>
      </c>
      <c r="I3773">
        <v>-26.9994065564069</v>
      </c>
      <c r="J3773">
        <v>-8.8972754271218797</v>
      </c>
      <c r="K3773">
        <v>32.895293272002696</v>
      </c>
      <c r="L3773">
        <v>38.174592823541197</v>
      </c>
      <c r="M3773">
        <v>58.168443905156401</v>
      </c>
      <c r="N3773">
        <v>1.6419408812046801</v>
      </c>
      <c r="O3773">
        <v>74.135338345864596</v>
      </c>
      <c r="P3773">
        <v>14.6551724137931</v>
      </c>
    </row>
    <row r="3774" spans="1:17" hidden="1" x14ac:dyDescent="0.3">
      <c r="A3774" t="s">
        <v>7778</v>
      </c>
      <c r="B3774" t="s">
        <v>7779</v>
      </c>
      <c r="C3774" t="s">
        <v>10398</v>
      </c>
      <c r="D3774" t="s">
        <v>5197</v>
      </c>
      <c r="E3774">
        <v>33.879551999999997</v>
      </c>
      <c r="F3774">
        <v>128</v>
      </c>
      <c r="G3774">
        <v>-23.589505891373602</v>
      </c>
      <c r="H3774">
        <v>-8.6761814290851298</v>
      </c>
      <c r="I3774">
        <v>-14.4935163117608</v>
      </c>
      <c r="J3774">
        <v>-12.391273949462301</v>
      </c>
      <c r="K3774">
        <v>140.92216119592101</v>
      </c>
      <c r="M3774">
        <v>27.604856148407201</v>
      </c>
      <c r="N3774">
        <v>0.63316582914572805</v>
      </c>
      <c r="O3774">
        <v>32.9296875</v>
      </c>
      <c r="P3774">
        <v>15.1079136690647</v>
      </c>
    </row>
    <row r="3775" spans="1:17" hidden="1" x14ac:dyDescent="0.3">
      <c r="A3775" t="s">
        <v>7780</v>
      </c>
      <c r="B3775" t="s">
        <v>7781</v>
      </c>
      <c r="C3775" t="s">
        <v>10398</v>
      </c>
      <c r="D3775" t="s">
        <v>1379</v>
      </c>
      <c r="E3775">
        <v>33.750287999999998</v>
      </c>
      <c r="F3775">
        <v>49.17</v>
      </c>
      <c r="G3775">
        <v>-65.835866595135499</v>
      </c>
      <c r="H3775">
        <v>-5.0658746581027998</v>
      </c>
      <c r="I3775">
        <v>-28.695296967365799</v>
      </c>
      <c r="J3775">
        <v>-2.4489319269337799</v>
      </c>
      <c r="K3775">
        <v>54.920693045640903</v>
      </c>
      <c r="M3775">
        <v>20.430052807096001</v>
      </c>
      <c r="N3775">
        <v>0.99369085173501503</v>
      </c>
      <c r="O3775">
        <v>81.0860280658938</v>
      </c>
      <c r="P3775">
        <v>13.6878612716762</v>
      </c>
    </row>
    <row r="3776" spans="1:17" hidden="1" x14ac:dyDescent="0.3">
      <c r="A3776" t="s">
        <v>7782</v>
      </c>
      <c r="B3776" t="s">
        <v>7783</v>
      </c>
      <c r="C3776" t="s">
        <v>10398</v>
      </c>
      <c r="D3776" t="s">
        <v>605</v>
      </c>
      <c r="E3776">
        <v>33.656140000000001</v>
      </c>
      <c r="F3776">
        <v>170.8</v>
      </c>
      <c r="G3776">
        <v>-10.444710507910299</v>
      </c>
      <c r="H3776">
        <v>1.16336004414005</v>
      </c>
      <c r="I3776">
        <v>-20.8564697541577</v>
      </c>
      <c r="J3776">
        <v>-21.9020466264279</v>
      </c>
      <c r="K3776">
        <v>168.53287519757899</v>
      </c>
      <c r="L3776">
        <v>164.376472055486</v>
      </c>
      <c r="M3776">
        <v>45.536568654208203</v>
      </c>
      <c r="N3776">
        <v>4.3477014017564404</v>
      </c>
      <c r="O3776">
        <v>32.2306791569086</v>
      </c>
      <c r="P3776">
        <v>32.970027247956402</v>
      </c>
      <c r="Q3776">
        <v>1.0403057837600001E-3</v>
      </c>
    </row>
    <row r="3777" spans="1:17" hidden="1" x14ac:dyDescent="0.3">
      <c r="A3777" t="s">
        <v>7784</v>
      </c>
      <c r="B3777" t="s">
        <v>7785</v>
      </c>
      <c r="C3777" t="s">
        <v>10398</v>
      </c>
      <c r="D3777" t="s">
        <v>390</v>
      </c>
      <c r="E3777">
        <v>33.594466593999996</v>
      </c>
      <c r="F3777">
        <v>28.25</v>
      </c>
      <c r="G3777">
        <v>2.6439893040662401</v>
      </c>
      <c r="H3777">
        <v>22.559468718675699</v>
      </c>
      <c r="I3777">
        <v>-16.513132278404999</v>
      </c>
      <c r="J3777">
        <v>-6.4550517406636301</v>
      </c>
      <c r="K3777">
        <v>26.686844578904299</v>
      </c>
      <c r="L3777">
        <v>26.475741709924201</v>
      </c>
      <c r="M3777">
        <v>56.330363768733697</v>
      </c>
      <c r="N3777">
        <v>1.5972397862638701</v>
      </c>
      <c r="O3777">
        <v>50.265486725663699</v>
      </c>
      <c r="P3777">
        <v>46.297255308130502</v>
      </c>
      <c r="Q3777">
        <v>0.13665474526718699</v>
      </c>
    </row>
    <row r="3778" spans="1:17" hidden="1" x14ac:dyDescent="0.3">
      <c r="A3778" t="s">
        <v>7786</v>
      </c>
      <c r="B3778" t="s">
        <v>7787</v>
      </c>
      <c r="C3778" t="s">
        <v>10398</v>
      </c>
      <c r="D3778" t="s">
        <v>407</v>
      </c>
      <c r="E3778">
        <v>33.508432618000001</v>
      </c>
      <c r="F3778">
        <v>13.19</v>
      </c>
      <c r="G3778">
        <v>-39.251180924698403</v>
      </c>
      <c r="H3778">
        <v>-13.355181362336101</v>
      </c>
      <c r="I3778">
        <v>-27.690910401224599</v>
      </c>
      <c r="J3778">
        <v>-1.40825677855142</v>
      </c>
      <c r="K3778">
        <v>13.5216178581246</v>
      </c>
      <c r="L3778">
        <v>14.2610229679181</v>
      </c>
      <c r="M3778">
        <v>43.862758242337001</v>
      </c>
      <c r="N3778">
        <v>0.58131805520384905</v>
      </c>
      <c r="O3778">
        <v>84.230477634571599</v>
      </c>
      <c r="P3778">
        <v>10.284280936454801</v>
      </c>
      <c r="Q3778">
        <v>-1.7144025968541001E-2</v>
      </c>
    </row>
    <row r="3779" spans="1:17" hidden="1" x14ac:dyDescent="0.3">
      <c r="A3779" t="s">
        <v>7788</v>
      </c>
      <c r="B3779" t="s">
        <v>7789</v>
      </c>
      <c r="C3779" t="s">
        <v>10398</v>
      </c>
      <c r="D3779" t="s">
        <v>77</v>
      </c>
      <c r="E3779">
        <v>33.502111489000001</v>
      </c>
      <c r="F3779">
        <v>53.41</v>
      </c>
      <c r="G3779">
        <v>-32.343100429033498</v>
      </c>
      <c r="H3779">
        <v>13.678465012908701</v>
      </c>
      <c r="I3779">
        <v>-25.078926364788298</v>
      </c>
      <c r="J3779">
        <v>-4.0142523368970799</v>
      </c>
      <c r="K3779">
        <v>52.0381484907915</v>
      </c>
      <c r="L3779">
        <v>53.005260508818601</v>
      </c>
      <c r="M3779">
        <v>44.4096495165075</v>
      </c>
      <c r="N3779">
        <v>0.81209702065767497</v>
      </c>
      <c r="O3779">
        <v>142.93203519939999</v>
      </c>
      <c r="P3779">
        <v>40.552631578947299</v>
      </c>
      <c r="Q3779">
        <v>7.8166287124577002E-2</v>
      </c>
    </row>
    <row r="3780" spans="1:17" hidden="1" x14ac:dyDescent="0.3">
      <c r="A3780" t="s">
        <v>7790</v>
      </c>
      <c r="B3780" t="s">
        <v>7791</v>
      </c>
      <c r="C3780" t="s">
        <v>10398</v>
      </c>
      <c r="D3780" t="s">
        <v>552</v>
      </c>
      <c r="E3780">
        <v>33.434199999999997</v>
      </c>
      <c r="F3780">
        <v>4.45</v>
      </c>
      <c r="K3780">
        <v>4.2784012200506201</v>
      </c>
      <c r="L3780">
        <v>4.6367428745490402</v>
      </c>
      <c r="M3780">
        <v>37.211772227299498</v>
      </c>
      <c r="N3780">
        <v>1</v>
      </c>
      <c r="Q3780">
        <v>4.2811073451381999E-2</v>
      </c>
    </row>
    <row r="3781" spans="1:17" hidden="1" x14ac:dyDescent="0.3">
      <c r="A3781" t="s">
        <v>7792</v>
      </c>
      <c r="B3781" t="s">
        <v>7793</v>
      </c>
      <c r="C3781" t="s">
        <v>10398</v>
      </c>
      <c r="D3781" t="s">
        <v>467</v>
      </c>
      <c r="E3781">
        <v>33.402446927999897</v>
      </c>
      <c r="F3781">
        <v>4.96</v>
      </c>
      <c r="G3781">
        <v>-66.808836551540793</v>
      </c>
      <c r="H3781">
        <v>-10.516901452034</v>
      </c>
      <c r="I3781">
        <v>-53.6797125517814</v>
      </c>
      <c r="J3781">
        <v>-4.8567858487283697</v>
      </c>
      <c r="K3781">
        <v>5.4568182105741903</v>
      </c>
      <c r="L3781">
        <v>7.9151816699467199</v>
      </c>
      <c r="M3781">
        <v>43.167433710359902</v>
      </c>
      <c r="N3781">
        <v>0.34282123191800801</v>
      </c>
      <c r="O3781">
        <v>121.774193548387</v>
      </c>
      <c r="P3781">
        <v>6.4377682403433401</v>
      </c>
      <c r="Q3781">
        <v>-0.22972674235134199</v>
      </c>
    </row>
    <row r="3782" spans="1:17" hidden="1" x14ac:dyDescent="0.3">
      <c r="A3782" t="s">
        <v>7794</v>
      </c>
      <c r="B3782" t="s">
        <v>7795</v>
      </c>
      <c r="C3782" t="s">
        <v>10398</v>
      </c>
      <c r="D3782" t="s">
        <v>1171</v>
      </c>
      <c r="E3782">
        <v>33.352936266999997</v>
      </c>
      <c r="F3782">
        <v>4.2699999999999996</v>
      </c>
      <c r="G3782">
        <v>14.1773970929206</v>
      </c>
      <c r="H3782">
        <v>-0.85023478536741404</v>
      </c>
      <c r="I3782">
        <v>-46.330591085012898</v>
      </c>
      <c r="J3782">
        <v>11.5678826188551</v>
      </c>
      <c r="K3782">
        <v>4.2975012089373097</v>
      </c>
      <c r="L3782">
        <v>4.6700270116292097</v>
      </c>
      <c r="M3782">
        <v>60.917196912068803</v>
      </c>
      <c r="N3782">
        <v>1.68231097201087</v>
      </c>
      <c r="O3782">
        <v>71.896955503512899</v>
      </c>
      <c r="P3782">
        <v>44.745762711864302</v>
      </c>
      <c r="Q3782">
        <v>7.6345815933902994E-2</v>
      </c>
    </row>
    <row r="3783" spans="1:17" hidden="1" x14ac:dyDescent="0.3">
      <c r="A3783" t="s">
        <v>7796</v>
      </c>
      <c r="B3783" t="s">
        <v>7797</v>
      </c>
      <c r="C3783" t="s">
        <v>10398</v>
      </c>
      <c r="D3783" t="s">
        <v>605</v>
      </c>
      <c r="E3783">
        <v>33.278491762999998</v>
      </c>
      <c r="F3783">
        <v>15.07</v>
      </c>
      <c r="G3783">
        <v>-3.4848600672444601</v>
      </c>
      <c r="H3783">
        <v>17.624925661506801</v>
      </c>
      <c r="I3783">
        <v>-10.4524398245087</v>
      </c>
      <c r="J3783">
        <v>-10.1403336732797</v>
      </c>
      <c r="K3783">
        <v>13.488811498794499</v>
      </c>
      <c r="L3783">
        <v>13.4464354221543</v>
      </c>
      <c r="M3783">
        <v>54.975809351497503</v>
      </c>
      <c r="N3783">
        <v>2.9289418867352</v>
      </c>
      <c r="O3783">
        <v>49.303251493032498</v>
      </c>
      <c r="P3783">
        <v>37.625570776255699</v>
      </c>
      <c r="Q3783">
        <v>1.2314396144937E-2</v>
      </c>
    </row>
    <row r="3784" spans="1:17" hidden="1" x14ac:dyDescent="0.3">
      <c r="A3784" t="s">
        <v>7798</v>
      </c>
      <c r="B3784" t="s">
        <v>7799</v>
      </c>
      <c r="C3784" t="s">
        <v>10398</v>
      </c>
      <c r="E3784">
        <v>33.273600000000002</v>
      </c>
      <c r="F3784">
        <v>17.329999999999998</v>
      </c>
      <c r="G3784">
        <v>135.04592215187901</v>
      </c>
      <c r="H3784">
        <v>-13.7549966901293</v>
      </c>
      <c r="I3784">
        <v>-79.472609202712405</v>
      </c>
      <c r="J3784">
        <v>-9.3896075900221501</v>
      </c>
      <c r="K3784">
        <v>21.397004957280199</v>
      </c>
      <c r="L3784">
        <v>24.6820579051093</v>
      </c>
      <c r="M3784">
        <v>12.2462836334381</v>
      </c>
      <c r="N3784">
        <v>0.57929801822861005</v>
      </c>
      <c r="O3784">
        <v>319.792267743796</v>
      </c>
      <c r="P3784">
        <v>191.82308949531901</v>
      </c>
    </row>
    <row r="3785" spans="1:17" hidden="1" x14ac:dyDescent="0.3">
      <c r="A3785" t="s">
        <v>7800</v>
      </c>
      <c r="B3785" t="s">
        <v>7801</v>
      </c>
      <c r="C3785" t="s">
        <v>10398</v>
      </c>
      <c r="D3785" t="s">
        <v>218</v>
      </c>
      <c r="E3785">
        <v>33.237908339999997</v>
      </c>
      <c r="F3785">
        <v>6.01</v>
      </c>
      <c r="G3785">
        <v>234.64877756430101</v>
      </c>
      <c r="H3785">
        <v>14.7702558351232</v>
      </c>
      <c r="I3785">
        <v>85.633516591956095</v>
      </c>
      <c r="J3785">
        <v>5.9508661954974498</v>
      </c>
      <c r="K3785">
        <v>5.3167573946460998</v>
      </c>
      <c r="L3785">
        <v>3.8686381331214901</v>
      </c>
      <c r="M3785">
        <v>76.0095078096289</v>
      </c>
      <c r="N3785">
        <v>1.12171736420079</v>
      </c>
      <c r="O3785">
        <v>6.1564059900166299</v>
      </c>
      <c r="P3785">
        <v>472.38095238095201</v>
      </c>
      <c r="Q3785">
        <v>0.22411189528679301</v>
      </c>
    </row>
    <row r="3786" spans="1:17" hidden="1" x14ac:dyDescent="0.3">
      <c r="A3786" t="s">
        <v>7802</v>
      </c>
      <c r="B3786" t="s">
        <v>7803</v>
      </c>
      <c r="C3786" t="s">
        <v>10398</v>
      </c>
      <c r="D3786" t="s">
        <v>7474</v>
      </c>
      <c r="E3786">
        <v>33.234344664999902</v>
      </c>
      <c r="F3786">
        <v>581.45000000000005</v>
      </c>
      <c r="G3786">
        <v>-58.149277322590699</v>
      </c>
      <c r="H3786">
        <v>-12.6483396829651</v>
      </c>
      <c r="I3786">
        <v>-39.6270108675008</v>
      </c>
      <c r="J3786">
        <v>2.3103552465923398</v>
      </c>
      <c r="K3786">
        <v>596.938530539873</v>
      </c>
      <c r="L3786">
        <v>677.83287990240206</v>
      </c>
      <c r="M3786">
        <v>56.238804767108199</v>
      </c>
      <c r="N3786">
        <v>2.4780870971468101</v>
      </c>
      <c r="O3786">
        <v>117.39616476051199</v>
      </c>
      <c r="P3786">
        <v>14.9110671936758</v>
      </c>
      <c r="Q3786">
        <v>8.6035834448550993E-2</v>
      </c>
    </row>
    <row r="3787" spans="1:17" hidden="1" x14ac:dyDescent="0.3">
      <c r="A3787" t="s">
        <v>7804</v>
      </c>
      <c r="B3787" t="s">
        <v>7805</v>
      </c>
      <c r="C3787" t="s">
        <v>10398</v>
      </c>
      <c r="D3787" t="s">
        <v>54</v>
      </c>
      <c r="E3787">
        <v>33.222504462000003</v>
      </c>
      <c r="F3787">
        <v>20.37</v>
      </c>
      <c r="G3787">
        <v>4.6845339415209004</v>
      </c>
      <c r="H3787">
        <v>-11.0453984073939</v>
      </c>
      <c r="I3787">
        <v>1.3768437950974599</v>
      </c>
      <c r="J3787">
        <v>-3.1696780607565298</v>
      </c>
      <c r="K3787">
        <v>20.747476190273101</v>
      </c>
      <c r="L3787">
        <v>19.165888985757299</v>
      </c>
      <c r="M3787">
        <v>42.234306459653702</v>
      </c>
      <c r="N3787">
        <v>0.840649609736137</v>
      </c>
      <c r="O3787">
        <v>22.680412371134</v>
      </c>
      <c r="P3787">
        <v>66.967213114754102</v>
      </c>
      <c r="Q3787">
        <v>5.1624145336862999E-2</v>
      </c>
    </row>
    <row r="3788" spans="1:17" hidden="1" x14ac:dyDescent="0.3">
      <c r="A3788" t="s">
        <v>7806</v>
      </c>
      <c r="B3788" t="s">
        <v>7807</v>
      </c>
      <c r="C3788" t="s">
        <v>10398</v>
      </c>
      <c r="D3788" t="s">
        <v>51</v>
      </c>
      <c r="E3788">
        <v>33.219971999999999</v>
      </c>
      <c r="F3788">
        <v>61.8</v>
      </c>
      <c r="G3788">
        <v>135.30133831973299</v>
      </c>
      <c r="H3788">
        <v>74.812675390303795</v>
      </c>
      <c r="I3788">
        <v>87.904703032634103</v>
      </c>
      <c r="J3788">
        <v>-1.71336738114487</v>
      </c>
      <c r="K3788">
        <v>47.181493341215003</v>
      </c>
      <c r="L3788">
        <v>33.937182222372002</v>
      </c>
      <c r="M3788">
        <v>96.322928893111694</v>
      </c>
      <c r="N3788">
        <v>6.9584736251402907E-2</v>
      </c>
      <c r="O3788">
        <v>0</v>
      </c>
      <c r="P3788">
        <v>197.11538461538399</v>
      </c>
    </row>
    <row r="3789" spans="1:17" hidden="1" x14ac:dyDescent="0.3">
      <c r="A3789" t="s">
        <v>7808</v>
      </c>
      <c r="B3789" t="s">
        <v>7809</v>
      </c>
      <c r="C3789" t="s">
        <v>10398</v>
      </c>
      <c r="D3789" t="s">
        <v>77</v>
      </c>
      <c r="E3789">
        <v>33.178871000000001</v>
      </c>
      <c r="F3789">
        <v>0.57999999999999996</v>
      </c>
      <c r="G3789">
        <v>-43.173893591703298</v>
      </c>
      <c r="H3789">
        <v>-9.4216633567959693</v>
      </c>
      <c r="I3789">
        <v>-72.426005628783201</v>
      </c>
      <c r="J3789">
        <v>-6.71336738114488</v>
      </c>
      <c r="K3789">
        <v>0.67965656362515103</v>
      </c>
      <c r="L3789">
        <v>0.877054618190933</v>
      </c>
      <c r="M3789">
        <v>33.983820601163501</v>
      </c>
      <c r="N3789">
        <v>0.145663470488542</v>
      </c>
      <c r="O3789">
        <v>212.068965517241</v>
      </c>
      <c r="P3789">
        <v>1.7543859649122799</v>
      </c>
      <c r="Q3789">
        <v>9.7120387612149001E-2</v>
      </c>
    </row>
    <row r="3790" spans="1:17" hidden="1" x14ac:dyDescent="0.3">
      <c r="A3790" t="s">
        <v>7810</v>
      </c>
      <c r="B3790" t="s">
        <v>7811</v>
      </c>
      <c r="C3790" t="s">
        <v>10398</v>
      </c>
      <c r="E3790">
        <v>33.079332399999998</v>
      </c>
      <c r="F3790">
        <v>12.83</v>
      </c>
      <c r="G3790">
        <v>1.1912666755975401</v>
      </c>
      <c r="H3790">
        <v>3.9116699765373601</v>
      </c>
      <c r="I3790">
        <v>13.225071507557301</v>
      </c>
      <c r="J3790">
        <v>-0.38834789556420701</v>
      </c>
      <c r="K3790">
        <v>12.245116814933899</v>
      </c>
      <c r="L3790">
        <v>11.373075315792001</v>
      </c>
      <c r="M3790">
        <v>51.0084248754114</v>
      </c>
      <c r="N3790">
        <v>1.1677002983639899</v>
      </c>
      <c r="O3790">
        <v>15.7443491816056</v>
      </c>
      <c r="P3790">
        <v>54.021608643457299</v>
      </c>
      <c r="Q3790">
        <v>-3.5593872544682999E-2</v>
      </c>
    </row>
    <row r="3791" spans="1:17" hidden="1" x14ac:dyDescent="0.3">
      <c r="A3791" t="s">
        <v>7812</v>
      </c>
      <c r="B3791" t="s">
        <v>7813</v>
      </c>
      <c r="C3791" t="s">
        <v>10398</v>
      </c>
      <c r="D3791" t="s">
        <v>605</v>
      </c>
      <c r="E3791">
        <v>33.075160341999997</v>
      </c>
      <c r="F3791">
        <v>1.1299999999999999</v>
      </c>
      <c r="G3791">
        <v>-21.974599059075501</v>
      </c>
      <c r="H3791">
        <v>-8.8464421178578991</v>
      </c>
      <c r="I3791">
        <v>-15.368024240093099</v>
      </c>
      <c r="J3791">
        <v>-1.71336738114487</v>
      </c>
      <c r="K3791">
        <v>1.1000038289296199</v>
      </c>
      <c r="L3791">
        <v>1.1136799933411199</v>
      </c>
      <c r="M3791">
        <v>61.737016313054099</v>
      </c>
      <c r="N3791">
        <v>1.2971648392977</v>
      </c>
      <c r="O3791">
        <v>85.840707964601705</v>
      </c>
      <c r="P3791">
        <v>32.941176470588204</v>
      </c>
      <c r="Q3791">
        <v>4.2997756829110001E-2</v>
      </c>
    </row>
    <row r="3792" spans="1:17" hidden="1" x14ac:dyDescent="0.3">
      <c r="A3792" t="s">
        <v>7814</v>
      </c>
      <c r="B3792" t="s">
        <v>7815</v>
      </c>
      <c r="C3792" t="s">
        <v>10398</v>
      </c>
      <c r="D3792" t="s">
        <v>46</v>
      </c>
      <c r="E3792">
        <v>33.071962200000002</v>
      </c>
      <c r="F3792">
        <v>1.38</v>
      </c>
      <c r="G3792">
        <v>23.7396866552101</v>
      </c>
      <c r="H3792">
        <v>22.936827209241699</v>
      </c>
      <c r="I3792">
        <v>1.9047030326341099</v>
      </c>
      <c r="J3792">
        <v>15.6779369666812</v>
      </c>
      <c r="K3792">
        <v>1.2382913217748801</v>
      </c>
      <c r="L3792">
        <v>1.0782965343362301</v>
      </c>
      <c r="M3792">
        <v>93.3670619694105</v>
      </c>
      <c r="N3792">
        <v>1.07615687012332</v>
      </c>
      <c r="O3792">
        <v>19.565217391304301</v>
      </c>
      <c r="P3792">
        <v>83.999999999999901</v>
      </c>
      <c r="Q3792">
        <v>8.7939693089326004E-2</v>
      </c>
    </row>
    <row r="3793" spans="1:17" hidden="1" x14ac:dyDescent="0.3">
      <c r="A3793" t="s">
        <v>7816</v>
      </c>
      <c r="B3793" t="s">
        <v>7817</v>
      </c>
      <c r="C3793" t="s">
        <v>10398</v>
      </c>
      <c r="D3793" t="s">
        <v>605</v>
      </c>
      <c r="E3793">
        <v>33.002700750000002</v>
      </c>
      <c r="F3793">
        <v>53.01</v>
      </c>
      <c r="G3793">
        <v>-26.6915793191015</v>
      </c>
      <c r="H3793">
        <v>-0.866975856795972</v>
      </c>
      <c r="I3793">
        <v>9.6396427916702496</v>
      </c>
      <c r="J3793">
        <v>5.3761094922140504</v>
      </c>
      <c r="K3793">
        <v>51.301316908728701</v>
      </c>
      <c r="L3793">
        <v>46.338864747176302</v>
      </c>
      <c r="M3793">
        <v>44.114527541403902</v>
      </c>
      <c r="N3793">
        <v>0.187381949888201</v>
      </c>
      <c r="O3793">
        <v>22.2410865874363</v>
      </c>
      <c r="P3793">
        <v>71.414713015359695</v>
      </c>
      <c r="Q3793">
        <v>9.3810920466566999E-2</v>
      </c>
    </row>
    <row r="3794" spans="1:17" hidden="1" x14ac:dyDescent="0.3">
      <c r="A3794" t="s">
        <v>7818</v>
      </c>
      <c r="B3794" t="s">
        <v>7819</v>
      </c>
      <c r="C3794" t="s">
        <v>10398</v>
      </c>
      <c r="D3794" t="s">
        <v>605</v>
      </c>
      <c r="E3794">
        <v>32.994774</v>
      </c>
      <c r="F3794">
        <v>64.650000000000006</v>
      </c>
      <c r="G3794">
        <v>-73.031966888096804</v>
      </c>
      <c r="H3794">
        <v>-15.3120743157</v>
      </c>
      <c r="I3794">
        <v>-61.5336171773396</v>
      </c>
      <c r="J3794">
        <v>-11.366145158922601</v>
      </c>
      <c r="K3794">
        <v>75.129235911834002</v>
      </c>
      <c r="M3794">
        <v>28.780053741290899</v>
      </c>
      <c r="N3794">
        <v>0.60580595874713505</v>
      </c>
      <c r="O3794">
        <v>94.911059551430697</v>
      </c>
      <c r="P3794">
        <v>1.015625</v>
      </c>
    </row>
    <row r="3795" spans="1:17" hidden="1" x14ac:dyDescent="0.3">
      <c r="A3795" t="s">
        <v>7820</v>
      </c>
      <c r="B3795" t="s">
        <v>7821</v>
      </c>
      <c r="C3795" t="s">
        <v>10398</v>
      </c>
      <c r="D3795" t="s">
        <v>991</v>
      </c>
      <c r="E3795">
        <v>32.914775599999999</v>
      </c>
      <c r="F3795">
        <v>1.61</v>
      </c>
      <c r="G3795">
        <v>-8.5410150991757696</v>
      </c>
      <c r="H3795">
        <v>-6.8756510868573102</v>
      </c>
      <c r="I3795">
        <v>4.8054663914127396</v>
      </c>
      <c r="J3795">
        <v>4.9980420148282798</v>
      </c>
      <c r="K3795">
        <v>1.62030095205251</v>
      </c>
      <c r="L3795">
        <v>1.6008737367500601</v>
      </c>
      <c r="M3795">
        <v>47.431576918958399</v>
      </c>
      <c r="N3795">
        <v>0.88190230600795705</v>
      </c>
      <c r="O3795">
        <v>22.981366459627299</v>
      </c>
      <c r="P3795">
        <v>46.363636363636303</v>
      </c>
      <c r="Q3795">
        <v>-7.3834581102821997E-2</v>
      </c>
    </row>
    <row r="3796" spans="1:17" hidden="1" x14ac:dyDescent="0.3">
      <c r="A3796" t="s">
        <v>7822</v>
      </c>
      <c r="B3796" t="s">
        <v>7823</v>
      </c>
      <c r="C3796" t="s">
        <v>10398</v>
      </c>
      <c r="D3796" t="s">
        <v>1208</v>
      </c>
      <c r="E3796">
        <v>32.853279999999998</v>
      </c>
      <c r="F3796">
        <v>81.319999999999993</v>
      </c>
      <c r="G3796">
        <v>31.2131557739235</v>
      </c>
      <c r="H3796">
        <v>-10.660502642510201</v>
      </c>
      <c r="I3796">
        <v>19.969219161666299</v>
      </c>
      <c r="J3796">
        <v>-9.4251107624477299</v>
      </c>
      <c r="K3796">
        <v>84.085600058334407</v>
      </c>
      <c r="L3796">
        <v>69.574200647145503</v>
      </c>
      <c r="M3796">
        <v>31.126387335020301</v>
      </c>
      <c r="N3796">
        <v>0.25925482670040401</v>
      </c>
      <c r="O3796">
        <v>54.943433349729403</v>
      </c>
      <c r="P3796">
        <v>67.635539064110404</v>
      </c>
      <c r="Q3796">
        <v>7.9203029939409003E-2</v>
      </c>
    </row>
    <row r="3797" spans="1:17" hidden="1" x14ac:dyDescent="0.3">
      <c r="A3797" t="s">
        <v>7824</v>
      </c>
      <c r="B3797" t="s">
        <v>7825</v>
      </c>
      <c r="C3797" t="s">
        <v>10398</v>
      </c>
      <c r="D3797" t="s">
        <v>1796</v>
      </c>
      <c r="E3797">
        <v>32.836799499999998</v>
      </c>
      <c r="F3797">
        <v>33.130000000000003</v>
      </c>
      <c r="G3797">
        <v>12.290721630227999</v>
      </c>
      <c r="H3797">
        <v>-3.46624934405712</v>
      </c>
      <c r="I3797">
        <v>9.5732964815744008</v>
      </c>
      <c r="J3797">
        <v>-2.05632251118204</v>
      </c>
      <c r="K3797">
        <v>33.388101286726403</v>
      </c>
      <c r="L3797">
        <v>29.802003956670099</v>
      </c>
      <c r="M3797">
        <v>46.034418039907003</v>
      </c>
      <c r="N3797">
        <v>0.72199376326575204</v>
      </c>
      <c r="O3797">
        <v>20.676124358587298</v>
      </c>
      <c r="P3797">
        <v>62.800982800982801</v>
      </c>
      <c r="Q3797">
        <v>0.12030012670217</v>
      </c>
    </row>
    <row r="3798" spans="1:17" hidden="1" x14ac:dyDescent="0.3">
      <c r="A3798" t="s">
        <v>7826</v>
      </c>
      <c r="B3798" t="s">
        <v>7827</v>
      </c>
      <c r="C3798" t="s">
        <v>10398</v>
      </c>
      <c r="E3798">
        <v>32.831679375</v>
      </c>
      <c r="F3798">
        <v>52.25</v>
      </c>
      <c r="G3798">
        <v>217.813268215493</v>
      </c>
      <c r="H3798">
        <v>55.694784969259302</v>
      </c>
      <c r="I3798">
        <v>40.912615388081399</v>
      </c>
      <c r="J3798">
        <v>6.62522103747886E-3</v>
      </c>
      <c r="K3798">
        <v>47.177622449565099</v>
      </c>
      <c r="L3798">
        <v>38.545787714620197</v>
      </c>
      <c r="M3798">
        <v>50.552121069479597</v>
      </c>
      <c r="N3798">
        <v>0.35458730840400299</v>
      </c>
      <c r="O3798">
        <v>12.363636363636299</v>
      </c>
      <c r="P3798">
        <v>247.406914893617</v>
      </c>
      <c r="Q3798">
        <v>0.102002399555331</v>
      </c>
    </row>
    <row r="3799" spans="1:17" hidden="1" x14ac:dyDescent="0.3">
      <c r="A3799" t="s">
        <v>7828</v>
      </c>
      <c r="B3799" t="s">
        <v>7829</v>
      </c>
      <c r="C3799" t="s">
        <v>10398</v>
      </c>
      <c r="D3799" t="s">
        <v>533</v>
      </c>
      <c r="E3799">
        <v>32.809332640000001</v>
      </c>
      <c r="F3799">
        <v>83.56</v>
      </c>
      <c r="G3799">
        <v>83.569618627999304</v>
      </c>
      <c r="H3799">
        <v>-13.8104164130306</v>
      </c>
      <c r="I3799">
        <v>39.863115130932798</v>
      </c>
      <c r="J3799">
        <v>-6.6877263555038402</v>
      </c>
      <c r="K3799">
        <v>74.434555381426193</v>
      </c>
      <c r="L3799">
        <v>62.896304059500999</v>
      </c>
      <c r="M3799">
        <v>69.880064554452005</v>
      </c>
      <c r="N3799">
        <v>0.59701211303359802</v>
      </c>
      <c r="O3799">
        <v>7.3480134035423603</v>
      </c>
      <c r="P3799">
        <v>153.21212121212099</v>
      </c>
      <c r="Q3799">
        <v>9.3684752881636996E-2</v>
      </c>
    </row>
    <row r="3800" spans="1:17" hidden="1" x14ac:dyDescent="0.3">
      <c r="A3800" t="s">
        <v>7830</v>
      </c>
      <c r="B3800" t="s">
        <v>7831</v>
      </c>
      <c r="C3800" t="s">
        <v>10398</v>
      </c>
      <c r="D3800" t="s">
        <v>1603</v>
      </c>
      <c r="E3800">
        <v>32.6262118</v>
      </c>
      <c r="F3800">
        <v>6.5</v>
      </c>
      <c r="G3800">
        <v>-2.1426662859662602</v>
      </c>
      <c r="H3800">
        <v>9.07833664320402</v>
      </c>
      <c r="I3800">
        <v>-32.568981177892198</v>
      </c>
      <c r="J3800">
        <v>-7.5224960118502802</v>
      </c>
      <c r="K3800">
        <v>6.6778120946047403</v>
      </c>
      <c r="L3800">
        <v>6.1508612750482801</v>
      </c>
      <c r="M3800">
        <v>38.3072376232154</v>
      </c>
      <c r="N3800">
        <v>1.3299284587672</v>
      </c>
      <c r="O3800">
        <v>29.846153846153801</v>
      </c>
      <c r="P3800">
        <v>39.784946236559101</v>
      </c>
      <c r="Q3800">
        <v>6.7723007634537993E-2</v>
      </c>
    </row>
    <row r="3801" spans="1:17" hidden="1" x14ac:dyDescent="0.3">
      <c r="A3801" t="s">
        <v>7832</v>
      </c>
      <c r="B3801" t="s">
        <v>7833</v>
      </c>
      <c r="C3801" t="s">
        <v>10398</v>
      </c>
      <c r="D3801" t="s">
        <v>7051</v>
      </c>
      <c r="E3801">
        <v>32.614843999999998</v>
      </c>
      <c r="F3801">
        <v>145.55000000000001</v>
      </c>
      <c r="G3801">
        <v>-20.852518549620999</v>
      </c>
      <c r="H3801">
        <v>-12.7011339631363</v>
      </c>
      <c r="I3801">
        <v>-2.5794239514928501</v>
      </c>
      <c r="J3801">
        <v>-8.4718154412199702</v>
      </c>
      <c r="K3801">
        <v>160.634725253786</v>
      </c>
      <c r="L3801">
        <v>134.27591324586601</v>
      </c>
      <c r="M3801">
        <v>21.708902162159301</v>
      </c>
      <c r="N3801">
        <v>0.67362525458248401</v>
      </c>
      <c r="O3801">
        <v>42.459635863964202</v>
      </c>
      <c r="P3801">
        <v>41.105186621425098</v>
      </c>
    </row>
    <row r="3802" spans="1:17" hidden="1" x14ac:dyDescent="0.3">
      <c r="A3802" t="s">
        <v>7834</v>
      </c>
      <c r="B3802" t="s">
        <v>7835</v>
      </c>
      <c r="C3802" t="s">
        <v>10398</v>
      </c>
      <c r="D3802" t="s">
        <v>605</v>
      </c>
      <c r="E3802">
        <v>32.610198560000001</v>
      </c>
      <c r="F3802">
        <v>15.2</v>
      </c>
      <c r="G3802">
        <v>-91.498408582885006</v>
      </c>
      <c r="H3802">
        <v>8.1709292357966099</v>
      </c>
      <c r="I3802">
        <v>-50.086348421504503</v>
      </c>
      <c r="J3802">
        <v>-3.6488512521126202</v>
      </c>
      <c r="K3802">
        <v>15.8343542313032</v>
      </c>
      <c r="M3802">
        <v>44.315203341212701</v>
      </c>
      <c r="N3802">
        <v>0.54597701149425204</v>
      </c>
      <c r="O3802">
        <v>176.31578947368399</v>
      </c>
      <c r="P3802">
        <v>13.011152416356801</v>
      </c>
    </row>
    <row r="3803" spans="1:17" hidden="1" x14ac:dyDescent="0.3">
      <c r="A3803" t="s">
        <v>7836</v>
      </c>
      <c r="B3803" t="s">
        <v>7837</v>
      </c>
      <c r="C3803" t="s">
        <v>10398</v>
      </c>
      <c r="E3803">
        <v>32.591715000000001</v>
      </c>
      <c r="F3803">
        <v>99.25</v>
      </c>
      <c r="G3803">
        <v>290.601103533561</v>
      </c>
      <c r="H3803">
        <v>3.85552624859382</v>
      </c>
      <c r="I3803">
        <v>302.09945324431902</v>
      </c>
      <c r="J3803">
        <v>-9.0784177013644491</v>
      </c>
      <c r="K3803">
        <v>81.488731954767502</v>
      </c>
      <c r="M3803">
        <v>24.127843225570899</v>
      </c>
      <c r="O3803">
        <v>21.712846347607002</v>
      </c>
      <c r="P3803">
        <v>341.11111111111097</v>
      </c>
    </row>
    <row r="3804" spans="1:17" hidden="1" x14ac:dyDescent="0.3">
      <c r="A3804" t="s">
        <v>7838</v>
      </c>
      <c r="B3804" t="s">
        <v>7839</v>
      </c>
      <c r="C3804" t="s">
        <v>10398</v>
      </c>
      <c r="D3804" t="s">
        <v>218</v>
      </c>
      <c r="E3804">
        <v>32.547474000000001</v>
      </c>
      <c r="F3804">
        <v>25.8</v>
      </c>
      <c r="G3804">
        <v>29.665612581136099</v>
      </c>
      <c r="H3804">
        <v>-18.2549966901293</v>
      </c>
      <c r="I3804">
        <v>37.7959417033289</v>
      </c>
      <c r="J3804">
        <v>8.3334610564881704</v>
      </c>
      <c r="K3804">
        <v>25.480249587446</v>
      </c>
      <c r="L3804">
        <v>22.469815897557201</v>
      </c>
      <c r="M3804">
        <v>64.952700467034504</v>
      </c>
      <c r="N3804">
        <v>0.48786699856580001</v>
      </c>
      <c r="O3804">
        <v>22.131782945736401</v>
      </c>
      <c r="P3804">
        <v>82.978723404255305</v>
      </c>
      <c r="Q3804">
        <v>0.100148348929785</v>
      </c>
    </row>
    <row r="3805" spans="1:17" hidden="1" x14ac:dyDescent="0.3">
      <c r="A3805" t="s">
        <v>7840</v>
      </c>
      <c r="B3805" t="s">
        <v>7841</v>
      </c>
      <c r="C3805" t="s">
        <v>10398</v>
      </c>
      <c r="D3805" t="s">
        <v>132</v>
      </c>
      <c r="E3805">
        <v>32.527718499999999</v>
      </c>
      <c r="F3805">
        <v>100.15</v>
      </c>
      <c r="G3805">
        <v>24.625632656647401</v>
      </c>
      <c r="H3805">
        <v>1.56722553209291</v>
      </c>
      <c r="I3805">
        <v>22.782463617807799</v>
      </c>
      <c r="J3805">
        <v>-10.3173723634194</v>
      </c>
      <c r="K3805">
        <v>95.114744741535304</v>
      </c>
      <c r="L3805">
        <v>77.311995732311004</v>
      </c>
      <c r="M3805">
        <v>51.570417748516803</v>
      </c>
      <c r="N3805">
        <v>0.53551823017329903</v>
      </c>
      <c r="O3805">
        <v>27.758362456315499</v>
      </c>
      <c r="P3805">
        <v>142.552676192782</v>
      </c>
      <c r="Q3805">
        <v>4.5173040270659999E-2</v>
      </c>
    </row>
    <row r="3806" spans="1:17" hidden="1" x14ac:dyDescent="0.3">
      <c r="A3806" t="s">
        <v>7842</v>
      </c>
      <c r="B3806" t="s">
        <v>7843</v>
      </c>
      <c r="C3806" t="s">
        <v>10398</v>
      </c>
      <c r="D3806" t="s">
        <v>1556</v>
      </c>
      <c r="E3806">
        <v>32.5</v>
      </c>
      <c r="F3806">
        <v>3.25</v>
      </c>
      <c r="G3806">
        <v>60.464832854040601</v>
      </c>
      <c r="H3806">
        <v>52.938742734574497</v>
      </c>
      <c r="I3806">
        <v>71.963182564797805</v>
      </c>
      <c r="J3806">
        <v>-2.3543930221705098</v>
      </c>
      <c r="K3806">
        <v>2.3540234811559801</v>
      </c>
      <c r="L3806">
        <v>1.9669468426180801</v>
      </c>
      <c r="M3806">
        <v>71.260220375039495</v>
      </c>
      <c r="N3806">
        <v>1.65253951381488</v>
      </c>
      <c r="O3806">
        <v>10.769230769230701</v>
      </c>
      <c r="P3806">
        <v>125.694444444444</v>
      </c>
      <c r="Q3806">
        <v>0.17943080238668599</v>
      </c>
    </row>
    <row r="3807" spans="1:17" hidden="1" x14ac:dyDescent="0.3">
      <c r="A3807" t="s">
        <v>7844</v>
      </c>
      <c r="B3807" t="s">
        <v>7845</v>
      </c>
      <c r="C3807" t="s">
        <v>10398</v>
      </c>
      <c r="D3807" t="s">
        <v>533</v>
      </c>
      <c r="E3807">
        <v>32.468419617999999</v>
      </c>
      <c r="F3807">
        <v>14.11</v>
      </c>
      <c r="G3807">
        <v>209.045880113804</v>
      </c>
      <c r="H3807">
        <v>-8.1991358842685003</v>
      </c>
      <c r="I3807">
        <v>168.22471040509501</v>
      </c>
      <c r="J3807">
        <v>2.9951527982273101</v>
      </c>
      <c r="K3807">
        <v>13.0965709211463</v>
      </c>
      <c r="L3807">
        <v>9.7584656164553891</v>
      </c>
      <c r="M3807">
        <v>54.925499123309997</v>
      </c>
      <c r="N3807">
        <v>0.81259265272714898</v>
      </c>
      <c r="O3807">
        <v>13.678242381289801</v>
      </c>
      <c r="P3807">
        <v>292.191824052046</v>
      </c>
      <c r="Q3807">
        <v>1.0741591640717E-2</v>
      </c>
    </row>
    <row r="3808" spans="1:17" hidden="1" x14ac:dyDescent="0.3">
      <c r="A3808" t="s">
        <v>7846</v>
      </c>
      <c r="B3808" t="s">
        <v>7847</v>
      </c>
      <c r="C3808" t="s">
        <v>10398</v>
      </c>
      <c r="D3808" t="s">
        <v>2435</v>
      </c>
      <c r="E3808">
        <v>32.440716000000002</v>
      </c>
      <c r="F3808">
        <v>45.65</v>
      </c>
      <c r="G3808">
        <v>10.1369930525165</v>
      </c>
      <c r="H3808">
        <v>-3.0801444845813202</v>
      </c>
      <c r="I3808">
        <v>-22.7925829798919</v>
      </c>
      <c r="J3808">
        <v>0.51140326105695499</v>
      </c>
      <c r="K3808">
        <v>44.068186698629198</v>
      </c>
      <c r="L3808">
        <v>43.923417219768901</v>
      </c>
      <c r="M3808">
        <v>65.094932902259004</v>
      </c>
      <c r="N3808">
        <v>0.22941981645574699</v>
      </c>
      <c r="O3808">
        <v>51.872946330777602</v>
      </c>
      <c r="P3808">
        <v>52.115961346217901</v>
      </c>
      <c r="Q3808">
        <v>7.7604056792794002E-2</v>
      </c>
    </row>
    <row r="3809" spans="1:17" hidden="1" x14ac:dyDescent="0.3">
      <c r="A3809" t="s">
        <v>7848</v>
      </c>
      <c r="B3809" t="s">
        <v>7849</v>
      </c>
      <c r="C3809" t="s">
        <v>10398</v>
      </c>
      <c r="D3809" t="s">
        <v>2266</v>
      </c>
      <c r="E3809">
        <v>32.373922499999999</v>
      </c>
      <c r="F3809">
        <v>173</v>
      </c>
      <c r="G3809">
        <v>-56.751541414965203</v>
      </c>
      <c r="H3809">
        <v>-13.416372351504901</v>
      </c>
      <c r="I3809">
        <v>2.7569559142268401</v>
      </c>
      <c r="J3809">
        <v>-3.8749145938866301</v>
      </c>
      <c r="K3809">
        <v>172.915534709995</v>
      </c>
      <c r="L3809">
        <v>171.10549523760599</v>
      </c>
      <c r="M3809">
        <v>40.066855080027501</v>
      </c>
      <c r="N3809">
        <v>0.232782369146005</v>
      </c>
      <c r="O3809">
        <v>47.398843930635799</v>
      </c>
      <c r="P3809">
        <v>41.8032786885245</v>
      </c>
    </row>
    <row r="3810" spans="1:17" hidden="1" x14ac:dyDescent="0.3">
      <c r="A3810" t="s">
        <v>7850</v>
      </c>
      <c r="B3810" t="s">
        <v>7851</v>
      </c>
      <c r="C3810" t="s">
        <v>10398</v>
      </c>
      <c r="D3810" t="s">
        <v>122</v>
      </c>
      <c r="E3810">
        <v>32.24</v>
      </c>
      <c r="F3810">
        <v>322.39999999999998</v>
      </c>
      <c r="G3810">
        <v>-19.933782732544898</v>
      </c>
      <c r="H3810">
        <v>-4.6691881092712197</v>
      </c>
      <c r="I3810">
        <v>-13.6573313049104</v>
      </c>
      <c r="J3810">
        <v>-1.71336738114487</v>
      </c>
      <c r="K3810">
        <v>322.11944831633298</v>
      </c>
      <c r="L3810">
        <v>313.76847945653702</v>
      </c>
      <c r="M3810">
        <v>52.309979785624598</v>
      </c>
      <c r="N3810">
        <v>0</v>
      </c>
      <c r="O3810">
        <v>0.52729528535981895</v>
      </c>
      <c r="P3810">
        <v>9.6598639455782198</v>
      </c>
    </row>
    <row r="3811" spans="1:17" hidden="1" x14ac:dyDescent="0.3">
      <c r="A3811" t="s">
        <v>7852</v>
      </c>
      <c r="B3811" t="s">
        <v>7853</v>
      </c>
      <c r="C3811" t="s">
        <v>10398</v>
      </c>
      <c r="D3811" t="s">
        <v>125</v>
      </c>
      <c r="E3811">
        <v>32.182967063999897</v>
      </c>
      <c r="F3811">
        <v>3.66</v>
      </c>
      <c r="G3811">
        <v>-31.993646678123099</v>
      </c>
      <c r="H3811">
        <v>-2.8087601309895298</v>
      </c>
      <c r="I3811">
        <v>-17.821324364626101</v>
      </c>
      <c r="J3811">
        <v>-4.5411308772888397</v>
      </c>
      <c r="K3811">
        <v>3.7069893870459398</v>
      </c>
      <c r="L3811">
        <v>3.7690705163260199</v>
      </c>
      <c r="M3811">
        <v>38.557004810336402</v>
      </c>
      <c r="N3811">
        <v>0.66695377559682201</v>
      </c>
      <c r="O3811">
        <v>74.863387978142001</v>
      </c>
      <c r="P3811">
        <v>30.714285714285701</v>
      </c>
      <c r="Q3811">
        <v>0.100937641030011</v>
      </c>
    </row>
    <row r="3812" spans="1:17" hidden="1" x14ac:dyDescent="0.3">
      <c r="A3812" t="s">
        <v>7854</v>
      </c>
      <c r="B3812" t="s">
        <v>7855</v>
      </c>
      <c r="C3812" t="s">
        <v>10398</v>
      </c>
      <c r="D3812" t="s">
        <v>278</v>
      </c>
      <c r="E3812">
        <v>32.154871100000001</v>
      </c>
      <c r="F3812">
        <v>43</v>
      </c>
      <c r="G3812">
        <v>-21.199394094306601</v>
      </c>
      <c r="H3812">
        <v>-6.5585126407241496</v>
      </c>
      <c r="I3812">
        <v>-35.987219823963102</v>
      </c>
      <c r="J3812">
        <v>-5.8336346417239398</v>
      </c>
      <c r="K3812">
        <v>45.118500256566399</v>
      </c>
      <c r="L3812">
        <v>47.655710803090003</v>
      </c>
      <c r="M3812">
        <v>41.274149066384801</v>
      </c>
      <c r="N3812">
        <v>0.33305926926023799</v>
      </c>
      <c r="O3812">
        <v>55.744186046511601</v>
      </c>
      <c r="P3812">
        <v>20.583286595625299</v>
      </c>
      <c r="Q3812">
        <v>3.3216569167260998E-2</v>
      </c>
    </row>
    <row r="3813" spans="1:17" hidden="1" x14ac:dyDescent="0.3">
      <c r="A3813" t="s">
        <v>7856</v>
      </c>
      <c r="B3813" t="s">
        <v>7857</v>
      </c>
      <c r="C3813" t="s">
        <v>10398</v>
      </c>
      <c r="D3813" t="s">
        <v>7369</v>
      </c>
      <c r="E3813">
        <v>32.140079999999998</v>
      </c>
      <c r="F3813">
        <v>819.9</v>
      </c>
      <c r="G3813">
        <v>64.603416325192796</v>
      </c>
      <c r="H3813">
        <v>18.193721258588599</v>
      </c>
      <c r="I3813">
        <v>14.072027929869501</v>
      </c>
      <c r="J3813">
        <v>2.2928964841820201</v>
      </c>
      <c r="K3813">
        <v>720.89562530401304</v>
      </c>
      <c r="L3813">
        <v>634.32714699306098</v>
      </c>
      <c r="M3813">
        <v>61.8724597123582</v>
      </c>
      <c r="N3813">
        <v>1.02441122526821</v>
      </c>
      <c r="O3813">
        <v>16.1178192462495</v>
      </c>
      <c r="P3813">
        <v>101.945812807881</v>
      </c>
      <c r="Q3813">
        <v>2.9550554054128E-2</v>
      </c>
    </row>
    <row r="3814" spans="1:17" hidden="1" x14ac:dyDescent="0.3">
      <c r="A3814" t="s">
        <v>7858</v>
      </c>
      <c r="B3814" t="s">
        <v>7859</v>
      </c>
      <c r="C3814" t="s">
        <v>10398</v>
      </c>
      <c r="D3814" t="s">
        <v>642</v>
      </c>
      <c r="E3814">
        <v>32.1</v>
      </c>
      <c r="F3814">
        <v>5.35</v>
      </c>
      <c r="G3814">
        <v>-59.750304641569599</v>
      </c>
      <c r="H3814">
        <v>13.7805838342152</v>
      </c>
      <c r="I3814">
        <v>-12.364071670923099</v>
      </c>
      <c r="J3814">
        <v>23.823625458950499</v>
      </c>
      <c r="K3814">
        <v>4.6809351883841801</v>
      </c>
      <c r="L3814">
        <v>5.8827965949886201</v>
      </c>
      <c r="M3814">
        <v>79.698352669533605</v>
      </c>
      <c r="N3814">
        <v>2.5657782070833699</v>
      </c>
      <c r="O3814">
        <v>122.990654205607</v>
      </c>
      <c r="P3814">
        <v>33.416458852867798</v>
      </c>
      <c r="Q3814">
        <v>3.5403747704256999E-2</v>
      </c>
    </row>
    <row r="3815" spans="1:17" hidden="1" x14ac:dyDescent="0.3">
      <c r="A3815" t="s">
        <v>7860</v>
      </c>
      <c r="B3815" t="s">
        <v>7861</v>
      </c>
      <c r="C3815" t="s">
        <v>10398</v>
      </c>
      <c r="D3815" t="s">
        <v>83</v>
      </c>
      <c r="E3815">
        <v>32.039738303999997</v>
      </c>
      <c r="F3815">
        <v>31.92</v>
      </c>
      <c r="G3815">
        <v>70.1560404307629</v>
      </c>
      <c r="H3815">
        <v>71.9917105033864</v>
      </c>
      <c r="I3815">
        <v>69.448768837569503</v>
      </c>
      <c r="J3815">
        <v>45.223341479614596</v>
      </c>
      <c r="K3815">
        <v>19.708737717320901</v>
      </c>
      <c r="L3815">
        <v>18.995588002175399</v>
      </c>
      <c r="M3815">
        <v>82.376993767717906</v>
      </c>
      <c r="N3815">
        <v>4.5089973405997101</v>
      </c>
      <c r="O3815">
        <v>7.4248120300751896</v>
      </c>
      <c r="P3815">
        <v>110.69306930693</v>
      </c>
      <c r="Q3815">
        <v>-6.0992046959125003E-2</v>
      </c>
    </row>
    <row r="3816" spans="1:17" hidden="1" x14ac:dyDescent="0.3">
      <c r="A3816" t="s">
        <v>7862</v>
      </c>
      <c r="B3816" t="s">
        <v>7863</v>
      </c>
      <c r="C3816" t="s">
        <v>10398</v>
      </c>
      <c r="D3816" t="s">
        <v>278</v>
      </c>
      <c r="E3816">
        <v>32.0169</v>
      </c>
      <c r="F3816">
        <v>77.900000000000006</v>
      </c>
      <c r="G3816">
        <v>0.218051372201816</v>
      </c>
      <c r="H3816">
        <v>11.397960615001899</v>
      </c>
      <c r="I3816">
        <v>14.6133912779492</v>
      </c>
      <c r="J3816">
        <v>-10.4412294022121</v>
      </c>
      <c r="K3816">
        <v>70.878302637890997</v>
      </c>
      <c r="L3816">
        <v>64.264911051499098</v>
      </c>
      <c r="M3816">
        <v>45.818861115351801</v>
      </c>
      <c r="N3816">
        <v>4.5568346211964599</v>
      </c>
      <c r="O3816">
        <v>23.632862644415901</v>
      </c>
      <c r="P3816">
        <v>60.123329907502502</v>
      </c>
      <c r="Q3816">
        <v>5.2876868029430001E-2</v>
      </c>
    </row>
    <row r="3817" spans="1:17" hidden="1" x14ac:dyDescent="0.3">
      <c r="A3817" t="s">
        <v>7864</v>
      </c>
      <c r="B3817" t="s">
        <v>7865</v>
      </c>
      <c r="C3817" t="s">
        <v>10398</v>
      </c>
      <c r="D3817" t="s">
        <v>605</v>
      </c>
      <c r="E3817">
        <v>31.9827189999999</v>
      </c>
      <c r="F3817">
        <v>7.6</v>
      </c>
      <c r="G3817">
        <v>-5.5931859894901201</v>
      </c>
      <c r="H3817">
        <v>-1.87035303188851</v>
      </c>
      <c r="I3817">
        <v>-12.2495918825592</v>
      </c>
      <c r="J3817">
        <v>1.0670674632677399</v>
      </c>
      <c r="K3817">
        <v>10.0372087729983</v>
      </c>
      <c r="L3817">
        <v>10.066633630706701</v>
      </c>
      <c r="M3817">
        <v>25.7607462659657</v>
      </c>
      <c r="N3817">
        <v>1</v>
      </c>
      <c r="Q3817">
        <v>-9.4079221239847993E-2</v>
      </c>
    </row>
    <row r="3818" spans="1:17" hidden="1" x14ac:dyDescent="0.3">
      <c r="A3818" t="s">
        <v>7866</v>
      </c>
      <c r="B3818" t="s">
        <v>7867</v>
      </c>
      <c r="C3818" t="s">
        <v>10398</v>
      </c>
      <c r="D3818" t="s">
        <v>21</v>
      </c>
      <c r="E3818">
        <v>31.973759999999999</v>
      </c>
      <c r="F3818">
        <v>109.2</v>
      </c>
      <c r="G3818">
        <v>-39.345712793825598</v>
      </c>
      <c r="H3818">
        <v>-18.211919343583698</v>
      </c>
      <c r="I3818">
        <v>-43.784306834667603</v>
      </c>
      <c r="J3818">
        <v>-7.6593133270908096</v>
      </c>
      <c r="K3818">
        <v>126.993308616166</v>
      </c>
      <c r="L3818">
        <v>144.36122635446</v>
      </c>
      <c r="M3818">
        <v>46.297800050507</v>
      </c>
      <c r="N3818">
        <v>1.5160427807486601</v>
      </c>
      <c r="O3818">
        <v>87.728937728937694</v>
      </c>
      <c r="P3818">
        <v>12.345679012345601</v>
      </c>
    </row>
    <row r="3819" spans="1:17" hidden="1" x14ac:dyDescent="0.3">
      <c r="A3819" t="s">
        <v>7868</v>
      </c>
      <c r="B3819" t="s">
        <v>7869</v>
      </c>
      <c r="C3819" t="s">
        <v>10398</v>
      </c>
      <c r="D3819" t="s">
        <v>753</v>
      </c>
      <c r="E3819">
        <v>31.948726656000002</v>
      </c>
      <c r="F3819">
        <v>338.19</v>
      </c>
      <c r="G3819">
        <v>9.4475900114299591</v>
      </c>
      <c r="H3819">
        <v>0.13094629164996699</v>
      </c>
      <c r="I3819">
        <v>2.6911596918005101</v>
      </c>
      <c r="J3819">
        <v>-2.0663708523456701</v>
      </c>
      <c r="K3819">
        <v>325.88337630069202</v>
      </c>
      <c r="L3819">
        <v>297.07948795308101</v>
      </c>
      <c r="M3819">
        <v>50.554369654686603</v>
      </c>
      <c r="N3819">
        <v>0.46358890237908901</v>
      </c>
      <c r="O3819">
        <v>1.6706585055737699</v>
      </c>
      <c r="P3819">
        <v>48.101598423472701</v>
      </c>
    </row>
    <row r="3820" spans="1:17" hidden="1" x14ac:dyDescent="0.3">
      <c r="A3820" t="s">
        <v>7870</v>
      </c>
      <c r="B3820" t="s">
        <v>7871</v>
      </c>
      <c r="C3820" t="s">
        <v>10398</v>
      </c>
      <c r="D3820" t="s">
        <v>51</v>
      </c>
      <c r="E3820">
        <v>31.879219869</v>
      </c>
      <c r="F3820">
        <v>13.69</v>
      </c>
      <c r="G3820">
        <v>-101.56908168324</v>
      </c>
      <c r="H3820">
        <v>-4.9401818753144902</v>
      </c>
      <c r="I3820">
        <v>-69.754901487139904</v>
      </c>
      <c r="J3820">
        <v>-8.5788320135998006</v>
      </c>
      <c r="K3820">
        <v>16.2738631931289</v>
      </c>
      <c r="L3820">
        <v>24.180784525798501</v>
      </c>
      <c r="M3820">
        <v>29.914237027418601</v>
      </c>
      <c r="N3820">
        <v>0.161269570529566</v>
      </c>
      <c r="O3820">
        <v>265.23009495982399</v>
      </c>
      <c r="P3820">
        <v>12.213114754098299</v>
      </c>
      <c r="Q3820">
        <v>-6.2960315296298003E-2</v>
      </c>
    </row>
    <row r="3821" spans="1:17" hidden="1" x14ac:dyDescent="0.3">
      <c r="A3821" t="s">
        <v>7872</v>
      </c>
      <c r="B3821" t="s">
        <v>7873</v>
      </c>
      <c r="C3821" t="s">
        <v>10398</v>
      </c>
      <c r="D3821" t="s">
        <v>467</v>
      </c>
      <c r="E3821">
        <v>31.872678780000001</v>
      </c>
      <c r="F3821">
        <v>115.3</v>
      </c>
      <c r="G3821">
        <v>-41.578379502550597</v>
      </c>
      <c r="H3821">
        <v>-2.7267481025586799</v>
      </c>
      <c r="I3821">
        <v>-11.8769644017279</v>
      </c>
      <c r="J3821">
        <v>-5.6749520149984196</v>
      </c>
      <c r="K3821">
        <v>119.328550028219</v>
      </c>
      <c r="L3821">
        <v>125.90999027815</v>
      </c>
      <c r="M3821">
        <v>38.514783281098502</v>
      </c>
      <c r="N3821">
        <v>0.43802314693220301</v>
      </c>
      <c r="O3821">
        <v>73.460537727666903</v>
      </c>
      <c r="P3821">
        <v>11.6707021791767</v>
      </c>
      <c r="Q3821">
        <v>6.2797666090702003E-2</v>
      </c>
    </row>
    <row r="3822" spans="1:17" hidden="1" x14ac:dyDescent="0.3">
      <c r="A3822" t="s">
        <v>7874</v>
      </c>
      <c r="B3822" t="s">
        <v>7875</v>
      </c>
      <c r="C3822" t="s">
        <v>10398</v>
      </c>
      <c r="D3822" t="s">
        <v>407</v>
      </c>
      <c r="E3822">
        <v>31.747536722</v>
      </c>
      <c r="F3822">
        <v>18.940000000000001</v>
      </c>
      <c r="G3822">
        <v>348.68918160470503</v>
      </c>
      <c r="H3822">
        <v>-0.32683577058906699</v>
      </c>
      <c r="I3822">
        <v>-65.454941214169594</v>
      </c>
      <c r="J3822">
        <v>-11.0091420290322</v>
      </c>
      <c r="K3822">
        <v>21.470732133901301</v>
      </c>
      <c r="L3822">
        <v>20.171845083202602</v>
      </c>
      <c r="M3822">
        <v>22.0182586870398</v>
      </c>
      <c r="N3822">
        <v>4.8966141084148401E-2</v>
      </c>
      <c r="O3822">
        <v>114.25554382259701</v>
      </c>
      <c r="P3822">
        <v>436.54390934844099</v>
      </c>
    </row>
    <row r="3823" spans="1:17" hidden="1" x14ac:dyDescent="0.3">
      <c r="A3823" t="s">
        <v>7876</v>
      </c>
      <c r="B3823" t="s">
        <v>7877</v>
      </c>
      <c r="C3823" t="s">
        <v>10398</v>
      </c>
      <c r="D3823" t="s">
        <v>533</v>
      </c>
      <c r="E3823">
        <v>31.746424600000001</v>
      </c>
      <c r="F3823">
        <v>61.82</v>
      </c>
      <c r="G3823">
        <v>-56.864234913417199</v>
      </c>
      <c r="H3823">
        <v>-10.8683945916627</v>
      </c>
      <c r="I3823">
        <v>-29.781011253080099</v>
      </c>
      <c r="J3823">
        <v>-6.60567507345257</v>
      </c>
      <c r="K3823">
        <v>64.779587567576797</v>
      </c>
      <c r="L3823">
        <v>67.078775142978401</v>
      </c>
      <c r="M3823">
        <v>36.541008267269902</v>
      </c>
      <c r="N3823">
        <v>0.198453489972924</v>
      </c>
      <c r="O3823">
        <v>44.289873827240299</v>
      </c>
      <c r="P3823">
        <v>13.327222731439001</v>
      </c>
      <c r="Q3823">
        <v>0.16723569011669001</v>
      </c>
    </row>
    <row r="3824" spans="1:17" hidden="1" x14ac:dyDescent="0.3">
      <c r="A3824" t="s">
        <v>7878</v>
      </c>
      <c r="B3824" t="s">
        <v>7879</v>
      </c>
      <c r="C3824" t="s">
        <v>10398</v>
      </c>
      <c r="D3824" t="s">
        <v>753</v>
      </c>
      <c r="E3824">
        <v>31.730069843999999</v>
      </c>
      <c r="F3824">
        <v>248.21</v>
      </c>
      <c r="G3824">
        <v>11.7479625696417</v>
      </c>
      <c r="H3824">
        <v>-3.2728122079448201</v>
      </c>
      <c r="I3824">
        <v>10.1189702985052</v>
      </c>
      <c r="J3824">
        <v>-4.0720285295355998</v>
      </c>
      <c r="K3824">
        <v>238.13231224070799</v>
      </c>
      <c r="L3824">
        <v>213.44187624113101</v>
      </c>
      <c r="M3824">
        <v>48.807085432446698</v>
      </c>
      <c r="N3824">
        <v>0.28384617671490803</v>
      </c>
      <c r="O3824">
        <v>3.48092341162726</v>
      </c>
      <c r="P3824">
        <v>47.471926801734803</v>
      </c>
      <c r="Q3824">
        <v>5.0860317588420001E-3</v>
      </c>
    </row>
    <row r="3825" spans="1:17" hidden="1" x14ac:dyDescent="0.3">
      <c r="A3825" t="s">
        <v>7880</v>
      </c>
      <c r="B3825" t="s">
        <v>7881</v>
      </c>
      <c r="C3825" t="s">
        <v>10398</v>
      </c>
      <c r="D3825" t="s">
        <v>54</v>
      </c>
      <c r="E3825">
        <v>31.706009999999999</v>
      </c>
      <c r="F3825">
        <v>5.9</v>
      </c>
      <c r="G3825">
        <v>16.4459572822729</v>
      </c>
      <c r="H3825">
        <v>2.8005588654262401</v>
      </c>
      <c r="I3825">
        <v>15.3888659285617</v>
      </c>
      <c r="J3825">
        <v>-8.1754029223403499</v>
      </c>
      <c r="K3825">
        <v>5.6274095100628703</v>
      </c>
      <c r="L3825">
        <v>5.0149959759806499</v>
      </c>
      <c r="M3825">
        <v>49.129499125957402</v>
      </c>
      <c r="N3825">
        <v>0.74276398556198897</v>
      </c>
      <c r="O3825">
        <v>16.1016949152542</v>
      </c>
      <c r="P3825">
        <v>63.434903047091403</v>
      </c>
      <c r="Q3825">
        <v>-1.4494644910674001E-2</v>
      </c>
    </row>
    <row r="3826" spans="1:17" hidden="1" x14ac:dyDescent="0.3">
      <c r="A3826" t="s">
        <v>7882</v>
      </c>
      <c r="B3826" t="s">
        <v>7883</v>
      </c>
      <c r="C3826" t="s">
        <v>10398</v>
      </c>
      <c r="D3826" t="s">
        <v>991</v>
      </c>
      <c r="E3826">
        <v>31.6300816</v>
      </c>
      <c r="F3826">
        <v>33.76</v>
      </c>
      <c r="G3826">
        <v>446.51556833894102</v>
      </c>
      <c r="H3826">
        <v>-5.4680011744342396</v>
      </c>
      <c r="I3826">
        <v>257.01581414374499</v>
      </c>
      <c r="J3826">
        <v>-1.80391975059854</v>
      </c>
      <c r="K3826">
        <v>29.754194554447398</v>
      </c>
      <c r="L3826">
        <v>19.639623769663999</v>
      </c>
      <c r="M3826">
        <v>54.004095713302398</v>
      </c>
      <c r="N3826">
        <v>0.95880472719347598</v>
      </c>
      <c r="O3826">
        <v>13.6848341232227</v>
      </c>
      <c r="P3826">
        <v>506.10412926391302</v>
      </c>
      <c r="Q3826">
        <v>0.237682353120764</v>
      </c>
    </row>
    <row r="3827" spans="1:17" hidden="1" x14ac:dyDescent="0.3">
      <c r="A3827" t="s">
        <v>7884</v>
      </c>
      <c r="B3827" t="s">
        <v>7885</v>
      </c>
      <c r="C3827" t="s">
        <v>10398</v>
      </c>
      <c r="E3827">
        <v>31.581903000000001</v>
      </c>
      <c r="F3827">
        <v>10.199999999999999</v>
      </c>
      <c r="G3827">
        <v>8.0581751842250195</v>
      </c>
      <c r="H3827">
        <v>-18.065590145481401</v>
      </c>
      <c r="I3827">
        <v>-15.479602802375901</v>
      </c>
      <c r="J3827">
        <v>-5.4239425202914298</v>
      </c>
      <c r="K3827">
        <v>11.1397911345656</v>
      </c>
      <c r="L3827">
        <v>9.96417082420861</v>
      </c>
      <c r="M3827">
        <v>18.957512650491701</v>
      </c>
      <c r="N3827">
        <v>0.63706916707980299</v>
      </c>
      <c r="O3827">
        <v>33.235294117647001</v>
      </c>
      <c r="P3827">
        <v>65.584415584415495</v>
      </c>
    </row>
    <row r="3828" spans="1:17" hidden="1" x14ac:dyDescent="0.3">
      <c r="A3828" t="s">
        <v>7886</v>
      </c>
      <c r="B3828" t="s">
        <v>7887</v>
      </c>
      <c r="C3828" t="s">
        <v>10398</v>
      </c>
      <c r="D3828" t="s">
        <v>40</v>
      </c>
      <c r="E3828">
        <v>31.56</v>
      </c>
      <c r="F3828">
        <v>789</v>
      </c>
      <c r="G3828">
        <v>95.609721382387704</v>
      </c>
      <c r="H3828">
        <v>-0.87835627018179896</v>
      </c>
      <c r="I3828">
        <v>47.817856223676003</v>
      </c>
      <c r="J3828">
        <v>-1.13975361441447</v>
      </c>
      <c r="K3828">
        <v>736.28379340367201</v>
      </c>
      <c r="L3828">
        <v>588.88584993737902</v>
      </c>
      <c r="M3828">
        <v>61.366502580715299</v>
      </c>
      <c r="N3828">
        <v>8.5694196232385E-2</v>
      </c>
      <c r="O3828">
        <v>10.855513307984699</v>
      </c>
      <c r="P3828">
        <v>125.20336806051</v>
      </c>
    </row>
    <row r="3829" spans="1:17" hidden="1" x14ac:dyDescent="0.3">
      <c r="A3829" t="s">
        <v>7888</v>
      </c>
      <c r="B3829" t="s">
        <v>7889</v>
      </c>
      <c r="C3829" t="s">
        <v>10398</v>
      </c>
      <c r="D3829" t="s">
        <v>753</v>
      </c>
      <c r="E3829">
        <v>31.504857428999902</v>
      </c>
      <c r="F3829">
        <v>263.51</v>
      </c>
      <c r="G3829">
        <v>0.57331637265733404</v>
      </c>
      <c r="H3829">
        <v>-2.0569574744430401</v>
      </c>
      <c r="I3829">
        <v>0.61359572566952603</v>
      </c>
      <c r="J3829">
        <v>-1.69420882493369</v>
      </c>
      <c r="K3829">
        <v>253.779871099058</v>
      </c>
      <c r="L3829">
        <v>234.89139455262301</v>
      </c>
      <c r="M3829">
        <v>51.891311594454301</v>
      </c>
      <c r="N3829">
        <v>0.84198651592632601</v>
      </c>
      <c r="O3829">
        <v>5.1193503092861796</v>
      </c>
      <c r="P3829">
        <v>38.361774744027301</v>
      </c>
      <c r="Q3829">
        <v>1.5187022887975E-2</v>
      </c>
    </row>
    <row r="3830" spans="1:17" hidden="1" x14ac:dyDescent="0.3">
      <c r="A3830" t="s">
        <v>7890</v>
      </c>
      <c r="B3830" t="s">
        <v>7891</v>
      </c>
      <c r="C3830" t="s">
        <v>10398</v>
      </c>
      <c r="D3830" t="s">
        <v>429</v>
      </c>
      <c r="E3830">
        <v>31.496849999999998</v>
      </c>
      <c r="F3830">
        <v>24.75</v>
      </c>
      <c r="G3830">
        <v>-49.754937000703698</v>
      </c>
      <c r="H3830">
        <v>-12.4740978137248</v>
      </c>
      <c r="I3830">
        <v>-35.869383346103398</v>
      </c>
      <c r="J3830">
        <v>-4.0990532658367096</v>
      </c>
      <c r="K3830">
        <v>27.171130731867599</v>
      </c>
      <c r="M3830">
        <v>39.881269117023102</v>
      </c>
      <c r="N3830">
        <v>0.55343082114735598</v>
      </c>
      <c r="O3830">
        <v>107.87878787878699</v>
      </c>
      <c r="P3830">
        <v>6.2231759656652397</v>
      </c>
    </row>
    <row r="3831" spans="1:17" hidden="1" x14ac:dyDescent="0.3">
      <c r="A3831" t="s">
        <v>7892</v>
      </c>
      <c r="B3831" t="s">
        <v>7893</v>
      </c>
      <c r="C3831" t="s">
        <v>10398</v>
      </c>
      <c r="D3831" t="s">
        <v>407</v>
      </c>
      <c r="E3831">
        <v>31.34638236</v>
      </c>
      <c r="F3831">
        <v>9.2100000000000009</v>
      </c>
      <c r="G3831">
        <v>-34.153232170351103</v>
      </c>
      <c r="H3831">
        <v>0.264050928918314</v>
      </c>
      <c r="I3831">
        <v>-15.4197116830849</v>
      </c>
      <c r="J3831">
        <v>2.3775417097642002</v>
      </c>
      <c r="K3831">
        <v>8.9775252803074395</v>
      </c>
      <c r="L3831">
        <v>9.1281946852665108</v>
      </c>
      <c r="M3831">
        <v>57.617337588299399</v>
      </c>
      <c r="N3831">
        <v>1.0228963243726901</v>
      </c>
      <c r="O3831">
        <v>18.7839305103148</v>
      </c>
      <c r="P3831">
        <v>9.6428571428571495</v>
      </c>
      <c r="Q3831">
        <v>0.111242690519638</v>
      </c>
    </row>
    <row r="3832" spans="1:17" hidden="1" x14ac:dyDescent="0.3">
      <c r="A3832" t="s">
        <v>7894</v>
      </c>
      <c r="B3832" t="s">
        <v>7895</v>
      </c>
      <c r="C3832" t="s">
        <v>10398</v>
      </c>
      <c r="E3832">
        <v>31.322564</v>
      </c>
      <c r="F3832">
        <v>52</v>
      </c>
      <c r="G3832">
        <v>-63.385345175703897</v>
      </c>
      <c r="H3832">
        <v>3.3944285972270198</v>
      </c>
      <c r="I3832">
        <v>-3.3050099916484301</v>
      </c>
      <c r="J3832">
        <v>-0.21818736934081401</v>
      </c>
      <c r="K3832">
        <v>53.762023055048701</v>
      </c>
      <c r="L3832">
        <v>61.026847961420401</v>
      </c>
      <c r="M3832">
        <v>54.380936136871398</v>
      </c>
      <c r="N3832">
        <v>0.17362104052854699</v>
      </c>
      <c r="O3832">
        <v>73.076923076922995</v>
      </c>
      <c r="P3832">
        <v>23.018689377809299</v>
      </c>
      <c r="Q3832">
        <v>7.5254509407433001E-2</v>
      </c>
    </row>
    <row r="3833" spans="1:17" hidden="1" x14ac:dyDescent="0.3">
      <c r="A3833" t="s">
        <v>7896</v>
      </c>
      <c r="B3833" t="s">
        <v>7897</v>
      </c>
      <c r="C3833" t="s">
        <v>10398</v>
      </c>
      <c r="D3833" t="s">
        <v>407</v>
      </c>
      <c r="E3833">
        <v>31.32</v>
      </c>
      <c r="F3833">
        <v>58</v>
      </c>
      <c r="G3833">
        <v>93.483276398799902</v>
      </c>
      <c r="H3833">
        <v>-1.6538062139388301</v>
      </c>
      <c r="I3833">
        <v>31.3892391151083</v>
      </c>
      <c r="J3833">
        <v>-5.7967007144782103</v>
      </c>
      <c r="K3833">
        <v>58.100615106191697</v>
      </c>
      <c r="L3833">
        <v>49.635259207326399</v>
      </c>
      <c r="M3833">
        <v>51.059468236234501</v>
      </c>
      <c r="N3833">
        <v>0.53622812470650305</v>
      </c>
      <c r="O3833">
        <v>46.586206896551701</v>
      </c>
      <c r="P3833">
        <v>135.77235772357699</v>
      </c>
      <c r="Q3833">
        <v>0.20800006209385499</v>
      </c>
    </row>
    <row r="3834" spans="1:17" hidden="1" x14ac:dyDescent="0.3">
      <c r="A3834" t="s">
        <v>7898</v>
      </c>
      <c r="B3834" t="s">
        <v>7899</v>
      </c>
      <c r="C3834" t="s">
        <v>10398</v>
      </c>
      <c r="D3834" t="s">
        <v>4809</v>
      </c>
      <c r="E3834">
        <v>31.319293200000001</v>
      </c>
      <c r="F3834">
        <v>46</v>
      </c>
      <c r="G3834">
        <v>-51.495174691705401</v>
      </c>
      <c r="H3834">
        <v>-18.1471535528744</v>
      </c>
      <c r="I3834">
        <v>-28.251546967365801</v>
      </c>
      <c r="J3834">
        <v>-4.1523917713887801</v>
      </c>
      <c r="K3834">
        <v>48.870022194667797</v>
      </c>
      <c r="L3834">
        <v>57.829175823607699</v>
      </c>
      <c r="M3834">
        <v>47.797682452842999</v>
      </c>
      <c r="N3834">
        <v>0.29512516469038202</v>
      </c>
      <c r="O3834">
        <v>95.2173913043478</v>
      </c>
      <c r="P3834">
        <v>5.7471264367816097</v>
      </c>
    </row>
    <row r="3835" spans="1:17" hidden="1" x14ac:dyDescent="0.3">
      <c r="A3835" t="s">
        <v>7900</v>
      </c>
      <c r="B3835" t="s">
        <v>7901</v>
      </c>
      <c r="C3835" t="s">
        <v>10398</v>
      </c>
      <c r="D3835" t="s">
        <v>390</v>
      </c>
      <c r="E3835">
        <v>31.299559200000001</v>
      </c>
      <c r="F3835">
        <v>52.08</v>
      </c>
      <c r="G3835">
        <v>4.9799967327295498</v>
      </c>
      <c r="H3835">
        <v>-15.6895173508005</v>
      </c>
      <c r="I3835">
        <v>-23.9180817774924</v>
      </c>
      <c r="J3835">
        <v>-13.2775150085613</v>
      </c>
      <c r="K3835">
        <v>55.323870106757603</v>
      </c>
      <c r="L3835">
        <v>54.439941476881501</v>
      </c>
      <c r="M3835">
        <v>31.210680041920298</v>
      </c>
      <c r="N3835">
        <v>0.53017664400845799</v>
      </c>
      <c r="O3835">
        <v>81.259600614439293</v>
      </c>
      <c r="Q3835">
        <v>4.8235996583049001E-2</v>
      </c>
    </row>
    <row r="3836" spans="1:17" hidden="1" x14ac:dyDescent="0.3">
      <c r="A3836" t="s">
        <v>7902</v>
      </c>
      <c r="B3836" t="s">
        <v>7903</v>
      </c>
      <c r="C3836" t="s">
        <v>10398</v>
      </c>
      <c r="D3836" t="s">
        <v>991</v>
      </c>
      <c r="E3836">
        <v>31.297560000000001</v>
      </c>
      <c r="F3836">
        <v>30.21</v>
      </c>
      <c r="G3836">
        <v>-4.8104992183957496</v>
      </c>
      <c r="H3836">
        <v>-5.0466633567959596</v>
      </c>
      <c r="I3836">
        <v>-11.1572438700207</v>
      </c>
      <c r="J3836">
        <v>-1.71336738114487</v>
      </c>
      <c r="K3836">
        <v>29.7087772895405</v>
      </c>
      <c r="L3836">
        <v>27.2555722116171</v>
      </c>
      <c r="M3836">
        <v>46.565224011515802</v>
      </c>
      <c r="N3836">
        <v>0</v>
      </c>
      <c r="O3836">
        <v>25.753061900033099</v>
      </c>
      <c r="P3836">
        <v>56.447436561367098</v>
      </c>
    </row>
    <row r="3837" spans="1:17" hidden="1" x14ac:dyDescent="0.3">
      <c r="A3837" t="s">
        <v>7904</v>
      </c>
      <c r="B3837" t="s">
        <v>7905</v>
      </c>
      <c r="C3837" t="s">
        <v>10398</v>
      </c>
      <c r="D3837" t="s">
        <v>1223</v>
      </c>
      <c r="E3837">
        <v>31.281600000000001</v>
      </c>
      <c r="F3837">
        <v>28.5</v>
      </c>
      <c r="G3837">
        <v>-67.972025056501494</v>
      </c>
      <c r="H3837">
        <v>9.86405092891831</v>
      </c>
      <c r="I3837">
        <v>-21.713829263611998</v>
      </c>
      <c r="J3837">
        <v>-8.5293673811448691</v>
      </c>
      <c r="K3837">
        <v>27.785165415072701</v>
      </c>
      <c r="L3837">
        <v>30.723877067499402</v>
      </c>
      <c r="M3837">
        <v>42.538661466822298</v>
      </c>
      <c r="N3837">
        <v>3.9638208768341299</v>
      </c>
      <c r="O3837">
        <v>73.157894736842096</v>
      </c>
      <c r="P3837">
        <v>29.427792915531299</v>
      </c>
      <c r="Q3837">
        <v>2.7589031349181E-2</v>
      </c>
    </row>
    <row r="3838" spans="1:17" hidden="1" x14ac:dyDescent="0.3">
      <c r="A3838" t="s">
        <v>7906</v>
      </c>
      <c r="B3838" t="s">
        <v>7907</v>
      </c>
      <c r="C3838" t="s">
        <v>10398</v>
      </c>
      <c r="D3838" t="s">
        <v>2902</v>
      </c>
      <c r="E3838">
        <v>31.280711719999999</v>
      </c>
      <c r="F3838">
        <v>24.74</v>
      </c>
      <c r="G3838">
        <v>-68.356022915746905</v>
      </c>
      <c r="H3838">
        <v>-4.4616633567959703</v>
      </c>
      <c r="I3838">
        <v>-40.124921927970902</v>
      </c>
      <c r="J3838">
        <v>-7.37588153743026</v>
      </c>
      <c r="K3838">
        <v>25.799063205419401</v>
      </c>
      <c r="L3838">
        <v>32.419871962496401</v>
      </c>
      <c r="M3838">
        <v>44.481412423405303</v>
      </c>
      <c r="N3838">
        <v>1.1959595959595899</v>
      </c>
      <c r="O3838">
        <v>176.879547291835</v>
      </c>
      <c r="P3838">
        <v>14.537037037037001</v>
      </c>
      <c r="Q3838">
        <v>2.2650628998145999E-2</v>
      </c>
    </row>
    <row r="3839" spans="1:17" hidden="1" x14ac:dyDescent="0.3">
      <c r="A3839" t="s">
        <v>7908</v>
      </c>
      <c r="B3839" t="s">
        <v>7909</v>
      </c>
      <c r="C3839" t="s">
        <v>10398</v>
      </c>
      <c r="D3839" t="s">
        <v>605</v>
      </c>
      <c r="E3839">
        <v>31.262637999999999</v>
      </c>
      <c r="F3839">
        <v>25.79</v>
      </c>
      <c r="G3839">
        <v>5.78693074969837</v>
      </c>
      <c r="H3839">
        <v>9.2579903228576992</v>
      </c>
      <c r="I3839">
        <v>1.4135074811976001</v>
      </c>
      <c r="J3839">
        <v>-2.1682574493783702</v>
      </c>
      <c r="K3839">
        <v>24.776151022432099</v>
      </c>
      <c r="L3839">
        <v>24.1828939141418</v>
      </c>
      <c r="M3839">
        <v>43.953449569257998</v>
      </c>
      <c r="N3839">
        <v>1.07217064068115</v>
      </c>
      <c r="O3839">
        <v>65.412950756106994</v>
      </c>
      <c r="P3839">
        <v>56.208358570563199</v>
      </c>
      <c r="Q3839">
        <v>-6.1090784952114001E-2</v>
      </c>
    </row>
    <row r="3840" spans="1:17" hidden="1" x14ac:dyDescent="0.3">
      <c r="A3840" t="s">
        <v>7910</v>
      </c>
      <c r="B3840" t="s">
        <v>7911</v>
      </c>
      <c r="C3840" t="s">
        <v>10398</v>
      </c>
      <c r="D3840" t="s">
        <v>1359</v>
      </c>
      <c r="E3840">
        <v>31.257184429999999</v>
      </c>
      <c r="F3840">
        <v>57.83</v>
      </c>
      <c r="G3840">
        <v>-20.583279100366301</v>
      </c>
      <c r="H3840">
        <v>-3.6572436208682402</v>
      </c>
      <c r="I3840">
        <v>-13.0834938077508</v>
      </c>
      <c r="J3840">
        <v>-1.2108548183308001</v>
      </c>
      <c r="K3840">
        <v>57.305156236573303</v>
      </c>
      <c r="L3840">
        <v>55.781639636632796</v>
      </c>
      <c r="M3840">
        <v>56.093149880285502</v>
      </c>
      <c r="N3840">
        <v>1.02423171747963</v>
      </c>
      <c r="O3840">
        <v>3.7523776586546802</v>
      </c>
      <c r="P3840">
        <v>12.291262135922301</v>
      </c>
    </row>
    <row r="3841" spans="1:17" hidden="1" x14ac:dyDescent="0.3">
      <c r="A3841" t="s">
        <v>7912</v>
      </c>
      <c r="B3841" t="s">
        <v>7913</v>
      </c>
      <c r="C3841" t="s">
        <v>10398</v>
      </c>
      <c r="D3841" t="s">
        <v>1223</v>
      </c>
      <c r="E3841">
        <v>31.247186299999999</v>
      </c>
      <c r="F3841">
        <v>18.37</v>
      </c>
      <c r="G3841">
        <v>-41.908682477645797</v>
      </c>
      <c r="H3841">
        <v>-11.5022174871192</v>
      </c>
      <c r="I3841">
        <v>-24.6092918783073</v>
      </c>
      <c r="J3841">
        <v>-5.3835801471023297</v>
      </c>
      <c r="K3841">
        <v>19.199657543257501</v>
      </c>
      <c r="L3841">
        <v>23.226377249078599</v>
      </c>
      <c r="M3841">
        <v>38.309062099261901</v>
      </c>
      <c r="N3841">
        <v>7.6255713664480695E-2</v>
      </c>
      <c r="O3841">
        <v>129.994556341861</v>
      </c>
      <c r="P3841">
        <v>23.6204576043068</v>
      </c>
      <c r="Q3841">
        <v>1.1016695847880001E-2</v>
      </c>
    </row>
    <row r="3842" spans="1:17" hidden="1" x14ac:dyDescent="0.3">
      <c r="A3842" t="s">
        <v>7914</v>
      </c>
      <c r="B3842" t="s">
        <v>7915</v>
      </c>
      <c r="C3842" t="s">
        <v>10398</v>
      </c>
      <c r="D3842" t="s">
        <v>2511</v>
      </c>
      <c r="E3842">
        <v>31.207463722</v>
      </c>
      <c r="F3842">
        <v>21.53</v>
      </c>
      <c r="G3842">
        <v>280.50159141711401</v>
      </c>
      <c r="H3842">
        <v>-19.1401099587377</v>
      </c>
      <c r="I3842">
        <v>101.151138877847</v>
      </c>
      <c r="J3842">
        <v>-9.3668577091515992</v>
      </c>
      <c r="K3842">
        <v>23.265127308354099</v>
      </c>
      <c r="L3842">
        <v>15.2442482370734</v>
      </c>
      <c r="M3842">
        <v>19.239231544005499</v>
      </c>
      <c r="N3842">
        <v>0.526093767586155</v>
      </c>
      <c r="O3842">
        <v>34.835113794705002</v>
      </c>
      <c r="P3842">
        <v>331.46292585170301</v>
      </c>
      <c r="Q3842">
        <v>0.16716852932931001</v>
      </c>
    </row>
    <row r="3843" spans="1:17" hidden="1" x14ac:dyDescent="0.3">
      <c r="A3843" t="s">
        <v>7916</v>
      </c>
      <c r="B3843" t="s">
        <v>7917</v>
      </c>
      <c r="C3843" t="s">
        <v>10398</v>
      </c>
      <c r="D3843" t="s">
        <v>472</v>
      </c>
      <c r="E3843">
        <v>31.142065500000001</v>
      </c>
      <c r="F3843">
        <v>102.83</v>
      </c>
      <c r="G3843">
        <v>31.581901911218502</v>
      </c>
      <c r="H3843">
        <v>23.479727287957498</v>
      </c>
      <c r="I3843">
        <v>34.698165142589502</v>
      </c>
      <c r="J3843">
        <v>-5.2691347786663201</v>
      </c>
      <c r="K3843">
        <v>86.602258069915294</v>
      </c>
      <c r="L3843">
        <v>75.513134150731503</v>
      </c>
      <c r="M3843">
        <v>61.172376443820703</v>
      </c>
      <c r="N3843">
        <v>2.1402977092621698</v>
      </c>
      <c r="O3843">
        <v>6.9726733443547602</v>
      </c>
      <c r="P3843">
        <v>77.079386946788304</v>
      </c>
      <c r="Q3843">
        <v>-3.7200623132899998E-4</v>
      </c>
    </row>
    <row r="3844" spans="1:17" hidden="1" x14ac:dyDescent="0.3">
      <c r="A3844" t="s">
        <v>7918</v>
      </c>
      <c r="B3844" t="s">
        <v>7919</v>
      </c>
      <c r="C3844" t="s">
        <v>10398</v>
      </c>
      <c r="D3844" t="s">
        <v>21</v>
      </c>
      <c r="E3844">
        <v>31.131699999999999</v>
      </c>
      <c r="F3844">
        <v>74.3</v>
      </c>
      <c r="G3844">
        <v>5.25208834910008</v>
      </c>
      <c r="H3844">
        <v>-0.36003870693604101</v>
      </c>
      <c r="I3844">
        <v>-16.813944731815099</v>
      </c>
      <c r="J3844">
        <v>3.2597888776852901</v>
      </c>
      <c r="K3844">
        <v>71.5128876355122</v>
      </c>
      <c r="L3844">
        <v>69.920001686415105</v>
      </c>
      <c r="M3844">
        <v>82.517987886997602</v>
      </c>
      <c r="N3844">
        <v>0.67636363636363594</v>
      </c>
      <c r="O3844">
        <v>2.96096904441454</v>
      </c>
      <c r="P3844">
        <v>34.845735027223199</v>
      </c>
    </row>
    <row r="3845" spans="1:17" hidden="1" x14ac:dyDescent="0.3">
      <c r="A3845" t="s">
        <v>7920</v>
      </c>
      <c r="B3845" t="s">
        <v>7921</v>
      </c>
      <c r="C3845" t="s">
        <v>10398</v>
      </c>
      <c r="D3845" t="s">
        <v>46</v>
      </c>
      <c r="E3845">
        <v>31.0290176</v>
      </c>
      <c r="F3845">
        <v>896</v>
      </c>
      <c r="G3845">
        <v>12.628575544099</v>
      </c>
      <c r="H3845">
        <v>-5.2931230517850798</v>
      </c>
      <c r="I3845">
        <v>36.654271253704898</v>
      </c>
      <c r="J3845">
        <v>-3.3349890027664899</v>
      </c>
      <c r="K3845">
        <v>919.12154397231598</v>
      </c>
      <c r="L3845">
        <v>819.62313192592603</v>
      </c>
      <c r="M3845">
        <v>41.750577252886302</v>
      </c>
      <c r="N3845">
        <v>0.50714706183456104</v>
      </c>
      <c r="O3845">
        <v>36.456473214285701</v>
      </c>
      <c r="P3845">
        <v>57.165409577267098</v>
      </c>
      <c r="Q3845">
        <v>0.10091677422774201</v>
      </c>
    </row>
    <row r="3846" spans="1:17" hidden="1" x14ac:dyDescent="0.3">
      <c r="A3846" t="s">
        <v>7922</v>
      </c>
      <c r="B3846" t="s">
        <v>7923</v>
      </c>
      <c r="C3846" t="s">
        <v>10398</v>
      </c>
      <c r="D3846" t="s">
        <v>2511</v>
      </c>
      <c r="E3846">
        <v>30.967199999999998</v>
      </c>
      <c r="F3846">
        <v>75.900000000000006</v>
      </c>
      <c r="G3846">
        <v>-40.352024103167203</v>
      </c>
      <c r="H3846">
        <v>-27.7549966901293</v>
      </c>
      <c r="I3846">
        <v>9.2536963212247194</v>
      </c>
      <c r="J3846">
        <v>-3.3527116434399602</v>
      </c>
      <c r="K3846">
        <v>70.991776558017506</v>
      </c>
      <c r="L3846">
        <v>70.979366848962499</v>
      </c>
      <c r="M3846">
        <v>67.852158338047502</v>
      </c>
      <c r="N3846">
        <v>0.69391159299416105</v>
      </c>
      <c r="O3846">
        <v>30.434782608695599</v>
      </c>
      <c r="P3846">
        <v>49.556650246305402</v>
      </c>
    </row>
    <row r="3847" spans="1:17" hidden="1" x14ac:dyDescent="0.3">
      <c r="A3847" t="s">
        <v>7924</v>
      </c>
      <c r="B3847" t="s">
        <v>7925</v>
      </c>
      <c r="C3847" t="s">
        <v>10398</v>
      </c>
      <c r="D3847" t="s">
        <v>266</v>
      </c>
      <c r="E3847">
        <v>30.921328800000001</v>
      </c>
      <c r="F3847">
        <v>41.4</v>
      </c>
      <c r="G3847">
        <v>16.129690175097501</v>
      </c>
      <c r="H3847">
        <v>-1.92166335679595</v>
      </c>
      <c r="I3847">
        <v>-0.74835819185568597</v>
      </c>
      <c r="J3847">
        <v>-17.096346104549099</v>
      </c>
      <c r="K3847">
        <v>38.036786950117801</v>
      </c>
      <c r="L3847">
        <v>35.725565824953101</v>
      </c>
      <c r="M3847">
        <v>58.716002077400297</v>
      </c>
      <c r="N3847">
        <v>2.4281664904406202</v>
      </c>
      <c r="O3847">
        <v>32.004830917874401</v>
      </c>
      <c r="P3847">
        <v>80</v>
      </c>
      <c r="Q3847">
        <v>3.3652691057857002E-2</v>
      </c>
    </row>
    <row r="3848" spans="1:17" hidden="1" x14ac:dyDescent="0.3">
      <c r="A3848" t="s">
        <v>7926</v>
      </c>
      <c r="B3848" t="s">
        <v>7927</v>
      </c>
      <c r="C3848" t="s">
        <v>10398</v>
      </c>
      <c r="D3848" t="s">
        <v>364</v>
      </c>
      <c r="E3848">
        <v>30.899177842</v>
      </c>
      <c r="F3848">
        <v>53.77</v>
      </c>
      <c r="G3848">
        <v>5.1007420994319697</v>
      </c>
      <c r="H3848">
        <v>-9.6389087854153299</v>
      </c>
      <c r="I3848">
        <v>6.3434903503846396</v>
      </c>
      <c r="J3848">
        <v>1.01390534612785</v>
      </c>
      <c r="K3848">
        <v>56.676262198455298</v>
      </c>
      <c r="L3848">
        <v>49.331555725632299</v>
      </c>
      <c r="M3848">
        <v>39.368338821430598</v>
      </c>
      <c r="N3848">
        <v>2.78592375366568</v>
      </c>
      <c r="O3848">
        <v>37.716198623767802</v>
      </c>
      <c r="P3848">
        <v>94.818840579710098</v>
      </c>
    </row>
    <row r="3849" spans="1:17" hidden="1" x14ac:dyDescent="0.3">
      <c r="A3849" t="s">
        <v>7928</v>
      </c>
      <c r="B3849" t="s">
        <v>7929</v>
      </c>
      <c r="C3849" t="s">
        <v>10398</v>
      </c>
      <c r="D3849" t="s">
        <v>407</v>
      </c>
      <c r="E3849">
        <v>30.677800000000001</v>
      </c>
      <c r="F3849">
        <v>19.54</v>
      </c>
      <c r="G3849">
        <v>148.35798916824899</v>
      </c>
      <c r="H3849">
        <v>-9.1539769323217897</v>
      </c>
      <c r="I3849">
        <v>111.516923949202</v>
      </c>
      <c r="J3849">
        <v>-9.4021121703991604</v>
      </c>
      <c r="K3849">
        <v>20.894369847485599</v>
      </c>
      <c r="L3849">
        <v>15.119841703283001</v>
      </c>
      <c r="M3849">
        <v>24.6770685700718</v>
      </c>
      <c r="N3849">
        <v>0.25814230684647999</v>
      </c>
      <c r="O3849">
        <v>58.290685772773799</v>
      </c>
      <c r="P3849">
        <v>265.917602996254</v>
      </c>
      <c r="Q3849">
        <v>0.106803501579146</v>
      </c>
    </row>
    <row r="3850" spans="1:17" hidden="1" x14ac:dyDescent="0.3">
      <c r="A3850" t="s">
        <v>7930</v>
      </c>
      <c r="B3850" t="s">
        <v>7931</v>
      </c>
      <c r="C3850" t="s">
        <v>10398</v>
      </c>
      <c r="D3850" t="s">
        <v>789</v>
      </c>
      <c r="E3850">
        <v>30.655185007999901</v>
      </c>
      <c r="F3850">
        <v>13.19</v>
      </c>
      <c r="G3850">
        <v>-81.630010314486697</v>
      </c>
      <c r="H3850">
        <v>30.162158448596699</v>
      </c>
      <c r="I3850">
        <v>-22.722918080887201</v>
      </c>
      <c r="J3850">
        <v>-2.3194279872054802</v>
      </c>
      <c r="K3850">
        <v>10.001675570698101</v>
      </c>
      <c r="L3850">
        <v>14.5760697710336</v>
      </c>
      <c r="M3850">
        <v>69.874949124156998</v>
      </c>
      <c r="N3850">
        <v>2.11038961038961</v>
      </c>
      <c r="O3850">
        <v>244.20015163002199</v>
      </c>
      <c r="P3850">
        <v>76.572958500669301</v>
      </c>
      <c r="Q3850">
        <v>-3.6280983562093999E-2</v>
      </c>
    </row>
    <row r="3851" spans="1:17" hidden="1" x14ac:dyDescent="0.3">
      <c r="A3851" t="s">
        <v>7932</v>
      </c>
      <c r="B3851" t="s">
        <v>7933</v>
      </c>
      <c r="C3851" t="s">
        <v>10398</v>
      </c>
      <c r="D3851" t="s">
        <v>407</v>
      </c>
      <c r="E3851">
        <v>30.6182425199998</v>
      </c>
      <c r="F3851">
        <v>244.45</v>
      </c>
      <c r="G3851">
        <v>-29.5936466781231</v>
      </c>
      <c r="H3851">
        <v>-4.4216633567959702</v>
      </c>
      <c r="I3851">
        <v>-18.095296967365801</v>
      </c>
      <c r="J3851">
        <v>-1.71336738114487</v>
      </c>
      <c r="K3851">
        <v>244.45</v>
      </c>
      <c r="L3851">
        <v>244.44999999999899</v>
      </c>
      <c r="M3851">
        <v>50</v>
      </c>
      <c r="O3851">
        <v>0</v>
      </c>
      <c r="P3851">
        <v>0</v>
      </c>
    </row>
    <row r="3852" spans="1:17" hidden="1" x14ac:dyDescent="0.3">
      <c r="A3852" t="s">
        <v>7934</v>
      </c>
      <c r="B3852" t="s">
        <v>7935</v>
      </c>
      <c r="C3852" t="s">
        <v>10398</v>
      </c>
      <c r="D3852" t="s">
        <v>281</v>
      </c>
      <c r="E3852">
        <v>30.599599999999999</v>
      </c>
      <c r="F3852">
        <v>18.16</v>
      </c>
      <c r="G3852">
        <v>-46.099393804559902</v>
      </c>
      <c r="H3852">
        <v>2.9312778196746101</v>
      </c>
      <c r="I3852">
        <v>-5.9272920260440802</v>
      </c>
      <c r="J3852">
        <v>2.51278910086539</v>
      </c>
      <c r="K3852">
        <v>17.832641053203599</v>
      </c>
      <c r="L3852">
        <v>19.962212269920801</v>
      </c>
      <c r="M3852">
        <v>52.641173177880702</v>
      </c>
      <c r="N3852">
        <v>0.60029450027877396</v>
      </c>
      <c r="O3852">
        <v>70.704845814977901</v>
      </c>
      <c r="P3852">
        <v>25.241379310344801</v>
      </c>
      <c r="Q3852">
        <v>-1.5968192501483999E-2</v>
      </c>
    </row>
    <row r="3853" spans="1:17" hidden="1" x14ac:dyDescent="0.3">
      <c r="A3853" t="s">
        <v>7936</v>
      </c>
      <c r="B3853" t="s">
        <v>7937</v>
      </c>
      <c r="C3853" t="s">
        <v>10398</v>
      </c>
      <c r="D3853" t="s">
        <v>4298</v>
      </c>
      <c r="E3853">
        <v>30.564</v>
      </c>
      <c r="F3853">
        <v>56.6</v>
      </c>
      <c r="G3853">
        <v>-70.794560868856493</v>
      </c>
      <c r="H3853">
        <v>-7.0912040631464901</v>
      </c>
      <c r="I3853">
        <v>-41.036073005486998</v>
      </c>
      <c r="J3853">
        <v>0.89107240210980199</v>
      </c>
      <c r="K3853">
        <v>61.390209566383497</v>
      </c>
      <c r="L3853">
        <v>72.138684560759998</v>
      </c>
      <c r="M3853">
        <v>37.389188198268201</v>
      </c>
      <c r="N3853">
        <v>0.57035081101471097</v>
      </c>
      <c r="O3853">
        <v>83.480565371024696</v>
      </c>
      <c r="P3853">
        <v>0.51500621559226101</v>
      </c>
    </row>
    <row r="3854" spans="1:17" hidden="1" x14ac:dyDescent="0.3">
      <c r="A3854" t="s">
        <v>7938</v>
      </c>
      <c r="B3854" t="s">
        <v>7939</v>
      </c>
      <c r="C3854" t="s">
        <v>10398</v>
      </c>
      <c r="D3854" t="s">
        <v>158</v>
      </c>
      <c r="E3854">
        <v>30.537800000000001</v>
      </c>
      <c r="F3854">
        <v>107</v>
      </c>
      <c r="G3854">
        <v>-33.197250281726703</v>
      </c>
      <c r="H3854">
        <v>0.68639165302721195</v>
      </c>
      <c r="I3854">
        <v>-16.1905350626039</v>
      </c>
      <c r="J3854">
        <v>-4.2634584558261102</v>
      </c>
      <c r="K3854">
        <v>108.78665421309999</v>
      </c>
      <c r="L3854">
        <v>109.73116530675701</v>
      </c>
      <c r="M3854">
        <v>51.435701010398098</v>
      </c>
      <c r="N3854">
        <v>2.3970981290568898</v>
      </c>
      <c r="O3854">
        <v>55.794392523364401</v>
      </c>
      <c r="P3854">
        <v>31.2883435582822</v>
      </c>
    </row>
    <row r="3855" spans="1:17" hidden="1" x14ac:dyDescent="0.3">
      <c r="A3855" t="s">
        <v>7940</v>
      </c>
      <c r="B3855" t="s">
        <v>7941</v>
      </c>
      <c r="C3855" t="s">
        <v>10398</v>
      </c>
      <c r="D3855" t="s">
        <v>390</v>
      </c>
      <c r="E3855">
        <v>30.511272898000001</v>
      </c>
      <c r="F3855">
        <v>61.06</v>
      </c>
      <c r="G3855">
        <v>-53.977547606915699</v>
      </c>
      <c r="H3855">
        <v>-9.6524325875651993</v>
      </c>
      <c r="I3855">
        <v>-42.479197896158396</v>
      </c>
      <c r="J3855">
        <v>-1.5018821037737899</v>
      </c>
      <c r="K3855">
        <v>64.180608714166596</v>
      </c>
      <c r="M3855">
        <v>38.8601142968445</v>
      </c>
      <c r="N3855">
        <v>0.45195315991776103</v>
      </c>
      <c r="O3855">
        <v>45.7582705535538</v>
      </c>
      <c r="P3855">
        <v>22.4628961091055</v>
      </c>
    </row>
    <row r="3856" spans="1:17" hidden="1" x14ac:dyDescent="0.3">
      <c r="A3856" t="s">
        <v>7942</v>
      </c>
      <c r="B3856" t="s">
        <v>7943</v>
      </c>
      <c r="C3856" t="s">
        <v>10398</v>
      </c>
      <c r="D3856" t="s">
        <v>991</v>
      </c>
      <c r="E3856">
        <v>30.501989999999999</v>
      </c>
      <c r="F3856">
        <v>14.93</v>
      </c>
      <c r="G3856">
        <v>-20.7744046956158</v>
      </c>
      <c r="H3856">
        <v>38.989189356382298</v>
      </c>
      <c r="I3856">
        <v>30.019782397713399</v>
      </c>
      <c r="J3856">
        <v>12.1327864650089</v>
      </c>
      <c r="K3856">
        <v>12.1198045956467</v>
      </c>
      <c r="L3856">
        <v>12.151876464437899</v>
      </c>
      <c r="M3856">
        <v>73.743341442254305</v>
      </c>
      <c r="N3856">
        <v>2.0226207677568002</v>
      </c>
      <c r="O3856">
        <v>17.883456128600098</v>
      </c>
      <c r="P3856">
        <v>81.851400730815996</v>
      </c>
      <c r="Q3856">
        <v>-3.5444331496341998E-2</v>
      </c>
    </row>
    <row r="3857" spans="1:17" hidden="1" x14ac:dyDescent="0.3">
      <c r="A3857" t="s">
        <v>7944</v>
      </c>
      <c r="B3857" t="s">
        <v>7945</v>
      </c>
      <c r="C3857" t="s">
        <v>10398</v>
      </c>
      <c r="D3857" t="s">
        <v>7946</v>
      </c>
      <c r="E3857">
        <v>30.500285399999999</v>
      </c>
      <c r="F3857">
        <v>82</v>
      </c>
      <c r="G3857">
        <v>56.347396405776998</v>
      </c>
      <c r="H3857">
        <v>-9.0728261474936396</v>
      </c>
      <c r="I3857">
        <v>67.845746116534301</v>
      </c>
      <c r="J3857">
        <v>-1.71336738114487</v>
      </c>
      <c r="K3857">
        <v>79.006191665576694</v>
      </c>
      <c r="M3857">
        <v>34.732408580462199</v>
      </c>
      <c r="N3857">
        <v>1.31040131040131E-2</v>
      </c>
      <c r="O3857">
        <v>9.7560975609756095</v>
      </c>
      <c r="P3857">
        <v>154.658385093167</v>
      </c>
    </row>
    <row r="3858" spans="1:17" hidden="1" x14ac:dyDescent="0.3">
      <c r="A3858" t="s">
        <v>7947</v>
      </c>
      <c r="B3858" t="s">
        <v>7948</v>
      </c>
      <c r="C3858" t="s">
        <v>10398</v>
      </c>
      <c r="D3858" t="s">
        <v>46</v>
      </c>
      <c r="E3858">
        <v>30.4041353399999</v>
      </c>
      <c r="F3858">
        <v>1.8</v>
      </c>
      <c r="G3858">
        <v>-27.320919405395799</v>
      </c>
      <c r="H3858">
        <v>24.149765214632499</v>
      </c>
      <c r="I3858">
        <v>-21.321103418978701</v>
      </c>
      <c r="J3858">
        <v>14.9532992855217</v>
      </c>
      <c r="K3858">
        <v>1.56886232758528</v>
      </c>
      <c r="L3858">
        <v>1.77665216514442</v>
      </c>
      <c r="M3858">
        <v>57.001178110832399</v>
      </c>
      <c r="N3858">
        <v>1.5651701363635999</v>
      </c>
      <c r="O3858">
        <v>100</v>
      </c>
      <c r="P3858">
        <v>39.534883720930203</v>
      </c>
      <c r="Q3858">
        <v>6.3781143508379004E-2</v>
      </c>
    </row>
    <row r="3859" spans="1:17" hidden="1" x14ac:dyDescent="0.3">
      <c r="A3859" t="s">
        <v>7949</v>
      </c>
      <c r="B3859" t="s">
        <v>7950</v>
      </c>
      <c r="C3859" t="s">
        <v>10398</v>
      </c>
      <c r="D3859" t="s">
        <v>226</v>
      </c>
      <c r="E3859">
        <v>30.350249999999999</v>
      </c>
      <c r="F3859">
        <v>25.83</v>
      </c>
      <c r="G3859">
        <v>79.556150892727004</v>
      </c>
      <c r="H3859">
        <v>79.552695617563003</v>
      </c>
      <c r="I3859">
        <v>57.023347100430698</v>
      </c>
      <c r="J3859">
        <v>17.648924670611098</v>
      </c>
      <c r="K3859">
        <v>16.816020393398201</v>
      </c>
      <c r="L3859">
        <v>13.4560363782251</v>
      </c>
      <c r="M3859">
        <v>88.304716108990903</v>
      </c>
      <c r="N3859">
        <v>1.0010816569068901</v>
      </c>
      <c r="O3859">
        <v>2.0518776616337702</v>
      </c>
      <c r="Q3859">
        <v>0.109702071273675</v>
      </c>
    </row>
    <row r="3860" spans="1:17" hidden="1" x14ac:dyDescent="0.3">
      <c r="A3860" t="s">
        <v>7951</v>
      </c>
      <c r="B3860" t="s">
        <v>7952</v>
      </c>
      <c r="C3860" t="s">
        <v>10398</v>
      </c>
      <c r="E3860">
        <v>30.340624999999999</v>
      </c>
      <c r="F3860">
        <v>6.65</v>
      </c>
      <c r="G3860">
        <v>17.205470319669299</v>
      </c>
      <c r="H3860">
        <v>3.9544050192724001</v>
      </c>
      <c r="I3860">
        <v>-39.210362210545</v>
      </c>
      <c r="J3860">
        <v>3.7774812045456398</v>
      </c>
      <c r="K3860">
        <v>5.9067836851304101</v>
      </c>
      <c r="L3860">
        <v>5.2897770278116898</v>
      </c>
      <c r="M3860">
        <v>75.496902771767793</v>
      </c>
      <c r="N3860">
        <v>1.73157177036605</v>
      </c>
      <c r="O3860">
        <v>31.729323308270601</v>
      </c>
      <c r="P3860">
        <v>70.512820512820497</v>
      </c>
    </row>
    <row r="3861" spans="1:17" hidden="1" x14ac:dyDescent="0.3">
      <c r="A3861" t="s">
        <v>7953</v>
      </c>
      <c r="B3861" t="s">
        <v>7954</v>
      </c>
      <c r="C3861" t="s">
        <v>10398</v>
      </c>
      <c r="D3861" t="s">
        <v>316</v>
      </c>
      <c r="E3861">
        <v>30.3301278399999</v>
      </c>
      <c r="F3861">
        <v>52.6</v>
      </c>
      <c r="G3861">
        <v>427.60974315238502</v>
      </c>
      <c r="H3861">
        <v>32.491601949326402</v>
      </c>
      <c r="I3861">
        <v>353.230867907186</v>
      </c>
      <c r="J3861">
        <v>-5.7026339285509504</v>
      </c>
      <c r="K3861">
        <v>40.284366681142302</v>
      </c>
      <c r="L3861">
        <v>22.6107035516923</v>
      </c>
      <c r="M3861">
        <v>53.8477676629428</v>
      </c>
      <c r="N3861">
        <v>0.79044704759217799</v>
      </c>
      <c r="O3861">
        <v>8.3840304182509495</v>
      </c>
      <c r="P3861">
        <v>553.41614906832297</v>
      </c>
      <c r="Q3861">
        <v>0.14662197844111599</v>
      </c>
    </row>
    <row r="3862" spans="1:17" hidden="1" x14ac:dyDescent="0.3">
      <c r="A3862" t="s">
        <v>7955</v>
      </c>
      <c r="B3862" t="s">
        <v>7956</v>
      </c>
      <c r="C3862" t="s">
        <v>10398</v>
      </c>
      <c r="D3862" t="s">
        <v>5543</v>
      </c>
      <c r="E3862">
        <v>30.277374999999999</v>
      </c>
      <c r="F3862">
        <v>56.33</v>
      </c>
      <c r="G3862">
        <v>-36.115385808557903</v>
      </c>
      <c r="H3862">
        <v>-3.9532386517300502</v>
      </c>
      <c r="I3862">
        <v>-33.756324067231098</v>
      </c>
      <c r="J3862">
        <v>-5.1967007144782098</v>
      </c>
      <c r="K3862">
        <v>60.155812756467597</v>
      </c>
      <c r="L3862">
        <v>62.136491018321401</v>
      </c>
      <c r="M3862">
        <v>24.2123458502891</v>
      </c>
      <c r="N3862">
        <v>0.67106500975424299</v>
      </c>
      <c r="O3862">
        <v>68.418249600568103</v>
      </c>
      <c r="P3862">
        <v>3.73848987108655</v>
      </c>
      <c r="Q3862">
        <v>7.5099137450870004E-2</v>
      </c>
    </row>
    <row r="3863" spans="1:17" hidden="1" x14ac:dyDescent="0.3">
      <c r="A3863" t="s">
        <v>7957</v>
      </c>
      <c r="B3863" t="s">
        <v>7958</v>
      </c>
      <c r="C3863" t="s">
        <v>10398</v>
      </c>
      <c r="D3863" t="s">
        <v>197</v>
      </c>
      <c r="E3863">
        <v>30.248000000000001</v>
      </c>
      <c r="F3863">
        <v>0.45</v>
      </c>
      <c r="G3863">
        <v>-5.5931859894901201</v>
      </c>
      <c r="H3863">
        <v>-1.87035303188851</v>
      </c>
      <c r="I3863">
        <v>-12.2495918825592</v>
      </c>
      <c r="J3863">
        <v>1.0670674632677399</v>
      </c>
      <c r="K3863">
        <v>0.59267168328142406</v>
      </c>
      <c r="L3863">
        <v>0.50771284078795198</v>
      </c>
      <c r="M3863">
        <v>92.112121951265095</v>
      </c>
      <c r="N3863">
        <v>1</v>
      </c>
      <c r="Q3863">
        <v>4.6288916988924997E-2</v>
      </c>
    </row>
    <row r="3864" spans="1:17" hidden="1" x14ac:dyDescent="0.3">
      <c r="A3864" t="s">
        <v>7959</v>
      </c>
      <c r="B3864" t="s">
        <v>7960</v>
      </c>
      <c r="C3864" t="s">
        <v>10398</v>
      </c>
      <c r="E3864">
        <v>30.240990979999999</v>
      </c>
      <c r="F3864">
        <v>202.1</v>
      </c>
      <c r="G3864">
        <v>-4.0888315181355503</v>
      </c>
      <c r="H3864">
        <v>25.764672046930698</v>
      </c>
      <c r="I3864">
        <v>26.8311999849467</v>
      </c>
      <c r="J3864">
        <v>-10.1849831016688</v>
      </c>
      <c r="K3864">
        <v>192.821098118028</v>
      </c>
      <c r="L3864">
        <v>165.905299399928</v>
      </c>
      <c r="M3864">
        <v>27.645385640853601</v>
      </c>
      <c r="N3864">
        <v>0.76392406345604402</v>
      </c>
      <c r="O3864">
        <v>33.597229094507597</v>
      </c>
      <c r="P3864">
        <v>54.9846625766871</v>
      </c>
      <c r="Q3864">
        <v>0.110513488993033</v>
      </c>
    </row>
    <row r="3865" spans="1:17" hidden="1" x14ac:dyDescent="0.3">
      <c r="A3865" t="s">
        <v>7961</v>
      </c>
      <c r="B3865" t="s">
        <v>7962</v>
      </c>
      <c r="C3865" t="s">
        <v>10398</v>
      </c>
      <c r="D3865" t="s">
        <v>605</v>
      </c>
      <c r="E3865">
        <v>30.209185119999901</v>
      </c>
      <c r="F3865">
        <v>38.119999999999997</v>
      </c>
      <c r="G3865">
        <v>-43.621612397563801</v>
      </c>
      <c r="H3865">
        <v>-4.2161135109583601</v>
      </c>
      <c r="I3865">
        <v>-17.6208636516041</v>
      </c>
      <c r="J3865">
        <v>-11.6024616510154</v>
      </c>
      <c r="K3865">
        <v>41.228775167428999</v>
      </c>
      <c r="L3865">
        <v>40.934442243278198</v>
      </c>
      <c r="M3865">
        <v>29.813531518292098</v>
      </c>
      <c r="N3865">
        <v>0.61618735352412801</v>
      </c>
      <c r="O3865">
        <v>57.345225603357797</v>
      </c>
      <c r="P3865">
        <v>19.124999999999901</v>
      </c>
      <c r="Q3865">
        <v>-1.7437043560174E-2</v>
      </c>
    </row>
    <row r="3866" spans="1:17" hidden="1" x14ac:dyDescent="0.3">
      <c r="A3866" t="s">
        <v>7963</v>
      </c>
      <c r="B3866" t="s">
        <v>7964</v>
      </c>
      <c r="C3866" t="s">
        <v>10398</v>
      </c>
      <c r="D3866" t="s">
        <v>51</v>
      </c>
      <c r="E3866">
        <v>30.15</v>
      </c>
      <c r="F3866">
        <v>3</v>
      </c>
      <c r="G3866">
        <v>-3.2106679547188701</v>
      </c>
      <c r="H3866">
        <v>30.076153237090399</v>
      </c>
      <c r="I3866">
        <v>17.651309367475701</v>
      </c>
      <c r="J3866">
        <v>-23.738683836840998</v>
      </c>
      <c r="K3866">
        <v>2.55794323874261</v>
      </c>
      <c r="L3866">
        <v>2.7582516080711601</v>
      </c>
      <c r="M3866">
        <v>54.974347721531601</v>
      </c>
      <c r="N3866">
        <v>3.6637333096811799</v>
      </c>
      <c r="O3866">
        <v>36</v>
      </c>
      <c r="P3866">
        <v>57.894736842105203</v>
      </c>
      <c r="Q3866">
        <v>8.3956619048321995E-2</v>
      </c>
    </row>
    <row r="3867" spans="1:17" hidden="1" x14ac:dyDescent="0.3">
      <c r="A3867" t="s">
        <v>7965</v>
      </c>
      <c r="B3867" t="s">
        <v>7966</v>
      </c>
      <c r="C3867" t="s">
        <v>10398</v>
      </c>
      <c r="D3867" t="s">
        <v>83</v>
      </c>
      <c r="E3867">
        <v>30.062339999999999</v>
      </c>
      <c r="F3867">
        <v>28.35</v>
      </c>
      <c r="G3867">
        <v>-98.861939361049906</v>
      </c>
      <c r="H3867">
        <v>-8.9957958489095304</v>
      </c>
      <c r="I3867">
        <v>-84.485338461141794</v>
      </c>
      <c r="J3867">
        <v>14.1870157606175</v>
      </c>
      <c r="K3867">
        <v>30.437969915176101</v>
      </c>
      <c r="L3867">
        <v>51.360052098989698</v>
      </c>
      <c r="M3867">
        <v>57.251134346585999</v>
      </c>
      <c r="N3867">
        <v>1.22938361947649</v>
      </c>
      <c r="O3867">
        <v>249.20634920634899</v>
      </c>
      <c r="P3867">
        <v>17.879417879417801</v>
      </c>
      <c r="Q3867">
        <v>7.6071879576961002E-2</v>
      </c>
    </row>
    <row r="3868" spans="1:17" hidden="1" x14ac:dyDescent="0.3">
      <c r="A3868" t="s">
        <v>7967</v>
      </c>
      <c r="B3868" t="s">
        <v>7968</v>
      </c>
      <c r="C3868" t="s">
        <v>10398</v>
      </c>
      <c r="D3868" t="s">
        <v>533</v>
      </c>
      <c r="E3868">
        <v>30.035</v>
      </c>
      <c r="F3868">
        <v>60.07</v>
      </c>
      <c r="G3868">
        <v>85.942772410502599</v>
      </c>
      <c r="H3868">
        <v>-5.34698803212064</v>
      </c>
      <c r="I3868">
        <v>6.58299277941701</v>
      </c>
      <c r="J3868">
        <v>0.85806119028369598</v>
      </c>
      <c r="K3868">
        <v>56.898824348137701</v>
      </c>
      <c r="L3868">
        <v>49.840571955241103</v>
      </c>
      <c r="M3868">
        <v>53.228866748070097</v>
      </c>
      <c r="N3868">
        <v>0.59738348350527204</v>
      </c>
      <c r="O3868">
        <v>17.529548859663699</v>
      </c>
      <c r="P3868">
        <v>130.949634755863</v>
      </c>
      <c r="Q3868">
        <v>0.115350821836343</v>
      </c>
    </row>
    <row r="3869" spans="1:17" hidden="1" x14ac:dyDescent="0.3">
      <c r="A3869" t="s">
        <v>7969</v>
      </c>
      <c r="B3869" t="s">
        <v>7970</v>
      </c>
      <c r="C3869" t="s">
        <v>10398</v>
      </c>
      <c r="D3869" t="s">
        <v>390</v>
      </c>
      <c r="E3869">
        <v>29.98</v>
      </c>
      <c r="F3869">
        <v>14.99</v>
      </c>
      <c r="G3869">
        <v>-23.206137806583001</v>
      </c>
      <c r="H3869">
        <v>-4.0126654017857399</v>
      </c>
      <c r="I3869">
        <v>1.9207158428823099</v>
      </c>
      <c r="J3869">
        <v>-8.4855192798790497</v>
      </c>
      <c r="K3869">
        <v>15.2061919862618</v>
      </c>
      <c r="L3869">
        <v>14.8991929228599</v>
      </c>
      <c r="M3869">
        <v>45.499415958811298</v>
      </c>
      <c r="N3869">
        <v>0.64512012913861605</v>
      </c>
      <c r="O3869">
        <v>40.093395597064699</v>
      </c>
      <c r="P3869">
        <v>35.045045045045001</v>
      </c>
      <c r="Q3869">
        <v>1.9191056090607998E-2</v>
      </c>
    </row>
    <row r="3870" spans="1:17" hidden="1" x14ac:dyDescent="0.3">
      <c r="A3870" t="s">
        <v>7971</v>
      </c>
      <c r="B3870" t="s">
        <v>7972</v>
      </c>
      <c r="C3870" t="s">
        <v>10398</v>
      </c>
      <c r="D3870" t="s">
        <v>259</v>
      </c>
      <c r="E3870">
        <v>29.944894999999999</v>
      </c>
      <c r="F3870">
        <v>99.7</v>
      </c>
      <c r="G3870">
        <v>334.34306807292302</v>
      </c>
      <c r="H3870">
        <v>-12.1886536480581</v>
      </c>
      <c r="I3870">
        <v>-9.1097263508376791</v>
      </c>
      <c r="J3870">
        <v>3.76015321394783</v>
      </c>
      <c r="K3870">
        <v>99.684715137333995</v>
      </c>
      <c r="L3870">
        <v>90.423165333737998</v>
      </c>
      <c r="M3870">
        <v>65.2060874529367</v>
      </c>
      <c r="N3870">
        <v>1.4876236240710701</v>
      </c>
      <c r="O3870">
        <v>26.379137412236599</v>
      </c>
      <c r="P3870">
        <v>363.93671475104702</v>
      </c>
    </row>
    <row r="3871" spans="1:17" hidden="1" x14ac:dyDescent="0.3">
      <c r="A3871" t="s">
        <v>7973</v>
      </c>
      <c r="B3871" t="s">
        <v>7974</v>
      </c>
      <c r="C3871" t="s">
        <v>10398</v>
      </c>
      <c r="D3871" t="s">
        <v>533</v>
      </c>
      <c r="E3871">
        <v>29.888796800000001</v>
      </c>
      <c r="F3871">
        <v>108.23</v>
      </c>
      <c r="G3871">
        <v>118.925297064701</v>
      </c>
      <c r="H3871">
        <v>35.0641282534881</v>
      </c>
      <c r="I3871">
        <v>159.417523545454</v>
      </c>
      <c r="J3871">
        <v>19.814574142080701</v>
      </c>
      <c r="K3871">
        <v>69.7925906606756</v>
      </c>
      <c r="L3871">
        <v>52.184668457316803</v>
      </c>
      <c r="M3871">
        <v>86.900241187849602</v>
      </c>
      <c r="N3871">
        <v>0.58181818181818101</v>
      </c>
      <c r="O3871">
        <v>0</v>
      </c>
      <c r="P3871">
        <v>196.52054794520501</v>
      </c>
    </row>
    <row r="3872" spans="1:17" hidden="1" x14ac:dyDescent="0.3">
      <c r="A3872" t="s">
        <v>7975</v>
      </c>
      <c r="B3872" t="s">
        <v>7976</v>
      </c>
      <c r="C3872" t="s">
        <v>10398</v>
      </c>
      <c r="D3872" t="s">
        <v>3532</v>
      </c>
      <c r="E3872">
        <v>29.803799999999999</v>
      </c>
      <c r="F3872">
        <v>76.42</v>
      </c>
      <c r="G3872">
        <v>38.141208457961099</v>
      </c>
      <c r="H3872">
        <v>9.3591546566000599</v>
      </c>
      <c r="I3872">
        <v>13.6179053766534</v>
      </c>
      <c r="J3872">
        <v>2.9673720970247901</v>
      </c>
      <c r="K3872">
        <v>74.551305247418597</v>
      </c>
      <c r="L3872">
        <v>67.099031493319501</v>
      </c>
      <c r="M3872">
        <v>40.164729393760702</v>
      </c>
      <c r="N3872">
        <v>1.0921832702654599</v>
      </c>
      <c r="O3872">
        <v>20.387333158858901</v>
      </c>
      <c r="P3872">
        <v>69.822222222222194</v>
      </c>
      <c r="Q3872">
        <v>6.4390630554528996E-2</v>
      </c>
    </row>
    <row r="3873" spans="1:17" hidden="1" x14ac:dyDescent="0.3">
      <c r="A3873" t="s">
        <v>7977</v>
      </c>
      <c r="B3873" t="s">
        <v>7978</v>
      </c>
      <c r="C3873" t="s">
        <v>10398</v>
      </c>
      <c r="D3873" t="s">
        <v>605</v>
      </c>
      <c r="E3873">
        <v>29.6807588</v>
      </c>
      <c r="F3873">
        <v>58.52</v>
      </c>
      <c r="G3873">
        <v>35.251423744412001</v>
      </c>
      <c r="H3873">
        <v>-44.567435951548099</v>
      </c>
      <c r="I3873">
        <v>6.2830239678094699</v>
      </c>
      <c r="J3873">
        <v>-19.593367381144802</v>
      </c>
      <c r="K3873">
        <v>83.383667582391794</v>
      </c>
      <c r="L3873">
        <v>67.205892783755203</v>
      </c>
      <c r="M3873">
        <v>14.820367588351299</v>
      </c>
      <c r="N3873">
        <v>1.4063889556913201</v>
      </c>
      <c r="O3873">
        <v>122.14627477785299</v>
      </c>
      <c r="P3873">
        <v>82.875</v>
      </c>
      <c r="Q3873">
        <v>4.1466890137223003E-2</v>
      </c>
    </row>
    <row r="3874" spans="1:17" hidden="1" x14ac:dyDescent="0.3">
      <c r="A3874" t="s">
        <v>7979</v>
      </c>
      <c r="B3874" t="s">
        <v>7980</v>
      </c>
      <c r="C3874" t="s">
        <v>10398</v>
      </c>
      <c r="D3874" t="s">
        <v>794</v>
      </c>
      <c r="E3874">
        <v>29.662500000000001</v>
      </c>
      <c r="F3874">
        <v>70</v>
      </c>
      <c r="G3874">
        <v>-37.367032712378702</v>
      </c>
      <c r="H3874">
        <v>-10.9637194315623</v>
      </c>
      <c r="I3874">
        <v>-35.742355790895203</v>
      </c>
      <c r="K3874">
        <v>73.238130542275698</v>
      </c>
      <c r="M3874">
        <v>36.799858975452501</v>
      </c>
      <c r="N3874">
        <v>0.191176470588235</v>
      </c>
      <c r="O3874">
        <v>31.571428571428498</v>
      </c>
      <c r="P3874">
        <v>15.1315789473684</v>
      </c>
    </row>
    <row r="3875" spans="1:17" hidden="1" x14ac:dyDescent="0.3">
      <c r="A3875" t="s">
        <v>7981</v>
      </c>
      <c r="B3875" t="s">
        <v>7982</v>
      </c>
      <c r="C3875" t="s">
        <v>10398</v>
      </c>
      <c r="D3875" t="s">
        <v>605</v>
      </c>
      <c r="E3875">
        <v>29.61</v>
      </c>
      <c r="F3875">
        <v>70.5</v>
      </c>
      <c r="G3875">
        <v>1.94155717098354E-3</v>
      </c>
      <c r="H3875">
        <v>2.3965184613858401</v>
      </c>
      <c r="I3875">
        <v>38.571369699300703</v>
      </c>
      <c r="J3875">
        <v>-17.784795952573401</v>
      </c>
      <c r="K3875">
        <v>73.3897655150719</v>
      </c>
      <c r="L3875">
        <v>65.298810308343405</v>
      </c>
      <c r="M3875">
        <v>31.816329808105799</v>
      </c>
      <c r="N3875">
        <v>1.42569310122501</v>
      </c>
      <c r="O3875">
        <v>32.921985815602802</v>
      </c>
      <c r="P3875">
        <v>74.981384959046906</v>
      </c>
      <c r="Q3875">
        <v>0.13930200750063501</v>
      </c>
    </row>
    <row r="3876" spans="1:17" hidden="1" x14ac:dyDescent="0.3">
      <c r="A3876" t="s">
        <v>7983</v>
      </c>
      <c r="B3876" t="s">
        <v>7984</v>
      </c>
      <c r="C3876" t="s">
        <v>10398</v>
      </c>
      <c r="D3876" t="s">
        <v>753</v>
      </c>
      <c r="E3876">
        <v>29.575091889999999</v>
      </c>
      <c r="F3876">
        <v>44.11</v>
      </c>
      <c r="G3876">
        <v>0.87071297878309295</v>
      </c>
      <c r="H3876">
        <v>-3.5705016360690198</v>
      </c>
      <c r="I3876">
        <v>0.67153125018931004</v>
      </c>
      <c r="J3876">
        <v>-4.1176416465055103</v>
      </c>
      <c r="K3876">
        <v>42.6332264252759</v>
      </c>
      <c r="L3876">
        <v>38.447166790983999</v>
      </c>
      <c r="M3876">
        <v>56.725246441840902</v>
      </c>
      <c r="N3876">
        <v>0.22624502167860899</v>
      </c>
      <c r="O3876">
        <v>11.085921559737001</v>
      </c>
      <c r="P3876">
        <v>65.640255351107697</v>
      </c>
    </row>
    <row r="3877" spans="1:17" hidden="1" x14ac:dyDescent="0.3">
      <c r="A3877" t="s">
        <v>7985</v>
      </c>
      <c r="B3877" t="s">
        <v>7986</v>
      </c>
      <c r="C3877" t="s">
        <v>10398</v>
      </c>
      <c r="D3877" t="s">
        <v>141</v>
      </c>
      <c r="E3877">
        <v>29.5696625</v>
      </c>
      <c r="F3877">
        <v>16.100000000000001</v>
      </c>
      <c r="G3877">
        <v>-40.099483253998599</v>
      </c>
      <c r="H3877">
        <v>-10.7625592264876</v>
      </c>
      <c r="I3877">
        <v>-22.603007524898398</v>
      </c>
      <c r="J3877">
        <v>-6.9517428961536796</v>
      </c>
      <c r="K3877">
        <v>16.783835766767201</v>
      </c>
      <c r="L3877">
        <v>17.743216236784601</v>
      </c>
      <c r="M3877">
        <v>47.495803887252201</v>
      </c>
      <c r="N3877">
        <v>0.40683939384286599</v>
      </c>
      <c r="O3877">
        <v>122.608695652173</v>
      </c>
      <c r="P3877">
        <v>6.8347710683477096</v>
      </c>
      <c r="Q3877">
        <v>1.6016788474555E-2</v>
      </c>
    </row>
    <row r="3878" spans="1:17" hidden="1" x14ac:dyDescent="0.3">
      <c r="A3878" t="s">
        <v>7987</v>
      </c>
      <c r="B3878" t="s">
        <v>7988</v>
      </c>
      <c r="C3878" t="s">
        <v>10398</v>
      </c>
      <c r="D3878" t="s">
        <v>1509</v>
      </c>
      <c r="E3878">
        <v>29.541274086000001</v>
      </c>
      <c r="F3878">
        <v>4.09</v>
      </c>
      <c r="G3878">
        <v>-50.939800524276897</v>
      </c>
      <c r="H3878">
        <v>7.6331311637519699</v>
      </c>
      <c r="I3878">
        <v>3.9942552714400699</v>
      </c>
      <c r="J3878">
        <v>-1.71336738114487</v>
      </c>
      <c r="K3878">
        <v>3.6075817632505398</v>
      </c>
      <c r="L3878">
        <v>3.7147747792086498</v>
      </c>
      <c r="M3878">
        <v>31.503112379140799</v>
      </c>
      <c r="N3878">
        <v>1.3985189040945101</v>
      </c>
      <c r="O3878">
        <v>30.806845965770101</v>
      </c>
      <c r="P3878">
        <v>46.071428571428498</v>
      </c>
      <c r="Q3878">
        <v>-5.6403648294733003E-2</v>
      </c>
    </row>
    <row r="3879" spans="1:17" hidden="1" x14ac:dyDescent="0.3">
      <c r="A3879" t="s">
        <v>7989</v>
      </c>
      <c r="B3879" t="s">
        <v>7990</v>
      </c>
      <c r="C3879" t="s">
        <v>10398</v>
      </c>
      <c r="D3879" t="s">
        <v>1978</v>
      </c>
      <c r="E3879">
        <v>29.532171200000001</v>
      </c>
      <c r="F3879">
        <v>29.96</v>
      </c>
      <c r="G3879">
        <v>202.925776185361</v>
      </c>
      <c r="H3879">
        <v>34.229499433901601</v>
      </c>
      <c r="I3879">
        <v>159.31211044004101</v>
      </c>
      <c r="J3879">
        <v>9.7258849553037106</v>
      </c>
      <c r="K3879">
        <v>23.867784121238099</v>
      </c>
      <c r="L3879">
        <v>17.540111050380101</v>
      </c>
      <c r="M3879">
        <v>64.421267041151907</v>
      </c>
      <c r="N3879">
        <v>2.0372068987211498</v>
      </c>
      <c r="O3879">
        <v>11.481975967957201</v>
      </c>
      <c r="P3879">
        <v>242.791762013729</v>
      </c>
      <c r="Q3879">
        <v>8.9970579120527999E-2</v>
      </c>
    </row>
    <row r="3880" spans="1:17" hidden="1" x14ac:dyDescent="0.3">
      <c r="A3880" t="s">
        <v>7991</v>
      </c>
      <c r="B3880" t="s">
        <v>7992</v>
      </c>
      <c r="C3880" t="s">
        <v>10398</v>
      </c>
      <c r="D3880" t="s">
        <v>605</v>
      </c>
      <c r="E3880">
        <v>29.504639999999998</v>
      </c>
      <c r="F3880">
        <v>50.8</v>
      </c>
      <c r="G3880">
        <v>226.89758139205199</v>
      </c>
      <c r="H3880">
        <v>68.091705627161204</v>
      </c>
      <c r="I3880">
        <v>84.456537163415604</v>
      </c>
      <c r="J3880">
        <v>19.808480936283502</v>
      </c>
      <c r="K3880">
        <v>29.071082661770699</v>
      </c>
      <c r="L3880">
        <v>22.0014483743136</v>
      </c>
      <c r="M3880">
        <v>96.621057841732096</v>
      </c>
      <c r="N3880">
        <v>1.5985449932290601</v>
      </c>
      <c r="O3880">
        <v>0</v>
      </c>
      <c r="P3880">
        <v>384.27073403241099</v>
      </c>
    </row>
    <row r="3881" spans="1:17" hidden="1" x14ac:dyDescent="0.3">
      <c r="A3881" t="s">
        <v>7993</v>
      </c>
      <c r="B3881" t="s">
        <v>7994</v>
      </c>
      <c r="C3881" t="s">
        <v>10398</v>
      </c>
      <c r="D3881" t="s">
        <v>605</v>
      </c>
      <c r="E3881">
        <v>29.467786607999901</v>
      </c>
      <c r="F3881">
        <v>31.56</v>
      </c>
      <c r="G3881">
        <v>1.79686123195179</v>
      </c>
      <c r="H3881">
        <v>-2.2544806942572602</v>
      </c>
      <c r="I3881">
        <v>-12.684475324079299</v>
      </c>
      <c r="J3881">
        <v>1.41163261885512</v>
      </c>
      <c r="K3881">
        <v>32.617832897165002</v>
      </c>
      <c r="L3881">
        <v>31.864914453802399</v>
      </c>
      <c r="M3881">
        <v>39.3290217942589</v>
      </c>
      <c r="N3881">
        <v>0.22214938158297201</v>
      </c>
      <c r="O3881">
        <v>28.4537389100126</v>
      </c>
      <c r="P3881">
        <v>40.079893475366099</v>
      </c>
      <c r="Q3881">
        <v>5.5036994449402001E-2</v>
      </c>
    </row>
    <row r="3882" spans="1:17" hidden="1" x14ac:dyDescent="0.3">
      <c r="A3882" t="s">
        <v>7995</v>
      </c>
      <c r="B3882" t="s">
        <v>7996</v>
      </c>
      <c r="C3882" t="s">
        <v>10398</v>
      </c>
      <c r="D3882" t="s">
        <v>753</v>
      </c>
      <c r="E3882">
        <v>29.289530723999999</v>
      </c>
      <c r="F3882">
        <v>18.98</v>
      </c>
      <c r="G3882">
        <v>26.1205218344701</v>
      </c>
      <c r="H3882">
        <v>0.94932224674778298</v>
      </c>
      <c r="I3882">
        <v>14.261746268338401</v>
      </c>
      <c r="J3882">
        <v>-0.75846021934116403</v>
      </c>
      <c r="K3882">
        <v>18.1990540486415</v>
      </c>
      <c r="L3882">
        <v>16.104308598239299</v>
      </c>
      <c r="M3882">
        <v>37.603805705755697</v>
      </c>
      <c r="N3882">
        <v>1.17449970589851</v>
      </c>
      <c r="O3882">
        <v>5.3740779768177003</v>
      </c>
      <c r="P3882">
        <v>65.691837625491004</v>
      </c>
      <c r="Q3882">
        <v>3.3034621500889999E-3</v>
      </c>
    </row>
    <row r="3883" spans="1:17" hidden="1" x14ac:dyDescent="0.3">
      <c r="A3883" t="s">
        <v>7997</v>
      </c>
      <c r="B3883" t="s">
        <v>7998</v>
      </c>
      <c r="C3883" t="s">
        <v>10398</v>
      </c>
      <c r="D3883" t="s">
        <v>605</v>
      </c>
      <c r="E3883">
        <v>29.202085576999998</v>
      </c>
      <c r="F3883">
        <v>4.13</v>
      </c>
      <c r="G3883">
        <v>-81.289553110871594</v>
      </c>
      <c r="H3883">
        <v>-4.4216633567959702</v>
      </c>
      <c r="I3883">
        <v>17.314539098207799</v>
      </c>
      <c r="J3883">
        <v>-2.1999853860110599</v>
      </c>
      <c r="K3883">
        <v>4.0925661214610898</v>
      </c>
      <c r="L3883">
        <v>4.1118976906054696</v>
      </c>
      <c r="M3883">
        <v>40.022310410238099</v>
      </c>
      <c r="N3883">
        <v>0.87802467412589902</v>
      </c>
      <c r="O3883">
        <v>117.91767554479399</v>
      </c>
      <c r="P3883">
        <v>39.999999999999901</v>
      </c>
    </row>
    <row r="3884" spans="1:17" hidden="1" x14ac:dyDescent="0.3">
      <c r="A3884" t="s">
        <v>7999</v>
      </c>
      <c r="B3884" t="s">
        <v>8000</v>
      </c>
      <c r="C3884" t="s">
        <v>10398</v>
      </c>
      <c r="D3884" t="s">
        <v>5543</v>
      </c>
      <c r="E3884">
        <v>29.187411000000001</v>
      </c>
      <c r="F3884">
        <v>33.770000000000003</v>
      </c>
      <c r="G3884">
        <v>11.4084410045491</v>
      </c>
      <c r="H3884">
        <v>-6.2505719113682296</v>
      </c>
      <c r="I3884">
        <v>-16.866280180795101</v>
      </c>
      <c r="J3884">
        <v>-6.4371005617918797</v>
      </c>
      <c r="K3884">
        <v>34.366340935044803</v>
      </c>
      <c r="L3884">
        <v>32.802948635284601</v>
      </c>
      <c r="M3884">
        <v>44.8848987763091</v>
      </c>
      <c r="N3884">
        <v>0.66562033794078801</v>
      </c>
      <c r="O3884">
        <v>27.124666864080499</v>
      </c>
      <c r="P3884">
        <v>55.837563451776603</v>
      </c>
      <c r="Q3884">
        <v>-1.0848912253188001E-2</v>
      </c>
    </row>
    <row r="3885" spans="1:17" hidden="1" x14ac:dyDescent="0.3">
      <c r="A3885" t="s">
        <v>8001</v>
      </c>
      <c r="B3885" t="s">
        <v>8002</v>
      </c>
      <c r="C3885" t="s">
        <v>10398</v>
      </c>
      <c r="E3885">
        <v>29.153077100000001</v>
      </c>
      <c r="F3885">
        <v>393.5</v>
      </c>
      <c r="G3885">
        <v>591.10232401784697</v>
      </c>
      <c r="H3885">
        <v>-17.2675339512199</v>
      </c>
      <c r="I3885">
        <v>62.2025266294267</v>
      </c>
      <c r="J3885">
        <v>-12.1759700616463</v>
      </c>
      <c r="K3885">
        <v>423.23738484775299</v>
      </c>
      <c r="L3885">
        <v>289.15461870137301</v>
      </c>
      <c r="M3885">
        <v>18.689730035732801</v>
      </c>
      <c r="N3885">
        <v>0.38598690001939601</v>
      </c>
      <c r="O3885">
        <v>30.838627700126999</v>
      </c>
      <c r="P3885">
        <v>620.69597069597</v>
      </c>
    </row>
    <row r="3886" spans="1:17" hidden="1" x14ac:dyDescent="0.3">
      <c r="A3886" t="s">
        <v>8003</v>
      </c>
      <c r="B3886" t="s">
        <v>8004</v>
      </c>
      <c r="C3886" t="s">
        <v>10398</v>
      </c>
      <c r="D3886" t="s">
        <v>281</v>
      </c>
      <c r="E3886">
        <v>29.0504976</v>
      </c>
      <c r="F3886">
        <v>17.89</v>
      </c>
      <c r="G3886">
        <v>22.145114984302602</v>
      </c>
      <c r="H3886">
        <v>-1.0825729710734699</v>
      </c>
      <c r="I3886">
        <v>-10.7767606746244</v>
      </c>
      <c r="J3886">
        <v>0.85806119028368999</v>
      </c>
      <c r="K3886">
        <v>17.920868907803801</v>
      </c>
      <c r="L3886">
        <v>17.014805727246799</v>
      </c>
      <c r="M3886">
        <v>49.552596117390202</v>
      </c>
      <c r="N3886">
        <v>0.69458549418944904</v>
      </c>
      <c r="O3886">
        <v>16.4896590273895</v>
      </c>
      <c r="P3886">
        <v>70.380952380952394</v>
      </c>
      <c r="Q3886">
        <v>9.9777932781823994E-2</v>
      </c>
    </row>
    <row r="3887" spans="1:17" hidden="1" x14ac:dyDescent="0.3">
      <c r="A3887" t="s">
        <v>8005</v>
      </c>
      <c r="B3887" t="s">
        <v>8006</v>
      </c>
      <c r="C3887" t="s">
        <v>10398</v>
      </c>
      <c r="D3887" t="s">
        <v>407</v>
      </c>
      <c r="E3887">
        <v>28.938735999999999</v>
      </c>
      <c r="F3887">
        <v>14.8</v>
      </c>
      <c r="G3887">
        <v>8.0807719265280191</v>
      </c>
      <c r="H3887">
        <v>-3.7944856564475402</v>
      </c>
      <c r="I3887">
        <v>-30.313565057520002</v>
      </c>
      <c r="J3887">
        <v>-0.59291920187316705</v>
      </c>
      <c r="K3887">
        <v>15.433557127082301</v>
      </c>
      <c r="L3887">
        <v>15.7043738973823</v>
      </c>
      <c r="M3887">
        <v>52.557045531252903</v>
      </c>
      <c r="N3887">
        <v>0.59993377262154901</v>
      </c>
      <c r="O3887">
        <v>54.324324324324301</v>
      </c>
      <c r="P3887">
        <v>71.4947856315179</v>
      </c>
      <c r="Q3887">
        <v>0.100662257433817</v>
      </c>
    </row>
    <row r="3888" spans="1:17" hidden="1" x14ac:dyDescent="0.3">
      <c r="A3888" t="s">
        <v>8007</v>
      </c>
      <c r="B3888" t="s">
        <v>8008</v>
      </c>
      <c r="C3888" t="s">
        <v>10398</v>
      </c>
      <c r="D3888" t="s">
        <v>605</v>
      </c>
      <c r="E3888">
        <v>28.907587454000002</v>
      </c>
      <c r="F3888">
        <v>14.86</v>
      </c>
      <c r="G3888">
        <v>102.593853321876</v>
      </c>
      <c r="H3888">
        <v>2.6404835358593899</v>
      </c>
      <c r="I3888">
        <v>39.989809415612797</v>
      </c>
      <c r="J3888">
        <v>2.9827652155402</v>
      </c>
      <c r="K3888">
        <v>15.2490156057554</v>
      </c>
      <c r="L3888">
        <v>13.322788896758</v>
      </c>
      <c r="M3888">
        <v>43.503801355922803</v>
      </c>
      <c r="N3888">
        <v>0.141850798296483</v>
      </c>
      <c r="O3888">
        <v>57.133243606998597</v>
      </c>
      <c r="P3888">
        <v>147.666666666666</v>
      </c>
      <c r="Q3888">
        <v>9.0105715498181999E-2</v>
      </c>
    </row>
    <row r="3889" spans="1:17" hidden="1" x14ac:dyDescent="0.3">
      <c r="A3889" t="s">
        <v>8009</v>
      </c>
      <c r="B3889" t="s">
        <v>8010</v>
      </c>
      <c r="C3889" t="s">
        <v>10398</v>
      </c>
      <c r="D3889" t="s">
        <v>1509</v>
      </c>
      <c r="E3889">
        <v>28.77978448</v>
      </c>
      <c r="F3889">
        <v>2.35</v>
      </c>
      <c r="G3889">
        <v>-37.436783933024998</v>
      </c>
      <c r="H3889">
        <v>-14.383349180550701</v>
      </c>
      <c r="I3889">
        <v>-47.946043236022597</v>
      </c>
      <c r="J3889">
        <v>1.3568080574516199</v>
      </c>
      <c r="K3889">
        <v>3.02471535868689</v>
      </c>
      <c r="L3889">
        <v>3.1545535709641199</v>
      </c>
      <c r="M3889">
        <v>56.857023381607902</v>
      </c>
      <c r="N3889">
        <v>0.923786931626845</v>
      </c>
      <c r="O3889">
        <v>95.744680851063805</v>
      </c>
      <c r="P3889">
        <v>30.5555555555555</v>
      </c>
      <c r="Q3889">
        <v>6.3083049125989997E-3</v>
      </c>
    </row>
    <row r="3890" spans="1:17" hidden="1" x14ac:dyDescent="0.3">
      <c r="A3890" t="s">
        <v>8011</v>
      </c>
      <c r="B3890" t="s">
        <v>8012</v>
      </c>
      <c r="C3890" t="s">
        <v>10398</v>
      </c>
      <c r="D3890" t="s">
        <v>4412</v>
      </c>
      <c r="E3890">
        <v>28.74916005</v>
      </c>
      <c r="F3890">
        <v>11.51</v>
      </c>
      <c r="G3890">
        <v>-24.862072519797302</v>
      </c>
      <c r="H3890">
        <v>-21.853514145892099</v>
      </c>
      <c r="I3890">
        <v>-22.5766247681957</v>
      </c>
      <c r="J3890">
        <v>-3.4213093111192601</v>
      </c>
      <c r="K3890">
        <v>13.1339213980889</v>
      </c>
      <c r="L3890">
        <v>12.968491497628101</v>
      </c>
      <c r="M3890">
        <v>28.934715630440898</v>
      </c>
      <c r="N3890">
        <v>0.78495616059067796</v>
      </c>
      <c r="O3890">
        <v>84.882710686359701</v>
      </c>
      <c r="P3890">
        <v>12.292682926829199</v>
      </c>
      <c r="Q3890">
        <v>-1.2246484198202E-2</v>
      </c>
    </row>
    <row r="3891" spans="1:17" hidden="1" x14ac:dyDescent="0.3">
      <c r="A3891" t="s">
        <v>8013</v>
      </c>
      <c r="B3891" t="s">
        <v>8014</v>
      </c>
      <c r="C3891" t="s">
        <v>10398</v>
      </c>
      <c r="D3891" t="s">
        <v>259</v>
      </c>
      <c r="E3891">
        <v>28.745070900000002</v>
      </c>
      <c r="F3891">
        <v>64.650000000000006</v>
      </c>
      <c r="G3891">
        <v>-54.940067001448703</v>
      </c>
      <c r="H3891">
        <v>-29.451966387098999</v>
      </c>
      <c r="I3891">
        <v>-43.4417172906915</v>
      </c>
      <c r="J3891">
        <v>-9.5375104511895703</v>
      </c>
      <c r="O3891">
        <v>33.952049497292997</v>
      </c>
      <c r="P3891">
        <v>12.2395833333333</v>
      </c>
    </row>
    <row r="3892" spans="1:17" hidden="1" x14ac:dyDescent="0.3">
      <c r="A3892" t="s">
        <v>8015</v>
      </c>
      <c r="B3892" t="s">
        <v>8016</v>
      </c>
      <c r="C3892" t="s">
        <v>10398</v>
      </c>
      <c r="D3892" t="s">
        <v>290</v>
      </c>
      <c r="E3892">
        <v>28.50553523</v>
      </c>
      <c r="F3892">
        <v>79.39</v>
      </c>
      <c r="G3892">
        <v>118.500103321876</v>
      </c>
      <c r="H3892">
        <v>28.448629530233301</v>
      </c>
      <c r="I3892">
        <v>41.322373715365003</v>
      </c>
      <c r="J3892">
        <v>-1.71336738114487</v>
      </c>
      <c r="K3892">
        <v>67.774544942189095</v>
      </c>
      <c r="L3892">
        <v>54.4986039474148</v>
      </c>
      <c r="M3892">
        <v>93.323800628913901</v>
      </c>
      <c r="N3892">
        <v>0.16042780748663099</v>
      </c>
      <c r="O3892">
        <v>0</v>
      </c>
      <c r="P3892">
        <v>219.476861167001</v>
      </c>
    </row>
    <row r="3893" spans="1:17" hidden="1" x14ac:dyDescent="0.3">
      <c r="A3893" t="s">
        <v>8017</v>
      </c>
      <c r="B3893" t="s">
        <v>8018</v>
      </c>
      <c r="C3893" t="s">
        <v>10398</v>
      </c>
      <c r="D3893" t="s">
        <v>183</v>
      </c>
      <c r="E3893">
        <v>28.404</v>
      </c>
      <c r="F3893">
        <v>45</v>
      </c>
      <c r="G3893">
        <v>-21.809215540398501</v>
      </c>
      <c r="H3893">
        <v>-19.251545013600602</v>
      </c>
      <c r="I3893">
        <v>-51.428630300699197</v>
      </c>
      <c r="J3893">
        <v>7.5371070021568398</v>
      </c>
      <c r="K3893">
        <v>50.560935502721499</v>
      </c>
      <c r="L3893">
        <v>57.839886300469402</v>
      </c>
      <c r="M3893">
        <v>47.3600501739107</v>
      </c>
      <c r="N3893">
        <v>0.41843088418430802</v>
      </c>
      <c r="O3893">
        <v>125.86666666666601</v>
      </c>
      <c r="P3893">
        <v>21.6216216216216</v>
      </c>
      <c r="Q3893">
        <v>-4.9695547188930003E-2</v>
      </c>
    </row>
    <row r="3894" spans="1:17" hidden="1" x14ac:dyDescent="0.3">
      <c r="A3894" t="s">
        <v>8019</v>
      </c>
      <c r="B3894" t="s">
        <v>8020</v>
      </c>
      <c r="C3894" t="s">
        <v>10398</v>
      </c>
      <c r="D3894" t="s">
        <v>7586</v>
      </c>
      <c r="E3894">
        <v>28.395312000000001</v>
      </c>
      <c r="F3894">
        <v>14.52</v>
      </c>
      <c r="G3894">
        <v>-81.434442698023602</v>
      </c>
      <c r="H3894">
        <v>-18.623884280232499</v>
      </c>
      <c r="I3894">
        <v>-48.186775060769797</v>
      </c>
      <c r="J3894">
        <v>-9.2700424441171698</v>
      </c>
      <c r="K3894">
        <v>16.546028383109402</v>
      </c>
      <c r="L3894">
        <v>19.939116174174899</v>
      </c>
      <c r="M3894">
        <v>22.0615755665651</v>
      </c>
      <c r="N3894">
        <v>1.1007703144201599</v>
      </c>
      <c r="O3894">
        <v>138.98071625344301</v>
      </c>
      <c r="P3894">
        <v>3.2716927453769502</v>
      </c>
      <c r="Q3894">
        <v>3.7703897960831997E-2</v>
      </c>
    </row>
    <row r="3895" spans="1:17" hidden="1" x14ac:dyDescent="0.3">
      <c r="A3895" t="s">
        <v>8021</v>
      </c>
      <c r="B3895" t="s">
        <v>8022</v>
      </c>
      <c r="C3895" t="s">
        <v>10398</v>
      </c>
      <c r="D3895" t="s">
        <v>1359</v>
      </c>
      <c r="E3895">
        <v>28.388294607999999</v>
      </c>
      <c r="F3895">
        <v>239.66</v>
      </c>
      <c r="G3895">
        <v>-20.1598567237852</v>
      </c>
      <c r="H3895">
        <v>-3.59678224909849</v>
      </c>
      <c r="I3895">
        <v>-12.5739866468304</v>
      </c>
      <c r="J3895">
        <v>-1.40772343540714</v>
      </c>
      <c r="K3895">
        <v>236.36070271379</v>
      </c>
      <c r="L3895">
        <v>229.89855810694101</v>
      </c>
      <c r="M3895">
        <v>54.0220772595234</v>
      </c>
      <c r="N3895">
        <v>1.3972361521684</v>
      </c>
      <c r="O3895">
        <v>11.407827755987601</v>
      </c>
      <c r="P3895">
        <v>12.0954162768942</v>
      </c>
      <c r="Q3895">
        <v>-6.2435120747125997E-2</v>
      </c>
    </row>
    <row r="3896" spans="1:17" hidden="1" x14ac:dyDescent="0.3">
      <c r="A3896" t="s">
        <v>8023</v>
      </c>
      <c r="B3896" t="s">
        <v>8024</v>
      </c>
      <c r="C3896" t="s">
        <v>10398</v>
      </c>
      <c r="D3896" t="s">
        <v>514</v>
      </c>
      <c r="E3896">
        <v>28.308</v>
      </c>
      <c r="F3896">
        <v>5.6</v>
      </c>
      <c r="G3896">
        <v>-23.933269319632501</v>
      </c>
      <c r="H3896">
        <v>-7.8114938652705499</v>
      </c>
      <c r="I3896">
        <v>-4.9639838360527602</v>
      </c>
      <c r="J3896">
        <v>-8.2707444303251894</v>
      </c>
      <c r="K3896">
        <v>5.9689764309233704</v>
      </c>
      <c r="L3896">
        <v>5.9222679746865596</v>
      </c>
      <c r="M3896">
        <v>30.5655420695483</v>
      </c>
      <c r="N3896">
        <v>0.72920696324951595</v>
      </c>
      <c r="O3896">
        <v>57.142857142857103</v>
      </c>
      <c r="P3896">
        <v>16.6666666666666</v>
      </c>
      <c r="Q3896">
        <v>-3.8815719849175E-2</v>
      </c>
    </row>
    <row r="3897" spans="1:17" hidden="1" x14ac:dyDescent="0.3">
      <c r="A3897" t="s">
        <v>8025</v>
      </c>
      <c r="B3897" t="s">
        <v>8026</v>
      </c>
      <c r="C3897" t="s">
        <v>10398</v>
      </c>
      <c r="D3897" t="s">
        <v>605</v>
      </c>
      <c r="E3897">
        <v>28.2492026</v>
      </c>
      <c r="F3897">
        <v>39.56</v>
      </c>
      <c r="G3897">
        <v>36.954149260460298</v>
      </c>
      <c r="H3897">
        <v>-30.103553120575398</v>
      </c>
      <c r="I3897">
        <v>45.933971325317003</v>
      </c>
      <c r="J3897">
        <v>-20.2260875377006</v>
      </c>
      <c r="K3897">
        <v>48.875977855203097</v>
      </c>
      <c r="L3897">
        <v>37.336473558746199</v>
      </c>
      <c r="M3897">
        <v>9.1510964983514107</v>
      </c>
      <c r="N3897">
        <v>1.30963599221312</v>
      </c>
      <c r="O3897">
        <v>49.051329328495697</v>
      </c>
      <c r="P3897">
        <v>96.356204379562001</v>
      </c>
      <c r="Q3897">
        <v>6.2974123790453002E-2</v>
      </c>
    </row>
    <row r="3898" spans="1:17" hidden="1" x14ac:dyDescent="0.3">
      <c r="A3898" t="s">
        <v>8027</v>
      </c>
      <c r="B3898" t="s">
        <v>8028</v>
      </c>
      <c r="C3898" t="s">
        <v>10398</v>
      </c>
      <c r="D3898" t="s">
        <v>74</v>
      </c>
      <c r="E3898">
        <v>27.995798400000002</v>
      </c>
      <c r="F3898">
        <v>43.04</v>
      </c>
      <c r="G3898">
        <v>-16.9824483526391</v>
      </c>
      <c r="H3898">
        <v>6.3835314483988199</v>
      </c>
      <c r="I3898">
        <v>-5.4840986418818396</v>
      </c>
      <c r="J3898">
        <v>-1.3132732413472901</v>
      </c>
      <c r="K3898">
        <v>43.291213226970797</v>
      </c>
      <c r="M3898">
        <v>61.712043443931996</v>
      </c>
      <c r="O3898">
        <v>31.737918215613401</v>
      </c>
      <c r="P3898">
        <v>22.9714285714285</v>
      </c>
    </row>
    <row r="3899" spans="1:17" hidden="1" x14ac:dyDescent="0.3">
      <c r="A3899" t="s">
        <v>8029</v>
      </c>
      <c r="B3899" t="s">
        <v>8030</v>
      </c>
      <c r="C3899" t="s">
        <v>10398</v>
      </c>
      <c r="D3899" t="s">
        <v>290</v>
      </c>
      <c r="E3899">
        <v>27.977745143</v>
      </c>
      <c r="F3899">
        <v>13.67</v>
      </c>
      <c r="G3899">
        <v>28.807280320718</v>
      </c>
      <c r="H3899">
        <v>34.247574830282097</v>
      </c>
      <c r="I3899">
        <v>29.6884868164179</v>
      </c>
      <c r="J3899">
        <v>0.78128693104330105</v>
      </c>
      <c r="K3899">
        <v>12.074025832678799</v>
      </c>
      <c r="L3899">
        <v>10.7475869953459</v>
      </c>
      <c r="M3899">
        <v>53.027162420258797</v>
      </c>
      <c r="N3899">
        <v>1.56676971387261</v>
      </c>
      <c r="O3899">
        <v>18.727139722019</v>
      </c>
      <c r="P3899">
        <v>82.266666666666595</v>
      </c>
    </row>
    <row r="3900" spans="1:17" hidden="1" x14ac:dyDescent="0.3">
      <c r="A3900" t="s">
        <v>8031</v>
      </c>
      <c r="B3900" t="s">
        <v>8032</v>
      </c>
      <c r="C3900" t="s">
        <v>10398</v>
      </c>
      <c r="D3900" t="s">
        <v>605</v>
      </c>
      <c r="E3900">
        <v>27.963000000000001</v>
      </c>
      <c r="F3900">
        <v>43.02</v>
      </c>
      <c r="G3900">
        <v>35.867891783415303</v>
      </c>
      <c r="H3900">
        <v>23.517730582597899</v>
      </c>
      <c r="I3900">
        <v>52.213491631208903</v>
      </c>
      <c r="J3900">
        <v>-1.18955785733535</v>
      </c>
      <c r="K3900">
        <v>36.528504414828703</v>
      </c>
      <c r="L3900">
        <v>30.793448487719001</v>
      </c>
      <c r="M3900">
        <v>63.7959499710716</v>
      </c>
      <c r="N3900">
        <v>3.4184583043327601</v>
      </c>
      <c r="O3900">
        <v>17.9451417945141</v>
      </c>
      <c r="P3900">
        <v>92.828328103989193</v>
      </c>
      <c r="Q3900">
        <v>0.144357909828982</v>
      </c>
    </row>
    <row r="3901" spans="1:17" hidden="1" x14ac:dyDescent="0.3">
      <c r="A3901" t="s">
        <v>8033</v>
      </c>
      <c r="B3901" t="s">
        <v>8034</v>
      </c>
      <c r="C3901" t="s">
        <v>10398</v>
      </c>
      <c r="D3901" t="s">
        <v>407</v>
      </c>
      <c r="E3901">
        <v>27.93</v>
      </c>
      <c r="F3901">
        <v>0.35</v>
      </c>
      <c r="G3901">
        <v>-42.0936466781231</v>
      </c>
      <c r="H3901">
        <v>-7.1994411345737497</v>
      </c>
      <c r="I3901">
        <v>-23.500702372771201</v>
      </c>
      <c r="J3901">
        <v>-4.4911451589226496</v>
      </c>
      <c r="K3901">
        <v>0.35606584363659699</v>
      </c>
      <c r="L3901">
        <v>0.37516469914148698</v>
      </c>
      <c r="M3901">
        <v>44.213340382564098</v>
      </c>
      <c r="N3901">
        <v>0.67970718937756303</v>
      </c>
      <c r="O3901">
        <v>62.857142857142797</v>
      </c>
      <c r="P3901">
        <v>12.9032258064516</v>
      </c>
    </row>
    <row r="3902" spans="1:17" hidden="1" x14ac:dyDescent="0.3">
      <c r="A3902" t="s">
        <v>8035</v>
      </c>
      <c r="B3902" t="s">
        <v>8036</v>
      </c>
      <c r="C3902" t="s">
        <v>10398</v>
      </c>
      <c r="D3902" t="s">
        <v>4325</v>
      </c>
      <c r="E3902">
        <v>27.9129</v>
      </c>
      <c r="F3902">
        <v>166</v>
      </c>
      <c r="G3902">
        <v>-50.733789195937803</v>
      </c>
      <c r="H3902">
        <v>-19.163268500877798</v>
      </c>
      <c r="I3902">
        <v>4.6857681213915203</v>
      </c>
      <c r="J3902">
        <v>0.63082930267444504</v>
      </c>
      <c r="K3902">
        <v>175.09799288885799</v>
      </c>
      <c r="L3902">
        <v>175.60050070774699</v>
      </c>
      <c r="M3902">
        <v>39.622339293345902</v>
      </c>
      <c r="N3902">
        <v>1.27798647633358</v>
      </c>
      <c r="O3902">
        <v>36.144578313253</v>
      </c>
      <c r="P3902">
        <v>36.065573770491703</v>
      </c>
      <c r="Q3902">
        <v>-1.6785007674880999E-2</v>
      </c>
    </row>
    <row r="3903" spans="1:17" hidden="1" x14ac:dyDescent="0.3">
      <c r="A3903" t="s">
        <v>8037</v>
      </c>
      <c r="B3903" t="s">
        <v>8038</v>
      </c>
      <c r="C3903" t="s">
        <v>10398</v>
      </c>
      <c r="D3903" t="s">
        <v>132</v>
      </c>
      <c r="E3903">
        <v>27.904667669999998</v>
      </c>
      <c r="F3903">
        <v>89.1</v>
      </c>
      <c r="G3903">
        <v>143.05017217132601</v>
      </c>
      <c r="H3903">
        <v>-37.919200302608701</v>
      </c>
      <c r="I3903">
        <v>6.4504117270707697</v>
      </c>
      <c r="J3903">
        <v>-9.3817611635282994</v>
      </c>
      <c r="K3903">
        <v>94.591811154634897</v>
      </c>
      <c r="L3903">
        <v>69.271564403735894</v>
      </c>
      <c r="M3903">
        <v>8.9250399568928902</v>
      </c>
      <c r="N3903">
        <v>1.0150411503168999</v>
      </c>
      <c r="O3903">
        <v>50.370370370370303</v>
      </c>
      <c r="P3903">
        <v>193.09210526315701</v>
      </c>
      <c r="Q3903">
        <v>0.160886731993794</v>
      </c>
    </row>
    <row r="3904" spans="1:17" hidden="1" x14ac:dyDescent="0.3">
      <c r="A3904" t="s">
        <v>8039</v>
      </c>
      <c r="B3904" t="s">
        <v>8040</v>
      </c>
      <c r="C3904" t="s">
        <v>10398</v>
      </c>
      <c r="D3904" t="s">
        <v>753</v>
      </c>
      <c r="E3904">
        <v>27.800666394</v>
      </c>
      <c r="F3904">
        <v>44.91</v>
      </c>
      <c r="G3904">
        <v>1.1487114004794601</v>
      </c>
      <c r="H3904">
        <v>-1.7398451749777899</v>
      </c>
      <c r="I3904">
        <v>0.71422684215792698</v>
      </c>
      <c r="J3904">
        <v>-5.0096002578572003</v>
      </c>
      <c r="K3904">
        <v>43.399152518974901</v>
      </c>
      <c r="L3904">
        <v>39.108507874593698</v>
      </c>
      <c r="M3904">
        <v>53.1716620480071</v>
      </c>
      <c r="N3904">
        <v>1.3855055745575</v>
      </c>
      <c r="O3904">
        <v>4.0302827877978196</v>
      </c>
      <c r="P3904">
        <v>44.870967741935402</v>
      </c>
    </row>
    <row r="3905" spans="1:17" hidden="1" x14ac:dyDescent="0.3">
      <c r="A3905" t="s">
        <v>8041</v>
      </c>
      <c r="B3905" t="s">
        <v>8042</v>
      </c>
      <c r="C3905" t="s">
        <v>10398</v>
      </c>
      <c r="D3905" t="s">
        <v>2771</v>
      </c>
      <c r="E3905">
        <v>27.6682956</v>
      </c>
      <c r="F3905">
        <v>68</v>
      </c>
      <c r="G3905">
        <v>-60.473906893614</v>
      </c>
      <c r="H3905">
        <v>10.832573931339599</v>
      </c>
      <c r="I3905">
        <v>-5.6986027524898404</v>
      </c>
      <c r="J3905">
        <v>-4.5705102382877296</v>
      </c>
      <c r="K3905">
        <v>66.016067353514899</v>
      </c>
      <c r="L3905">
        <v>69.658218386214401</v>
      </c>
      <c r="M3905">
        <v>53.851311929999</v>
      </c>
      <c r="N3905">
        <v>0.50602409638554202</v>
      </c>
      <c r="O3905">
        <v>45.588235294117602</v>
      </c>
      <c r="P3905">
        <v>15.254237288135499</v>
      </c>
    </row>
    <row r="3906" spans="1:17" hidden="1" x14ac:dyDescent="0.3">
      <c r="A3906" t="s">
        <v>8043</v>
      </c>
      <c r="B3906" t="s">
        <v>8044</v>
      </c>
      <c r="C3906" t="s">
        <v>10398</v>
      </c>
      <c r="D3906" t="s">
        <v>51</v>
      </c>
      <c r="E3906">
        <v>27.625</v>
      </c>
      <c r="F3906">
        <v>65</v>
      </c>
      <c r="G3906">
        <v>63.2846916008086</v>
      </c>
      <c r="H3906">
        <v>-28.734081501813201</v>
      </c>
      <c r="I3906">
        <v>17.3213696993007</v>
      </c>
      <c r="J3906">
        <v>-9.5695784262238597</v>
      </c>
      <c r="K3906">
        <v>68.891600687469804</v>
      </c>
      <c r="L3906">
        <v>58.1421460796318</v>
      </c>
      <c r="M3906">
        <v>38.049996583527701</v>
      </c>
      <c r="N3906">
        <v>0.29281123516448798</v>
      </c>
      <c r="O3906">
        <v>53.230769230769198</v>
      </c>
      <c r="P3906">
        <v>124.13793103448199</v>
      </c>
      <c r="Q3906">
        <v>0.13138592246890399</v>
      </c>
    </row>
    <row r="3907" spans="1:17" hidden="1" x14ac:dyDescent="0.3">
      <c r="A3907" t="s">
        <v>8045</v>
      </c>
      <c r="B3907" t="s">
        <v>8046</v>
      </c>
      <c r="C3907" t="s">
        <v>10398</v>
      </c>
      <c r="D3907" t="s">
        <v>278</v>
      </c>
      <c r="E3907">
        <v>27.595628099999999</v>
      </c>
      <c r="F3907">
        <v>29.43</v>
      </c>
      <c r="G3907">
        <v>-13.7275049458396</v>
      </c>
      <c r="H3907">
        <v>-0.97702363799104996</v>
      </c>
      <c r="I3907">
        <v>-2.22915523508241</v>
      </c>
      <c r="J3907">
        <v>-1.0979827657602601</v>
      </c>
      <c r="K3907">
        <v>28.241574992863899</v>
      </c>
      <c r="L3907">
        <v>26.849056384294901</v>
      </c>
      <c r="M3907">
        <v>74.789821053447099</v>
      </c>
      <c r="N3907">
        <v>8.9442815249266797E-2</v>
      </c>
      <c r="O3907">
        <v>2.9561671763506698</v>
      </c>
      <c r="P3907">
        <v>35.935334872979197</v>
      </c>
    </row>
    <row r="3908" spans="1:17" hidden="1" x14ac:dyDescent="0.3">
      <c r="A3908" t="s">
        <v>8047</v>
      </c>
      <c r="B3908" t="s">
        <v>8048</v>
      </c>
      <c r="C3908" t="s">
        <v>10398</v>
      </c>
      <c r="D3908" t="s">
        <v>533</v>
      </c>
      <c r="E3908">
        <v>27.580052661</v>
      </c>
      <c r="F3908">
        <v>26.03</v>
      </c>
      <c r="G3908">
        <v>149.39885064234801</v>
      </c>
      <c r="H3908">
        <v>-15.0256441392256</v>
      </c>
      <c r="I3908">
        <v>-26.665721976147001</v>
      </c>
      <c r="J3908">
        <v>-7.7039844868828702</v>
      </c>
      <c r="K3908">
        <v>28.3843743819432</v>
      </c>
      <c r="L3908">
        <v>26.363895958553101</v>
      </c>
      <c r="M3908">
        <v>38.248981345386902</v>
      </c>
      <c r="N3908">
        <v>0.88009809738210798</v>
      </c>
      <c r="O3908">
        <v>65.194006915097901</v>
      </c>
      <c r="P3908">
        <v>188.58093126385799</v>
      </c>
      <c r="Q3908">
        <v>0.20281788646318799</v>
      </c>
    </row>
    <row r="3909" spans="1:17" hidden="1" x14ac:dyDescent="0.3">
      <c r="A3909" t="s">
        <v>8049</v>
      </c>
      <c r="B3909" t="s">
        <v>8050</v>
      </c>
      <c r="C3909" t="s">
        <v>10398</v>
      </c>
      <c r="D3909" t="s">
        <v>407</v>
      </c>
      <c r="E3909">
        <v>27.58</v>
      </c>
      <c r="F3909">
        <v>27.58</v>
      </c>
      <c r="G3909">
        <v>5.66873684321083</v>
      </c>
      <c r="H3909">
        <v>-13.1129044795555</v>
      </c>
      <c r="I3909">
        <v>-17.804387876456701</v>
      </c>
      <c r="J3909">
        <v>-3.6029022648657998</v>
      </c>
      <c r="K3909">
        <v>29.238655162182202</v>
      </c>
      <c r="L3909">
        <v>28.935683326109402</v>
      </c>
      <c r="M3909">
        <v>47.0280136857142</v>
      </c>
      <c r="N3909">
        <v>1.95134610802899</v>
      </c>
      <c r="O3909">
        <v>50.507614213197897</v>
      </c>
      <c r="P3909">
        <v>47.486631016042701</v>
      </c>
      <c r="Q3909">
        <v>3.9795740223334E-2</v>
      </c>
    </row>
    <row r="3910" spans="1:17" hidden="1" x14ac:dyDescent="0.3">
      <c r="A3910" t="s">
        <v>8051</v>
      </c>
      <c r="B3910" t="s">
        <v>8052</v>
      </c>
      <c r="C3910" t="s">
        <v>10398</v>
      </c>
      <c r="D3910" t="s">
        <v>533</v>
      </c>
      <c r="E3910">
        <v>27.57</v>
      </c>
      <c r="F3910">
        <v>55.14</v>
      </c>
      <c r="G3910">
        <v>126.871469600946</v>
      </c>
      <c r="H3910">
        <v>1.06126347247232</v>
      </c>
      <c r="I3910">
        <v>56.952322080253097</v>
      </c>
      <c r="J3910">
        <v>0.28663261885512697</v>
      </c>
      <c r="K3910">
        <v>49.799361374257799</v>
      </c>
      <c r="L3910">
        <v>40.380141983250802</v>
      </c>
      <c r="M3910">
        <v>68.731006061298302</v>
      </c>
      <c r="N3910">
        <v>0.91973408925547295</v>
      </c>
      <c r="O3910">
        <v>19.731592310482402</v>
      </c>
      <c r="P3910">
        <v>182.62429523321299</v>
      </c>
      <c r="Q3910">
        <v>7.9719346718113995E-2</v>
      </c>
    </row>
    <row r="3911" spans="1:17" hidden="1" x14ac:dyDescent="0.3">
      <c r="A3911" t="s">
        <v>8053</v>
      </c>
      <c r="B3911" t="s">
        <v>8054</v>
      </c>
      <c r="C3911" t="s">
        <v>10398</v>
      </c>
      <c r="E3911">
        <v>27.523207932999998</v>
      </c>
      <c r="F3911">
        <v>13.39</v>
      </c>
      <c r="G3911">
        <v>63.624246539770098</v>
      </c>
      <c r="H3911">
        <v>-5.3643754670207597</v>
      </c>
      <c r="I3911">
        <v>31.513641580120101</v>
      </c>
      <c r="J3911">
        <v>-9.3536648794545396</v>
      </c>
      <c r="K3911">
        <v>14.056309620785999</v>
      </c>
      <c r="L3911">
        <v>10.837703771229901</v>
      </c>
      <c r="M3911">
        <v>15.4793738644741</v>
      </c>
      <c r="N3911">
        <v>0.25738283539594597</v>
      </c>
      <c r="O3911">
        <v>33.457804331590701</v>
      </c>
      <c r="P3911">
        <v>126.18243243243199</v>
      </c>
      <c r="Q3911">
        <v>0.124157490508101</v>
      </c>
    </row>
    <row r="3912" spans="1:17" hidden="1" x14ac:dyDescent="0.3">
      <c r="A3912" t="s">
        <v>8055</v>
      </c>
      <c r="B3912" t="s">
        <v>8056</v>
      </c>
      <c r="C3912" t="s">
        <v>10398</v>
      </c>
      <c r="D3912" t="s">
        <v>407</v>
      </c>
      <c r="E3912">
        <v>27.4929408</v>
      </c>
      <c r="F3912">
        <v>17.420000000000002</v>
      </c>
      <c r="G3912">
        <v>61.834924750448302</v>
      </c>
      <c r="H3912">
        <v>41.9648912650527</v>
      </c>
      <c r="I3912">
        <v>18.746808295792</v>
      </c>
      <c r="J3912">
        <v>19.3429217085007</v>
      </c>
      <c r="K3912">
        <v>13.6598111371315</v>
      </c>
      <c r="L3912">
        <v>13.038927853158</v>
      </c>
      <c r="M3912">
        <v>98.748994273686705</v>
      </c>
      <c r="N3912">
        <v>3.5736677115987399</v>
      </c>
      <c r="O3912">
        <v>5.7405281285860497E-2</v>
      </c>
      <c r="P3912">
        <v>139.944903581267</v>
      </c>
    </row>
    <row r="3913" spans="1:17" hidden="1" x14ac:dyDescent="0.3">
      <c r="A3913" t="s">
        <v>8057</v>
      </c>
      <c r="B3913" t="s">
        <v>8058</v>
      </c>
      <c r="C3913" t="s">
        <v>10398</v>
      </c>
      <c r="D3913" t="s">
        <v>132</v>
      </c>
      <c r="E3913">
        <v>27.470068469999902</v>
      </c>
      <c r="F3913">
        <v>53.3</v>
      </c>
      <c r="G3913">
        <v>2.0112915934817899</v>
      </c>
      <c r="H3913">
        <v>-7.0556160899729496</v>
      </c>
      <c r="I3913">
        <v>1.6799839315105101</v>
      </c>
      <c r="J3913">
        <v>1.0866326188551201</v>
      </c>
      <c r="K3913">
        <v>55.148137674330997</v>
      </c>
      <c r="L3913">
        <v>52.592810163767098</v>
      </c>
      <c r="M3913">
        <v>40.6304376828028</v>
      </c>
      <c r="N3913">
        <v>0.12881030792871501</v>
      </c>
      <c r="O3913">
        <v>44.0900562851782</v>
      </c>
      <c r="P3913">
        <v>43.665768194069997</v>
      </c>
      <c r="Q3913">
        <v>3.6054903318563002E-2</v>
      </c>
    </row>
    <row r="3914" spans="1:17" hidden="1" x14ac:dyDescent="0.3">
      <c r="A3914" t="s">
        <v>8059</v>
      </c>
      <c r="B3914" t="s">
        <v>8060</v>
      </c>
      <c r="C3914" t="s">
        <v>10398</v>
      </c>
      <c r="D3914" t="s">
        <v>533</v>
      </c>
      <c r="E3914">
        <v>27.44144</v>
      </c>
      <c r="F3914">
        <v>20.54</v>
      </c>
      <c r="G3914">
        <v>30.8751033218768</v>
      </c>
      <c r="H3914">
        <v>8.4904245552919395</v>
      </c>
      <c r="I3914">
        <v>23.559875446427199</v>
      </c>
      <c r="J3914">
        <v>10.1538073602813</v>
      </c>
      <c r="K3914">
        <v>18.256864146646802</v>
      </c>
      <c r="L3914">
        <v>17.708655552197602</v>
      </c>
      <c r="M3914">
        <v>72.028390182807598</v>
      </c>
      <c r="N3914">
        <v>1.95066292816068</v>
      </c>
      <c r="O3914">
        <v>61.879259980525802</v>
      </c>
      <c r="P3914">
        <v>67.673469387755006</v>
      </c>
      <c r="Q3914">
        <v>3.4745373986022003E-2</v>
      </c>
    </row>
    <row r="3915" spans="1:17" hidden="1" x14ac:dyDescent="0.3">
      <c r="A3915" t="s">
        <v>8061</v>
      </c>
      <c r="B3915" t="s">
        <v>8062</v>
      </c>
      <c r="C3915" t="s">
        <v>10398</v>
      </c>
      <c r="D3915" t="s">
        <v>278</v>
      </c>
      <c r="E3915">
        <v>27.390910838</v>
      </c>
      <c r="F3915">
        <v>9.34</v>
      </c>
      <c r="G3915">
        <v>-15.6912076537328</v>
      </c>
      <c r="H3915">
        <v>1.7167295003468701</v>
      </c>
      <c r="I3915">
        <v>-15.231860844017801</v>
      </c>
      <c r="J3915">
        <v>-3.16414458321742</v>
      </c>
      <c r="K3915">
        <v>9.5777263518386402</v>
      </c>
      <c r="L3915">
        <v>9.4893755269893401</v>
      </c>
      <c r="M3915">
        <v>32.468229791314997</v>
      </c>
      <c r="N3915">
        <v>1.0193929981285901</v>
      </c>
      <c r="O3915">
        <v>47.216274089935702</v>
      </c>
      <c r="P3915">
        <v>33.238231098430802</v>
      </c>
      <c r="Q3915">
        <v>4.5856176693144998E-2</v>
      </c>
    </row>
    <row r="3916" spans="1:17" hidden="1" x14ac:dyDescent="0.3">
      <c r="A3916" t="s">
        <v>8063</v>
      </c>
      <c r="B3916" t="s">
        <v>8064</v>
      </c>
      <c r="C3916" t="s">
        <v>10398</v>
      </c>
      <c r="D3916" t="s">
        <v>429</v>
      </c>
      <c r="E3916">
        <v>27.38888</v>
      </c>
      <c r="F3916">
        <v>76</v>
      </c>
      <c r="G3916">
        <v>-72.450789535265997</v>
      </c>
      <c r="H3916">
        <v>-13.945472880605401</v>
      </c>
      <c r="I3916">
        <v>-4.6624611464703598</v>
      </c>
      <c r="J3916">
        <v>-9.4803576724070098</v>
      </c>
      <c r="K3916">
        <v>81.762908003084704</v>
      </c>
      <c r="M3916">
        <v>38.363110757440801</v>
      </c>
      <c r="N3916">
        <v>0.30253984063744999</v>
      </c>
      <c r="O3916">
        <v>84.210526315789394</v>
      </c>
      <c r="P3916">
        <v>40.480591497227302</v>
      </c>
    </row>
    <row r="3917" spans="1:17" hidden="1" x14ac:dyDescent="0.3">
      <c r="A3917" t="s">
        <v>8065</v>
      </c>
      <c r="B3917" t="s">
        <v>8066</v>
      </c>
      <c r="C3917" t="s">
        <v>10398</v>
      </c>
      <c r="D3917" t="s">
        <v>197</v>
      </c>
      <c r="E3917">
        <v>27.269223519999901</v>
      </c>
      <c r="F3917">
        <v>15.4</v>
      </c>
      <c r="G3917">
        <v>-35.0571212023711</v>
      </c>
      <c r="H3917">
        <v>-9.7292628742869205</v>
      </c>
      <c r="I3917">
        <v>-33.850220380932598</v>
      </c>
      <c r="J3917">
        <v>-12.811895127464201</v>
      </c>
      <c r="K3917">
        <v>16.279645997738601</v>
      </c>
      <c r="L3917">
        <v>16.139043574738199</v>
      </c>
      <c r="M3917">
        <v>34.059117176186099</v>
      </c>
      <c r="N3917">
        <v>0.76796849360026198</v>
      </c>
      <c r="O3917">
        <v>73.701298701298697</v>
      </c>
      <c r="P3917">
        <v>18.4615384615384</v>
      </c>
      <c r="Q3917">
        <v>3.9146769944430997E-2</v>
      </c>
    </row>
    <row r="3918" spans="1:17" hidden="1" x14ac:dyDescent="0.3">
      <c r="A3918" t="s">
        <v>8067</v>
      </c>
      <c r="B3918" t="s">
        <v>8068</v>
      </c>
      <c r="C3918" t="s">
        <v>10398</v>
      </c>
      <c r="D3918" t="s">
        <v>54</v>
      </c>
      <c r="E3918">
        <v>27.250922789999901</v>
      </c>
      <c r="F3918">
        <v>41.86</v>
      </c>
      <c r="G3918">
        <v>-19.435751941281001</v>
      </c>
      <c r="H3918">
        <v>0.55269561756299501</v>
      </c>
      <c r="I3918">
        <v>-13.549842421911301</v>
      </c>
      <c r="J3918">
        <v>-13.6703566284567</v>
      </c>
      <c r="K3918">
        <v>41.699222658971699</v>
      </c>
      <c r="L3918">
        <v>42.5725455641021</v>
      </c>
      <c r="M3918">
        <v>41.9813274958289</v>
      </c>
      <c r="N3918">
        <v>2.76442556089181</v>
      </c>
      <c r="O3918">
        <v>67.224080267558506</v>
      </c>
      <c r="P3918">
        <v>33.738019169329</v>
      </c>
      <c r="Q3918">
        <v>2.2059022339862001E-2</v>
      </c>
    </row>
    <row r="3919" spans="1:17" hidden="1" x14ac:dyDescent="0.3">
      <c r="A3919" t="s">
        <v>8069</v>
      </c>
      <c r="B3919" t="s">
        <v>8070</v>
      </c>
      <c r="C3919" t="s">
        <v>10398</v>
      </c>
      <c r="D3919" t="s">
        <v>77</v>
      </c>
      <c r="E3919">
        <v>27.237684600000001</v>
      </c>
      <c r="F3919">
        <v>54.48</v>
      </c>
      <c r="G3919">
        <v>50.3865317163268</v>
      </c>
      <c r="H3919">
        <v>4.6583605905199201</v>
      </c>
      <c r="I3919">
        <v>-4.5952969673658899</v>
      </c>
      <c r="J3919">
        <v>10.409709541931999</v>
      </c>
      <c r="K3919">
        <v>50.389072648376001</v>
      </c>
      <c r="L3919">
        <v>45.715350556927604</v>
      </c>
      <c r="M3919">
        <v>75.340041258760706</v>
      </c>
      <c r="N3919">
        <v>0.72058949533030503</v>
      </c>
      <c r="O3919">
        <v>24.816446402349499</v>
      </c>
      <c r="P3919">
        <v>107.938931297709</v>
      </c>
      <c r="Q3919">
        <v>7.5225109972948997E-2</v>
      </c>
    </row>
    <row r="3920" spans="1:17" hidden="1" x14ac:dyDescent="0.3">
      <c r="A3920" t="s">
        <v>8071</v>
      </c>
      <c r="B3920" t="s">
        <v>8072</v>
      </c>
      <c r="C3920" t="s">
        <v>10398</v>
      </c>
      <c r="D3920" t="s">
        <v>7474</v>
      </c>
      <c r="E3920">
        <v>27.224981280000002</v>
      </c>
      <c r="F3920">
        <v>75.599999999999994</v>
      </c>
      <c r="G3920">
        <v>-74.811037982470907</v>
      </c>
      <c r="H3920">
        <v>-22.744913140719898</v>
      </c>
      <c r="I3920">
        <v>-66.172220044288906</v>
      </c>
      <c r="J3920">
        <v>-1.71336738114487</v>
      </c>
      <c r="K3920">
        <v>96.323009518828499</v>
      </c>
      <c r="L3920">
        <v>117.415416689502</v>
      </c>
      <c r="M3920">
        <v>18.418552665168399</v>
      </c>
      <c r="N3920">
        <v>0.71146245059288504</v>
      </c>
      <c r="O3920">
        <v>110.31746031746</v>
      </c>
      <c r="P3920">
        <v>0</v>
      </c>
    </row>
    <row r="3921" spans="1:17" hidden="1" x14ac:dyDescent="0.3">
      <c r="A3921" t="s">
        <v>8073</v>
      </c>
      <c r="B3921" t="s">
        <v>8074</v>
      </c>
      <c r="C3921" t="s">
        <v>10398</v>
      </c>
      <c r="D3921" t="s">
        <v>569</v>
      </c>
      <c r="E3921">
        <v>27.16</v>
      </c>
      <c r="F3921">
        <v>38.799999999999997</v>
      </c>
      <c r="G3921">
        <v>-69.717103468246506</v>
      </c>
      <c r="H3921">
        <v>-13.420211977986099</v>
      </c>
      <c r="I3921">
        <v>-25.9556626762236</v>
      </c>
      <c r="J3921">
        <v>-5.7439796260428402</v>
      </c>
      <c r="K3921">
        <v>40.233591283358201</v>
      </c>
      <c r="L3921">
        <v>44.319547946751896</v>
      </c>
      <c r="M3921">
        <v>47.166278495277602</v>
      </c>
      <c r="N3921">
        <v>0.75098518077736398</v>
      </c>
      <c r="O3921">
        <v>102.577319587628</v>
      </c>
      <c r="P3921">
        <v>15.7863324380781</v>
      </c>
      <c r="Q3921">
        <v>-5.0329729930899999E-4</v>
      </c>
    </row>
    <row r="3922" spans="1:17" hidden="1" x14ac:dyDescent="0.3">
      <c r="A3922" t="s">
        <v>8075</v>
      </c>
      <c r="B3922" t="s">
        <v>8076</v>
      </c>
      <c r="C3922" t="s">
        <v>10398</v>
      </c>
      <c r="D3922" t="s">
        <v>46</v>
      </c>
      <c r="E3922">
        <v>27.132156544999901</v>
      </c>
      <c r="F3922">
        <v>50.65</v>
      </c>
      <c r="G3922">
        <v>-72.167342823247793</v>
      </c>
      <c r="H3922">
        <v>-18.160214564123201</v>
      </c>
      <c r="I3922">
        <v>-60.668993112490597</v>
      </c>
      <c r="J3922">
        <v>-7.0150127193532903</v>
      </c>
      <c r="K3922">
        <v>62.117263013125402</v>
      </c>
      <c r="M3922">
        <v>13.7661897852882</v>
      </c>
      <c r="O3922">
        <v>81.342546890424401</v>
      </c>
      <c r="P3922">
        <v>9.8814229249000102E-2</v>
      </c>
    </row>
    <row r="3923" spans="1:17" hidden="1" x14ac:dyDescent="0.3">
      <c r="A3923" t="s">
        <v>8077</v>
      </c>
      <c r="B3923" t="s">
        <v>8078</v>
      </c>
      <c r="C3923" t="s">
        <v>10398</v>
      </c>
      <c r="D3923" t="s">
        <v>4412</v>
      </c>
      <c r="E3923">
        <v>27.13</v>
      </c>
      <c r="F3923">
        <v>135.65</v>
      </c>
      <c r="G3923">
        <v>-55.770517426422401</v>
      </c>
      <c r="H3923">
        <v>-3.6415215128243399</v>
      </c>
      <c r="I3923">
        <v>-21.889623208500598</v>
      </c>
      <c r="J3923">
        <v>-5.0467007144782103</v>
      </c>
      <c r="K3923">
        <v>138.99241257875801</v>
      </c>
      <c r="M3923">
        <v>39.295461430834301</v>
      </c>
      <c r="N3923">
        <v>2.35998172681589</v>
      </c>
      <c r="O3923">
        <v>41.3932915591596</v>
      </c>
      <c r="P3923">
        <v>14.1835016835016</v>
      </c>
    </row>
    <row r="3924" spans="1:17" hidden="1" x14ac:dyDescent="0.3">
      <c r="A3924" t="s">
        <v>8079</v>
      </c>
      <c r="B3924" t="s">
        <v>8080</v>
      </c>
      <c r="C3924" t="s">
        <v>10398</v>
      </c>
      <c r="D3924" t="s">
        <v>132</v>
      </c>
      <c r="E3924">
        <v>27.086778750000001</v>
      </c>
      <c r="F3924">
        <v>20.95</v>
      </c>
      <c r="G3924">
        <v>10.352913108115899</v>
      </c>
      <c r="H3924">
        <v>3.9954885754433</v>
      </c>
      <c r="I3924">
        <v>7.3538048290412998</v>
      </c>
      <c r="J3924">
        <v>-3.2044688722463599</v>
      </c>
      <c r="K3924">
        <v>20.242595589844701</v>
      </c>
      <c r="L3924">
        <v>19.305650691046399</v>
      </c>
      <c r="M3924">
        <v>53.921228315232</v>
      </c>
      <c r="N3924">
        <v>0.42946575863965097</v>
      </c>
      <c r="O3924">
        <v>50.119331742243403</v>
      </c>
      <c r="P3924">
        <v>61.153846153846096</v>
      </c>
      <c r="Q3924">
        <v>4.5641390222851998E-2</v>
      </c>
    </row>
    <row r="3925" spans="1:17" hidden="1" x14ac:dyDescent="0.3">
      <c r="A3925" t="s">
        <v>8081</v>
      </c>
      <c r="B3925" t="s">
        <v>8082</v>
      </c>
      <c r="C3925" t="s">
        <v>10398</v>
      </c>
      <c r="D3925" t="s">
        <v>51</v>
      </c>
      <c r="E3925">
        <v>26.995099679999999</v>
      </c>
      <c r="F3925">
        <v>45.6</v>
      </c>
      <c r="G3925">
        <v>-29.5936466781231</v>
      </c>
      <c r="H3925">
        <v>-4.4216633567959702</v>
      </c>
      <c r="I3925">
        <v>-18.095296967365801</v>
      </c>
      <c r="J3925">
        <v>-1.71336738114487</v>
      </c>
      <c r="K3925">
        <v>45.600000021005002</v>
      </c>
      <c r="L3925">
        <v>45.601383876541902</v>
      </c>
      <c r="M3925">
        <v>0</v>
      </c>
      <c r="O3925">
        <v>5.26315789473683</v>
      </c>
      <c r="P3925">
        <v>0</v>
      </c>
    </row>
    <row r="3926" spans="1:17" hidden="1" x14ac:dyDescent="0.3">
      <c r="A3926" t="s">
        <v>8083</v>
      </c>
      <c r="B3926" t="s">
        <v>8084</v>
      </c>
      <c r="C3926" t="s">
        <v>10398</v>
      </c>
      <c r="D3926" t="s">
        <v>753</v>
      </c>
      <c r="E3926">
        <v>26.973934176</v>
      </c>
      <c r="F3926">
        <v>148.38</v>
      </c>
      <c r="G3926">
        <v>21.922742579509801</v>
      </c>
      <c r="H3926">
        <v>-0.21862196000633599</v>
      </c>
      <c r="I3926">
        <v>8.55202293703835</v>
      </c>
      <c r="J3926">
        <v>-2.6769003353101399</v>
      </c>
      <c r="K3926">
        <v>141.80701978967301</v>
      </c>
      <c r="L3926">
        <v>125.39893086485</v>
      </c>
      <c r="M3926">
        <v>49.068310851650402</v>
      </c>
      <c r="N3926">
        <v>0.31843599440050302</v>
      </c>
      <c r="O3926">
        <v>5.3174282248281397</v>
      </c>
      <c r="P3926">
        <v>73.138856476079297</v>
      </c>
    </row>
    <row r="3927" spans="1:17" hidden="1" x14ac:dyDescent="0.3">
      <c r="A3927" t="s">
        <v>8085</v>
      </c>
      <c r="B3927" t="s">
        <v>8086</v>
      </c>
      <c r="C3927" t="s">
        <v>10398</v>
      </c>
      <c r="D3927" t="s">
        <v>77</v>
      </c>
      <c r="E3927">
        <v>26.97</v>
      </c>
      <c r="F3927">
        <v>26.97</v>
      </c>
      <c r="G3927">
        <v>-27.820061772462701</v>
      </c>
      <c r="H3927">
        <v>12.8392062084214</v>
      </c>
      <c r="I3927">
        <v>-15.1563656696559</v>
      </c>
      <c r="J3927">
        <v>-3.6406401084176001</v>
      </c>
      <c r="K3927">
        <v>25.732415013466301</v>
      </c>
      <c r="L3927">
        <v>25.7381536758501</v>
      </c>
      <c r="M3927">
        <v>61.169696434552002</v>
      </c>
      <c r="N3927">
        <v>0.33852156562687002</v>
      </c>
      <c r="O3927">
        <v>69.781238413051497</v>
      </c>
      <c r="P3927">
        <v>28.981348637015699</v>
      </c>
    </row>
    <row r="3928" spans="1:17" hidden="1" x14ac:dyDescent="0.3">
      <c r="A3928" t="s">
        <v>8087</v>
      </c>
      <c r="B3928" t="s">
        <v>8088</v>
      </c>
      <c r="C3928" t="s">
        <v>10398</v>
      </c>
      <c r="D3928" t="s">
        <v>407</v>
      </c>
      <c r="E3928">
        <v>26.963000000000001</v>
      </c>
      <c r="F3928">
        <v>59</v>
      </c>
      <c r="G3928">
        <v>75.623744626224607</v>
      </c>
      <c r="H3928">
        <v>2.46239461421851</v>
      </c>
      <c r="I3928">
        <v>26.229556261596901</v>
      </c>
      <c r="J3928">
        <v>-5.1503559245163997</v>
      </c>
      <c r="K3928">
        <v>55.316810968821798</v>
      </c>
      <c r="L3928">
        <v>47.173714734805102</v>
      </c>
      <c r="M3928">
        <v>45.179905757578602</v>
      </c>
      <c r="N3928">
        <v>1.4673679603031999</v>
      </c>
      <c r="O3928">
        <v>10.1864406779661</v>
      </c>
      <c r="P3928">
        <v>116.513761467889</v>
      </c>
      <c r="Q3928">
        <v>8.2732516245800997E-2</v>
      </c>
    </row>
    <row r="3929" spans="1:17" hidden="1" x14ac:dyDescent="0.3">
      <c r="A3929" t="s">
        <v>8089</v>
      </c>
      <c r="B3929" t="s">
        <v>8090</v>
      </c>
      <c r="C3929" t="s">
        <v>10398</v>
      </c>
      <c r="D3929" t="s">
        <v>753</v>
      </c>
      <c r="E3929">
        <v>26.947385721</v>
      </c>
      <c r="F3929">
        <v>43.44</v>
      </c>
      <c r="G3929">
        <v>0.85680377232731397</v>
      </c>
      <c r="H3929">
        <v>-2.0525565100771801</v>
      </c>
      <c r="I3929">
        <v>1.01630160680466</v>
      </c>
      <c r="J3929">
        <v>-5.0899326763148096</v>
      </c>
      <c r="K3929">
        <v>41.946054191797401</v>
      </c>
      <c r="L3929">
        <v>37.784413372391398</v>
      </c>
      <c r="N3929">
        <v>0.41101955152337399</v>
      </c>
      <c r="O3929">
        <v>9.1160220994475001</v>
      </c>
      <c r="P3929">
        <v>42.100098135426897</v>
      </c>
    </row>
    <row r="3930" spans="1:17" hidden="1" x14ac:dyDescent="0.3">
      <c r="A3930" t="s">
        <v>8091</v>
      </c>
      <c r="B3930" t="s">
        <v>8092</v>
      </c>
      <c r="C3930" t="s">
        <v>10398</v>
      </c>
      <c r="D3930" t="s">
        <v>2435</v>
      </c>
      <c r="E3930">
        <v>26.939364000000001</v>
      </c>
      <c r="F3930">
        <v>3.93</v>
      </c>
      <c r="G3930">
        <v>-36.904967432840103</v>
      </c>
      <c r="H3930">
        <v>-36.239845174977802</v>
      </c>
      <c r="I3930">
        <v>-21.771767555601102</v>
      </c>
      <c r="J3930">
        <v>-7.3077729755504697</v>
      </c>
      <c r="K3930">
        <v>4.3616216897943101</v>
      </c>
      <c r="L3930">
        <v>4.6559816909063603</v>
      </c>
      <c r="M3930">
        <v>29.9548513766313</v>
      </c>
      <c r="N3930">
        <v>1.17782962135881</v>
      </c>
      <c r="O3930">
        <v>89.567430025445205</v>
      </c>
      <c r="P3930">
        <v>19.8170731707317</v>
      </c>
      <c r="Q3930">
        <v>1.8658404847852E-2</v>
      </c>
    </row>
    <row r="3931" spans="1:17" hidden="1" x14ac:dyDescent="0.3">
      <c r="A3931" t="s">
        <v>8093</v>
      </c>
      <c r="B3931" t="s">
        <v>8094</v>
      </c>
      <c r="C3931" t="s">
        <v>10398</v>
      </c>
      <c r="D3931" t="s">
        <v>281</v>
      </c>
      <c r="E3931">
        <v>26.861973419999899</v>
      </c>
      <c r="F3931">
        <v>37.21</v>
      </c>
      <c r="G3931">
        <v>-20.1524702075349</v>
      </c>
      <c r="H3931">
        <v>-9.4012343476028999</v>
      </c>
      <c r="I3931">
        <v>-18.336583830636599</v>
      </c>
      <c r="J3931">
        <v>-1.71336738114487</v>
      </c>
      <c r="K3931">
        <v>38.0082984514532</v>
      </c>
      <c r="L3931">
        <v>36.911743439574799</v>
      </c>
      <c r="M3931">
        <v>2.18205780612E-4</v>
      </c>
      <c r="N3931">
        <v>0</v>
      </c>
      <c r="O3931">
        <v>5.2405267401235998</v>
      </c>
      <c r="P3931">
        <v>15.201238390092801</v>
      </c>
    </row>
    <row r="3932" spans="1:17" hidden="1" x14ac:dyDescent="0.3">
      <c r="A3932" t="s">
        <v>8095</v>
      </c>
      <c r="B3932" t="s">
        <v>8096</v>
      </c>
      <c r="C3932" t="s">
        <v>10398</v>
      </c>
      <c r="D3932" t="s">
        <v>21</v>
      </c>
      <c r="E3932">
        <v>26.740046795000001</v>
      </c>
      <c r="F3932">
        <v>367.55</v>
      </c>
      <c r="G3932">
        <v>4.6466747243604196</v>
      </c>
      <c r="H3932">
        <v>-7.1757878911227397</v>
      </c>
      <c r="I3932">
        <v>-5.7290481138042804</v>
      </c>
      <c r="J3932">
        <v>-3.2358680548177499</v>
      </c>
      <c r="K3932">
        <v>368.187840572038</v>
      </c>
      <c r="L3932">
        <v>337.26431495519199</v>
      </c>
      <c r="M3932">
        <v>74.284915173060398</v>
      </c>
      <c r="N3932">
        <v>0.435679882410068</v>
      </c>
      <c r="O3932">
        <v>16.990885593796701</v>
      </c>
      <c r="P3932">
        <v>74.982147107831395</v>
      </c>
      <c r="Q3932">
        <v>2.0518194718030999E-2</v>
      </c>
    </row>
    <row r="3933" spans="1:17" hidden="1" x14ac:dyDescent="0.3">
      <c r="A3933" t="s">
        <v>8097</v>
      </c>
      <c r="B3933" t="s">
        <v>8098</v>
      </c>
      <c r="C3933" t="s">
        <v>10398</v>
      </c>
      <c r="D3933" t="s">
        <v>364</v>
      </c>
      <c r="E3933">
        <v>26.733689999999999</v>
      </c>
      <c r="F3933">
        <v>61.2</v>
      </c>
      <c r="G3933">
        <v>-72.450789535265997</v>
      </c>
      <c r="H3933">
        <v>-67.434965843782606</v>
      </c>
      <c r="I3933">
        <v>-60.952439824508701</v>
      </c>
      <c r="J3933">
        <v>-3.7057045458958302</v>
      </c>
      <c r="M3933">
        <v>8.5342111243297207</v>
      </c>
      <c r="O3933">
        <v>83.741830065359395</v>
      </c>
      <c r="P3933">
        <v>0.74074074074075202</v>
      </c>
    </row>
    <row r="3934" spans="1:17" hidden="1" x14ac:dyDescent="0.3">
      <c r="A3934" t="s">
        <v>8099</v>
      </c>
      <c r="B3934" t="s">
        <v>8100</v>
      </c>
      <c r="C3934" t="s">
        <v>10398</v>
      </c>
      <c r="D3934" t="s">
        <v>83</v>
      </c>
      <c r="E3934">
        <v>26.710183967999999</v>
      </c>
      <c r="F3934">
        <v>17.760000000000002</v>
      </c>
      <c r="G3934">
        <v>16.219161203650199</v>
      </c>
      <c r="H3934">
        <v>7.5177305825979497</v>
      </c>
      <c r="I3934">
        <v>-7.0258785808743101</v>
      </c>
      <c r="J3934">
        <v>2.6369151047308201</v>
      </c>
      <c r="K3934">
        <v>17.422668357951299</v>
      </c>
      <c r="L3934">
        <v>16.911640006446301</v>
      </c>
      <c r="M3934">
        <v>49.024987429473597</v>
      </c>
      <c r="N3934">
        <v>1.6117390594001599</v>
      </c>
      <c r="O3934">
        <v>42.173423423423401</v>
      </c>
      <c r="P3934">
        <v>53.633217993079498</v>
      </c>
      <c r="Q3934">
        <v>2.9859656528222998E-2</v>
      </c>
    </row>
    <row r="3935" spans="1:17" hidden="1" x14ac:dyDescent="0.3">
      <c r="A3935" t="s">
        <v>8101</v>
      </c>
      <c r="B3935" t="s">
        <v>8102</v>
      </c>
      <c r="C3935" t="s">
        <v>10398</v>
      </c>
      <c r="D3935" t="s">
        <v>132</v>
      </c>
      <c r="E3935">
        <v>26.66</v>
      </c>
      <c r="F3935">
        <v>215</v>
      </c>
      <c r="G3935">
        <v>393.13915176583498</v>
      </c>
      <c r="H3935">
        <v>-25.2678032953242</v>
      </c>
      <c r="I3935">
        <v>62.198204080852101</v>
      </c>
      <c r="J3935">
        <v>-6.9514626192401101</v>
      </c>
      <c r="K3935">
        <v>214.20048136277799</v>
      </c>
      <c r="L3935">
        <v>145.24889441697499</v>
      </c>
      <c r="M3935">
        <v>14.9997577771517</v>
      </c>
      <c r="N3935">
        <v>1.38403780133907</v>
      </c>
      <c r="O3935">
        <v>44.465116279069697</v>
      </c>
      <c r="P3935">
        <v>422.73279844395802</v>
      </c>
    </row>
    <row r="3936" spans="1:17" hidden="1" x14ac:dyDescent="0.3">
      <c r="A3936" t="s">
        <v>8103</v>
      </c>
      <c r="B3936" t="s">
        <v>8104</v>
      </c>
      <c r="C3936" t="s">
        <v>10398</v>
      </c>
      <c r="D3936" t="s">
        <v>605</v>
      </c>
      <c r="E3936">
        <v>26.643599999999999</v>
      </c>
      <c r="F3936">
        <v>10</v>
      </c>
      <c r="G3936">
        <v>-4.2803634701030902</v>
      </c>
      <c r="H3936">
        <v>-4.3214629559943702</v>
      </c>
      <c r="I3936">
        <v>-3.41639788479708</v>
      </c>
      <c r="J3936">
        <v>-7.1110946538721498</v>
      </c>
      <c r="K3936">
        <v>9.9924552461999099</v>
      </c>
      <c r="L3936">
        <v>9.5837656677142196</v>
      </c>
      <c r="M3936">
        <v>43.765300867308397</v>
      </c>
      <c r="N3936">
        <v>1.43733388585636</v>
      </c>
      <c r="O3936">
        <v>39.999999999999901</v>
      </c>
      <c r="P3936">
        <v>36.798905608755099</v>
      </c>
      <c r="Q3936">
        <v>4.5375300857306997E-2</v>
      </c>
    </row>
    <row r="3937" spans="1:17" hidden="1" x14ac:dyDescent="0.3">
      <c r="A3937" t="s">
        <v>8105</v>
      </c>
      <c r="B3937" t="s">
        <v>8106</v>
      </c>
      <c r="C3937" t="s">
        <v>10398</v>
      </c>
      <c r="D3937" t="s">
        <v>278</v>
      </c>
      <c r="E3937">
        <v>26.636399999999998</v>
      </c>
      <c r="F3937">
        <v>63.42</v>
      </c>
      <c r="G3937">
        <v>8.2759185392681704</v>
      </c>
      <c r="H3937">
        <v>-10.3356418514196</v>
      </c>
      <c r="I3937">
        <v>-25.5518853228306</v>
      </c>
      <c r="J3937">
        <v>-4.4911451589226496</v>
      </c>
      <c r="K3937">
        <v>67.538010871386803</v>
      </c>
      <c r="L3937">
        <v>66.043340297199606</v>
      </c>
      <c r="M3937">
        <v>50.1154942489947</v>
      </c>
      <c r="N3937">
        <v>0.38218664633758898</v>
      </c>
      <c r="O3937">
        <v>49.795017344686201</v>
      </c>
      <c r="P3937">
        <v>82.871972318339104</v>
      </c>
      <c r="Q3937">
        <v>6.4821622797491998E-2</v>
      </c>
    </row>
    <row r="3938" spans="1:17" hidden="1" x14ac:dyDescent="0.3">
      <c r="A3938" t="s">
        <v>8107</v>
      </c>
      <c r="B3938" t="s">
        <v>8108</v>
      </c>
      <c r="C3938" t="s">
        <v>10398</v>
      </c>
      <c r="D3938" t="s">
        <v>158</v>
      </c>
      <c r="E3938">
        <v>26.541997177999999</v>
      </c>
      <c r="F3938">
        <v>66.069999999999993</v>
      </c>
      <c r="G3938">
        <v>60.153625004817599</v>
      </c>
      <c r="H3938">
        <v>-19.487247366789699</v>
      </c>
      <c r="I3938">
        <v>-4.1028884097399398</v>
      </c>
      <c r="J3938">
        <v>-9.0839395882293594</v>
      </c>
      <c r="K3938">
        <v>77.839921832758804</v>
      </c>
      <c r="L3938">
        <v>67.7331648685212</v>
      </c>
      <c r="M3938">
        <v>20.255654834853399</v>
      </c>
      <c r="N3938">
        <v>0.24223465470734701</v>
      </c>
      <c r="O3938">
        <v>106.841228999545</v>
      </c>
      <c r="P3938">
        <v>106.21098626716601</v>
      </c>
      <c r="Q3938">
        <v>9.0797453137985998E-2</v>
      </c>
    </row>
    <row r="3939" spans="1:17" hidden="1" x14ac:dyDescent="0.3">
      <c r="A3939" t="s">
        <v>8109</v>
      </c>
      <c r="B3939" t="s">
        <v>8110</v>
      </c>
      <c r="C3939" t="s">
        <v>10398</v>
      </c>
      <c r="D3939" t="s">
        <v>77</v>
      </c>
      <c r="E3939">
        <v>26.52</v>
      </c>
      <c r="F3939">
        <v>1.04</v>
      </c>
      <c r="G3939">
        <v>-23.471197698531299</v>
      </c>
      <c r="H3939">
        <v>-13.0423530119683</v>
      </c>
      <c r="I3939">
        <v>-16.1345126536403</v>
      </c>
      <c r="J3939">
        <v>0.20970954193204699</v>
      </c>
      <c r="K3939">
        <v>1.12851039671839</v>
      </c>
      <c r="L3939">
        <v>1.1356725406822701</v>
      </c>
      <c r="M3939">
        <v>34.513026997337697</v>
      </c>
      <c r="N3939">
        <v>0.30355171288573701</v>
      </c>
      <c r="O3939">
        <v>101.923076923076</v>
      </c>
      <c r="P3939">
        <v>10.6382978723404</v>
      </c>
      <c r="Q3939">
        <v>6.3409622198687995E-2</v>
      </c>
    </row>
    <row r="3940" spans="1:17" hidden="1" x14ac:dyDescent="0.3">
      <c r="A3940" t="s">
        <v>8111</v>
      </c>
      <c r="B3940" t="s">
        <v>8112</v>
      </c>
      <c r="C3940" t="s">
        <v>10398</v>
      </c>
      <c r="D3940" t="s">
        <v>46</v>
      </c>
      <c r="E3940">
        <v>26.515103767999999</v>
      </c>
      <c r="F3940">
        <v>19.64</v>
      </c>
      <c r="G3940">
        <v>111.980769066034</v>
      </c>
      <c r="H3940">
        <v>31.415246514448601</v>
      </c>
      <c r="I3940">
        <v>46.531693812181402</v>
      </c>
      <c r="J3940">
        <v>-0.81007301345094396</v>
      </c>
      <c r="K3940">
        <v>17.118919960164401</v>
      </c>
      <c r="L3940">
        <v>13.521413915611999</v>
      </c>
      <c r="M3940">
        <v>48.069896306508497</v>
      </c>
      <c r="N3940">
        <v>0.31388346220195801</v>
      </c>
      <c r="O3940">
        <v>34.826883910386897</v>
      </c>
      <c r="P3940">
        <v>156.73202614378999</v>
      </c>
      <c r="Q3940">
        <v>6.1622887897074999E-2</v>
      </c>
    </row>
    <row r="3941" spans="1:17" hidden="1" x14ac:dyDescent="0.3">
      <c r="A3941" t="s">
        <v>8113</v>
      </c>
      <c r="B3941" t="s">
        <v>8114</v>
      </c>
      <c r="C3941" t="s">
        <v>10398</v>
      </c>
      <c r="D3941" t="s">
        <v>1648</v>
      </c>
      <c r="E3941">
        <v>26.427601200000002</v>
      </c>
      <c r="F3941">
        <v>60.06</v>
      </c>
      <c r="G3941">
        <v>105.10740842152499</v>
      </c>
      <c r="H3941">
        <v>24.637600798304199</v>
      </c>
      <c r="I3941">
        <v>-2.5952969673658699</v>
      </c>
      <c r="J3941">
        <v>-6.6159647837422799</v>
      </c>
      <c r="K3941">
        <v>57.749161119519499</v>
      </c>
      <c r="L3941">
        <v>50.122600869053898</v>
      </c>
      <c r="M3941">
        <v>40.2371375898229</v>
      </c>
      <c r="N3941">
        <v>0.227496069340858</v>
      </c>
      <c r="O3941">
        <v>51.398601398601301</v>
      </c>
      <c r="P3941">
        <v>134.70105509964799</v>
      </c>
    </row>
    <row r="3942" spans="1:17" hidden="1" x14ac:dyDescent="0.3">
      <c r="A3942" t="s">
        <v>8115</v>
      </c>
      <c r="B3942" t="s">
        <v>8116</v>
      </c>
      <c r="C3942" t="s">
        <v>10398</v>
      </c>
      <c r="D3942" t="s">
        <v>215</v>
      </c>
      <c r="E3942">
        <v>26.346322367999999</v>
      </c>
      <c r="F3942">
        <v>94.89</v>
      </c>
      <c r="G3942">
        <v>123.378893977701</v>
      </c>
      <c r="H3942">
        <v>83.987759198968007</v>
      </c>
      <c r="I3942">
        <v>-32.777908008545502</v>
      </c>
      <c r="J3942">
        <v>19.846820917442798</v>
      </c>
      <c r="K3942">
        <v>62.083563814974902</v>
      </c>
      <c r="L3942">
        <v>56.990187820193299</v>
      </c>
      <c r="M3942">
        <v>99.541841010941198</v>
      </c>
      <c r="N3942">
        <v>2.8350562623982398</v>
      </c>
      <c r="O3942">
        <v>17.209400358309601</v>
      </c>
      <c r="P3942">
        <v>193.05126621371201</v>
      </c>
      <c r="Q3942">
        <v>0.145502506328923</v>
      </c>
    </row>
    <row r="3943" spans="1:17" hidden="1" x14ac:dyDescent="0.3">
      <c r="A3943" t="s">
        <v>8117</v>
      </c>
      <c r="B3943" t="s">
        <v>8118</v>
      </c>
      <c r="C3943" t="s">
        <v>10398</v>
      </c>
      <c r="D3943" t="s">
        <v>605</v>
      </c>
      <c r="E3943">
        <v>26.345619299999999</v>
      </c>
      <c r="F3943">
        <v>73.989999999999995</v>
      </c>
      <c r="G3943">
        <v>-29.417638013081099</v>
      </c>
      <c r="H3943">
        <v>-10.537638486855601</v>
      </c>
      <c r="I3943">
        <v>-20.7400338094711</v>
      </c>
      <c r="J3943">
        <v>-1.71336738114487</v>
      </c>
      <c r="K3943">
        <v>76.740920213582399</v>
      </c>
      <c r="L3943">
        <v>59.186326994840002</v>
      </c>
      <c r="M3943">
        <v>0.86605531204850195</v>
      </c>
      <c r="N3943">
        <v>0.26086956521739102</v>
      </c>
      <c r="O3943">
        <v>17.299635085822398</v>
      </c>
      <c r="P3943">
        <v>0.17600866504197099</v>
      </c>
    </row>
    <row r="3944" spans="1:17" hidden="1" x14ac:dyDescent="0.3">
      <c r="A3944" t="s">
        <v>8119</v>
      </c>
      <c r="B3944" t="s">
        <v>8120</v>
      </c>
      <c r="C3944" t="s">
        <v>10398</v>
      </c>
      <c r="D3944" t="s">
        <v>2300</v>
      </c>
      <c r="E3944">
        <v>26.317541250000001</v>
      </c>
      <c r="F3944">
        <v>1.65</v>
      </c>
      <c r="G3944">
        <v>159.88003753240301</v>
      </c>
      <c r="H3944">
        <v>115.022781087648</v>
      </c>
      <c r="I3944">
        <v>124.551761856163</v>
      </c>
      <c r="J3944">
        <v>17.9836023158248</v>
      </c>
      <c r="K3944">
        <v>0.98129155529566703</v>
      </c>
      <c r="L3944">
        <v>0.77994943903225999</v>
      </c>
      <c r="M3944">
        <v>96.385532340338202</v>
      </c>
      <c r="N3944">
        <v>1.4846877357438599</v>
      </c>
      <c r="O3944">
        <v>0</v>
      </c>
      <c r="P3944">
        <v>243.75</v>
      </c>
      <c r="Q3944">
        <v>0.13516934196890701</v>
      </c>
    </row>
    <row r="3945" spans="1:17" hidden="1" x14ac:dyDescent="0.3">
      <c r="A3945" t="s">
        <v>8121</v>
      </c>
      <c r="B3945" t="s">
        <v>8122</v>
      </c>
      <c r="C3945" t="s">
        <v>10398</v>
      </c>
      <c r="D3945" t="s">
        <v>281</v>
      </c>
      <c r="E3945">
        <v>26.309818100000001</v>
      </c>
      <c r="F3945">
        <v>23.89</v>
      </c>
      <c r="G3945">
        <v>75.646903150055493</v>
      </c>
      <c r="H3945">
        <v>-0.71795965309226295</v>
      </c>
      <c r="I3945">
        <v>-26.562729917557402</v>
      </c>
      <c r="J3945">
        <v>-4.6497458477027802</v>
      </c>
      <c r="K3945">
        <v>23.072456144101601</v>
      </c>
      <c r="L3945">
        <v>21.208095310274899</v>
      </c>
      <c r="M3945">
        <v>50.910109723984597</v>
      </c>
      <c r="N3945">
        <v>0.82404998314529698</v>
      </c>
      <c r="O3945">
        <v>35.747174550020901</v>
      </c>
      <c r="P3945">
        <v>133.07317073170699</v>
      </c>
      <c r="Q3945">
        <v>5.0456826409275998E-2</v>
      </c>
    </row>
    <row r="3946" spans="1:17" hidden="1" x14ac:dyDescent="0.3">
      <c r="A3946" t="s">
        <v>8123</v>
      </c>
      <c r="B3946" t="s">
        <v>8124</v>
      </c>
      <c r="C3946" t="s">
        <v>10398</v>
      </c>
      <c r="E3946">
        <v>26.266575899999999</v>
      </c>
      <c r="F3946">
        <v>52.53</v>
      </c>
      <c r="G3946">
        <v>35.8551722195146</v>
      </c>
      <c r="H3946">
        <v>-14.146749267448801</v>
      </c>
      <c r="I3946">
        <v>27.215906352136201</v>
      </c>
      <c r="J3946">
        <v>3.3666326188551201</v>
      </c>
      <c r="K3946">
        <v>53.350160549876698</v>
      </c>
      <c r="L3946">
        <v>45.127125068251999</v>
      </c>
      <c r="M3946">
        <v>51.503963315028699</v>
      </c>
      <c r="N3946">
        <v>0.212547568221119</v>
      </c>
      <c r="O3946">
        <v>54.5592994479344</v>
      </c>
      <c r="P3946">
        <v>87.205987170349204</v>
      </c>
      <c r="Q3946">
        <v>0.100190172664159</v>
      </c>
    </row>
    <row r="3947" spans="1:17" hidden="1" x14ac:dyDescent="0.3">
      <c r="A3947" t="s">
        <v>8125</v>
      </c>
      <c r="B3947" t="s">
        <v>8126</v>
      </c>
      <c r="C3947" t="s">
        <v>10398</v>
      </c>
      <c r="D3947" t="s">
        <v>991</v>
      </c>
      <c r="E3947">
        <v>26.248425000000001</v>
      </c>
      <c r="F3947">
        <v>0.51</v>
      </c>
      <c r="G3947">
        <v>-49.9061466781231</v>
      </c>
      <c r="H3947">
        <v>-6.34474027987289</v>
      </c>
      <c r="I3947">
        <v>-21.868881873026201</v>
      </c>
      <c r="J3947">
        <v>-1.71336738114487</v>
      </c>
      <c r="K3947">
        <v>0.51382584576198598</v>
      </c>
      <c r="L3947">
        <v>0.57089466295239899</v>
      </c>
      <c r="M3947">
        <v>52.173307473826199</v>
      </c>
      <c r="N3947">
        <v>0.81738583131278397</v>
      </c>
      <c r="O3947">
        <v>52.941176470588204</v>
      </c>
      <c r="P3947">
        <v>18.604651162790699</v>
      </c>
      <c r="Q3947">
        <v>-9.4884638371871999E-2</v>
      </c>
    </row>
    <row r="3948" spans="1:17" hidden="1" x14ac:dyDescent="0.3">
      <c r="A3948" t="s">
        <v>8127</v>
      </c>
      <c r="B3948" t="s">
        <v>8128</v>
      </c>
      <c r="C3948" t="s">
        <v>10398</v>
      </c>
      <c r="D3948" t="s">
        <v>83</v>
      </c>
      <c r="E3948">
        <v>26.240760000000002</v>
      </c>
      <c r="F3948">
        <v>8.9</v>
      </c>
      <c r="G3948">
        <v>32.224535140058599</v>
      </c>
      <c r="H3948">
        <v>36.208257903046501</v>
      </c>
      <c r="I3948">
        <v>26.620150187105601</v>
      </c>
      <c r="J3948">
        <v>3.9671059916361902</v>
      </c>
      <c r="K3948">
        <v>8.1379271493082292</v>
      </c>
      <c r="L3948">
        <v>6.7636791121657804</v>
      </c>
      <c r="M3948">
        <v>44.192975621408998</v>
      </c>
      <c r="N3948">
        <v>0.61384545465601403</v>
      </c>
      <c r="O3948">
        <v>35.393258426966298</v>
      </c>
      <c r="P3948">
        <v>89.361702127659498</v>
      </c>
      <c r="Q3948">
        <v>7.1954003405119996E-2</v>
      </c>
    </row>
    <row r="3949" spans="1:17" hidden="1" x14ac:dyDescent="0.3">
      <c r="A3949" t="s">
        <v>8129</v>
      </c>
      <c r="B3949" t="s">
        <v>8130</v>
      </c>
      <c r="C3949" t="s">
        <v>10398</v>
      </c>
      <c r="D3949" t="s">
        <v>605</v>
      </c>
      <c r="E3949">
        <v>26.18497</v>
      </c>
      <c r="F3949">
        <v>25</v>
      </c>
      <c r="G3949">
        <v>-73.287340371816796</v>
      </c>
      <c r="H3949">
        <v>-42.955942316606802</v>
      </c>
      <c r="I3949">
        <v>-56.336403686733398</v>
      </c>
      <c r="J3949">
        <v>-13.726903760163401</v>
      </c>
      <c r="K3949">
        <v>33.808589997504598</v>
      </c>
      <c r="L3949">
        <v>36.257463565346903</v>
      </c>
      <c r="M3949">
        <v>3.5877348710043</v>
      </c>
      <c r="N3949">
        <v>2.3311825652243798</v>
      </c>
      <c r="O3949">
        <v>121.19999999999899</v>
      </c>
      <c r="P3949">
        <v>1.2145748987854199</v>
      </c>
    </row>
    <row r="3950" spans="1:17" hidden="1" x14ac:dyDescent="0.3">
      <c r="A3950" t="s">
        <v>8131</v>
      </c>
      <c r="B3950" t="s">
        <v>8132</v>
      </c>
      <c r="C3950" t="s">
        <v>10398</v>
      </c>
      <c r="D3950" t="s">
        <v>77</v>
      </c>
      <c r="E3950">
        <v>26.082000000000001</v>
      </c>
      <c r="F3950">
        <v>113.4</v>
      </c>
      <c r="G3950">
        <v>152.49590556068199</v>
      </c>
      <c r="H3950">
        <v>0.578336643204032</v>
      </c>
      <c r="I3950">
        <v>163.99425527144001</v>
      </c>
      <c r="J3950">
        <v>3.28663261885512</v>
      </c>
      <c r="K3950">
        <v>87.181979938334393</v>
      </c>
      <c r="M3950">
        <v>100</v>
      </c>
      <c r="N3950">
        <v>1.04997341839447</v>
      </c>
      <c r="O3950">
        <v>0</v>
      </c>
      <c r="P3950">
        <v>182.089552238805</v>
      </c>
    </row>
    <row r="3951" spans="1:17" hidden="1" x14ac:dyDescent="0.3">
      <c r="A3951" t="s">
        <v>8133</v>
      </c>
      <c r="B3951" t="s">
        <v>8134</v>
      </c>
      <c r="C3951" t="s">
        <v>10398</v>
      </c>
      <c r="D3951" t="s">
        <v>3301</v>
      </c>
      <c r="E3951">
        <v>26.007714455999999</v>
      </c>
      <c r="F3951">
        <v>48.77</v>
      </c>
      <c r="G3951">
        <v>-81.615289570400506</v>
      </c>
      <c r="H3951">
        <v>-6.0752225421155899</v>
      </c>
      <c r="I3951">
        <v>0.85592254482924801</v>
      </c>
      <c r="J3951">
        <v>2.0525900656636402</v>
      </c>
      <c r="K3951">
        <v>48.1540422113912</v>
      </c>
      <c r="L3951">
        <v>51.729712928183197</v>
      </c>
      <c r="M3951">
        <v>55.194510668080099</v>
      </c>
      <c r="N3951">
        <v>1.1222888786340499</v>
      </c>
      <c r="O3951">
        <v>119.39717039163401</v>
      </c>
      <c r="P3951">
        <v>52.40625</v>
      </c>
    </row>
    <row r="3952" spans="1:17" hidden="1" x14ac:dyDescent="0.3">
      <c r="A3952" t="s">
        <v>8135</v>
      </c>
      <c r="B3952" t="s">
        <v>8136</v>
      </c>
      <c r="C3952" t="s">
        <v>10398</v>
      </c>
      <c r="D3952" t="s">
        <v>6828</v>
      </c>
      <c r="E3952">
        <v>25.941023999999999</v>
      </c>
      <c r="F3952">
        <v>0.72</v>
      </c>
      <c r="G3952">
        <v>-37.285954370430801</v>
      </c>
      <c r="H3952">
        <v>-7.1243660594986702</v>
      </c>
      <c r="I3952">
        <v>-22.095296967365801</v>
      </c>
      <c r="J3952">
        <v>-4.4160700838475799</v>
      </c>
      <c r="K3952">
        <v>0.75366894716091004</v>
      </c>
      <c r="L3952">
        <v>0.75176266794711899</v>
      </c>
      <c r="M3952">
        <v>36.237703315382802</v>
      </c>
      <c r="N3952">
        <v>0.69888409299022902</v>
      </c>
      <c r="O3952">
        <v>54.1666666666667</v>
      </c>
      <c r="P3952">
        <v>35.849056603773498</v>
      </c>
      <c r="Q3952">
        <v>7.7750014283116994E-2</v>
      </c>
    </row>
    <row r="3953" spans="1:17" hidden="1" x14ac:dyDescent="0.3">
      <c r="A3953" t="s">
        <v>8137</v>
      </c>
      <c r="B3953" t="s">
        <v>8138</v>
      </c>
      <c r="C3953" t="s">
        <v>10398</v>
      </c>
      <c r="E3953">
        <v>25.913606399999999</v>
      </c>
      <c r="F3953">
        <v>2.4</v>
      </c>
      <c r="G3953">
        <v>-30.828214579357699</v>
      </c>
      <c r="H3953">
        <v>-6.0677538917753902</v>
      </c>
      <c r="I3953">
        <v>-27.8697330575914</v>
      </c>
      <c r="J3953">
        <v>-0.44218094046689999</v>
      </c>
      <c r="K3953">
        <v>2.4021355270657798</v>
      </c>
      <c r="L3953">
        <v>2.3936813263888999</v>
      </c>
      <c r="M3953">
        <v>49.506080425460603</v>
      </c>
      <c r="N3953">
        <v>0.77053893558247599</v>
      </c>
      <c r="O3953">
        <v>28.75</v>
      </c>
      <c r="P3953">
        <v>22.4489795918367</v>
      </c>
      <c r="Q3953">
        <v>2.7478735573399998E-2</v>
      </c>
    </row>
    <row r="3954" spans="1:17" hidden="1" x14ac:dyDescent="0.3">
      <c r="A3954" t="s">
        <v>8139</v>
      </c>
      <c r="B3954" t="s">
        <v>8140</v>
      </c>
      <c r="C3954" t="s">
        <v>10398</v>
      </c>
      <c r="E3954">
        <v>25.708059706828699</v>
      </c>
      <c r="F3954">
        <v>570.95000000000005</v>
      </c>
      <c r="G3954">
        <v>68.825119612059297</v>
      </c>
      <c r="H3954">
        <v>-4.4216633567959702</v>
      </c>
      <c r="I3954">
        <v>-4.4734064201021901</v>
      </c>
      <c r="J3954">
        <v>-1.71336738114487</v>
      </c>
      <c r="K3954">
        <v>556.116874911639</v>
      </c>
      <c r="L3954">
        <v>489.25967427170298</v>
      </c>
      <c r="M3954">
        <v>49.882915386317201</v>
      </c>
      <c r="N3954">
        <v>0</v>
      </c>
      <c r="O3954">
        <v>5.2544005604693904</v>
      </c>
      <c r="P3954">
        <v>98.418766290182404</v>
      </c>
    </row>
    <row r="3955" spans="1:17" hidden="1" x14ac:dyDescent="0.3">
      <c r="A3955" t="s">
        <v>8141</v>
      </c>
      <c r="B3955" t="s">
        <v>8142</v>
      </c>
      <c r="C3955" t="s">
        <v>10398</v>
      </c>
      <c r="D3955" t="s">
        <v>605</v>
      </c>
      <c r="E3955">
        <v>25.6662</v>
      </c>
      <c r="F3955">
        <v>47.53</v>
      </c>
      <c r="G3955">
        <v>-5.2672014780184897</v>
      </c>
      <c r="H3955">
        <v>-9.5616633567959699</v>
      </c>
      <c r="I3955">
        <v>37.130045945762703</v>
      </c>
      <c r="J3955">
        <v>-3.8993851167604698</v>
      </c>
      <c r="K3955">
        <v>46.0596054706646</v>
      </c>
      <c r="L3955">
        <v>41.514296068467601</v>
      </c>
      <c r="M3955">
        <v>53.084179815663397</v>
      </c>
      <c r="N3955">
        <v>1.25362966612656</v>
      </c>
      <c r="O3955">
        <v>12.1186618977487</v>
      </c>
      <c r="P3955">
        <v>95.034878949528107</v>
      </c>
      <c r="Q3955">
        <v>1.4565026486613E-2</v>
      </c>
    </row>
    <row r="3956" spans="1:17" hidden="1" x14ac:dyDescent="0.3">
      <c r="A3956" t="s">
        <v>8143</v>
      </c>
      <c r="B3956" t="s">
        <v>8144</v>
      </c>
      <c r="C3956" t="s">
        <v>10398</v>
      </c>
      <c r="D3956" t="s">
        <v>54</v>
      </c>
      <c r="E3956">
        <v>25.618463999999999</v>
      </c>
      <c r="F3956">
        <v>59.7</v>
      </c>
      <c r="G3956">
        <v>-54.781616602935102</v>
      </c>
      <c r="H3956">
        <v>-5.74397740638274</v>
      </c>
      <c r="I3956">
        <v>-33.113090561671903</v>
      </c>
      <c r="J3956">
        <v>-2.2133673811448702</v>
      </c>
      <c r="K3956">
        <v>63.5706431760333</v>
      </c>
      <c r="M3956">
        <v>46.202660372529301</v>
      </c>
      <c r="N3956">
        <v>0.79166666666666596</v>
      </c>
      <c r="O3956">
        <v>40.703517587939601</v>
      </c>
      <c r="P3956">
        <v>5.4770318021201296</v>
      </c>
    </row>
    <row r="3957" spans="1:17" hidden="1" x14ac:dyDescent="0.3">
      <c r="A3957" t="s">
        <v>8145</v>
      </c>
      <c r="B3957" t="s">
        <v>8146</v>
      </c>
      <c r="C3957" t="s">
        <v>10398</v>
      </c>
      <c r="D3957" t="s">
        <v>2300</v>
      </c>
      <c r="E3957">
        <v>25.584366079999999</v>
      </c>
      <c r="F3957">
        <v>25.48</v>
      </c>
      <c r="G3957">
        <v>52.146724220592901</v>
      </c>
      <c r="H3957">
        <v>17.2743222092843</v>
      </c>
      <c r="I3957">
        <v>24.3306393098839</v>
      </c>
      <c r="J3957">
        <v>16.257773851911502</v>
      </c>
      <c r="K3957">
        <v>23.011352631791901</v>
      </c>
      <c r="L3957">
        <v>20.0690595770355</v>
      </c>
      <c r="M3957">
        <v>52.384909971217297</v>
      </c>
      <c r="N3957">
        <v>2.5238915917020801</v>
      </c>
      <c r="O3957">
        <v>21.271585557299801</v>
      </c>
      <c r="P3957">
        <v>96</v>
      </c>
      <c r="Q3957">
        <v>1.1718097675641E-2</v>
      </c>
    </row>
    <row r="3958" spans="1:17" hidden="1" x14ac:dyDescent="0.3">
      <c r="A3958" t="s">
        <v>8147</v>
      </c>
      <c r="B3958" t="s">
        <v>8148</v>
      </c>
      <c r="C3958" t="s">
        <v>10398</v>
      </c>
      <c r="D3958" t="s">
        <v>4985</v>
      </c>
      <c r="E3958">
        <v>25.553812300000001</v>
      </c>
      <c r="F3958">
        <v>38.020000000000003</v>
      </c>
      <c r="G3958">
        <v>-18.4565522612859</v>
      </c>
      <c r="H3958">
        <v>49.736551653345998</v>
      </c>
      <c r="I3958">
        <v>52.704343643595401</v>
      </c>
      <c r="J3958">
        <v>-13.135278803056201</v>
      </c>
      <c r="K3958">
        <v>31.5484088063515</v>
      </c>
      <c r="L3958">
        <v>29.702292535922499</v>
      </c>
      <c r="M3958">
        <v>52.028901727235301</v>
      </c>
      <c r="N3958">
        <v>0.81094857438751999</v>
      </c>
      <c r="O3958">
        <v>42.004208311414999</v>
      </c>
      <c r="P3958">
        <v>93.979591836734699</v>
      </c>
      <c r="Q3958">
        <v>0.120541366636448</v>
      </c>
    </row>
    <row r="3959" spans="1:17" hidden="1" x14ac:dyDescent="0.3">
      <c r="A3959" t="s">
        <v>8149</v>
      </c>
      <c r="B3959" t="s">
        <v>8150</v>
      </c>
      <c r="C3959" t="s">
        <v>10398</v>
      </c>
      <c r="D3959" t="s">
        <v>533</v>
      </c>
      <c r="E3959">
        <v>25.5283868</v>
      </c>
      <c r="F3959">
        <v>84.97</v>
      </c>
      <c r="G3959">
        <v>78.9728727131385</v>
      </c>
      <c r="H3959">
        <v>4.6540747690063196</v>
      </c>
      <c r="I3959">
        <v>81.130963290547299</v>
      </c>
      <c r="J3959">
        <v>8.3799210355433704</v>
      </c>
      <c r="K3959">
        <v>79.966722118338197</v>
      </c>
      <c r="L3959">
        <v>61.751273678220997</v>
      </c>
      <c r="M3959">
        <v>69.874291965703605</v>
      </c>
      <c r="N3959">
        <v>0.13757441969362399</v>
      </c>
      <c r="O3959">
        <v>34.270919147934499</v>
      </c>
      <c r="P3959">
        <v>130.583446404341</v>
      </c>
    </row>
    <row r="3960" spans="1:17" hidden="1" x14ac:dyDescent="0.3">
      <c r="A3960" t="s">
        <v>8151</v>
      </c>
      <c r="B3960" t="s">
        <v>8152</v>
      </c>
      <c r="C3960" t="s">
        <v>10398</v>
      </c>
      <c r="D3960" t="s">
        <v>114</v>
      </c>
      <c r="E3960">
        <v>25.515000000000001</v>
      </c>
      <c r="F3960">
        <v>7.29</v>
      </c>
      <c r="G3960">
        <v>-37.315165665464903</v>
      </c>
      <c r="H3960">
        <v>-1.9112031057499499</v>
      </c>
      <c r="I3960">
        <v>-44.309871866151298</v>
      </c>
      <c r="J3960">
        <v>0.79709286990114403</v>
      </c>
      <c r="K3960">
        <v>7.31177664006157</v>
      </c>
      <c r="L3960">
        <v>8.1176293148428993</v>
      </c>
      <c r="M3960">
        <v>48.017841630080703</v>
      </c>
      <c r="N3960">
        <v>2.2358221524901398</v>
      </c>
      <c r="O3960">
        <v>70.644718792866897</v>
      </c>
      <c r="P3960">
        <v>19.117647058823501</v>
      </c>
      <c r="Q3960">
        <v>1.3762959089551999E-2</v>
      </c>
    </row>
    <row r="3961" spans="1:17" hidden="1" x14ac:dyDescent="0.3">
      <c r="A3961" t="s">
        <v>8153</v>
      </c>
      <c r="B3961" t="s">
        <v>8154</v>
      </c>
      <c r="C3961" t="s">
        <v>10398</v>
      </c>
      <c r="E3961">
        <v>25.381123200000001</v>
      </c>
      <c r="F3961">
        <v>32.46</v>
      </c>
      <c r="G3961">
        <v>3.9866002354571002</v>
      </c>
      <c r="H3961">
        <v>54.427894165327899</v>
      </c>
      <c r="I3961">
        <v>15.4849499462143</v>
      </c>
      <c r="J3961">
        <v>-3.7597521014722899</v>
      </c>
      <c r="M3961">
        <v>29.630829371061498</v>
      </c>
      <c r="O3961">
        <v>40.480591497227302</v>
      </c>
      <c r="P3961">
        <v>51.328671328671298</v>
      </c>
    </row>
    <row r="3962" spans="1:17" hidden="1" x14ac:dyDescent="0.3">
      <c r="A3962" t="s">
        <v>8155</v>
      </c>
      <c r="B3962" t="s">
        <v>8156</v>
      </c>
      <c r="C3962" t="s">
        <v>10398</v>
      </c>
      <c r="D3962" t="s">
        <v>2435</v>
      </c>
      <c r="E3962">
        <v>25.38</v>
      </c>
      <c r="F3962">
        <v>50.76</v>
      </c>
      <c r="G3962">
        <v>82.791290560370598</v>
      </c>
      <c r="H3962">
        <v>83.578336643203997</v>
      </c>
      <c r="I3962">
        <v>13.033610291740199</v>
      </c>
      <c r="J3962">
        <v>10.9364328851666</v>
      </c>
      <c r="K3962">
        <v>38.426867972996803</v>
      </c>
      <c r="L3962">
        <v>35.751584622761598</v>
      </c>
      <c r="M3962">
        <v>95.687173336118803</v>
      </c>
      <c r="N3962">
        <v>2.2188190554499201</v>
      </c>
      <c r="O3962">
        <v>0</v>
      </c>
      <c r="P3962">
        <v>185.97183098591501</v>
      </c>
    </row>
    <row r="3963" spans="1:17" hidden="1" x14ac:dyDescent="0.3">
      <c r="A3963" t="s">
        <v>8157</v>
      </c>
      <c r="B3963" t="s">
        <v>8158</v>
      </c>
      <c r="C3963" t="s">
        <v>10398</v>
      </c>
      <c r="D3963" t="s">
        <v>132</v>
      </c>
      <c r="E3963">
        <v>25.344000000000001</v>
      </c>
      <c r="F3963">
        <v>23.04</v>
      </c>
      <c r="G3963">
        <v>-122.926980011456</v>
      </c>
      <c r="H3963">
        <v>-16.458700393832999</v>
      </c>
      <c r="I3963">
        <v>-48.9891182031187</v>
      </c>
      <c r="J3963">
        <v>-11.9495878535858</v>
      </c>
      <c r="K3963">
        <v>26.498193464626201</v>
      </c>
      <c r="L3963">
        <v>64.519514366714105</v>
      </c>
      <c r="M3963">
        <v>32.976933904887403</v>
      </c>
      <c r="N3963">
        <v>1.28999797479705</v>
      </c>
      <c r="O3963">
        <v>1478.99305555555</v>
      </c>
      <c r="P3963">
        <v>5.9310344827586201</v>
      </c>
    </row>
    <row r="3964" spans="1:17" hidden="1" x14ac:dyDescent="0.3">
      <c r="A3964" t="s">
        <v>8159</v>
      </c>
      <c r="B3964" t="s">
        <v>8160</v>
      </c>
      <c r="C3964" t="s">
        <v>10398</v>
      </c>
      <c r="D3964" t="s">
        <v>2902</v>
      </c>
      <c r="E3964">
        <v>25.293138869</v>
      </c>
      <c r="F3964">
        <v>1.93</v>
      </c>
      <c r="G3964">
        <v>-59.918556425415503</v>
      </c>
      <c r="H3964">
        <v>-15.1193377754006</v>
      </c>
      <c r="I3964">
        <v>25.9345537789027</v>
      </c>
      <c r="J3964">
        <v>-3.2518289196064099</v>
      </c>
      <c r="K3964">
        <v>1.97994154524662</v>
      </c>
      <c r="L3964">
        <v>1.9798959211798499</v>
      </c>
      <c r="M3964">
        <v>38.039011187882103</v>
      </c>
      <c r="N3964">
        <v>0.24345522407537901</v>
      </c>
      <c r="O3964">
        <v>50.259067357512897</v>
      </c>
      <c r="P3964">
        <v>60.8333333333333</v>
      </c>
    </row>
    <row r="3965" spans="1:17" hidden="1" x14ac:dyDescent="0.3">
      <c r="A3965" t="s">
        <v>8161</v>
      </c>
      <c r="B3965" t="s">
        <v>8162</v>
      </c>
      <c r="C3965" t="s">
        <v>10398</v>
      </c>
      <c r="D3965" t="s">
        <v>605</v>
      </c>
      <c r="E3965">
        <v>25.285259880000002</v>
      </c>
      <c r="F3965">
        <v>4.12</v>
      </c>
      <c r="G3965">
        <v>-38.844747999709</v>
      </c>
      <c r="H3965">
        <v>10.984499108190001</v>
      </c>
      <c r="I3965">
        <v>-16.366901905637398</v>
      </c>
      <c r="J3965">
        <v>3.1212382168194899</v>
      </c>
      <c r="K3965">
        <v>3.6490346205001698</v>
      </c>
      <c r="L3965">
        <v>4.02951312297591</v>
      </c>
      <c r="M3965">
        <v>99.968530685891295</v>
      </c>
      <c r="N3965">
        <v>1.1157024793388399</v>
      </c>
      <c r="O3965">
        <v>78.398058252427106</v>
      </c>
      <c r="P3965">
        <v>26.380368098159501</v>
      </c>
    </row>
    <row r="3966" spans="1:17" hidden="1" x14ac:dyDescent="0.3">
      <c r="A3966" t="s">
        <v>8163</v>
      </c>
      <c r="B3966" t="s">
        <v>8164</v>
      </c>
      <c r="C3966" t="s">
        <v>10398</v>
      </c>
      <c r="D3966" t="s">
        <v>180</v>
      </c>
      <c r="E3966">
        <v>25.282709100000002</v>
      </c>
      <c r="F3966">
        <v>52.3</v>
      </c>
      <c r="G3966">
        <v>33.8438533218768</v>
      </c>
      <c r="H3966">
        <v>1.7712300442192399</v>
      </c>
      <c r="I3966">
        <v>5.0214638612593498</v>
      </c>
      <c r="J3966">
        <v>-2.09431976209726</v>
      </c>
      <c r="K3966">
        <v>49.670095195169999</v>
      </c>
      <c r="L3966">
        <v>43.116516634332001</v>
      </c>
      <c r="M3966">
        <v>64.915401731875406</v>
      </c>
      <c r="N3966">
        <v>0.30808080808080801</v>
      </c>
      <c r="O3966">
        <v>8.6998087954110996</v>
      </c>
      <c r="P3966">
        <v>104.29687499999901</v>
      </c>
    </row>
    <row r="3967" spans="1:17" hidden="1" x14ac:dyDescent="0.3">
      <c r="A3967" t="s">
        <v>8165</v>
      </c>
      <c r="B3967" t="s">
        <v>8166</v>
      </c>
      <c r="C3967" t="s">
        <v>10398</v>
      </c>
      <c r="D3967" t="s">
        <v>4403</v>
      </c>
      <c r="E3967">
        <v>25.247039999999998</v>
      </c>
      <c r="F3967">
        <v>84</v>
      </c>
      <c r="G3967">
        <v>33.798689443253998</v>
      </c>
      <c r="H3967">
        <v>-15.756387027285999</v>
      </c>
      <c r="I3967">
        <v>-5.3436191150168799</v>
      </c>
      <c r="J3967">
        <v>-5.0883673811448702</v>
      </c>
      <c r="K3967">
        <v>86.858113476367606</v>
      </c>
      <c r="L3967">
        <v>73.548450011858705</v>
      </c>
      <c r="M3967">
        <v>33.864192112234001</v>
      </c>
      <c r="N3967">
        <v>0.101032762951688</v>
      </c>
      <c r="O3967">
        <v>42.214285714285701</v>
      </c>
      <c r="P3967">
        <v>76.2484263533361</v>
      </c>
      <c r="Q3967">
        <v>9.1223568186427004E-2</v>
      </c>
    </row>
    <row r="3968" spans="1:17" hidden="1" x14ac:dyDescent="0.3">
      <c r="A3968" t="s">
        <v>8167</v>
      </c>
      <c r="B3968" t="s">
        <v>8168</v>
      </c>
      <c r="C3968" t="s">
        <v>10398</v>
      </c>
      <c r="D3968" t="s">
        <v>132</v>
      </c>
      <c r="E3968">
        <v>25.238460509999999</v>
      </c>
      <c r="F3968">
        <v>21.03</v>
      </c>
      <c r="G3968">
        <v>-16.407424934312498</v>
      </c>
      <c r="H3968">
        <v>18.435479500346801</v>
      </c>
      <c r="I3968">
        <v>-1.26196363403254</v>
      </c>
      <c r="J3968">
        <v>-1.2460776615186999</v>
      </c>
      <c r="K3968">
        <v>18.969714895766</v>
      </c>
      <c r="L3968">
        <v>18.541993470666501</v>
      </c>
      <c r="M3968">
        <v>54.393567231661898</v>
      </c>
      <c r="N3968">
        <v>3.27971446912253</v>
      </c>
      <c r="O3968">
        <v>40.275796481217299</v>
      </c>
      <c r="P3968">
        <v>35.677419354838698</v>
      </c>
      <c r="Q3968">
        <v>8.6488888149793997E-2</v>
      </c>
    </row>
    <row r="3969" spans="1:17" hidden="1" x14ac:dyDescent="0.3">
      <c r="A3969" t="s">
        <v>8169</v>
      </c>
      <c r="B3969" t="s">
        <v>8170</v>
      </c>
      <c r="C3969" t="s">
        <v>10398</v>
      </c>
      <c r="D3969" t="s">
        <v>54</v>
      </c>
      <c r="E3969">
        <v>25.179749999999999</v>
      </c>
      <c r="F3969">
        <v>18.05</v>
      </c>
      <c r="G3969">
        <v>-50.944409205356202</v>
      </c>
      <c r="H3969">
        <v>-8.6656951870347001</v>
      </c>
      <c r="I3969">
        <v>-30.473937744064902</v>
      </c>
      <c r="J3969">
        <v>-1.9896104750675301</v>
      </c>
      <c r="K3969">
        <v>18.841026856921001</v>
      </c>
      <c r="L3969">
        <v>21.059621858503899</v>
      </c>
      <c r="M3969">
        <v>40.4603943735816</v>
      </c>
      <c r="N3969">
        <v>1.03184713375796</v>
      </c>
      <c r="O3969">
        <v>68.698060941828203</v>
      </c>
      <c r="P3969">
        <v>17.207792207792199</v>
      </c>
    </row>
    <row r="3970" spans="1:17" hidden="1" x14ac:dyDescent="0.3">
      <c r="A3970" t="s">
        <v>8171</v>
      </c>
      <c r="B3970" t="s">
        <v>8172</v>
      </c>
      <c r="C3970" t="s">
        <v>10398</v>
      </c>
      <c r="D3970" t="s">
        <v>2300</v>
      </c>
      <c r="E3970">
        <v>25.171299999999999</v>
      </c>
      <c r="F3970">
        <v>53.9</v>
      </c>
      <c r="G3970">
        <v>-10.7402839438342</v>
      </c>
      <c r="H3970">
        <v>-34.060517653184498</v>
      </c>
      <c r="I3970">
        <v>-12.9245652600488</v>
      </c>
      <c r="J3970">
        <v>-26.2794554986348</v>
      </c>
      <c r="K3970">
        <v>71.123691998723004</v>
      </c>
      <c r="L3970">
        <v>58.914111161315503</v>
      </c>
      <c r="M3970">
        <v>4.6381343029450299</v>
      </c>
      <c r="N3970">
        <v>1.55014268242967</v>
      </c>
      <c r="O3970">
        <v>75.046382189239296</v>
      </c>
      <c r="P3970">
        <v>18.853362734288801</v>
      </c>
    </row>
    <row r="3971" spans="1:17" hidden="1" x14ac:dyDescent="0.3">
      <c r="A3971" t="s">
        <v>8173</v>
      </c>
      <c r="B3971" t="s">
        <v>8174</v>
      </c>
      <c r="C3971" t="s">
        <v>10398</v>
      </c>
      <c r="D3971" t="s">
        <v>290</v>
      </c>
      <c r="E3971">
        <v>25.12182</v>
      </c>
      <c r="F3971">
        <v>29.3</v>
      </c>
      <c r="G3971">
        <v>-74.570172499719305</v>
      </c>
      <c r="H3971">
        <v>-3.0423530119683901</v>
      </c>
      <c r="I3971">
        <v>-13.8248343339139</v>
      </c>
      <c r="J3971">
        <v>-2.05235043199233</v>
      </c>
      <c r="K3971">
        <v>29.652851982643298</v>
      </c>
      <c r="L3971">
        <v>35.413557213930297</v>
      </c>
      <c r="M3971">
        <v>53.092497400019298</v>
      </c>
      <c r="N3971">
        <v>0.97947019867549601</v>
      </c>
      <c r="O3971">
        <v>99.829351535836096</v>
      </c>
      <c r="P3971">
        <v>19.5918367346938</v>
      </c>
    </row>
    <row r="3972" spans="1:17" hidden="1" x14ac:dyDescent="0.3">
      <c r="A3972" t="s">
        <v>8175</v>
      </c>
      <c r="B3972" t="s">
        <v>8176</v>
      </c>
      <c r="C3972" t="s">
        <v>10398</v>
      </c>
      <c r="D3972" t="s">
        <v>407</v>
      </c>
      <c r="E3972">
        <v>25.039007999999999</v>
      </c>
      <c r="F3972">
        <v>38.299999999999997</v>
      </c>
      <c r="G3972">
        <v>67.829033734248</v>
      </c>
      <c r="H3972">
        <v>18.625955690823002</v>
      </c>
      <c r="I3972">
        <v>36.965431777573301</v>
      </c>
      <c r="J3972">
        <v>0.25979757544549398</v>
      </c>
      <c r="K3972">
        <v>33.869074403205701</v>
      </c>
      <c r="L3972">
        <v>23.445120914923599</v>
      </c>
      <c r="M3972">
        <v>63.789761943729303</v>
      </c>
      <c r="N3972">
        <v>0.51001384808728301</v>
      </c>
      <c r="O3972">
        <v>2.14099216710181</v>
      </c>
      <c r="P3972">
        <v>203.00632911392401</v>
      </c>
      <c r="Q3972">
        <v>0.20246629650689199</v>
      </c>
    </row>
    <row r="3973" spans="1:17" hidden="1" x14ac:dyDescent="0.3">
      <c r="A3973" t="s">
        <v>8177</v>
      </c>
      <c r="B3973" t="s">
        <v>8178</v>
      </c>
      <c r="C3973" t="s">
        <v>10398</v>
      </c>
      <c r="D3973" t="s">
        <v>407</v>
      </c>
      <c r="E3973">
        <v>25.039000000000001</v>
      </c>
      <c r="F3973">
        <v>71.540000000000006</v>
      </c>
      <c r="G3973">
        <v>74.689620026617007</v>
      </c>
      <c r="H3973">
        <v>-23.220328540333199</v>
      </c>
      <c r="I3973">
        <v>-24.2723461476937</v>
      </c>
      <c r="J3973">
        <v>-0.26812002150062098</v>
      </c>
      <c r="K3973">
        <v>84.898838515548405</v>
      </c>
      <c r="L3973">
        <v>75.327315431077807</v>
      </c>
      <c r="M3973">
        <v>42.856332697254302</v>
      </c>
      <c r="N3973">
        <v>2.7783197171076601</v>
      </c>
      <c r="O3973">
        <v>112.454570869443</v>
      </c>
      <c r="P3973">
        <v>104.28326670474</v>
      </c>
      <c r="Q3973">
        <v>0.19084059840091799</v>
      </c>
    </row>
    <row r="3974" spans="1:17" hidden="1" x14ac:dyDescent="0.3">
      <c r="A3974" t="s">
        <v>8179</v>
      </c>
      <c r="B3974" t="s">
        <v>8180</v>
      </c>
      <c r="C3974" t="s">
        <v>10398</v>
      </c>
      <c r="D3974" t="s">
        <v>533</v>
      </c>
      <c r="E3974">
        <v>25.017931000000001</v>
      </c>
      <c r="F3974">
        <v>110.9</v>
      </c>
      <c r="G3974">
        <v>35.829981006841003</v>
      </c>
      <c r="H3974">
        <v>-8.3300191519442102</v>
      </c>
      <c r="I3974">
        <v>13.9285125564436</v>
      </c>
      <c r="J3974">
        <v>-9.1960663430825793</v>
      </c>
      <c r="K3974">
        <v>108.603279039038</v>
      </c>
      <c r="L3974">
        <v>94.839450626768297</v>
      </c>
      <c r="M3974">
        <v>48.028176822729002</v>
      </c>
      <c r="N3974">
        <v>0.61593185557622798</v>
      </c>
      <c r="O3974">
        <v>27.6916140667267</v>
      </c>
      <c r="P3974">
        <v>93.711790393013104</v>
      </c>
      <c r="Q3974">
        <v>6.6361623123750005E-2</v>
      </c>
    </row>
    <row r="3975" spans="1:17" hidden="1" x14ac:dyDescent="0.3">
      <c r="A3975" t="s">
        <v>8181</v>
      </c>
      <c r="B3975" t="s">
        <v>8182</v>
      </c>
      <c r="C3975" t="s">
        <v>10398</v>
      </c>
      <c r="D3975" t="s">
        <v>21</v>
      </c>
      <c r="E3975">
        <v>24.970943399999999</v>
      </c>
      <c r="F3975">
        <v>2.2599999999999998</v>
      </c>
      <c r="G3975">
        <v>31.834924750448199</v>
      </c>
      <c r="H3975">
        <v>-18.365886464365602</v>
      </c>
      <c r="I3975">
        <v>-4.5274577713859898</v>
      </c>
      <c r="J3975">
        <v>-5.2847959525734503</v>
      </c>
      <c r="K3975">
        <v>2.28446006867697</v>
      </c>
      <c r="L3975">
        <v>2.1198859005982502</v>
      </c>
      <c r="M3975">
        <v>60.346799344046403</v>
      </c>
      <c r="N3975">
        <v>0.86386612357674597</v>
      </c>
      <c r="O3975">
        <v>62.389380530973398</v>
      </c>
      <c r="P3975">
        <v>100</v>
      </c>
      <c r="Q3975">
        <v>5.7361039135359997E-2</v>
      </c>
    </row>
    <row r="3976" spans="1:17" hidden="1" x14ac:dyDescent="0.3">
      <c r="A3976" t="s">
        <v>8183</v>
      </c>
      <c r="B3976" t="s">
        <v>8184</v>
      </c>
      <c r="C3976" t="s">
        <v>10398</v>
      </c>
      <c r="D3976" t="s">
        <v>1414</v>
      </c>
      <c r="E3976">
        <v>24.940923000000002</v>
      </c>
      <c r="F3976">
        <v>46.25</v>
      </c>
      <c r="G3976">
        <v>-6.2603133447898003</v>
      </c>
      <c r="H3976">
        <v>-10.545374697002099</v>
      </c>
      <c r="I3976">
        <v>-20.315170117471499</v>
      </c>
      <c r="J3976">
        <v>-6.4623213560402597</v>
      </c>
      <c r="K3976">
        <v>48.330862091997901</v>
      </c>
      <c r="L3976">
        <v>45.042982712006001</v>
      </c>
      <c r="M3976">
        <v>30.7755621513104</v>
      </c>
      <c r="N3976">
        <v>0.21823434500302599</v>
      </c>
      <c r="O3976">
        <v>37.081081081081003</v>
      </c>
      <c r="P3976">
        <v>50.162337662337599</v>
      </c>
      <c r="Q3976">
        <v>1.2801495269476999E-2</v>
      </c>
    </row>
    <row r="3977" spans="1:17" hidden="1" x14ac:dyDescent="0.3">
      <c r="A3977" t="s">
        <v>8185</v>
      </c>
      <c r="B3977" t="s">
        <v>8186</v>
      </c>
      <c r="C3977" t="s">
        <v>10398</v>
      </c>
      <c r="D3977" t="s">
        <v>605</v>
      </c>
      <c r="E3977">
        <v>24.8999408</v>
      </c>
      <c r="F3977">
        <v>21.28</v>
      </c>
      <c r="G3977">
        <v>-10.777342937196201</v>
      </c>
      <c r="H3977">
        <v>-22.789010295571401</v>
      </c>
      <c r="I3977">
        <v>12.456850271897901</v>
      </c>
      <c r="J3977">
        <v>9.1695894977052301</v>
      </c>
      <c r="K3977">
        <v>22.291599410124402</v>
      </c>
      <c r="L3977">
        <v>19.603055727128702</v>
      </c>
      <c r="M3977">
        <v>37.393922070796599</v>
      </c>
      <c r="N3977">
        <v>2.86632058543357</v>
      </c>
      <c r="O3977">
        <v>24.342105263157801</v>
      </c>
      <c r="P3977">
        <v>48.811188811188799</v>
      </c>
      <c r="Q3977">
        <v>0.198078183994915</v>
      </c>
    </row>
    <row r="3978" spans="1:17" hidden="1" x14ac:dyDescent="0.3">
      <c r="A3978" t="s">
        <v>8187</v>
      </c>
      <c r="B3978" t="s">
        <v>8188</v>
      </c>
      <c r="C3978" t="s">
        <v>10398</v>
      </c>
      <c r="D3978" t="s">
        <v>51</v>
      </c>
      <c r="E3978">
        <v>24.891749999999998</v>
      </c>
      <c r="F3978">
        <v>3.33</v>
      </c>
      <c r="G3978">
        <v>203.406353321876</v>
      </c>
      <c r="H3978">
        <v>13.4234544883218</v>
      </c>
      <c r="I3978">
        <v>171.46992042393799</v>
      </c>
      <c r="J3978">
        <v>18.976287791268899</v>
      </c>
      <c r="K3978">
        <v>2.93831946184216</v>
      </c>
      <c r="L3978">
        <v>1.9780067043787199</v>
      </c>
      <c r="M3978">
        <v>48.0742936243957</v>
      </c>
      <c r="N3978">
        <v>1.20953979575953</v>
      </c>
      <c r="O3978">
        <v>42.942942942942899</v>
      </c>
      <c r="P3978">
        <v>316.24999999999898</v>
      </c>
      <c r="Q3978">
        <v>7.9861379992560003E-2</v>
      </c>
    </row>
    <row r="3979" spans="1:17" hidden="1" x14ac:dyDescent="0.3">
      <c r="A3979" t="s">
        <v>8189</v>
      </c>
      <c r="B3979" t="s">
        <v>8190</v>
      </c>
      <c r="C3979" t="s">
        <v>10398</v>
      </c>
      <c r="D3979" t="s">
        <v>753</v>
      </c>
      <c r="E3979">
        <v>24.859794348000001</v>
      </c>
      <c r="F3979">
        <v>795.32</v>
      </c>
      <c r="G3979">
        <v>36.412740430770803</v>
      </c>
      <c r="H3979">
        <v>-3.3429285586092701</v>
      </c>
      <c r="I3979">
        <v>13.1867881748404</v>
      </c>
      <c r="J3979">
        <v>-2.8327141148132098</v>
      </c>
      <c r="K3979">
        <v>777.41175441270298</v>
      </c>
      <c r="L3979">
        <v>686.36730086856801</v>
      </c>
      <c r="M3979">
        <v>42.579740679890797</v>
      </c>
      <c r="N3979">
        <v>0.919657627475443</v>
      </c>
      <c r="O3979">
        <v>3.1157270029673598</v>
      </c>
      <c r="P3979">
        <v>78.462919331313799</v>
      </c>
      <c r="Q3979">
        <v>-2.2826330923839998E-3</v>
      </c>
    </row>
    <row r="3980" spans="1:17" hidden="1" x14ac:dyDescent="0.3">
      <c r="A3980" t="s">
        <v>8191</v>
      </c>
      <c r="B3980" t="s">
        <v>8192</v>
      </c>
      <c r="C3980" t="s">
        <v>10398</v>
      </c>
      <c r="E3980">
        <v>24.803940000000001</v>
      </c>
      <c r="F3980">
        <v>48.54</v>
      </c>
      <c r="G3980">
        <v>232.10531010279999</v>
      </c>
      <c r="H3980">
        <v>61.982176204397</v>
      </c>
      <c r="I3980">
        <v>243.60365981355801</v>
      </c>
      <c r="J3980">
        <v>2.3157796398581199</v>
      </c>
      <c r="K3980">
        <v>32.683713175028103</v>
      </c>
      <c r="M3980">
        <v>100</v>
      </c>
      <c r="N3980">
        <v>4.0531790139193298</v>
      </c>
      <c r="O3980">
        <v>0</v>
      </c>
      <c r="P3980">
        <v>261.69895678092399</v>
      </c>
    </row>
    <row r="3981" spans="1:17" hidden="1" x14ac:dyDescent="0.3">
      <c r="A3981" t="s">
        <v>8193</v>
      </c>
      <c r="B3981" t="s">
        <v>8194</v>
      </c>
      <c r="C3981" t="s">
        <v>10398</v>
      </c>
      <c r="D3981" t="s">
        <v>2718</v>
      </c>
      <c r="E3981">
        <v>24.670993469999999</v>
      </c>
      <c r="F3981">
        <v>19.55</v>
      </c>
      <c r="G3981">
        <v>-27.184008123906199</v>
      </c>
      <c r="H3981">
        <v>-2.1881608187249002</v>
      </c>
      <c r="I3981">
        <v>-37.109381474408103</v>
      </c>
      <c r="J3981">
        <v>-4.3245859498102499</v>
      </c>
      <c r="K3981">
        <v>20.7524398845216</v>
      </c>
      <c r="L3981">
        <v>21.847426483972001</v>
      </c>
      <c r="M3981">
        <v>35.9864707313696</v>
      </c>
      <c r="N3981">
        <v>0.76792288993839797</v>
      </c>
      <c r="O3981">
        <v>96.930946291560005</v>
      </c>
      <c r="P3981">
        <v>24.443029917250101</v>
      </c>
      <c r="Q3981">
        <v>0.106177233637495</v>
      </c>
    </row>
    <row r="3982" spans="1:17" hidden="1" x14ac:dyDescent="0.3">
      <c r="A3982" t="s">
        <v>8195</v>
      </c>
      <c r="B3982" t="s">
        <v>8196</v>
      </c>
      <c r="C3982" t="s">
        <v>10398</v>
      </c>
      <c r="D3982" t="s">
        <v>753</v>
      </c>
      <c r="E3982">
        <v>24.652576575000001</v>
      </c>
      <c r="F3982">
        <v>14.98</v>
      </c>
      <c r="G3982">
        <v>22.952178169127301</v>
      </c>
      <c r="H3982">
        <v>-0.295789230921847</v>
      </c>
      <c r="I3982">
        <v>8.5319219675453599</v>
      </c>
      <c r="J3982">
        <v>-3.0387484281958899</v>
      </c>
      <c r="K3982">
        <v>14.292772509678001</v>
      </c>
      <c r="L3982">
        <v>12.6274174186045</v>
      </c>
      <c r="M3982">
        <v>43.246163025678499</v>
      </c>
      <c r="N3982">
        <v>0.99044394298488703</v>
      </c>
      <c r="O3982">
        <v>1.8024032042723599</v>
      </c>
      <c r="P3982">
        <v>81.136638452236994</v>
      </c>
    </row>
    <row r="3983" spans="1:17" hidden="1" x14ac:dyDescent="0.3">
      <c r="A3983" t="s">
        <v>8197</v>
      </c>
      <c r="B3983" t="s">
        <v>8198</v>
      </c>
      <c r="C3983" t="s">
        <v>10398</v>
      </c>
      <c r="D3983" t="s">
        <v>407</v>
      </c>
      <c r="E3983">
        <v>24.623821199999998</v>
      </c>
      <c r="F3983">
        <v>40.26</v>
      </c>
      <c r="G3983">
        <v>22.216308073008001</v>
      </c>
      <c r="H3983">
        <v>-16.128869540019402</v>
      </c>
      <c r="I3983">
        <v>-4.6548912192678298</v>
      </c>
      <c r="J3983">
        <v>-4.6133673811448599</v>
      </c>
      <c r="K3983">
        <v>41.478423149381697</v>
      </c>
      <c r="L3983">
        <v>37.873477412418701</v>
      </c>
      <c r="M3983">
        <v>43.548854589121397</v>
      </c>
      <c r="N3983">
        <v>0.77542489659889902</v>
      </c>
      <c r="O3983">
        <v>34.128166915052098</v>
      </c>
      <c r="P3983">
        <v>59.445544554455402</v>
      </c>
      <c r="Q3983">
        <v>2.6583865279656001E-2</v>
      </c>
    </row>
    <row r="3984" spans="1:17" hidden="1" x14ac:dyDescent="0.3">
      <c r="A3984" t="s">
        <v>8199</v>
      </c>
      <c r="B3984" t="s">
        <v>8200</v>
      </c>
      <c r="C3984" t="s">
        <v>10398</v>
      </c>
      <c r="D3984" t="s">
        <v>2300</v>
      </c>
      <c r="E3984">
        <v>24.545968800000001</v>
      </c>
      <c r="F3984">
        <v>77.92</v>
      </c>
      <c r="G3984">
        <v>-29.875192621301998</v>
      </c>
      <c r="H3984">
        <v>9.2752877692956393</v>
      </c>
      <c r="I3984">
        <v>-58.248906798394998</v>
      </c>
      <c r="J3984">
        <v>3.0142645691796899</v>
      </c>
      <c r="K3984">
        <v>85.222706446697401</v>
      </c>
      <c r="L3984">
        <v>102.944311969566</v>
      </c>
      <c r="M3984">
        <v>61.211535170749698</v>
      </c>
      <c r="N3984">
        <v>0.66138448707256003</v>
      </c>
      <c r="O3984">
        <v>156.03182751540001</v>
      </c>
      <c r="P3984">
        <v>32.269563741300303</v>
      </c>
    </row>
    <row r="3985" spans="1:17" hidden="1" x14ac:dyDescent="0.3">
      <c r="A3985" t="s">
        <v>8201</v>
      </c>
      <c r="B3985" t="s">
        <v>8202</v>
      </c>
      <c r="C3985" t="s">
        <v>10398</v>
      </c>
      <c r="D3985" t="s">
        <v>605</v>
      </c>
      <c r="E3985">
        <v>24.523889</v>
      </c>
      <c r="F3985">
        <v>55.9</v>
      </c>
      <c r="G3985">
        <v>261.04227225968202</v>
      </c>
      <c r="H3985">
        <v>63.501130760850998</v>
      </c>
      <c r="I3985">
        <v>131.68128927034601</v>
      </c>
      <c r="J3985">
        <v>4.3841935944648904</v>
      </c>
      <c r="K3985">
        <v>41.071876128850398</v>
      </c>
      <c r="L3985">
        <v>28.765418522327</v>
      </c>
      <c r="M3985">
        <v>98.971267886577294</v>
      </c>
      <c r="N3985">
        <v>2.1957612939208002</v>
      </c>
      <c r="O3985">
        <v>0</v>
      </c>
      <c r="P3985">
        <v>311.029411764705</v>
      </c>
    </row>
    <row r="3986" spans="1:17" hidden="1" x14ac:dyDescent="0.3">
      <c r="A3986" t="s">
        <v>8203</v>
      </c>
      <c r="B3986" t="s">
        <v>8204</v>
      </c>
      <c r="C3986" t="s">
        <v>10398</v>
      </c>
      <c r="D3986" t="s">
        <v>2435</v>
      </c>
      <c r="E3986">
        <v>24.522098400000001</v>
      </c>
      <c r="F3986">
        <v>17.399999999999999</v>
      </c>
      <c r="G3986">
        <v>0.16026831069116501</v>
      </c>
      <c r="H3986">
        <v>-17.321663356795899</v>
      </c>
      <c r="I3986">
        <v>1.8220014475203901</v>
      </c>
      <c r="J3986">
        <v>-3.2952882850996601</v>
      </c>
      <c r="K3986">
        <v>17.5882013031156</v>
      </c>
      <c r="L3986">
        <v>16.27330593113</v>
      </c>
      <c r="M3986">
        <v>40.416101603690798</v>
      </c>
      <c r="N3986">
        <v>0.25035658536956801</v>
      </c>
      <c r="O3986">
        <v>35.862068965517203</v>
      </c>
      <c r="P3986">
        <v>54.6666666666666</v>
      </c>
      <c r="Q3986">
        <v>6.7227812241714993E-2</v>
      </c>
    </row>
    <row r="3987" spans="1:17" hidden="1" x14ac:dyDescent="0.3">
      <c r="A3987" t="s">
        <v>8205</v>
      </c>
      <c r="B3987" t="s">
        <v>8206</v>
      </c>
      <c r="C3987" t="s">
        <v>10398</v>
      </c>
      <c r="D3987" t="s">
        <v>51</v>
      </c>
      <c r="E3987">
        <v>24.515149999999998</v>
      </c>
      <c r="F3987">
        <v>2.12</v>
      </c>
      <c r="G3987">
        <v>-34.526382104132097</v>
      </c>
      <c r="H3987">
        <v>-1.46599833216542</v>
      </c>
      <c r="I3987">
        <v>-17.142916014984898</v>
      </c>
      <c r="J3987">
        <v>-3.1284617207675298</v>
      </c>
      <c r="K3987">
        <v>2.0819104790096299</v>
      </c>
      <c r="L3987">
        <v>2.0994851659211098</v>
      </c>
      <c r="M3987">
        <v>55.650407923050103</v>
      </c>
      <c r="N3987">
        <v>1.00249791210136</v>
      </c>
      <c r="O3987">
        <v>50.943396226415103</v>
      </c>
      <c r="P3987">
        <v>31.6770186335403</v>
      </c>
      <c r="Q3987">
        <v>3.8500706533910002E-2</v>
      </c>
    </row>
    <row r="3988" spans="1:17" hidden="1" x14ac:dyDescent="0.3">
      <c r="A3988" t="s">
        <v>8207</v>
      </c>
      <c r="B3988" t="s">
        <v>8208</v>
      </c>
      <c r="C3988" t="s">
        <v>10398</v>
      </c>
      <c r="D3988" t="s">
        <v>114</v>
      </c>
      <c r="E3988">
        <v>24.501399299999999</v>
      </c>
      <c r="F3988">
        <v>69.989999999999995</v>
      </c>
      <c r="G3988">
        <v>119.303935114195</v>
      </c>
      <c r="H3988">
        <v>14.9435776479562</v>
      </c>
      <c r="I3988">
        <v>73.6581276901683</v>
      </c>
      <c r="J3988">
        <v>-5.3709016277202197</v>
      </c>
      <c r="K3988">
        <v>64.499897967672993</v>
      </c>
      <c r="L3988">
        <v>52.052579065454097</v>
      </c>
      <c r="M3988">
        <v>55.9718491273361</v>
      </c>
      <c r="N3988">
        <v>0.61547094535588098</v>
      </c>
      <c r="O3988">
        <v>31.933133304757799</v>
      </c>
      <c r="P3988">
        <v>154.50909090908999</v>
      </c>
      <c r="Q3988">
        <v>0.101484536644131</v>
      </c>
    </row>
    <row r="3989" spans="1:17" hidden="1" x14ac:dyDescent="0.3">
      <c r="A3989" t="s">
        <v>8209</v>
      </c>
      <c r="B3989" t="s">
        <v>8210</v>
      </c>
      <c r="C3989" t="s">
        <v>10398</v>
      </c>
      <c r="D3989" t="s">
        <v>83</v>
      </c>
      <c r="E3989">
        <v>24.464344815</v>
      </c>
      <c r="F3989">
        <v>4.8899999999999997</v>
      </c>
      <c r="G3989">
        <v>30.734222174335802</v>
      </c>
      <c r="H3989">
        <v>7.79031821002431</v>
      </c>
      <c r="I3989">
        <v>5.7021713870644799</v>
      </c>
      <c r="J3989">
        <v>-4.3133673811448698</v>
      </c>
      <c r="K3989">
        <v>4.6371475559023603</v>
      </c>
      <c r="L3989">
        <v>4.2379000394185802</v>
      </c>
      <c r="M3989">
        <v>56.887342200892803</v>
      </c>
      <c r="N3989">
        <v>0.97615569687748305</v>
      </c>
      <c r="O3989">
        <v>32.515337423312801</v>
      </c>
      <c r="P3989">
        <v>87.356321839080394</v>
      </c>
      <c r="Q3989">
        <v>-3.7103086800294997E-2</v>
      </c>
    </row>
    <row r="3990" spans="1:17" hidden="1" x14ac:dyDescent="0.3">
      <c r="A3990" t="s">
        <v>8211</v>
      </c>
      <c r="B3990" t="s">
        <v>8212</v>
      </c>
      <c r="C3990" t="s">
        <v>10398</v>
      </c>
      <c r="D3990" t="s">
        <v>507</v>
      </c>
      <c r="E3990">
        <v>24.436</v>
      </c>
      <c r="F3990">
        <v>80</v>
      </c>
      <c r="G3990">
        <v>235.53643091201801</v>
      </c>
      <c r="H3990">
        <v>24.266861233367901</v>
      </c>
      <c r="I3990">
        <v>104.745928659375</v>
      </c>
      <c r="J3990">
        <v>4.0105383427608396</v>
      </c>
      <c r="K3990">
        <v>63.525505669797802</v>
      </c>
      <c r="L3990">
        <v>46.064600488640501</v>
      </c>
      <c r="M3990">
        <v>99.6580014643244</v>
      </c>
      <c r="N3990">
        <v>1.0755888899717101</v>
      </c>
      <c r="O3990">
        <v>8.7499999999995901E-2</v>
      </c>
      <c r="P3990">
        <v>280.95238095238</v>
      </c>
    </row>
    <row r="3991" spans="1:17" hidden="1" x14ac:dyDescent="0.3">
      <c r="A3991" t="s">
        <v>8213</v>
      </c>
      <c r="B3991" t="s">
        <v>8214</v>
      </c>
      <c r="C3991" t="s">
        <v>10398</v>
      </c>
      <c r="D3991" t="s">
        <v>125</v>
      </c>
      <c r="E3991">
        <v>24.423317879999999</v>
      </c>
      <c r="F3991">
        <v>16.399999999999999</v>
      </c>
      <c r="G3991">
        <v>-5.5931859894901201</v>
      </c>
      <c r="H3991">
        <v>-1.87035303188851</v>
      </c>
      <c r="I3991">
        <v>-12.2495918825592</v>
      </c>
      <c r="J3991">
        <v>1.0670674632677399</v>
      </c>
      <c r="K3991">
        <v>20.078539679257499</v>
      </c>
      <c r="L3991">
        <v>20.567302919445201</v>
      </c>
      <c r="M3991">
        <v>33.686981725690302</v>
      </c>
      <c r="N3991">
        <v>1</v>
      </c>
      <c r="Q3991">
        <v>-3.2586267451102997E-2</v>
      </c>
    </row>
    <row r="3992" spans="1:17" hidden="1" x14ac:dyDescent="0.3">
      <c r="A3992" t="s">
        <v>8215</v>
      </c>
      <c r="B3992" t="s">
        <v>8216</v>
      </c>
      <c r="C3992" t="s">
        <v>10398</v>
      </c>
      <c r="D3992" t="s">
        <v>281</v>
      </c>
      <c r="E3992">
        <v>24.414262799999999</v>
      </c>
      <c r="F3992">
        <v>26.79</v>
      </c>
      <c r="G3992">
        <v>41.369978082566</v>
      </c>
      <c r="H3992">
        <v>-6.2714179811825197</v>
      </c>
      <c r="I3992">
        <v>5.87508711407789</v>
      </c>
      <c r="J3992">
        <v>-8.8562245240020196</v>
      </c>
      <c r="K3992">
        <v>25.3991600173701</v>
      </c>
      <c r="L3992">
        <v>22.842697954643</v>
      </c>
      <c r="M3992">
        <v>56.027860468449802</v>
      </c>
      <c r="N3992">
        <v>1.13814485385343</v>
      </c>
      <c r="O3992">
        <v>19.410227696901799</v>
      </c>
      <c r="P3992">
        <v>88.396624472573805</v>
      </c>
      <c r="Q3992">
        <v>0.11685797848776</v>
      </c>
    </row>
    <row r="3993" spans="1:17" hidden="1" x14ac:dyDescent="0.3">
      <c r="A3993" t="s">
        <v>8217</v>
      </c>
      <c r="B3993" t="s">
        <v>8218</v>
      </c>
      <c r="C3993" t="s">
        <v>10398</v>
      </c>
      <c r="D3993" t="s">
        <v>533</v>
      </c>
      <c r="E3993">
        <v>24.362784000000001</v>
      </c>
      <c r="F3993">
        <v>9.2799999999999994</v>
      </c>
      <c r="G3993">
        <v>47.844211830481001</v>
      </c>
      <c r="H3993">
        <v>-15.3221372904452</v>
      </c>
      <c r="I3993">
        <v>-14.7545397290585</v>
      </c>
      <c r="J3993">
        <v>-2.13709619470418</v>
      </c>
      <c r="K3993">
        <v>9.6295179842444991</v>
      </c>
      <c r="L3993">
        <v>8.7740040849169407</v>
      </c>
      <c r="M3993">
        <v>41.366943857421198</v>
      </c>
      <c r="N3993">
        <v>0.59685643857756498</v>
      </c>
      <c r="O3993">
        <v>44.288793103448199</v>
      </c>
      <c r="P3993">
        <v>92.531120331950106</v>
      </c>
      <c r="Q3993">
        <v>8.5925463713735994E-2</v>
      </c>
    </row>
    <row r="3994" spans="1:17" hidden="1" x14ac:dyDescent="0.3">
      <c r="A3994" t="s">
        <v>8219</v>
      </c>
      <c r="B3994" t="s">
        <v>8220</v>
      </c>
      <c r="C3994" t="s">
        <v>10398</v>
      </c>
      <c r="D3994" t="s">
        <v>605</v>
      </c>
      <c r="E3994">
        <v>24.345589905000001</v>
      </c>
      <c r="F3994">
        <v>3.15</v>
      </c>
      <c r="G3994">
        <v>-33.263371448765298</v>
      </c>
      <c r="H3994">
        <v>-16.568556012163199</v>
      </c>
      <c r="I3994">
        <v>-17.133758505827402</v>
      </c>
      <c r="J3994">
        <v>-3.29564586215754</v>
      </c>
      <c r="K3994">
        <v>3.1750810540413199</v>
      </c>
      <c r="L3994">
        <v>3.1466763634425998</v>
      </c>
      <c r="M3994">
        <v>49.290733091373397</v>
      </c>
      <c r="N3994">
        <v>0.46824808065046403</v>
      </c>
      <c r="O3994">
        <v>43.809523809523803</v>
      </c>
      <c r="P3994">
        <v>30.705394190871299</v>
      </c>
      <c r="Q3994">
        <v>2.5583086326603999E-2</v>
      </c>
    </row>
    <row r="3995" spans="1:17" hidden="1" x14ac:dyDescent="0.3">
      <c r="A3995" t="s">
        <v>8221</v>
      </c>
      <c r="B3995" t="s">
        <v>8222</v>
      </c>
      <c r="C3995" t="s">
        <v>10398</v>
      </c>
      <c r="D3995" t="s">
        <v>472</v>
      </c>
      <c r="E3995">
        <v>24.3386</v>
      </c>
      <c r="F3995">
        <v>52.91</v>
      </c>
      <c r="G3995">
        <v>-52.069837154313603</v>
      </c>
      <c r="H3995">
        <v>2.9434447595238299E-2</v>
      </c>
      <c r="I3995">
        <v>-9.9833231218407494</v>
      </c>
      <c r="J3995">
        <v>-7.9151956657836999</v>
      </c>
      <c r="K3995">
        <v>53.048453371852801</v>
      </c>
      <c r="L3995">
        <v>55.2037590786218</v>
      </c>
      <c r="M3995">
        <v>51.354201469876102</v>
      </c>
      <c r="N3995">
        <v>1.0241073400096099</v>
      </c>
      <c r="O3995">
        <v>34.946134946134897</v>
      </c>
      <c r="P3995">
        <v>19.7600724309642</v>
      </c>
      <c r="Q3995">
        <v>-3.1484215589649999E-3</v>
      </c>
    </row>
    <row r="3996" spans="1:17" hidden="1" x14ac:dyDescent="0.3">
      <c r="A3996" t="s">
        <v>8223</v>
      </c>
      <c r="B3996" t="s">
        <v>8224</v>
      </c>
      <c r="C3996" t="s">
        <v>10398</v>
      </c>
      <c r="D3996" t="s">
        <v>4063</v>
      </c>
      <c r="E3996">
        <v>24.323440000000002</v>
      </c>
      <c r="F3996">
        <v>94</v>
      </c>
      <c r="G3996">
        <v>-63.628734397421297</v>
      </c>
      <c r="H3996">
        <v>-2.2477503133177099</v>
      </c>
      <c r="I3996">
        <v>-52.130384686664101</v>
      </c>
      <c r="J3996">
        <v>-0.62722908670460797</v>
      </c>
      <c r="K3996">
        <v>92.775723659037993</v>
      </c>
      <c r="M3996">
        <v>59.089808400904801</v>
      </c>
      <c r="N3996">
        <v>1.61296129612961</v>
      </c>
      <c r="O3996">
        <v>66.808510638297804</v>
      </c>
      <c r="P3996">
        <v>21.134020618556701</v>
      </c>
    </row>
    <row r="3997" spans="1:17" hidden="1" x14ac:dyDescent="0.3">
      <c r="A3997" t="s">
        <v>8225</v>
      </c>
      <c r="B3997" t="s">
        <v>8226</v>
      </c>
      <c r="C3997" t="s">
        <v>10398</v>
      </c>
      <c r="D3997" t="s">
        <v>605</v>
      </c>
      <c r="E3997">
        <v>24.297366</v>
      </c>
      <c r="F3997">
        <v>1.86</v>
      </c>
      <c r="G3997">
        <v>-18.216401169141001</v>
      </c>
      <c r="H3997">
        <v>-9.0608386145279205</v>
      </c>
      <c r="I3997">
        <v>-20.713098014486199</v>
      </c>
      <c r="J3997">
        <v>-3.30911206199593</v>
      </c>
      <c r="K3997">
        <v>1.8899605350973701</v>
      </c>
      <c r="L3997">
        <v>1.86297099532305</v>
      </c>
      <c r="M3997">
        <v>43.486107460434603</v>
      </c>
      <c r="N3997">
        <v>0.649974609318824</v>
      </c>
      <c r="O3997">
        <v>45.161290322580598</v>
      </c>
      <c r="P3997">
        <v>38.805970149253703</v>
      </c>
      <c r="Q3997">
        <v>4.9864235837335999E-2</v>
      </c>
    </row>
    <row r="3998" spans="1:17" hidden="1" x14ac:dyDescent="0.3">
      <c r="A3998" t="s">
        <v>8227</v>
      </c>
      <c r="B3998" t="s">
        <v>8228</v>
      </c>
      <c r="C3998" t="s">
        <v>10398</v>
      </c>
      <c r="D3998" t="s">
        <v>407</v>
      </c>
      <c r="E3998">
        <v>24.282937400000002</v>
      </c>
      <c r="F3998">
        <v>34.6</v>
      </c>
      <c r="G3998">
        <v>79.217457727428993</v>
      </c>
      <c r="H3998">
        <v>7.6339780651514699</v>
      </c>
      <c r="I3998">
        <v>-10.9745539333101</v>
      </c>
      <c r="J3998">
        <v>-8.04411673515005</v>
      </c>
      <c r="K3998">
        <v>32.854456287882797</v>
      </c>
      <c r="L3998">
        <v>28.3974779637064</v>
      </c>
      <c r="M3998">
        <v>43.616887063271598</v>
      </c>
      <c r="N3998">
        <v>0.91965014294382796</v>
      </c>
      <c r="O3998">
        <v>20.924855491329399</v>
      </c>
      <c r="P3998">
        <v>118.987341772151</v>
      </c>
      <c r="Q3998">
        <v>9.5903900952718002E-2</v>
      </c>
    </row>
    <row r="3999" spans="1:17" hidden="1" x14ac:dyDescent="0.3">
      <c r="A3999" t="s">
        <v>8229</v>
      </c>
      <c r="B3999" t="s">
        <v>8230</v>
      </c>
      <c r="C3999" t="s">
        <v>10398</v>
      </c>
      <c r="D3999" t="s">
        <v>132</v>
      </c>
      <c r="E3999">
        <v>24.2672186</v>
      </c>
      <c r="F3999">
        <v>12.37</v>
      </c>
      <c r="G3999">
        <v>32.742311327126103</v>
      </c>
      <c r="H3999">
        <v>23.052020853730301</v>
      </c>
      <c r="I3999">
        <v>58.115529243460301</v>
      </c>
      <c r="J3999">
        <v>-6.3590366724834499</v>
      </c>
      <c r="K3999">
        <v>10.836150758467801</v>
      </c>
      <c r="L3999">
        <v>9.1813371034760394</v>
      </c>
      <c r="M3999">
        <v>54.301866095193603</v>
      </c>
      <c r="N3999">
        <v>0.24752327912059399</v>
      </c>
      <c r="O3999">
        <v>30.5578011317704</v>
      </c>
      <c r="P3999">
        <v>97.919999999999902</v>
      </c>
      <c r="Q3999">
        <v>0.104589878412719</v>
      </c>
    </row>
    <row r="4000" spans="1:17" hidden="1" x14ac:dyDescent="0.3">
      <c r="A4000" t="s">
        <v>8231</v>
      </c>
      <c r="B4000" t="s">
        <v>8232</v>
      </c>
      <c r="C4000" t="s">
        <v>10398</v>
      </c>
      <c r="D4000" t="s">
        <v>51</v>
      </c>
      <c r="E4000">
        <v>24.254999999999999</v>
      </c>
      <c r="F4000">
        <v>990</v>
      </c>
      <c r="G4000">
        <v>-24.1511075365745</v>
      </c>
      <c r="H4000">
        <v>-4.4216633567959702</v>
      </c>
      <c r="I4000">
        <v>-12.652757825817201</v>
      </c>
      <c r="J4000">
        <v>-1.71336738114487</v>
      </c>
      <c r="K4000">
        <v>973.26733336858604</v>
      </c>
      <c r="L4000">
        <v>924.03153204026603</v>
      </c>
      <c r="M4000">
        <v>100</v>
      </c>
      <c r="N4000">
        <v>0</v>
      </c>
      <c r="O4000">
        <v>2.5656565656565702</v>
      </c>
      <c r="P4000">
        <v>5.4425391415486102</v>
      </c>
    </row>
    <row r="4001" spans="1:17" hidden="1" x14ac:dyDescent="0.3">
      <c r="A4001" t="s">
        <v>8233</v>
      </c>
      <c r="B4001" t="s">
        <v>8234</v>
      </c>
      <c r="C4001" t="s">
        <v>10398</v>
      </c>
      <c r="D4001" t="s">
        <v>407</v>
      </c>
      <c r="E4001">
        <v>24.2501</v>
      </c>
      <c r="F4001">
        <v>24.01</v>
      </c>
      <c r="G4001">
        <v>11.641647439523901</v>
      </c>
      <c r="H4001">
        <v>15.0905317651552</v>
      </c>
      <c r="I4001">
        <v>38.219807199300803</v>
      </c>
      <c r="J4001">
        <v>-1.09735095404015</v>
      </c>
      <c r="K4001">
        <v>22.1186253871257</v>
      </c>
      <c r="L4001">
        <v>19.3196151272241</v>
      </c>
      <c r="M4001">
        <v>55.517058325683301</v>
      </c>
      <c r="N4001">
        <v>0.375147629654421</v>
      </c>
      <c r="O4001">
        <v>15.701790920449801</v>
      </c>
      <c r="P4001">
        <v>85.119506553585197</v>
      </c>
      <c r="Q4001">
        <v>0.10692567227224101</v>
      </c>
    </row>
    <row r="4002" spans="1:17" hidden="1" x14ac:dyDescent="0.3">
      <c r="A4002" t="s">
        <v>8235</v>
      </c>
      <c r="B4002" t="s">
        <v>8236</v>
      </c>
      <c r="C4002" t="s">
        <v>10398</v>
      </c>
      <c r="D4002" t="s">
        <v>789</v>
      </c>
      <c r="E4002">
        <v>24.221203599999999</v>
      </c>
      <c r="F4002">
        <v>23.72</v>
      </c>
      <c r="G4002">
        <v>5.9492104647339898</v>
      </c>
      <c r="H4002">
        <v>-1.71285974505781</v>
      </c>
      <c r="I4002">
        <v>29.692865026403499</v>
      </c>
      <c r="J4002">
        <v>-10.2376938789333</v>
      </c>
      <c r="K4002">
        <v>22.568374915300002</v>
      </c>
      <c r="L4002">
        <v>19.794245672706602</v>
      </c>
      <c r="M4002">
        <v>49.851707060384598</v>
      </c>
      <c r="N4002">
        <v>0.22499846870633899</v>
      </c>
      <c r="O4002">
        <v>13.406408094434999</v>
      </c>
      <c r="P4002">
        <v>79.018867924528294</v>
      </c>
      <c r="Q4002">
        <v>2.7590882551161999E-2</v>
      </c>
    </row>
    <row r="4003" spans="1:17" hidden="1" x14ac:dyDescent="0.3">
      <c r="A4003" t="s">
        <v>8237</v>
      </c>
      <c r="B4003" t="s">
        <v>8238</v>
      </c>
      <c r="C4003" t="s">
        <v>10398</v>
      </c>
      <c r="D4003" t="s">
        <v>533</v>
      </c>
      <c r="E4003">
        <v>24.186048024000002</v>
      </c>
      <c r="F4003">
        <v>40.659999999999997</v>
      </c>
      <c r="G4003">
        <v>23.148652345167601</v>
      </c>
      <c r="H4003">
        <v>1.7460998010987601</v>
      </c>
      <c r="I4003">
        <v>-62.396666830379502</v>
      </c>
      <c r="J4003">
        <v>-13.630583664974701</v>
      </c>
      <c r="K4003">
        <v>41.4077533053769</v>
      </c>
      <c r="L4003">
        <v>42.353455261486701</v>
      </c>
      <c r="M4003">
        <v>50.129008546554097</v>
      </c>
      <c r="N4003">
        <v>0.62787145941106304</v>
      </c>
      <c r="O4003">
        <v>119.601574028529</v>
      </c>
      <c r="P4003">
        <v>134.893125361062</v>
      </c>
      <c r="Q4003">
        <v>4.4777364421974997E-2</v>
      </c>
    </row>
    <row r="4004" spans="1:17" hidden="1" x14ac:dyDescent="0.3">
      <c r="A4004" t="s">
        <v>8239</v>
      </c>
      <c r="B4004" t="s">
        <v>8240</v>
      </c>
      <c r="C4004" t="s">
        <v>10398</v>
      </c>
      <c r="D4004" t="s">
        <v>21</v>
      </c>
      <c r="E4004">
        <v>24.013518749999999</v>
      </c>
      <c r="F4004">
        <v>187.5</v>
      </c>
      <c r="G4004">
        <v>67.153467697532605</v>
      </c>
      <c r="H4004">
        <v>1.9613153666082801</v>
      </c>
      <c r="I4004">
        <v>38.808468723010598</v>
      </c>
      <c r="J4004">
        <v>-4.81414257494332</v>
      </c>
      <c r="K4004">
        <v>186.85483845163299</v>
      </c>
      <c r="L4004">
        <v>149.90795053105001</v>
      </c>
      <c r="M4004">
        <v>33.300838621511502</v>
      </c>
      <c r="N4004">
        <v>0.187293297843589</v>
      </c>
      <c r="O4004">
        <v>30.613333333333301</v>
      </c>
      <c r="P4004">
        <v>113.068181818181</v>
      </c>
      <c r="Q4004">
        <v>0.21859083069078999</v>
      </c>
    </row>
    <row r="4005" spans="1:17" hidden="1" x14ac:dyDescent="0.3">
      <c r="A4005" t="s">
        <v>8241</v>
      </c>
      <c r="B4005" t="s">
        <v>8242</v>
      </c>
      <c r="C4005" t="s">
        <v>10398</v>
      </c>
      <c r="D4005" t="s">
        <v>21</v>
      </c>
      <c r="E4005">
        <v>24</v>
      </c>
      <c r="F4005">
        <v>80</v>
      </c>
      <c r="G4005">
        <v>57.453348879510699</v>
      </c>
      <c r="H4005">
        <v>-0.99623517827364605</v>
      </c>
      <c r="I4005">
        <v>22.009781841740899</v>
      </c>
      <c r="J4005">
        <v>-3.9122088517678799</v>
      </c>
      <c r="K4005">
        <v>82.739860332905906</v>
      </c>
      <c r="L4005">
        <v>72.252791072742795</v>
      </c>
      <c r="M4005">
        <v>35.8840163029219</v>
      </c>
      <c r="N4005">
        <v>0.39313912220042002</v>
      </c>
      <c r="O4005">
        <v>47.225000000000001</v>
      </c>
      <c r="P4005">
        <v>118.579234972677</v>
      </c>
      <c r="Q4005">
        <v>0.11671601563579501</v>
      </c>
    </row>
    <row r="4006" spans="1:17" hidden="1" x14ac:dyDescent="0.3">
      <c r="A4006" t="s">
        <v>8243</v>
      </c>
      <c r="B4006" t="s">
        <v>8244</v>
      </c>
      <c r="C4006" t="s">
        <v>10398</v>
      </c>
      <c r="D4006" t="s">
        <v>46</v>
      </c>
      <c r="E4006">
        <v>23.974720000000001</v>
      </c>
      <c r="F4006">
        <v>26.95</v>
      </c>
      <c r="G4006">
        <v>90.766124376660102</v>
      </c>
      <c r="H4006">
        <v>-7.1292445842327901</v>
      </c>
      <c r="I4006">
        <v>67.895041196885302</v>
      </c>
      <c r="J4006">
        <v>-4.4209486085816998</v>
      </c>
      <c r="K4006">
        <v>26.9531315980519</v>
      </c>
      <c r="L4006">
        <v>21.1446149443465</v>
      </c>
      <c r="M4006">
        <v>2.48165326066606</v>
      </c>
      <c r="N4006">
        <v>4.3636363636363598E-2</v>
      </c>
      <c r="O4006">
        <v>5.1576994434137298</v>
      </c>
      <c r="P4006">
        <v>231.48831488314801</v>
      </c>
    </row>
    <row r="4007" spans="1:17" hidden="1" x14ac:dyDescent="0.3">
      <c r="A4007" t="s">
        <v>8245</v>
      </c>
      <c r="B4007" t="s">
        <v>8246</v>
      </c>
      <c r="C4007" t="s">
        <v>10398</v>
      </c>
      <c r="D4007" t="s">
        <v>404</v>
      </c>
      <c r="E4007">
        <v>23.96256</v>
      </c>
      <c r="F4007">
        <v>45.8</v>
      </c>
      <c r="G4007">
        <v>-8.7174260394321994</v>
      </c>
      <c r="H4007">
        <v>-6.9227054576713201</v>
      </c>
      <c r="I4007">
        <v>9.3038685402836094</v>
      </c>
      <c r="J4007">
        <v>4.6048144370369402</v>
      </c>
      <c r="K4007">
        <v>43.328250036179298</v>
      </c>
      <c r="L4007">
        <v>40.4221671518957</v>
      </c>
      <c r="M4007">
        <v>58.111503841855701</v>
      </c>
      <c r="N4007">
        <v>0.86837092762252099</v>
      </c>
      <c r="O4007">
        <v>12.2270742358078</v>
      </c>
      <c r="P4007">
        <v>47.504025764895303</v>
      </c>
      <c r="Q4007">
        <v>-1.0168464504957E-2</v>
      </c>
    </row>
    <row r="4008" spans="1:17" hidden="1" x14ac:dyDescent="0.3">
      <c r="A4008" t="s">
        <v>8247</v>
      </c>
      <c r="B4008" t="s">
        <v>8248</v>
      </c>
      <c r="C4008" t="s">
        <v>10398</v>
      </c>
      <c r="D4008" t="s">
        <v>533</v>
      </c>
      <c r="E4008">
        <v>23.885000000000002</v>
      </c>
      <c r="F4008">
        <v>14.05</v>
      </c>
      <c r="G4008">
        <v>-17.908432051731999</v>
      </c>
      <c r="H4008">
        <v>-4.4906288740373501</v>
      </c>
      <c r="I4008">
        <v>-15.390618604792699</v>
      </c>
      <c r="J4008">
        <v>-6.6346272236645598</v>
      </c>
      <c r="K4008">
        <v>14.402248938909899</v>
      </c>
      <c r="L4008">
        <v>14.001401550872099</v>
      </c>
      <c r="M4008">
        <v>37.0892611224725</v>
      </c>
      <c r="N4008">
        <v>0.70635491948603901</v>
      </c>
      <c r="O4008">
        <v>28.113879003558701</v>
      </c>
      <c r="P4008">
        <v>29.732225300092299</v>
      </c>
      <c r="Q4008">
        <v>4.3548726669544E-2</v>
      </c>
    </row>
    <row r="4009" spans="1:17" hidden="1" x14ac:dyDescent="0.3">
      <c r="A4009" t="s">
        <v>8249</v>
      </c>
      <c r="B4009" t="s">
        <v>8250</v>
      </c>
      <c r="C4009" t="s">
        <v>10398</v>
      </c>
      <c r="D4009" t="s">
        <v>443</v>
      </c>
      <c r="E4009">
        <v>23.87294</v>
      </c>
      <c r="F4009">
        <v>20.18</v>
      </c>
      <c r="G4009">
        <v>146.08941343116601</v>
      </c>
      <c r="H4009">
        <v>-5.09701309148</v>
      </c>
      <c r="I4009">
        <v>23.320260145458199</v>
      </c>
      <c r="J4009">
        <v>-10.0392801148937</v>
      </c>
      <c r="K4009">
        <v>20.165726025008201</v>
      </c>
      <c r="L4009">
        <v>16.057178651704</v>
      </c>
      <c r="M4009">
        <v>39.7520084237036</v>
      </c>
      <c r="N4009">
        <v>0.55021312318408799</v>
      </c>
      <c r="O4009">
        <v>28.741328047571798</v>
      </c>
      <c r="P4009">
        <v>196.76470588235199</v>
      </c>
      <c r="Q4009">
        <v>0.13876527108466699</v>
      </c>
    </row>
    <row r="4010" spans="1:17" hidden="1" x14ac:dyDescent="0.3">
      <c r="A4010" t="s">
        <v>8251</v>
      </c>
      <c r="B4010" t="s">
        <v>8252</v>
      </c>
      <c r="C4010" t="s">
        <v>10398</v>
      </c>
      <c r="D4010" t="s">
        <v>407</v>
      </c>
      <c r="E4010">
        <v>23.802510000000002</v>
      </c>
      <c r="F4010">
        <v>47.51</v>
      </c>
      <c r="G4010">
        <v>199.195280657517</v>
      </c>
      <c r="H4010">
        <v>-4.4216633567959702</v>
      </c>
      <c r="I4010">
        <v>-18.095296967365801</v>
      </c>
      <c r="J4010">
        <v>-1.71336738114487</v>
      </c>
      <c r="K4010">
        <v>47.501792512299403</v>
      </c>
      <c r="L4010">
        <v>44.709106871690402</v>
      </c>
      <c r="M4010">
        <v>100</v>
      </c>
      <c r="O4010">
        <v>0</v>
      </c>
      <c r="P4010">
        <v>228.78892733564001</v>
      </c>
    </row>
    <row r="4011" spans="1:17" hidden="1" x14ac:dyDescent="0.3">
      <c r="A4011" t="s">
        <v>8253</v>
      </c>
      <c r="B4011" t="s">
        <v>8254</v>
      </c>
      <c r="C4011" t="s">
        <v>10398</v>
      </c>
      <c r="D4011" t="s">
        <v>180</v>
      </c>
      <c r="E4011">
        <v>23.799209999999999</v>
      </c>
      <c r="F4011">
        <v>49.02</v>
      </c>
      <c r="G4011">
        <v>-15.540598748853601</v>
      </c>
      <c r="H4011">
        <v>-2.1971311322637401</v>
      </c>
      <c r="I4011">
        <v>10.4986169885627</v>
      </c>
      <c r="J4011">
        <v>-18.289546546397599</v>
      </c>
      <c r="K4011">
        <v>49.029842580976002</v>
      </c>
      <c r="L4011">
        <v>44.3801536635671</v>
      </c>
      <c r="M4011">
        <v>38.562618759838998</v>
      </c>
      <c r="N4011">
        <v>1.1298581100498599</v>
      </c>
      <c r="O4011">
        <v>34.638922888616797</v>
      </c>
      <c r="P4011">
        <v>44.601769911504398</v>
      </c>
      <c r="Q4011">
        <v>4.7261694288429003E-2</v>
      </c>
    </row>
    <row r="4012" spans="1:17" hidden="1" x14ac:dyDescent="0.3">
      <c r="A4012" t="s">
        <v>8255</v>
      </c>
      <c r="B4012" t="s">
        <v>8256</v>
      </c>
      <c r="C4012" t="s">
        <v>10398</v>
      </c>
      <c r="D4012" t="s">
        <v>7474</v>
      </c>
      <c r="E4012">
        <v>23.778436060000001</v>
      </c>
      <c r="F4012">
        <v>11.8</v>
      </c>
      <c r="G4012">
        <v>10.882543798067299</v>
      </c>
      <c r="H4012">
        <v>-9.4911645832882101</v>
      </c>
      <c r="I4012">
        <v>20.239990254205001</v>
      </c>
      <c r="J4012">
        <v>-4.96336738114488</v>
      </c>
      <c r="K4012">
        <v>12.168136801743699</v>
      </c>
      <c r="L4012">
        <v>11.1072721139771</v>
      </c>
      <c r="M4012">
        <v>45.959551496048803</v>
      </c>
      <c r="N4012">
        <v>0.56456340588764697</v>
      </c>
      <c r="O4012">
        <v>30.7627118644067</v>
      </c>
      <c r="P4012">
        <v>52.652005174644202</v>
      </c>
      <c r="Q4012">
        <v>7.2827590687784993E-2</v>
      </c>
    </row>
    <row r="4013" spans="1:17" hidden="1" x14ac:dyDescent="0.3">
      <c r="A4013" t="s">
        <v>8257</v>
      </c>
      <c r="B4013" t="s">
        <v>8258</v>
      </c>
      <c r="C4013" t="s">
        <v>10398</v>
      </c>
      <c r="D4013" t="s">
        <v>467</v>
      </c>
      <c r="E4013">
        <v>23.765499999999999</v>
      </c>
      <c r="F4013">
        <v>3.19</v>
      </c>
      <c r="G4013">
        <v>16.068453778497801</v>
      </c>
      <c r="H4013">
        <v>6.6128194018247202</v>
      </c>
      <c r="I4013">
        <v>30.2767960558899</v>
      </c>
      <c r="J4013">
        <v>4.5572596815614004</v>
      </c>
      <c r="K4013">
        <v>3.0173978839642599</v>
      </c>
      <c r="L4013">
        <v>2.6435182307643101</v>
      </c>
      <c r="M4013">
        <v>46.361649920003401</v>
      </c>
      <c r="N4013">
        <v>0.47786323624337901</v>
      </c>
      <c r="O4013">
        <v>32.915360501567399</v>
      </c>
      <c r="P4013">
        <v>73.369565217391198</v>
      </c>
      <c r="Q4013">
        <v>9.3484897251579005E-2</v>
      </c>
    </row>
    <row r="4014" spans="1:17" hidden="1" x14ac:dyDescent="0.3">
      <c r="A4014" t="s">
        <v>8259</v>
      </c>
      <c r="B4014" t="s">
        <v>8260</v>
      </c>
      <c r="C4014" t="s">
        <v>10398</v>
      </c>
      <c r="D4014" t="s">
        <v>8261</v>
      </c>
      <c r="E4014">
        <v>23.65982</v>
      </c>
      <c r="F4014">
        <v>19.22</v>
      </c>
      <c r="G4014">
        <v>51.727108038857899</v>
      </c>
      <c r="H4014">
        <v>-45.452259170000403</v>
      </c>
      <c r="I4014">
        <v>31.709847225931</v>
      </c>
      <c r="J4014">
        <v>-17.023265623513002</v>
      </c>
      <c r="K4014">
        <v>24.9848309557775</v>
      </c>
      <c r="L4014">
        <v>18.524110311393201</v>
      </c>
      <c r="M4014">
        <v>21.450196896028999</v>
      </c>
      <c r="N4014">
        <v>1.0598559855985501</v>
      </c>
      <c r="O4014">
        <v>89.854318418314193</v>
      </c>
      <c r="P4014">
        <v>205.079365079365</v>
      </c>
      <c r="Q4014">
        <v>8.5994041969573998E-2</v>
      </c>
    </row>
    <row r="4015" spans="1:17" hidden="1" x14ac:dyDescent="0.3">
      <c r="A4015" t="s">
        <v>8262</v>
      </c>
      <c r="B4015" t="s">
        <v>8263</v>
      </c>
      <c r="C4015" t="s">
        <v>10398</v>
      </c>
      <c r="D4015" t="s">
        <v>111</v>
      </c>
      <c r="E4015">
        <v>23.636847199999998</v>
      </c>
      <c r="F4015">
        <v>17.95</v>
      </c>
      <c r="G4015">
        <v>-69.459643328039306</v>
      </c>
      <c r="H4015">
        <v>-10.4742949357433</v>
      </c>
      <c r="I4015">
        <v>-38.317519189588097</v>
      </c>
      <c r="J4015">
        <v>-5.2268808946583798</v>
      </c>
      <c r="K4015">
        <v>19.7904291339606</v>
      </c>
      <c r="L4015">
        <v>23.277061102557099</v>
      </c>
      <c r="M4015">
        <v>35.823887156530901</v>
      </c>
      <c r="N4015">
        <v>1.00481012658227</v>
      </c>
      <c r="O4015">
        <v>97.214484679665702</v>
      </c>
      <c r="P4015">
        <v>2.5714285714285499</v>
      </c>
    </row>
    <row r="4016" spans="1:17" hidden="1" x14ac:dyDescent="0.3">
      <c r="A4016" t="s">
        <v>8264</v>
      </c>
      <c r="B4016" t="s">
        <v>8265</v>
      </c>
      <c r="C4016" t="s">
        <v>10398</v>
      </c>
      <c r="E4016">
        <v>23.5695096</v>
      </c>
      <c r="F4016">
        <v>21.84</v>
      </c>
      <c r="G4016">
        <v>-2.7643783854402</v>
      </c>
      <c r="H4016">
        <v>-7.3837269839454905E-2</v>
      </c>
      <c r="I4016">
        <v>-17.450135677043299</v>
      </c>
      <c r="J4016">
        <v>12.059087708675399</v>
      </c>
      <c r="K4016">
        <v>22.122067836506101</v>
      </c>
      <c r="L4016">
        <v>21.809084243188501</v>
      </c>
      <c r="M4016">
        <v>48.002231202549297</v>
      </c>
      <c r="N4016">
        <v>0.709191956671266</v>
      </c>
      <c r="O4016">
        <v>41.849816849816797</v>
      </c>
      <c r="P4016">
        <v>40.903225806451601</v>
      </c>
      <c r="Q4016">
        <v>2.4744470554502001E-2</v>
      </c>
    </row>
    <row r="4017" spans="1:17" hidden="1" x14ac:dyDescent="0.3">
      <c r="A4017" t="s">
        <v>8266</v>
      </c>
      <c r="B4017" t="s">
        <v>8267</v>
      </c>
      <c r="C4017" t="s">
        <v>10398</v>
      </c>
      <c r="D4017" t="s">
        <v>46</v>
      </c>
      <c r="E4017">
        <v>23.473800000000001</v>
      </c>
      <c r="F4017">
        <v>32.200000000000003</v>
      </c>
      <c r="G4017">
        <v>-82.517623286310197</v>
      </c>
      <c r="H4017">
        <v>-9.7157810038547794</v>
      </c>
      <c r="I4017">
        <v>-26.8771666557511</v>
      </c>
      <c r="J4017">
        <v>-7.00748502820369</v>
      </c>
      <c r="K4017">
        <v>34.387944060388897</v>
      </c>
      <c r="M4017">
        <v>32.931298270172</v>
      </c>
      <c r="N4017">
        <v>0.416799574694311</v>
      </c>
      <c r="O4017">
        <v>132.608695652173</v>
      </c>
      <c r="P4017">
        <v>2.2222222222222299</v>
      </c>
    </row>
    <row r="4018" spans="1:17" hidden="1" x14ac:dyDescent="0.3">
      <c r="A4018" t="s">
        <v>8268</v>
      </c>
      <c r="B4018" t="s">
        <v>8269</v>
      </c>
      <c r="C4018" t="s">
        <v>10398</v>
      </c>
      <c r="E4018">
        <v>23.464773894</v>
      </c>
      <c r="F4018">
        <v>51.13</v>
      </c>
      <c r="G4018">
        <v>110.34065646594</v>
      </c>
      <c r="H4018">
        <v>0.56806970275227997</v>
      </c>
      <c r="I4018">
        <v>70.090201744448606</v>
      </c>
      <c r="J4018">
        <v>-1.71336738114487</v>
      </c>
      <c r="K4018">
        <v>46.418432592583201</v>
      </c>
      <c r="L4018">
        <v>33.835231477921504</v>
      </c>
      <c r="M4018">
        <v>100</v>
      </c>
      <c r="N4018">
        <v>0</v>
      </c>
      <c r="O4018">
        <v>0</v>
      </c>
      <c r="P4018">
        <v>139.93430314406299</v>
      </c>
    </row>
    <row r="4019" spans="1:17" hidden="1" x14ac:dyDescent="0.3">
      <c r="A4019" t="s">
        <v>8270</v>
      </c>
      <c r="B4019" t="s">
        <v>8271</v>
      </c>
      <c r="C4019" t="s">
        <v>10398</v>
      </c>
      <c r="D4019" t="s">
        <v>54</v>
      </c>
      <c r="E4019">
        <v>23.459535809999998</v>
      </c>
      <c r="F4019">
        <v>58.35</v>
      </c>
      <c r="G4019">
        <v>-56.6561466781231</v>
      </c>
      <c r="H4019">
        <v>16.532693489677001</v>
      </c>
      <c r="I4019">
        <v>27.234715485934199</v>
      </c>
      <c r="J4019">
        <v>-10.3340570363172</v>
      </c>
      <c r="K4019">
        <v>51.575868636924199</v>
      </c>
      <c r="M4019">
        <v>49.096766043389302</v>
      </c>
      <c r="N4019">
        <v>0.830277777777777</v>
      </c>
      <c r="O4019">
        <v>42.073693230505498</v>
      </c>
      <c r="P4019">
        <v>76.283987915407806</v>
      </c>
    </row>
    <row r="4020" spans="1:17" hidden="1" x14ac:dyDescent="0.3">
      <c r="A4020" t="s">
        <v>8272</v>
      </c>
      <c r="B4020" t="s">
        <v>8273</v>
      </c>
      <c r="C4020" t="s">
        <v>10398</v>
      </c>
      <c r="D4020" t="s">
        <v>54</v>
      </c>
      <c r="E4020">
        <v>23.4499326</v>
      </c>
      <c r="F4020">
        <v>78.42</v>
      </c>
      <c r="G4020">
        <v>-29.6573652967034</v>
      </c>
      <c r="H4020">
        <v>-2.24331940775139</v>
      </c>
      <c r="I4020">
        <v>7.73910611350703</v>
      </c>
      <c r="J4020">
        <v>-1.45086738114488</v>
      </c>
      <c r="K4020">
        <v>78.125686593900397</v>
      </c>
      <c r="L4020">
        <v>72.604639336246905</v>
      </c>
      <c r="M4020">
        <v>40.269176433692103</v>
      </c>
      <c r="N4020">
        <v>0.49027573960149301</v>
      </c>
      <c r="O4020">
        <v>33.575618464677298</v>
      </c>
      <c r="P4020">
        <v>40.035714285714199</v>
      </c>
      <c r="Q4020">
        <v>7.1106321988793006E-2</v>
      </c>
    </row>
    <row r="4021" spans="1:17" hidden="1" x14ac:dyDescent="0.3">
      <c r="A4021" t="s">
        <v>8274</v>
      </c>
      <c r="B4021" t="s">
        <v>8275</v>
      </c>
      <c r="C4021" t="s">
        <v>10398</v>
      </c>
      <c r="D4021" t="s">
        <v>642</v>
      </c>
      <c r="E4021">
        <v>23.447970000000002</v>
      </c>
      <c r="F4021">
        <v>12.27</v>
      </c>
      <c r="G4021">
        <v>0.52300231445374401</v>
      </c>
      <c r="H4021">
        <v>23.3395306730547</v>
      </c>
      <c r="I4021">
        <v>2.6724195680671801</v>
      </c>
      <c r="J4021">
        <v>26.815161147383598</v>
      </c>
      <c r="K4021">
        <v>10.4126000692067</v>
      </c>
      <c r="L4021">
        <v>10.453565382035301</v>
      </c>
      <c r="M4021">
        <v>70.459486322011799</v>
      </c>
      <c r="N4021">
        <v>3.8703088541247599</v>
      </c>
      <c r="O4021">
        <v>30.236348818255902</v>
      </c>
      <c r="P4021">
        <v>55.710659898477097</v>
      </c>
      <c r="Q4021">
        <v>9.8495615365049E-2</v>
      </c>
    </row>
    <row r="4022" spans="1:17" hidden="1" x14ac:dyDescent="0.3">
      <c r="A4022" t="s">
        <v>8276</v>
      </c>
      <c r="B4022" t="s">
        <v>6234</v>
      </c>
      <c r="C4022" t="s">
        <v>10398</v>
      </c>
      <c r="D4022" t="s">
        <v>467</v>
      </c>
      <c r="E4022">
        <v>23.4248598</v>
      </c>
      <c r="F4022">
        <v>2.91</v>
      </c>
      <c r="G4022">
        <v>-2.5194108702628699</v>
      </c>
      <c r="H4022">
        <v>46.665293164943101</v>
      </c>
      <c r="I4022">
        <v>27.404703032634099</v>
      </c>
      <c r="J4022">
        <v>18.632952965175399</v>
      </c>
      <c r="K4022">
        <v>2.1381809299957601</v>
      </c>
      <c r="L4022">
        <v>1.92409735055563</v>
      </c>
      <c r="M4022">
        <v>89.581494026265005</v>
      </c>
      <c r="N4022">
        <v>1.81852956448517</v>
      </c>
      <c r="O4022">
        <v>0</v>
      </c>
      <c r="P4022">
        <v>106.38297872340399</v>
      </c>
      <c r="Q4022">
        <v>0.102369751015902</v>
      </c>
    </row>
    <row r="4023" spans="1:17" hidden="1" x14ac:dyDescent="0.3">
      <c r="A4023" t="s">
        <v>8277</v>
      </c>
      <c r="B4023" t="s">
        <v>8278</v>
      </c>
      <c r="C4023" t="s">
        <v>10398</v>
      </c>
      <c r="D4023" t="s">
        <v>21</v>
      </c>
      <c r="E4023">
        <v>23.374305163999999</v>
      </c>
      <c r="F4023">
        <v>15.19</v>
      </c>
      <c r="G4023">
        <v>-17.241575672205901</v>
      </c>
      <c r="H4023">
        <v>-19.6093766673761</v>
      </c>
      <c r="I4023">
        <v>44.5385360090795</v>
      </c>
      <c r="J4023">
        <v>-10.4648973689049</v>
      </c>
      <c r="K4023">
        <v>14.8060669025985</v>
      </c>
      <c r="L4023">
        <v>14.5221651284646</v>
      </c>
      <c r="M4023">
        <v>54.944282588704901</v>
      </c>
      <c r="N4023">
        <v>1.0592444263256</v>
      </c>
      <c r="O4023">
        <v>34.825543120474002</v>
      </c>
      <c r="P4023">
        <v>64.216216216216196</v>
      </c>
      <c r="Q4023">
        <v>3.9658162289046998E-2</v>
      </c>
    </row>
    <row r="4024" spans="1:17" hidden="1" x14ac:dyDescent="0.3">
      <c r="A4024" t="s">
        <v>8279</v>
      </c>
      <c r="B4024" t="s">
        <v>8280</v>
      </c>
      <c r="C4024" t="s">
        <v>10398</v>
      </c>
      <c r="D4024" t="s">
        <v>2300</v>
      </c>
      <c r="E4024">
        <v>23.373381885000001</v>
      </c>
      <c r="F4024">
        <v>12.39</v>
      </c>
      <c r="G4024">
        <v>-46.993646678123099</v>
      </c>
      <c r="H4024">
        <v>-18.6007678344079</v>
      </c>
      <c r="I4024">
        <v>-27.326066198135099</v>
      </c>
      <c r="J4024">
        <v>-5.0747119189600003</v>
      </c>
      <c r="K4024">
        <v>13.117796961087</v>
      </c>
      <c r="L4024">
        <v>14.1320369930329</v>
      </c>
      <c r="M4024">
        <v>62.8849461372562</v>
      </c>
      <c r="N4024">
        <v>0.602870813397129</v>
      </c>
      <c r="O4024">
        <v>49.3139628732849</v>
      </c>
      <c r="P4024">
        <v>15.794392523364399</v>
      </c>
      <c r="Q4024">
        <v>-6.9292011711288001E-2</v>
      </c>
    </row>
    <row r="4025" spans="1:17" hidden="1" x14ac:dyDescent="0.3">
      <c r="A4025" t="s">
        <v>8281</v>
      </c>
      <c r="B4025" t="s">
        <v>8282</v>
      </c>
      <c r="C4025" t="s">
        <v>10398</v>
      </c>
      <c r="D4025" t="s">
        <v>998</v>
      </c>
      <c r="E4025">
        <v>23.33184</v>
      </c>
      <c r="F4025">
        <v>4.34</v>
      </c>
      <c r="G4025">
        <v>-112.862729176195</v>
      </c>
      <c r="H4025">
        <v>-39.037047972180503</v>
      </c>
      <c r="I4025">
        <v>-101.36437946543801</v>
      </c>
      <c r="J4025">
        <v>-9.0508935865956008</v>
      </c>
      <c r="K4025">
        <v>7.9061817448895999</v>
      </c>
      <c r="M4025">
        <v>1.55147221632E-3</v>
      </c>
      <c r="N4025">
        <v>2.6561626931126998</v>
      </c>
      <c r="O4025">
        <v>560.36866359447004</v>
      </c>
      <c r="P4025">
        <v>0</v>
      </c>
    </row>
    <row r="4026" spans="1:17" hidden="1" x14ac:dyDescent="0.3">
      <c r="A4026" t="s">
        <v>8283</v>
      </c>
      <c r="B4026" t="s">
        <v>8284</v>
      </c>
      <c r="C4026" t="s">
        <v>10398</v>
      </c>
      <c r="D4026" t="s">
        <v>753</v>
      </c>
      <c r="E4026">
        <v>23.31605892</v>
      </c>
      <c r="F4026">
        <v>86.54</v>
      </c>
      <c r="G4026">
        <v>-7.8435059915727603</v>
      </c>
      <c r="H4026">
        <v>0.17227603714342801</v>
      </c>
      <c r="I4026">
        <v>1.6004153424543199</v>
      </c>
      <c r="J4026">
        <v>1.7146561116035299</v>
      </c>
      <c r="K4026">
        <v>83.230764463368402</v>
      </c>
      <c r="L4026">
        <v>79.667096979188301</v>
      </c>
      <c r="M4026">
        <v>58.062255720738897</v>
      </c>
      <c r="N4026">
        <v>1.0206097354269199</v>
      </c>
      <c r="O4026">
        <v>7.5225329327478496</v>
      </c>
      <c r="P4026">
        <v>31.002119285498001</v>
      </c>
    </row>
    <row r="4027" spans="1:17" hidden="1" x14ac:dyDescent="0.3">
      <c r="A4027" t="s">
        <v>8285</v>
      </c>
      <c r="B4027" t="s">
        <v>8286</v>
      </c>
      <c r="C4027" t="s">
        <v>10398</v>
      </c>
      <c r="D4027" t="s">
        <v>5645</v>
      </c>
      <c r="E4027">
        <v>23.274000000000001</v>
      </c>
      <c r="F4027">
        <v>38.79</v>
      </c>
      <c r="G4027">
        <v>-33.197026399793103</v>
      </c>
      <c r="H4027">
        <v>-6.2046485834897904</v>
      </c>
      <c r="I4027">
        <v>-26.414843173936401</v>
      </c>
      <c r="J4027">
        <v>-4.0931142165879004</v>
      </c>
      <c r="K4027">
        <v>40.484045197588202</v>
      </c>
      <c r="L4027">
        <v>42.842613758967502</v>
      </c>
      <c r="M4027">
        <v>41.696684748909803</v>
      </c>
      <c r="N4027">
        <v>0.77227061482464598</v>
      </c>
      <c r="O4027">
        <v>65.996390822376895</v>
      </c>
      <c r="P4027">
        <v>15.2406417112299</v>
      </c>
      <c r="Q4027">
        <v>4.1615606831914002E-2</v>
      </c>
    </row>
    <row r="4028" spans="1:17" hidden="1" x14ac:dyDescent="0.3">
      <c r="A4028" t="s">
        <v>8287</v>
      </c>
      <c r="B4028" t="s">
        <v>8288</v>
      </c>
      <c r="C4028" t="s">
        <v>10398</v>
      </c>
      <c r="D4028" t="s">
        <v>125</v>
      </c>
      <c r="E4028">
        <v>23.147121599999998</v>
      </c>
      <c r="F4028">
        <v>42.19</v>
      </c>
      <c r="G4028">
        <v>58.167813045953402</v>
      </c>
      <c r="H4028">
        <v>2.4467576958356001</v>
      </c>
      <c r="I4028">
        <v>-9.0208398836016599</v>
      </c>
      <c r="J4028">
        <v>8.2216623968735298</v>
      </c>
      <c r="K4028">
        <v>36.694938007067499</v>
      </c>
      <c r="L4028">
        <v>32.230384569092102</v>
      </c>
      <c r="M4028">
        <v>71.800363685499704</v>
      </c>
      <c r="N4028">
        <v>1.37219888732409</v>
      </c>
      <c r="O4028">
        <v>26.428063522161601</v>
      </c>
      <c r="P4028">
        <v>134.388888888888</v>
      </c>
      <c r="Q4028">
        <v>6.2143769279556997E-2</v>
      </c>
    </row>
    <row r="4029" spans="1:17" hidden="1" x14ac:dyDescent="0.3">
      <c r="A4029" t="s">
        <v>8289</v>
      </c>
      <c r="B4029" t="s">
        <v>8290</v>
      </c>
      <c r="C4029" t="s">
        <v>10398</v>
      </c>
      <c r="D4029" t="s">
        <v>1171</v>
      </c>
      <c r="E4029">
        <v>23.098435514999998</v>
      </c>
      <c r="F4029">
        <v>29.21</v>
      </c>
      <c r="G4029">
        <v>-5.2957743376976003</v>
      </c>
      <c r="H4029">
        <v>9.4301884950558694</v>
      </c>
      <c r="I4029">
        <v>2.6570800479296799</v>
      </c>
      <c r="J4029">
        <v>-5.65086738114488</v>
      </c>
      <c r="K4029">
        <v>28.124325176933901</v>
      </c>
      <c r="L4029">
        <v>25.850724157077298</v>
      </c>
      <c r="M4029">
        <v>36.962365069559397</v>
      </c>
      <c r="N4029">
        <v>0.40154519498053998</v>
      </c>
      <c r="O4029">
        <v>21.431016775077001</v>
      </c>
      <c r="P4029">
        <v>45.323383084577102</v>
      </c>
      <c r="Q4029">
        <v>-2.2892783894915999E-2</v>
      </c>
    </row>
    <row r="4030" spans="1:17" hidden="1" x14ac:dyDescent="0.3">
      <c r="A4030" t="s">
        <v>8291</v>
      </c>
      <c r="B4030" t="s">
        <v>8292</v>
      </c>
      <c r="C4030" t="s">
        <v>10398</v>
      </c>
      <c r="D4030" t="s">
        <v>789</v>
      </c>
      <c r="E4030">
        <v>23.091247410000001</v>
      </c>
      <c r="F4030">
        <v>2.6</v>
      </c>
      <c r="K4030">
        <v>2.9214051989229399</v>
      </c>
      <c r="L4030">
        <v>4.2861502767889696</v>
      </c>
      <c r="M4030">
        <v>64.437260219561196</v>
      </c>
      <c r="N4030">
        <v>1</v>
      </c>
      <c r="Q4030">
        <v>-8.2544193203107005E-2</v>
      </c>
    </row>
    <row r="4031" spans="1:17" hidden="1" x14ac:dyDescent="0.3">
      <c r="A4031" t="s">
        <v>8293</v>
      </c>
      <c r="B4031" t="s">
        <v>8294</v>
      </c>
      <c r="C4031" t="s">
        <v>10398</v>
      </c>
      <c r="D4031" t="s">
        <v>605</v>
      </c>
      <c r="E4031">
        <v>23.0565</v>
      </c>
      <c r="F4031">
        <v>24.27</v>
      </c>
      <c r="G4031">
        <v>-4.4260345069008604</v>
      </c>
      <c r="H4031">
        <v>-2.4251355790181899</v>
      </c>
      <c r="I4031">
        <v>14.891004402497099</v>
      </c>
      <c r="J4031">
        <v>-3.83748233324817</v>
      </c>
      <c r="K4031">
        <v>23.325922720672601</v>
      </c>
      <c r="L4031">
        <v>22.200818621104801</v>
      </c>
      <c r="M4031">
        <v>58.709128432121801</v>
      </c>
      <c r="N4031">
        <v>0.68692645567284405</v>
      </c>
      <c r="O4031">
        <v>36.959208899876401</v>
      </c>
      <c r="P4031">
        <v>45.7657657657657</v>
      </c>
      <c r="Q4031">
        <v>7.1337121814574994E-2</v>
      </c>
    </row>
    <row r="4032" spans="1:17" hidden="1" x14ac:dyDescent="0.3">
      <c r="A4032" t="s">
        <v>8295</v>
      </c>
      <c r="B4032" t="s">
        <v>8296</v>
      </c>
      <c r="C4032" t="s">
        <v>10398</v>
      </c>
      <c r="D4032" t="s">
        <v>132</v>
      </c>
      <c r="E4032">
        <v>23.012353000000001</v>
      </c>
      <c r="F4032">
        <v>39.130000000000003</v>
      </c>
      <c r="G4032">
        <v>124.003242498804</v>
      </c>
      <c r="H4032">
        <v>17.2856537163747</v>
      </c>
      <c r="I4032">
        <v>68.238036365967403</v>
      </c>
      <c r="J4032">
        <v>-7.5624239849184498</v>
      </c>
      <c r="K4032">
        <v>36.3149528918429</v>
      </c>
      <c r="L4032">
        <v>26.316436496387801</v>
      </c>
      <c r="M4032">
        <v>25.900478345869399</v>
      </c>
      <c r="N4032">
        <v>0.40474201261847798</v>
      </c>
      <c r="O4032">
        <v>29.9258880654229</v>
      </c>
      <c r="P4032">
        <v>200.537634408602</v>
      </c>
      <c r="Q4032">
        <v>0.12629046295624399</v>
      </c>
    </row>
    <row r="4033" spans="1:17" hidden="1" x14ac:dyDescent="0.3">
      <c r="A4033" t="s">
        <v>8297</v>
      </c>
      <c r="B4033" t="s">
        <v>8298</v>
      </c>
      <c r="C4033" t="s">
        <v>10398</v>
      </c>
      <c r="D4033" t="s">
        <v>278</v>
      </c>
      <c r="E4033">
        <v>22.998538358000001</v>
      </c>
      <c r="F4033">
        <v>26.89</v>
      </c>
      <c r="G4033">
        <v>-50.9679156839711</v>
      </c>
      <c r="H4033">
        <v>-6.6560955912282003</v>
      </c>
      <c r="I4033">
        <v>-17.496718591009699</v>
      </c>
      <c r="J4033">
        <v>-4.62351652628855</v>
      </c>
      <c r="K4033">
        <v>27.0001271151921</v>
      </c>
      <c r="L4033">
        <v>29.259745944190598</v>
      </c>
      <c r="M4033">
        <v>51.657345262144702</v>
      </c>
      <c r="N4033">
        <v>0.51339039958841404</v>
      </c>
      <c r="O4033">
        <v>39.457047229453302</v>
      </c>
      <c r="P4033">
        <v>16.0051768766177</v>
      </c>
      <c r="Q4033">
        <v>1.348933732433E-3</v>
      </c>
    </row>
    <row r="4034" spans="1:17" hidden="1" x14ac:dyDescent="0.3">
      <c r="A4034" t="s">
        <v>8299</v>
      </c>
      <c r="B4034" t="s">
        <v>8300</v>
      </c>
      <c r="C4034" t="s">
        <v>10398</v>
      </c>
      <c r="D4034" t="s">
        <v>998</v>
      </c>
      <c r="E4034">
        <v>22.985841151999999</v>
      </c>
      <c r="F4034">
        <v>2.68</v>
      </c>
      <c r="G4034">
        <v>-108.407875927135</v>
      </c>
      <c r="H4034">
        <v>-16.552810897779501</v>
      </c>
      <c r="I4034">
        <v>-68.001839023440596</v>
      </c>
      <c r="J4034">
        <v>-2.8203784512555701</v>
      </c>
      <c r="K4034">
        <v>4.1479305007617402</v>
      </c>
      <c r="L4034">
        <v>8.0592599908575906</v>
      </c>
      <c r="M4034">
        <v>5.7289859495925004</v>
      </c>
      <c r="N4034">
        <v>1.4758745534722699</v>
      </c>
      <c r="O4034">
        <v>394.40298507462597</v>
      </c>
      <c r="P4034">
        <v>3.0769230769230802</v>
      </c>
      <c r="Q4034">
        <v>-0.15762575135805201</v>
      </c>
    </row>
    <row r="4035" spans="1:17" hidden="1" x14ac:dyDescent="0.3">
      <c r="A4035" t="s">
        <v>8301</v>
      </c>
      <c r="B4035" t="s">
        <v>8302</v>
      </c>
      <c r="C4035" t="s">
        <v>10398</v>
      </c>
      <c r="D4035" t="s">
        <v>7462</v>
      </c>
      <c r="E4035">
        <v>22.85476804</v>
      </c>
      <c r="F4035">
        <v>22.1</v>
      </c>
      <c r="G4035">
        <v>-41.3700937839115</v>
      </c>
      <c r="H4035">
        <v>-2.9924332968605198</v>
      </c>
      <c r="I4035">
        <v>-17.913973304627799</v>
      </c>
      <c r="J4035">
        <v>-4.0224259957096997</v>
      </c>
      <c r="K4035">
        <v>22.270355301728301</v>
      </c>
      <c r="L4035">
        <v>22.067844209857899</v>
      </c>
      <c r="M4035">
        <v>47.627229719320603</v>
      </c>
      <c r="N4035">
        <v>1.3083799952691</v>
      </c>
      <c r="O4035">
        <v>31.221719457013499</v>
      </c>
      <c r="P4035">
        <v>19.5240670632774</v>
      </c>
      <c r="Q4035">
        <v>-1.9256835982257001E-2</v>
      </c>
    </row>
    <row r="4036" spans="1:17" hidden="1" x14ac:dyDescent="0.3">
      <c r="A4036" t="s">
        <v>8303</v>
      </c>
      <c r="B4036" t="s">
        <v>8304</v>
      </c>
      <c r="C4036" t="s">
        <v>10398</v>
      </c>
      <c r="D4036" t="s">
        <v>605</v>
      </c>
      <c r="E4036">
        <v>22.843281265000002</v>
      </c>
      <c r="F4036">
        <v>33.950000000000003</v>
      </c>
      <c r="G4036">
        <v>-54.149202233678601</v>
      </c>
      <c r="H4036">
        <v>5.6626427391832799</v>
      </c>
      <c r="I4036">
        <v>-42.381648439265902</v>
      </c>
      <c r="J4036">
        <v>12.5963969286194</v>
      </c>
      <c r="K4036">
        <v>31.201931207093001</v>
      </c>
      <c r="L4036">
        <v>35.036466824453598</v>
      </c>
      <c r="M4036">
        <v>95.081897676480096</v>
      </c>
      <c r="N4036">
        <v>0.51948051948051899</v>
      </c>
      <c r="O4036">
        <v>53.166421207658303</v>
      </c>
      <c r="P4036">
        <v>34.402216943784602</v>
      </c>
    </row>
    <row r="4037" spans="1:17" hidden="1" x14ac:dyDescent="0.3">
      <c r="A4037" t="s">
        <v>8305</v>
      </c>
      <c r="B4037" t="s">
        <v>8306</v>
      </c>
      <c r="C4037" t="s">
        <v>10398</v>
      </c>
      <c r="D4037" t="s">
        <v>1067</v>
      </c>
      <c r="E4037">
        <v>22.830894560000001</v>
      </c>
      <c r="F4037">
        <v>5.56</v>
      </c>
      <c r="G4037">
        <v>-99.458145323109505</v>
      </c>
      <c r="H4037">
        <v>-17.1375189297944</v>
      </c>
      <c r="I4037">
        <v>-87.5458464179153</v>
      </c>
      <c r="J4037">
        <v>-11.7457298406918</v>
      </c>
      <c r="K4037">
        <v>7.5458117708336898</v>
      </c>
      <c r="L4037">
        <v>13.7798106937455</v>
      </c>
      <c r="M4037">
        <v>19.9417393687852</v>
      </c>
      <c r="N4037">
        <v>0.27121512252963298</v>
      </c>
      <c r="O4037">
        <v>356.83453237409998</v>
      </c>
      <c r="P4037">
        <v>0.72463768115942295</v>
      </c>
      <c r="Q4037">
        <v>4.9470206090259997E-2</v>
      </c>
    </row>
    <row r="4038" spans="1:17" hidden="1" x14ac:dyDescent="0.3">
      <c r="A4038" t="s">
        <v>8307</v>
      </c>
      <c r="B4038" t="s">
        <v>8308</v>
      </c>
      <c r="C4038" t="s">
        <v>10398</v>
      </c>
      <c r="D4038" t="s">
        <v>125</v>
      </c>
      <c r="E4038">
        <v>22.822500000000002</v>
      </c>
      <c r="F4038">
        <v>7.5</v>
      </c>
      <c r="G4038">
        <v>-20.8979945042101</v>
      </c>
      <c r="H4038">
        <v>-14.1689557755685</v>
      </c>
      <c r="I4038">
        <v>-31.390094655227099</v>
      </c>
      <c r="J4038">
        <v>-6.65633316061255</v>
      </c>
      <c r="K4038">
        <v>8.0847890625568901</v>
      </c>
      <c r="L4038">
        <v>5.95978883117753</v>
      </c>
      <c r="M4038">
        <v>7.6064618046985E-2</v>
      </c>
      <c r="N4038">
        <v>1.2679581536696201</v>
      </c>
      <c r="O4038">
        <v>26.6666666666666</v>
      </c>
      <c r="P4038">
        <v>8.6956521739130306</v>
      </c>
      <c r="Q4038">
        <v>0.11092536122362701</v>
      </c>
    </row>
    <row r="4039" spans="1:17" hidden="1" x14ac:dyDescent="0.3">
      <c r="A4039" t="s">
        <v>8309</v>
      </c>
      <c r="B4039" t="s">
        <v>8310</v>
      </c>
      <c r="C4039" t="s">
        <v>10398</v>
      </c>
      <c r="E4039">
        <v>22.802068800000001</v>
      </c>
      <c r="F4039">
        <v>59.22</v>
      </c>
      <c r="G4039">
        <v>73.701924897571999</v>
      </c>
      <c r="H4039">
        <v>50.183599801098701</v>
      </c>
      <c r="I4039">
        <v>41.3554300116325</v>
      </c>
      <c r="J4039">
        <v>19.785986345696902</v>
      </c>
      <c r="K4039">
        <v>37.743211012283403</v>
      </c>
      <c r="L4039">
        <v>23.339259573960799</v>
      </c>
      <c r="M4039">
        <v>98.320983245274803</v>
      </c>
      <c r="N4039">
        <v>1.6995590219250001</v>
      </c>
      <c r="O4039">
        <v>0</v>
      </c>
      <c r="P4039">
        <v>103.29557157569501</v>
      </c>
      <c r="Q4039">
        <v>0.114858420453466</v>
      </c>
    </row>
    <row r="4040" spans="1:17" hidden="1" x14ac:dyDescent="0.3">
      <c r="A4040" t="s">
        <v>8311</v>
      </c>
      <c r="B4040" t="s">
        <v>8312</v>
      </c>
      <c r="C4040" t="s">
        <v>10398</v>
      </c>
      <c r="D4040" t="s">
        <v>390</v>
      </c>
      <c r="E4040">
        <v>22.8</v>
      </c>
      <c r="F4040">
        <v>76</v>
      </c>
      <c r="G4040">
        <v>52.007309116381002</v>
      </c>
      <c r="H4040">
        <v>-13.4036992849396</v>
      </c>
      <c r="I4040">
        <v>-1.9051119803608201</v>
      </c>
      <c r="J4040">
        <v>-8.1749058426833301</v>
      </c>
      <c r="K4040">
        <v>78.166010780084207</v>
      </c>
      <c r="L4040">
        <v>70.322749802600001</v>
      </c>
      <c r="M4040">
        <v>39.627897084530701</v>
      </c>
      <c r="N4040">
        <v>0.53294939930386598</v>
      </c>
      <c r="O4040">
        <v>30.184210526315699</v>
      </c>
      <c r="P4040">
        <v>111.111111111111</v>
      </c>
      <c r="Q4040">
        <v>4.6250394599388997E-2</v>
      </c>
    </row>
    <row r="4041" spans="1:17" hidden="1" x14ac:dyDescent="0.3">
      <c r="A4041" t="s">
        <v>8313</v>
      </c>
      <c r="B4041" t="s">
        <v>8314</v>
      </c>
      <c r="C4041" t="s">
        <v>10398</v>
      </c>
      <c r="D4041" t="s">
        <v>8315</v>
      </c>
      <c r="E4041">
        <v>22.63565625</v>
      </c>
      <c r="F4041">
        <v>62.25</v>
      </c>
      <c r="G4041">
        <v>-82.911981886222094</v>
      </c>
      <c r="H4041">
        <v>-5.7370306971873699</v>
      </c>
      <c r="I4041">
        <v>-71.413632175464798</v>
      </c>
      <c r="J4041">
        <v>-3.29711398168878</v>
      </c>
      <c r="K4041">
        <v>65.682562782828597</v>
      </c>
      <c r="M4041">
        <v>42.861478895499403</v>
      </c>
      <c r="N4041">
        <v>0.96406434474616298</v>
      </c>
      <c r="O4041">
        <v>160.321285140562</v>
      </c>
      <c r="P4041">
        <v>30.503144654088</v>
      </c>
    </row>
    <row r="4042" spans="1:17" hidden="1" x14ac:dyDescent="0.3">
      <c r="A4042" t="s">
        <v>8316</v>
      </c>
      <c r="B4042" t="s">
        <v>8317</v>
      </c>
      <c r="C4042" t="s">
        <v>10398</v>
      </c>
      <c r="D4042" t="s">
        <v>605</v>
      </c>
      <c r="E4042">
        <v>22.612500000000001</v>
      </c>
      <c r="F4042">
        <v>13.5</v>
      </c>
      <c r="G4042">
        <v>-1.0222181066945599</v>
      </c>
      <c r="H4042">
        <v>8.07833664320402</v>
      </c>
      <c r="I4042">
        <v>-5.5952969673658801</v>
      </c>
      <c r="J4042">
        <v>-1.71336738114487</v>
      </c>
      <c r="K4042">
        <v>12.922155203906099</v>
      </c>
      <c r="L4042">
        <v>11.909728614145999</v>
      </c>
      <c r="M4042">
        <v>59.956557434924299</v>
      </c>
      <c r="N4042">
        <v>0.351035103510351</v>
      </c>
      <c r="O4042">
        <v>14.074074074074</v>
      </c>
      <c r="P4042">
        <v>58.823529411764603</v>
      </c>
      <c r="Q4042">
        <v>0.10602394646327799</v>
      </c>
    </row>
    <row r="4043" spans="1:17" hidden="1" x14ac:dyDescent="0.3">
      <c r="A4043" t="s">
        <v>8318</v>
      </c>
      <c r="B4043" t="s">
        <v>8319</v>
      </c>
      <c r="C4043" t="s">
        <v>10398</v>
      </c>
      <c r="D4043" t="s">
        <v>3147</v>
      </c>
      <c r="E4043">
        <v>22.564036835</v>
      </c>
      <c r="F4043">
        <v>43.15</v>
      </c>
      <c r="G4043">
        <v>-39.6978133447898</v>
      </c>
      <c r="H4043">
        <v>-4.4448329582788197</v>
      </c>
      <c r="I4043">
        <v>-25.973179119372698</v>
      </c>
      <c r="J4043">
        <v>-1.71336738114487</v>
      </c>
      <c r="K4043">
        <v>44.082926534580203</v>
      </c>
      <c r="L4043">
        <v>46.174586379939697</v>
      </c>
      <c r="M4043">
        <v>5.7895825770322302</v>
      </c>
      <c r="N4043">
        <v>0</v>
      </c>
      <c r="O4043">
        <v>31.4020857473928</v>
      </c>
      <c r="P4043">
        <v>1.8168947616800299</v>
      </c>
    </row>
    <row r="4044" spans="1:17" hidden="1" x14ac:dyDescent="0.3">
      <c r="A4044" t="s">
        <v>8320</v>
      </c>
      <c r="B4044" t="s">
        <v>8321</v>
      </c>
      <c r="C4044" t="s">
        <v>10398</v>
      </c>
      <c r="D4044" t="s">
        <v>753</v>
      </c>
      <c r="E4044">
        <v>22.46870916</v>
      </c>
      <c r="F4044">
        <v>130.31</v>
      </c>
      <c r="G4044">
        <v>20.5330814324759</v>
      </c>
      <c r="H4044">
        <v>2.7111459108912399</v>
      </c>
      <c r="I4044">
        <v>12.803748738309601</v>
      </c>
      <c r="J4044">
        <v>-0.120460915357054</v>
      </c>
      <c r="K4044">
        <v>121.66828208009299</v>
      </c>
      <c r="L4044">
        <v>108.868301887111</v>
      </c>
      <c r="M4044">
        <v>31.967359018905899</v>
      </c>
      <c r="N4044">
        <v>0.29578870988658301</v>
      </c>
      <c r="O4044">
        <v>0.60624664262143302</v>
      </c>
      <c r="P4044">
        <v>56.9810866160703</v>
      </c>
    </row>
    <row r="4045" spans="1:17" hidden="1" x14ac:dyDescent="0.3">
      <c r="A4045" t="s">
        <v>8322</v>
      </c>
      <c r="B4045" t="s">
        <v>8323</v>
      </c>
      <c r="C4045" t="s">
        <v>10398</v>
      </c>
      <c r="D4045" t="s">
        <v>259</v>
      </c>
      <c r="E4045">
        <v>22.422016960000001</v>
      </c>
      <c r="F4045">
        <v>30.79</v>
      </c>
      <c r="G4045">
        <v>18.293000776247599</v>
      </c>
      <c r="H4045">
        <v>-2.2245318340617599</v>
      </c>
      <c r="I4045">
        <v>-18.772716322204499</v>
      </c>
      <c r="J4045">
        <v>2.9755979205119001</v>
      </c>
      <c r="K4045">
        <v>31.641700337363702</v>
      </c>
      <c r="L4045">
        <v>30.021258802131399</v>
      </c>
      <c r="M4045">
        <v>44.3931373253278</v>
      </c>
      <c r="N4045">
        <v>2.1629551828985201</v>
      </c>
      <c r="O4045">
        <v>25.6901591425787</v>
      </c>
      <c r="P4045">
        <v>58.875128998968002</v>
      </c>
      <c r="Q4045">
        <v>8.0392001321373002E-2</v>
      </c>
    </row>
    <row r="4046" spans="1:17" hidden="1" x14ac:dyDescent="0.3">
      <c r="A4046" t="s">
        <v>8324</v>
      </c>
      <c r="B4046" t="s">
        <v>8325</v>
      </c>
      <c r="C4046" t="s">
        <v>10398</v>
      </c>
      <c r="D4046" t="s">
        <v>4412</v>
      </c>
      <c r="E4046">
        <v>22.383600000000001</v>
      </c>
      <c r="F4046">
        <v>69</v>
      </c>
      <c r="G4046">
        <v>-50.283301850536901</v>
      </c>
      <c r="H4046">
        <v>-5.8502347853673999</v>
      </c>
      <c r="I4046">
        <v>-6.6611884402341</v>
      </c>
      <c r="J4046">
        <v>-0.24277914585075899</v>
      </c>
      <c r="K4046">
        <v>68.457405273306904</v>
      </c>
      <c r="L4046">
        <v>68.862804547925606</v>
      </c>
      <c r="M4046">
        <v>51.787180517988901</v>
      </c>
      <c r="N4046">
        <v>1.51748251748251</v>
      </c>
      <c r="O4046">
        <v>26.086956521739101</v>
      </c>
      <c r="P4046">
        <v>23.214285714285701</v>
      </c>
    </row>
    <row r="4047" spans="1:17" hidden="1" x14ac:dyDescent="0.3">
      <c r="A4047" t="s">
        <v>8326</v>
      </c>
      <c r="B4047" t="s">
        <v>8327</v>
      </c>
      <c r="C4047" t="s">
        <v>10398</v>
      </c>
      <c r="D4047" t="s">
        <v>281</v>
      </c>
      <c r="E4047">
        <v>22.374253</v>
      </c>
      <c r="F4047">
        <v>10</v>
      </c>
      <c r="G4047">
        <v>-27.656847493617501</v>
      </c>
      <c r="H4047">
        <v>12.400766549746001</v>
      </c>
      <c r="I4047">
        <v>-23.844590087064201</v>
      </c>
      <c r="J4047">
        <v>-3.19119989346015</v>
      </c>
      <c r="K4047">
        <v>8.9366751814099796</v>
      </c>
      <c r="L4047">
        <v>9.4577758413746107</v>
      </c>
      <c r="M4047">
        <v>67.926011077808099</v>
      </c>
      <c r="N4047">
        <v>1.07590260812123</v>
      </c>
      <c r="O4047">
        <v>41.999999999999901</v>
      </c>
      <c r="P4047">
        <v>37.362637362637301</v>
      </c>
      <c r="Q4047">
        <v>7.1205195873900007E-2</v>
      </c>
    </row>
    <row r="4048" spans="1:17" hidden="1" x14ac:dyDescent="0.3">
      <c r="A4048" t="s">
        <v>8328</v>
      </c>
      <c r="B4048" t="s">
        <v>8329</v>
      </c>
      <c r="C4048" t="s">
        <v>10398</v>
      </c>
      <c r="D4048" t="s">
        <v>533</v>
      </c>
      <c r="E4048">
        <v>22.3094319</v>
      </c>
      <c r="F4048">
        <v>20.170000000000002</v>
      </c>
      <c r="G4048">
        <v>27.3713338666239</v>
      </c>
      <c r="H4048">
        <v>18.3135791914214</v>
      </c>
      <c r="I4048">
        <v>13.5626664791093</v>
      </c>
      <c r="J4048">
        <v>25.328374905606399</v>
      </c>
      <c r="K4048">
        <v>18.241527304321</v>
      </c>
      <c r="L4048">
        <v>17.2789826481816</v>
      </c>
      <c r="M4048">
        <v>69.408739740371402</v>
      </c>
      <c r="N4048">
        <v>1.1838767249370701</v>
      </c>
      <c r="O4048">
        <v>53.693604362915202</v>
      </c>
      <c r="P4048">
        <v>63.187702265372103</v>
      </c>
    </row>
    <row r="4049" spans="1:17" hidden="1" x14ac:dyDescent="0.3">
      <c r="A4049" t="s">
        <v>8330</v>
      </c>
      <c r="B4049" t="s">
        <v>8331</v>
      </c>
      <c r="C4049" t="s">
        <v>10398</v>
      </c>
      <c r="D4049" t="s">
        <v>77</v>
      </c>
      <c r="E4049">
        <v>22.300319999999999</v>
      </c>
      <c r="F4049">
        <v>24</v>
      </c>
      <c r="G4049">
        <v>-35.953381364038002</v>
      </c>
      <c r="H4049">
        <v>-8.1101879469599005</v>
      </c>
      <c r="I4049">
        <v>-28.375670799141499</v>
      </c>
      <c r="J4049">
        <v>-7.1078923408872203</v>
      </c>
      <c r="K4049">
        <v>24.1904024549595</v>
      </c>
      <c r="L4049">
        <v>26.289453246950401</v>
      </c>
      <c r="M4049">
        <v>50.3724142344483</v>
      </c>
      <c r="N4049">
        <v>0.90629047396747298</v>
      </c>
      <c r="O4049">
        <v>27.0833333333333</v>
      </c>
      <c r="P4049">
        <v>8.8929219600726093</v>
      </c>
      <c r="Q4049">
        <v>-6.7512497937778998E-2</v>
      </c>
    </row>
    <row r="4050" spans="1:17" hidden="1" x14ac:dyDescent="0.3">
      <c r="A4050" t="s">
        <v>8332</v>
      </c>
      <c r="B4050" t="s">
        <v>8333</v>
      </c>
      <c r="C4050" t="s">
        <v>10398</v>
      </c>
      <c r="D4050" t="s">
        <v>605</v>
      </c>
      <c r="E4050">
        <v>22.2842004</v>
      </c>
      <c r="F4050">
        <v>26.95</v>
      </c>
      <c r="G4050">
        <v>31.7835988308588</v>
      </c>
      <c r="H4050">
        <v>3.4214738981059898</v>
      </c>
      <c r="I4050">
        <v>8.2525698868300896</v>
      </c>
      <c r="J4050">
        <v>-3.49908166685917</v>
      </c>
      <c r="K4050">
        <v>25.825030116614599</v>
      </c>
      <c r="L4050">
        <v>22.8817016296668</v>
      </c>
      <c r="M4050">
        <v>36.408834922627399</v>
      </c>
      <c r="N4050">
        <v>0.52042575229378996</v>
      </c>
      <c r="O4050">
        <v>36.549165120593599</v>
      </c>
      <c r="P4050">
        <v>82.711864406779597</v>
      </c>
      <c r="Q4050">
        <v>8.7101888401446004E-2</v>
      </c>
    </row>
    <row r="4051" spans="1:17" hidden="1" x14ac:dyDescent="0.3">
      <c r="A4051" t="s">
        <v>8334</v>
      </c>
      <c r="B4051" t="s">
        <v>8335</v>
      </c>
      <c r="C4051" t="s">
        <v>10398</v>
      </c>
      <c r="D4051" t="s">
        <v>278</v>
      </c>
      <c r="E4051">
        <v>22.226655575999999</v>
      </c>
      <c r="F4051">
        <v>34.17</v>
      </c>
      <c r="G4051">
        <v>14.6444284590655</v>
      </c>
      <c r="H4051">
        <v>25.309049889201098</v>
      </c>
      <c r="I4051">
        <v>3.9840170733629598</v>
      </c>
      <c r="J4051">
        <v>-2.74057448830757</v>
      </c>
      <c r="K4051">
        <v>29.446375058387201</v>
      </c>
      <c r="L4051">
        <v>27.961611051547901</v>
      </c>
      <c r="M4051">
        <v>58.603386616885203</v>
      </c>
      <c r="N4051">
        <v>3.5669406336104301</v>
      </c>
      <c r="O4051">
        <v>17.061750073163498</v>
      </c>
      <c r="P4051">
        <v>51.866666666666603</v>
      </c>
      <c r="Q4051">
        <v>2.9856229474711001E-2</v>
      </c>
    </row>
    <row r="4052" spans="1:17" hidden="1" x14ac:dyDescent="0.3">
      <c r="A4052" t="s">
        <v>8336</v>
      </c>
      <c r="B4052" t="s">
        <v>8337</v>
      </c>
      <c r="C4052" t="s">
        <v>10398</v>
      </c>
      <c r="D4052" t="s">
        <v>998</v>
      </c>
      <c r="E4052">
        <v>22.191329549999999</v>
      </c>
      <c r="F4052">
        <v>19.5</v>
      </c>
      <c r="G4052">
        <v>-2.4750026103265301</v>
      </c>
      <c r="H4052">
        <v>-9.6822092625031608</v>
      </c>
      <c r="I4052">
        <v>-53.375748344730603</v>
      </c>
      <c r="J4052">
        <v>9.9965952188455706E-2</v>
      </c>
      <c r="K4052">
        <v>22.2866061491012</v>
      </c>
      <c r="L4052">
        <v>24.343734398674801</v>
      </c>
      <c r="M4052">
        <v>45.892244292476001</v>
      </c>
      <c r="N4052">
        <v>4.1534810498366896</v>
      </c>
      <c r="O4052">
        <v>107.230769230769</v>
      </c>
      <c r="P4052">
        <v>27.284595300261099</v>
      </c>
      <c r="Q4052">
        <v>8.9867049968635995E-2</v>
      </c>
    </row>
    <row r="4053" spans="1:17" hidden="1" x14ac:dyDescent="0.3">
      <c r="A4053" t="s">
        <v>8338</v>
      </c>
      <c r="B4053" t="s">
        <v>8339</v>
      </c>
      <c r="C4053" t="s">
        <v>10398</v>
      </c>
      <c r="D4053" t="s">
        <v>77</v>
      </c>
      <c r="E4053">
        <v>22.147379999999998</v>
      </c>
      <c r="F4053">
        <v>36.9</v>
      </c>
      <c r="G4053">
        <v>-2.3083758950945001</v>
      </c>
      <c r="H4053">
        <v>40.169040057436803</v>
      </c>
      <c r="I4053">
        <v>46.784059600998702</v>
      </c>
      <c r="J4053">
        <v>-2.6992828741026198</v>
      </c>
      <c r="K4053">
        <v>28.5909429094533</v>
      </c>
      <c r="L4053">
        <v>26.3153161954748</v>
      </c>
      <c r="M4053">
        <v>73.609772340663895</v>
      </c>
      <c r="N4053">
        <v>0.96434963697036202</v>
      </c>
      <c r="O4053">
        <v>0</v>
      </c>
      <c r="P4053">
        <v>85.427135678391906</v>
      </c>
      <c r="Q4053">
        <v>0.10416141053526699</v>
      </c>
    </row>
    <row r="4054" spans="1:17" hidden="1" x14ac:dyDescent="0.3">
      <c r="A4054" t="s">
        <v>8340</v>
      </c>
      <c r="B4054" t="s">
        <v>8341</v>
      </c>
      <c r="C4054" t="s">
        <v>10398</v>
      </c>
      <c r="D4054" t="s">
        <v>605</v>
      </c>
      <c r="E4054">
        <v>22.118670000000002</v>
      </c>
      <c r="F4054">
        <v>59.22</v>
      </c>
      <c r="G4054">
        <v>10.4394580747735</v>
      </c>
      <c r="H4054">
        <v>23.614659004157399</v>
      </c>
      <c r="I4054">
        <v>-7.8159673584273399</v>
      </c>
      <c r="J4054">
        <v>7.9076238724994203</v>
      </c>
      <c r="K4054">
        <v>48.2740951877418</v>
      </c>
      <c r="L4054">
        <v>48.270160926487797</v>
      </c>
      <c r="M4054">
        <v>95.091352933501497</v>
      </c>
      <c r="N4054">
        <v>1.16611996251171</v>
      </c>
      <c r="O4054">
        <v>2.5329280648429502</v>
      </c>
      <c r="P4054">
        <v>55.637319316688497</v>
      </c>
      <c r="Q4054">
        <v>0.113625973040658</v>
      </c>
    </row>
    <row r="4055" spans="1:17" hidden="1" x14ac:dyDescent="0.3">
      <c r="A4055" t="s">
        <v>8342</v>
      </c>
      <c r="B4055" t="s">
        <v>8343</v>
      </c>
      <c r="C4055" t="s">
        <v>10398</v>
      </c>
      <c r="D4055" t="s">
        <v>533</v>
      </c>
      <c r="E4055">
        <v>22.093811800000001</v>
      </c>
      <c r="F4055">
        <v>0.76</v>
      </c>
      <c r="G4055">
        <v>132.47531883911799</v>
      </c>
      <c r="H4055">
        <v>-3.0703120054446198</v>
      </c>
      <c r="I4055">
        <v>-38.928630300699197</v>
      </c>
      <c r="J4055">
        <v>-1.71336738114487</v>
      </c>
      <c r="K4055">
        <v>0.756641737593162</v>
      </c>
      <c r="L4055">
        <v>0.753498919760339</v>
      </c>
      <c r="M4055">
        <v>55.805082206770102</v>
      </c>
      <c r="N4055">
        <v>0.33889832361538202</v>
      </c>
      <c r="O4055">
        <v>49.999999999999901</v>
      </c>
      <c r="P4055">
        <v>171.42857142857099</v>
      </c>
    </row>
    <row r="4056" spans="1:17" hidden="1" x14ac:dyDescent="0.3">
      <c r="A4056" t="s">
        <v>8344</v>
      </c>
      <c r="B4056" t="s">
        <v>8345</v>
      </c>
      <c r="C4056" t="s">
        <v>10398</v>
      </c>
      <c r="D4056" t="s">
        <v>138</v>
      </c>
      <c r="E4056">
        <v>22.08558</v>
      </c>
      <c r="F4056">
        <v>67.540000000000006</v>
      </c>
      <c r="G4056">
        <v>79.379125599104597</v>
      </c>
      <c r="H4056">
        <v>28.7670568167398</v>
      </c>
      <c r="I4056">
        <v>248.37241871358901</v>
      </c>
      <c r="J4056">
        <v>2.3063461565110499</v>
      </c>
      <c r="K4056">
        <v>52.595302408760197</v>
      </c>
      <c r="L4056">
        <v>34.570554376774901</v>
      </c>
      <c r="M4056">
        <v>99.983681266043604</v>
      </c>
      <c r="N4056">
        <v>0.66638424987771605</v>
      </c>
      <c r="O4056">
        <v>0</v>
      </c>
      <c r="P4056">
        <v>344.34210526315798</v>
      </c>
    </row>
    <row r="4057" spans="1:17" hidden="1" x14ac:dyDescent="0.3">
      <c r="A4057" t="s">
        <v>8346</v>
      </c>
      <c r="B4057" t="s">
        <v>8347</v>
      </c>
      <c r="C4057" t="s">
        <v>10398</v>
      </c>
      <c r="D4057" t="s">
        <v>54</v>
      </c>
      <c r="E4057">
        <v>22.0365</v>
      </c>
      <c r="F4057">
        <v>8.85</v>
      </c>
      <c r="G4057">
        <v>-72.496872484574695</v>
      </c>
      <c r="H4057">
        <v>-7.1689161040487202</v>
      </c>
      <c r="I4057">
        <v>-27.7891745183863</v>
      </c>
      <c r="J4057">
        <v>-2.4981207443735798</v>
      </c>
      <c r="K4057">
        <v>9.3315122528892598</v>
      </c>
      <c r="L4057">
        <v>10.8013559211961</v>
      </c>
      <c r="M4057">
        <v>41.1361262504604</v>
      </c>
      <c r="N4057">
        <v>0.77118757531128601</v>
      </c>
      <c r="O4057">
        <v>119.661016949152</v>
      </c>
      <c r="P4057">
        <v>4.1176470588235103</v>
      </c>
      <c r="Q4057">
        <v>-5.2535896420413002E-2</v>
      </c>
    </row>
    <row r="4058" spans="1:17" hidden="1" x14ac:dyDescent="0.3">
      <c r="A4058" t="s">
        <v>8348</v>
      </c>
      <c r="B4058" t="s">
        <v>8349</v>
      </c>
      <c r="C4058" t="s">
        <v>10398</v>
      </c>
      <c r="D4058" t="s">
        <v>1359</v>
      </c>
      <c r="E4058">
        <v>21.997200029999998</v>
      </c>
      <c r="F4058">
        <v>58.36</v>
      </c>
      <c r="G4058">
        <v>-20.038550000818798</v>
      </c>
      <c r="H4058">
        <v>-4.4906764692873402</v>
      </c>
      <c r="I4058">
        <v>-12.942143814212701</v>
      </c>
      <c r="J4058">
        <v>-2.38220634530196</v>
      </c>
      <c r="K4058">
        <v>57.554419306778001</v>
      </c>
      <c r="L4058">
        <v>56.052044755478803</v>
      </c>
      <c r="M4058">
        <v>48.752273491280398</v>
      </c>
      <c r="N4058">
        <v>0.58428113577707996</v>
      </c>
      <c r="O4058">
        <v>13.091158327621599</v>
      </c>
      <c r="P4058">
        <v>10.635071090047299</v>
      </c>
    </row>
    <row r="4059" spans="1:17" hidden="1" x14ac:dyDescent="0.3">
      <c r="A4059" t="s">
        <v>8350</v>
      </c>
      <c r="B4059" t="s">
        <v>8351</v>
      </c>
      <c r="C4059" t="s">
        <v>10398</v>
      </c>
      <c r="D4059" t="s">
        <v>794</v>
      </c>
      <c r="E4059">
        <v>21.961034399999999</v>
      </c>
      <c r="F4059">
        <v>12.56</v>
      </c>
      <c r="G4059">
        <v>-92.089914220673094</v>
      </c>
      <c r="H4059">
        <v>18.450131514998901</v>
      </c>
      <c r="I4059">
        <v>-74.025121528769304</v>
      </c>
      <c r="J4059">
        <v>-1.2942558974902101</v>
      </c>
      <c r="K4059">
        <v>11.081699400116801</v>
      </c>
      <c r="M4059">
        <v>57.976142200760002</v>
      </c>
      <c r="N4059">
        <v>0.75876079228034499</v>
      </c>
      <c r="O4059">
        <v>180.65286624203799</v>
      </c>
      <c r="P4059">
        <v>75.418994413407802</v>
      </c>
    </row>
    <row r="4060" spans="1:17" hidden="1" x14ac:dyDescent="0.3">
      <c r="A4060" t="s">
        <v>8352</v>
      </c>
      <c r="B4060" t="s">
        <v>8353</v>
      </c>
      <c r="C4060" t="s">
        <v>10398</v>
      </c>
      <c r="D4060" t="s">
        <v>2902</v>
      </c>
      <c r="E4060">
        <v>21.759643143999899</v>
      </c>
      <c r="F4060">
        <v>52.06</v>
      </c>
      <c r="G4060">
        <v>24.516689713314101</v>
      </c>
      <c r="H4060">
        <v>-2.3632434391327601</v>
      </c>
      <c r="I4060">
        <v>5.8872745462602598</v>
      </c>
      <c r="J4060">
        <v>-5.3238098917910399</v>
      </c>
      <c r="K4060">
        <v>51.443494176057698</v>
      </c>
      <c r="L4060">
        <v>46.740358000150401</v>
      </c>
      <c r="M4060">
        <v>37.221787893789298</v>
      </c>
      <c r="N4060">
        <v>0.22826808228268</v>
      </c>
      <c r="O4060">
        <v>34.709950057625797</v>
      </c>
      <c r="P4060">
        <v>60.531600407747099</v>
      </c>
    </row>
    <row r="4061" spans="1:17" hidden="1" x14ac:dyDescent="0.3">
      <c r="A4061" t="s">
        <v>8354</v>
      </c>
      <c r="B4061" t="s">
        <v>8355</v>
      </c>
      <c r="C4061" t="s">
        <v>10398</v>
      </c>
      <c r="D4061" t="s">
        <v>642</v>
      </c>
      <c r="E4061">
        <v>21.725000000000001</v>
      </c>
      <c r="F4061">
        <v>19.75</v>
      </c>
      <c r="G4061">
        <v>15.947989283557</v>
      </c>
      <c r="H4061">
        <v>-10.372882868991001</v>
      </c>
      <c r="I4061">
        <v>2.4050080966975602</v>
      </c>
      <c r="J4061">
        <v>-1.5575232253007101</v>
      </c>
      <c r="K4061">
        <v>19.897606120051499</v>
      </c>
      <c r="L4061">
        <v>19.076815434825999</v>
      </c>
      <c r="M4061">
        <v>54.041976435861997</v>
      </c>
      <c r="N4061">
        <v>0.70704372256634496</v>
      </c>
      <c r="O4061">
        <v>16.4050632911392</v>
      </c>
      <c r="P4061">
        <v>51.340996168582301</v>
      </c>
      <c r="Q4061">
        <v>4.6894379435225002E-2</v>
      </c>
    </row>
    <row r="4062" spans="1:17" hidden="1" x14ac:dyDescent="0.3">
      <c r="A4062" t="s">
        <v>8356</v>
      </c>
      <c r="B4062" t="s">
        <v>8357</v>
      </c>
      <c r="C4062" t="s">
        <v>10398</v>
      </c>
      <c r="D4062" t="s">
        <v>327</v>
      </c>
      <c r="E4062">
        <v>21.684931200000001</v>
      </c>
      <c r="F4062">
        <v>35.549999999999997</v>
      </c>
      <c r="G4062">
        <v>-48.150347709050898</v>
      </c>
      <c r="H4062">
        <v>-3.0725444140646898</v>
      </c>
      <c r="I4062">
        <v>-18.738114183687799</v>
      </c>
      <c r="J4062">
        <v>-5.6538684249862001</v>
      </c>
      <c r="K4062">
        <v>37.609122341818399</v>
      </c>
      <c r="L4062">
        <v>38.036218298007498</v>
      </c>
      <c r="M4062">
        <v>37.640915619229098</v>
      </c>
      <c r="N4062">
        <v>0.37620012382588502</v>
      </c>
      <c r="O4062">
        <v>61.912798874824198</v>
      </c>
      <c r="P4062">
        <v>9.6545342381245902</v>
      </c>
      <c r="Q4062">
        <v>0.10266786153971801</v>
      </c>
    </row>
    <row r="4063" spans="1:17" hidden="1" x14ac:dyDescent="0.3">
      <c r="A4063" t="s">
        <v>8358</v>
      </c>
      <c r="B4063" t="s">
        <v>8359</v>
      </c>
      <c r="C4063" t="s">
        <v>10398</v>
      </c>
      <c r="D4063" t="s">
        <v>8360</v>
      </c>
      <c r="E4063">
        <v>21.605779999999999</v>
      </c>
      <c r="F4063">
        <v>35.89</v>
      </c>
      <c r="G4063">
        <v>-50.120661735696203</v>
      </c>
      <c r="H4063">
        <v>-10.3356418514196</v>
      </c>
      <c r="I4063">
        <v>-38.6223120249389</v>
      </c>
      <c r="J4063">
        <v>-6.86241887165977</v>
      </c>
      <c r="K4063">
        <v>38.388533966108</v>
      </c>
      <c r="M4063">
        <v>46.711745909198001</v>
      </c>
      <c r="N4063">
        <v>0.36652454958052499</v>
      </c>
      <c r="O4063">
        <v>45.611590972415698</v>
      </c>
      <c r="P4063">
        <v>2.83667621776504</v>
      </c>
    </row>
    <row r="4064" spans="1:17" hidden="1" x14ac:dyDescent="0.3">
      <c r="A4064" t="s">
        <v>8361</v>
      </c>
      <c r="B4064" t="s">
        <v>8362</v>
      </c>
      <c r="C4064" t="s">
        <v>10398</v>
      </c>
      <c r="D4064" t="s">
        <v>197</v>
      </c>
      <c r="E4064">
        <v>21.581780599999998</v>
      </c>
      <c r="F4064">
        <v>13.06</v>
      </c>
      <c r="G4064">
        <v>29.2871319106846</v>
      </c>
      <c r="H4064">
        <v>-8.69647251710132</v>
      </c>
      <c r="I4064">
        <v>17.663538791469801</v>
      </c>
      <c r="J4064">
        <v>-12.3971280649055</v>
      </c>
      <c r="K4064">
        <v>13.0992192409109</v>
      </c>
      <c r="L4064">
        <v>11.703358141134</v>
      </c>
      <c r="M4064">
        <v>49.2364473152412</v>
      </c>
      <c r="N4064">
        <v>0.68951862306174505</v>
      </c>
      <c r="O4064">
        <v>37.825421133231202</v>
      </c>
      <c r="P4064">
        <v>80.137931034482705</v>
      </c>
      <c r="Q4064">
        <v>6.3390508825712996E-2</v>
      </c>
    </row>
    <row r="4065" spans="1:17" hidden="1" x14ac:dyDescent="0.3">
      <c r="A4065" t="s">
        <v>8363</v>
      </c>
      <c r="B4065" t="s">
        <v>8364</v>
      </c>
      <c r="C4065" t="s">
        <v>10398</v>
      </c>
      <c r="E4065">
        <v>21.533256000000002</v>
      </c>
      <c r="F4065">
        <v>190.25</v>
      </c>
      <c r="G4065">
        <v>3249.6248257907901</v>
      </c>
      <c r="H4065">
        <v>49.764633031335201</v>
      </c>
      <c r="I4065">
        <v>861.06064744848504</v>
      </c>
      <c r="J4065">
        <v>6.46291559942921</v>
      </c>
      <c r="K4065">
        <v>128.79023763685001</v>
      </c>
      <c r="L4065">
        <v>64.066508962912707</v>
      </c>
      <c r="M4065">
        <v>100</v>
      </c>
      <c r="N4065">
        <v>1.80288149754621</v>
      </c>
      <c r="O4065">
        <v>0</v>
      </c>
      <c r="P4065">
        <v>3279.21847246891</v>
      </c>
    </row>
    <row r="4066" spans="1:17" hidden="1" x14ac:dyDescent="0.3">
      <c r="A4066" t="s">
        <v>8365</v>
      </c>
      <c r="B4066" t="s">
        <v>8366</v>
      </c>
      <c r="C4066" t="s">
        <v>10398</v>
      </c>
      <c r="D4066" t="s">
        <v>132</v>
      </c>
      <c r="E4066">
        <v>21.512830999999998</v>
      </c>
      <c r="F4066">
        <v>82.85</v>
      </c>
      <c r="G4066">
        <v>-65.219132303608703</v>
      </c>
      <c r="H4066">
        <v>-9.4216633567959693</v>
      </c>
      <c r="I4066">
        <v>-45.4198583708746</v>
      </c>
      <c r="J4066">
        <v>-1.71336738114487</v>
      </c>
      <c r="K4066">
        <v>92.2738328389879</v>
      </c>
      <c r="L4066">
        <v>108.602386887072</v>
      </c>
      <c r="M4066">
        <v>3.979503291092E-3</v>
      </c>
      <c r="N4066">
        <v>1.8181818181818099</v>
      </c>
      <c r="O4066">
        <v>62.220881110440502</v>
      </c>
      <c r="P4066">
        <v>0</v>
      </c>
    </row>
    <row r="4067" spans="1:17" hidden="1" x14ac:dyDescent="0.3">
      <c r="A4067" t="s">
        <v>8367</v>
      </c>
      <c r="B4067" t="s">
        <v>8368</v>
      </c>
      <c r="C4067" t="s">
        <v>10398</v>
      </c>
      <c r="D4067" t="s">
        <v>141</v>
      </c>
      <c r="E4067">
        <v>21.462424859999999</v>
      </c>
      <c r="F4067">
        <v>14.6</v>
      </c>
      <c r="G4067">
        <v>108.191369608521</v>
      </c>
      <c r="H4067">
        <v>49.157284011625002</v>
      </c>
      <c r="I4067">
        <v>39.062937693559803</v>
      </c>
      <c r="J4067">
        <v>17.876796553281299</v>
      </c>
      <c r="K4067">
        <v>11.1887191632427</v>
      </c>
      <c r="L4067">
        <v>9.8530832624868605</v>
      </c>
      <c r="M4067">
        <v>69.520604558075604</v>
      </c>
      <c r="N4067">
        <v>2.0366456557374999</v>
      </c>
      <c r="O4067">
        <v>14.3835616438356</v>
      </c>
      <c r="P4067">
        <v>180.230326295585</v>
      </c>
      <c r="Q4067">
        <v>6.1969322161859998E-2</v>
      </c>
    </row>
    <row r="4068" spans="1:17" hidden="1" x14ac:dyDescent="0.3">
      <c r="A4068" t="s">
        <v>8369</v>
      </c>
      <c r="B4068" t="s">
        <v>8370</v>
      </c>
      <c r="C4068" t="s">
        <v>10398</v>
      </c>
      <c r="D4068" t="s">
        <v>753</v>
      </c>
      <c r="E4068">
        <v>21.450464595</v>
      </c>
      <c r="F4068">
        <v>45.08</v>
      </c>
      <c r="G4068">
        <v>0.69537066291731597</v>
      </c>
      <c r="H4068">
        <v>-2.7301883906254698</v>
      </c>
      <c r="I4068">
        <v>0.75521713756424802</v>
      </c>
      <c r="J4068">
        <v>-4.0102254526508201</v>
      </c>
      <c r="K4068">
        <v>43.6174479199248</v>
      </c>
      <c r="L4068">
        <v>39.314650184972997</v>
      </c>
      <c r="M4068">
        <v>53.954400247966703</v>
      </c>
      <c r="N4068">
        <v>0.83719569655458204</v>
      </c>
      <c r="O4068">
        <v>4.0150842945874103</v>
      </c>
      <c r="P4068">
        <v>41.805599245045599</v>
      </c>
      <c r="Q4068">
        <v>5.7901449305412002E-2</v>
      </c>
    </row>
    <row r="4069" spans="1:17" hidden="1" x14ac:dyDescent="0.3">
      <c r="A4069" t="s">
        <v>8371</v>
      </c>
      <c r="B4069" t="s">
        <v>8372</v>
      </c>
      <c r="C4069" t="s">
        <v>10398</v>
      </c>
      <c r="D4069" t="s">
        <v>1657</v>
      </c>
      <c r="E4069">
        <v>21.29665</v>
      </c>
      <c r="F4069">
        <v>32.64</v>
      </c>
      <c r="G4069">
        <v>0.96635332187685896</v>
      </c>
      <c r="H4069">
        <v>-4.4216633567959702</v>
      </c>
      <c r="I4069">
        <v>-13.1097710747959</v>
      </c>
      <c r="J4069">
        <v>-1.71336738114487</v>
      </c>
      <c r="K4069">
        <v>32.600473507814897</v>
      </c>
      <c r="L4069">
        <v>30.712432973759</v>
      </c>
      <c r="M4069">
        <v>1.5738798927461899</v>
      </c>
      <c r="O4069">
        <v>0.24509803921568499</v>
      </c>
      <c r="P4069">
        <v>94.285714285714207</v>
      </c>
    </row>
    <row r="4070" spans="1:17" hidden="1" x14ac:dyDescent="0.3">
      <c r="A4070" t="s">
        <v>8373</v>
      </c>
      <c r="B4070" t="s">
        <v>8374</v>
      </c>
      <c r="C4070" t="s">
        <v>10398</v>
      </c>
      <c r="E4070">
        <v>21.185400000000001</v>
      </c>
      <c r="F4070">
        <v>68.34</v>
      </c>
      <c r="G4070">
        <v>151.64092122311101</v>
      </c>
      <c r="H4070">
        <v>-5.1175472774356097</v>
      </c>
      <c r="I4070">
        <v>17.9588539384673</v>
      </c>
      <c r="J4070">
        <v>-7.2352718747355196</v>
      </c>
      <c r="K4070">
        <v>76.196492610057902</v>
      </c>
      <c r="L4070">
        <v>64.653149206644201</v>
      </c>
      <c r="M4070">
        <v>38.2475610144676</v>
      </c>
      <c r="N4070">
        <v>1.4513649941040501</v>
      </c>
      <c r="O4070">
        <v>48.770851624231703</v>
      </c>
      <c r="P4070">
        <v>185.94142259414201</v>
      </c>
      <c r="Q4070">
        <v>9.4145236136886995E-2</v>
      </c>
    </row>
    <row r="4071" spans="1:17" hidden="1" x14ac:dyDescent="0.3">
      <c r="A4071" t="s">
        <v>8375</v>
      </c>
      <c r="B4071" t="s">
        <v>8376</v>
      </c>
      <c r="C4071" t="s">
        <v>10398</v>
      </c>
      <c r="D4071" t="s">
        <v>7369</v>
      </c>
      <c r="E4071">
        <v>21.18303616</v>
      </c>
      <c r="F4071">
        <v>11.44</v>
      </c>
      <c r="G4071">
        <v>4.9945886159944903</v>
      </c>
      <c r="H4071">
        <v>22.689447754315101</v>
      </c>
      <c r="I4071">
        <v>-24.170830629106401</v>
      </c>
      <c r="J4071">
        <v>3.4336914423845202</v>
      </c>
      <c r="K4071">
        <v>10.5466962439454</v>
      </c>
      <c r="L4071">
        <v>10.2429444211446</v>
      </c>
      <c r="M4071">
        <v>72.008311823116898</v>
      </c>
      <c r="N4071">
        <v>2.4858934169278899</v>
      </c>
      <c r="O4071">
        <v>55.5944055944056</v>
      </c>
      <c r="P4071">
        <v>52.533333333333303</v>
      </c>
    </row>
    <row r="4072" spans="1:17" hidden="1" x14ac:dyDescent="0.3">
      <c r="A4072" t="s">
        <v>8377</v>
      </c>
      <c r="B4072" t="s">
        <v>8378</v>
      </c>
      <c r="C4072" t="s">
        <v>10398</v>
      </c>
      <c r="D4072" t="s">
        <v>642</v>
      </c>
      <c r="E4072">
        <v>21.117173999999999</v>
      </c>
      <c r="F4072">
        <v>68.540000000000006</v>
      </c>
      <c r="G4072">
        <v>-31.6793609638374</v>
      </c>
      <c r="H4072">
        <v>0.36164322426342299</v>
      </c>
      <c r="I4072">
        <v>-15.027627794433499</v>
      </c>
      <c r="J4072">
        <v>14.031313469918899</v>
      </c>
      <c r="K4072">
        <v>63.619404897066701</v>
      </c>
      <c r="L4072">
        <v>66.507480009739396</v>
      </c>
      <c r="M4072">
        <v>84.749374939475004</v>
      </c>
      <c r="N4072">
        <v>2.38636363636363</v>
      </c>
      <c r="O4072">
        <v>12.343157280420099</v>
      </c>
      <c r="P4072">
        <v>27.873134328358201</v>
      </c>
    </row>
    <row r="4073" spans="1:17" hidden="1" x14ac:dyDescent="0.3">
      <c r="A4073" t="s">
        <v>8379</v>
      </c>
      <c r="B4073" t="s">
        <v>8380</v>
      </c>
      <c r="C4073" t="s">
        <v>10398</v>
      </c>
      <c r="D4073" t="s">
        <v>5645</v>
      </c>
      <c r="E4073">
        <v>21.110955587999999</v>
      </c>
      <c r="F4073">
        <v>6.31</v>
      </c>
      <c r="G4073">
        <v>59.8958428113663</v>
      </c>
      <c r="H4073">
        <v>-6.4917270510634797</v>
      </c>
      <c r="I4073">
        <v>60.153290603255499</v>
      </c>
      <c r="J4073">
        <v>-2.9974765304225599</v>
      </c>
      <c r="K4073">
        <v>5.7611721174956596</v>
      </c>
      <c r="L4073">
        <v>4.7669307639739698</v>
      </c>
      <c r="M4073">
        <v>63.126674357238699</v>
      </c>
      <c r="N4073">
        <v>0.78683139053579298</v>
      </c>
      <c r="O4073">
        <v>11.093502377179</v>
      </c>
      <c r="P4073">
        <v>141.76245210727899</v>
      </c>
      <c r="Q4073">
        <v>0.100317723142197</v>
      </c>
    </row>
    <row r="4074" spans="1:17" hidden="1" x14ac:dyDescent="0.3">
      <c r="A4074" t="s">
        <v>8381</v>
      </c>
      <c r="B4074" t="s">
        <v>8382</v>
      </c>
      <c r="C4074" t="s">
        <v>10398</v>
      </c>
      <c r="D4074" t="s">
        <v>407</v>
      </c>
      <c r="E4074">
        <v>21.108595000000001</v>
      </c>
      <c r="F4074">
        <v>21.22</v>
      </c>
      <c r="G4074">
        <v>50.236861796453098</v>
      </c>
      <c r="H4074">
        <v>8.3307277165302605</v>
      </c>
      <c r="I4074">
        <v>8.5912701968132108</v>
      </c>
      <c r="J4074">
        <v>-7.7779977485640899</v>
      </c>
      <c r="K4074">
        <v>20.199099135036899</v>
      </c>
      <c r="L4074">
        <v>18.6163379688121</v>
      </c>
      <c r="M4074">
        <v>41.489775386965</v>
      </c>
      <c r="N4074">
        <v>1.04850990306804</v>
      </c>
      <c r="O4074">
        <v>9.7549481621112193</v>
      </c>
      <c r="P4074">
        <v>79.830508474576206</v>
      </c>
      <c r="Q4074">
        <v>6.0183485905527002E-2</v>
      </c>
    </row>
    <row r="4075" spans="1:17" hidden="1" x14ac:dyDescent="0.3">
      <c r="A4075" t="s">
        <v>8383</v>
      </c>
      <c r="B4075" t="s">
        <v>8384</v>
      </c>
      <c r="C4075" t="s">
        <v>10398</v>
      </c>
      <c r="D4075" t="s">
        <v>533</v>
      </c>
      <c r="E4075">
        <v>21.100838</v>
      </c>
      <c r="F4075">
        <v>20.68</v>
      </c>
      <c r="G4075">
        <v>11.566762878190801</v>
      </c>
      <c r="H4075">
        <v>-13.4282858733522</v>
      </c>
      <c r="I4075">
        <v>-4.4689233409922497</v>
      </c>
      <c r="J4075">
        <v>-8.0315491993266903</v>
      </c>
      <c r="K4075">
        <v>19.684446104556098</v>
      </c>
      <c r="L4075">
        <v>18.649555000090501</v>
      </c>
      <c r="M4075">
        <v>41.399303210770299</v>
      </c>
      <c r="N4075">
        <v>0.79895711629487098</v>
      </c>
      <c r="O4075">
        <v>28.1431334622824</v>
      </c>
      <c r="P4075">
        <v>66.371681415929203</v>
      </c>
      <c r="Q4075">
        <v>-3.7669731015595002E-2</v>
      </c>
    </row>
    <row r="4076" spans="1:17" hidden="1" x14ac:dyDescent="0.3">
      <c r="A4076" t="s">
        <v>8385</v>
      </c>
      <c r="B4076" t="s">
        <v>8386</v>
      </c>
      <c r="C4076" t="s">
        <v>10398</v>
      </c>
      <c r="E4076">
        <v>21.06</v>
      </c>
      <c r="F4076">
        <v>21.06</v>
      </c>
      <c r="G4076">
        <v>-45.150984288387697</v>
      </c>
      <c r="H4076">
        <v>-19.055809698259299</v>
      </c>
      <c r="I4076">
        <v>-8.9195582426380398</v>
      </c>
      <c r="J4076">
        <v>-5.9977794139616503</v>
      </c>
      <c r="K4076">
        <v>20.2782806563884</v>
      </c>
      <c r="L4076">
        <v>20.723212662282702</v>
      </c>
      <c r="M4076">
        <v>45.5078304703272</v>
      </c>
      <c r="N4076">
        <v>0.51196564818930301</v>
      </c>
      <c r="O4076">
        <v>32.953466286799603</v>
      </c>
      <c r="P4076">
        <v>33.629441624365398</v>
      </c>
      <c r="Q4076">
        <v>7.1808122027614996E-2</v>
      </c>
    </row>
    <row r="4077" spans="1:17" hidden="1" x14ac:dyDescent="0.3">
      <c r="A4077" t="s">
        <v>8387</v>
      </c>
      <c r="B4077" t="s">
        <v>8388</v>
      </c>
      <c r="C4077" t="s">
        <v>10398</v>
      </c>
      <c r="D4077" t="s">
        <v>533</v>
      </c>
      <c r="E4077">
        <v>21.052499999999998</v>
      </c>
      <c r="F4077">
        <v>28.07</v>
      </c>
      <c r="G4077">
        <v>-35.208979563126498</v>
      </c>
      <c r="H4077">
        <v>-2.3726329872387</v>
      </c>
      <c r="I4077">
        <v>-6.4405634749235503</v>
      </c>
      <c r="J4077">
        <v>-6.1996687510078798</v>
      </c>
      <c r="K4077">
        <v>28.0133410393852</v>
      </c>
      <c r="L4077">
        <v>32.148487701226898</v>
      </c>
      <c r="M4077">
        <v>48.971178075325497</v>
      </c>
      <c r="N4077">
        <v>3.2950248191705298</v>
      </c>
      <c r="O4077">
        <v>110.188813680085</v>
      </c>
      <c r="P4077">
        <v>17.496860611134299</v>
      </c>
    </row>
    <row r="4078" spans="1:17" hidden="1" x14ac:dyDescent="0.3">
      <c r="A4078" t="s">
        <v>8389</v>
      </c>
      <c r="B4078" t="s">
        <v>8390</v>
      </c>
      <c r="C4078" t="s">
        <v>10398</v>
      </c>
      <c r="D4078" t="s">
        <v>443</v>
      </c>
      <c r="E4078">
        <v>21.02139</v>
      </c>
      <c r="F4078">
        <v>30.51</v>
      </c>
      <c r="G4078">
        <v>-4.9612937369466596</v>
      </c>
      <c r="H4078">
        <v>-20.900032053406601</v>
      </c>
      <c r="I4078">
        <v>-12.852109661398201</v>
      </c>
      <c r="J4078">
        <v>-7.2896913686838198</v>
      </c>
      <c r="K4078">
        <v>31.809249534630101</v>
      </c>
      <c r="L4078">
        <v>29.8514486497685</v>
      </c>
      <c r="M4078">
        <v>40.661711030012199</v>
      </c>
      <c r="N4078">
        <v>0.203388951084679</v>
      </c>
      <c r="O4078">
        <v>38.184201901016003</v>
      </c>
      <c r="P4078">
        <v>41.841004184100399</v>
      </c>
      <c r="Q4078">
        <v>1.7523864870238999E-2</v>
      </c>
    </row>
    <row r="4079" spans="1:17" hidden="1" x14ac:dyDescent="0.3">
      <c r="A4079" t="s">
        <v>8391</v>
      </c>
      <c r="B4079" t="s">
        <v>8392</v>
      </c>
      <c r="C4079" t="s">
        <v>10398</v>
      </c>
      <c r="D4079" t="s">
        <v>533</v>
      </c>
      <c r="E4079">
        <v>21.007999999999999</v>
      </c>
      <c r="F4079">
        <v>52.52</v>
      </c>
      <c r="G4079">
        <v>-7.7092187366053802</v>
      </c>
      <c r="H4079">
        <v>6.1937212585886297</v>
      </c>
      <c r="I4079">
        <v>-31.9263059911558</v>
      </c>
      <c r="J4079">
        <v>13.987782044142399</v>
      </c>
      <c r="K4079">
        <v>49.767078742071398</v>
      </c>
      <c r="L4079">
        <v>52.237484449688402</v>
      </c>
      <c r="M4079">
        <v>74.804745688034799</v>
      </c>
      <c r="N4079">
        <v>0.65278457996273298</v>
      </c>
      <c r="O4079">
        <v>33.549124143183498</v>
      </c>
      <c r="P4079">
        <v>32.092555331991903</v>
      </c>
      <c r="Q4079">
        <v>0.14661826013465601</v>
      </c>
    </row>
    <row r="4080" spans="1:17" hidden="1" x14ac:dyDescent="0.3">
      <c r="A4080" t="s">
        <v>8393</v>
      </c>
      <c r="B4080" t="s">
        <v>8394</v>
      </c>
      <c r="C4080" t="s">
        <v>10398</v>
      </c>
      <c r="D4080" t="s">
        <v>77</v>
      </c>
      <c r="E4080">
        <v>21.004133963999902</v>
      </c>
      <c r="F4080">
        <v>65.08</v>
      </c>
      <c r="G4080">
        <v>239.340593684688</v>
      </c>
      <c r="H4080">
        <v>-5.4812660058025902</v>
      </c>
      <c r="I4080">
        <v>82.212490044022204</v>
      </c>
      <c r="J4080">
        <v>-5.6705102382877204</v>
      </c>
      <c r="K4080">
        <v>65.083632791843996</v>
      </c>
      <c r="L4080">
        <v>49.205427180224198</v>
      </c>
      <c r="M4080">
        <v>32.972694138067503</v>
      </c>
      <c r="N4080">
        <v>1.28736112840189</v>
      </c>
      <c r="O4080">
        <v>36.5703749231714</v>
      </c>
      <c r="P4080">
        <v>364.52533904353999</v>
      </c>
      <c r="Q4080">
        <v>0.14376195794719099</v>
      </c>
    </row>
    <row r="4081" spans="1:17" hidden="1" x14ac:dyDescent="0.3">
      <c r="A4081" t="s">
        <v>8395</v>
      </c>
      <c r="B4081" t="s">
        <v>8396</v>
      </c>
      <c r="C4081" t="s">
        <v>10398</v>
      </c>
      <c r="D4081" t="s">
        <v>753</v>
      </c>
      <c r="E4081">
        <v>20.996392725</v>
      </c>
      <c r="F4081">
        <v>141.21</v>
      </c>
      <c r="G4081">
        <v>21.046421595826001</v>
      </c>
      <c r="H4081">
        <v>2.2224721374816201</v>
      </c>
      <c r="I4081">
        <v>12.9580673017756</v>
      </c>
      <c r="J4081">
        <v>-1.82847529481393</v>
      </c>
      <c r="K4081">
        <v>131.536557232012</v>
      </c>
      <c r="L4081">
        <v>117.67959080884999</v>
      </c>
      <c r="M4081">
        <v>31.0272649847048</v>
      </c>
      <c r="N4081">
        <v>1.16348930797081</v>
      </c>
      <c r="O4081">
        <v>0.84271652149281395</v>
      </c>
      <c r="P4081">
        <v>56.326801727000998</v>
      </c>
      <c r="Q4081">
        <v>7.1200898966220002E-3</v>
      </c>
    </row>
    <row r="4082" spans="1:17" hidden="1" x14ac:dyDescent="0.3">
      <c r="A4082" t="s">
        <v>8397</v>
      </c>
      <c r="B4082" t="s">
        <v>8398</v>
      </c>
      <c r="C4082" t="s">
        <v>10398</v>
      </c>
      <c r="D4082" t="s">
        <v>281</v>
      </c>
      <c r="E4082">
        <v>20.992000984000001</v>
      </c>
      <c r="F4082">
        <v>52.88</v>
      </c>
      <c r="G4082">
        <v>-15.1347722192486</v>
      </c>
      <c r="H4082">
        <v>4.0056485152565102</v>
      </c>
      <c r="I4082">
        <v>7.8094649373960197</v>
      </c>
      <c r="J4082">
        <v>4.3435921054174997</v>
      </c>
      <c r="K4082">
        <v>47.450379638750398</v>
      </c>
      <c r="L4082">
        <v>44.995992019391899</v>
      </c>
      <c r="M4082">
        <v>89.142183228187307</v>
      </c>
      <c r="N4082">
        <v>0.37712242084691899</v>
      </c>
      <c r="O4082">
        <v>36.176248108925797</v>
      </c>
      <c r="P4082">
        <v>78.227165487023896</v>
      </c>
      <c r="Q4082">
        <v>6.7463676327568001E-2</v>
      </c>
    </row>
    <row r="4083" spans="1:17" hidden="1" x14ac:dyDescent="0.3">
      <c r="A4083" t="s">
        <v>8399</v>
      </c>
      <c r="B4083" t="s">
        <v>8400</v>
      </c>
      <c r="C4083" t="s">
        <v>10398</v>
      </c>
      <c r="D4083" t="s">
        <v>281</v>
      </c>
      <c r="E4083">
        <v>20.88</v>
      </c>
      <c r="F4083">
        <v>58</v>
      </c>
      <c r="G4083">
        <v>-41.286703925382497</v>
      </c>
      <c r="H4083">
        <v>1.09043415093551</v>
      </c>
      <c r="I4083">
        <v>-13.9660330535418</v>
      </c>
      <c r="J4083">
        <v>3.6453973781648399</v>
      </c>
      <c r="K4083">
        <v>56.6146680445217</v>
      </c>
      <c r="L4083">
        <v>55.752184496691697</v>
      </c>
      <c r="M4083">
        <v>51.004895099977801</v>
      </c>
      <c r="N4083">
        <v>0.52233062044474998</v>
      </c>
      <c r="O4083">
        <v>31.8965517241379</v>
      </c>
      <c r="P4083">
        <v>28.745837957824602</v>
      </c>
      <c r="Q4083">
        <v>0.129218470862838</v>
      </c>
    </row>
    <row r="4084" spans="1:17" hidden="1" x14ac:dyDescent="0.3">
      <c r="A4084" t="s">
        <v>8401</v>
      </c>
      <c r="B4084" t="s">
        <v>8402</v>
      </c>
      <c r="C4084" t="s">
        <v>10398</v>
      </c>
      <c r="D4084" t="s">
        <v>6067</v>
      </c>
      <c r="E4084">
        <v>20.863332</v>
      </c>
      <c r="F4084">
        <v>28.35</v>
      </c>
      <c r="G4084">
        <v>29.229882733641499</v>
      </c>
      <c r="H4084">
        <v>-22.129679205622502</v>
      </c>
      <c r="I4084">
        <v>-4.2398752806188797</v>
      </c>
      <c r="J4084">
        <v>14.266014062153999</v>
      </c>
      <c r="K4084">
        <v>28.350257723775499</v>
      </c>
      <c r="L4084">
        <v>25.913530049292799</v>
      </c>
      <c r="M4084">
        <v>63.544948092788303</v>
      </c>
      <c r="N4084">
        <v>1.24932945271928</v>
      </c>
      <c r="O4084">
        <v>23.456790123456699</v>
      </c>
      <c r="P4084">
        <v>92.203389830508399</v>
      </c>
      <c r="Q4084">
        <v>9.2823389675647003E-2</v>
      </c>
    </row>
    <row r="4085" spans="1:17" hidden="1" x14ac:dyDescent="0.3">
      <c r="A4085" t="s">
        <v>8403</v>
      </c>
      <c r="B4085" t="s">
        <v>8404</v>
      </c>
      <c r="C4085" t="s">
        <v>10398</v>
      </c>
      <c r="D4085" t="s">
        <v>533</v>
      </c>
      <c r="E4085">
        <v>20.846516000000001</v>
      </c>
      <c r="F4085">
        <v>37.9</v>
      </c>
      <c r="G4085">
        <v>509.52945618865601</v>
      </c>
      <c r="H4085">
        <v>52.836059876382102</v>
      </c>
      <c r="I4085">
        <v>432.77679605588997</v>
      </c>
      <c r="J4085">
        <v>6.4671275242408397</v>
      </c>
      <c r="K4085">
        <v>25.547525314810699</v>
      </c>
      <c r="L4085">
        <v>13.8002269022008</v>
      </c>
      <c r="M4085">
        <v>99.999843873640003</v>
      </c>
      <c r="N4085">
        <v>2.6217373820501</v>
      </c>
      <c r="O4085">
        <v>0</v>
      </c>
      <c r="P4085">
        <v>949.86149584487498</v>
      </c>
    </row>
    <row r="4086" spans="1:17" hidden="1" x14ac:dyDescent="0.3">
      <c r="A4086" t="s">
        <v>8405</v>
      </c>
      <c r="B4086" t="s">
        <v>8406</v>
      </c>
      <c r="C4086" t="s">
        <v>10398</v>
      </c>
      <c r="D4086" t="s">
        <v>83</v>
      </c>
      <c r="E4086">
        <v>20.813655191999999</v>
      </c>
      <c r="F4086">
        <v>35.96</v>
      </c>
      <c r="G4086">
        <v>26.754179408833298</v>
      </c>
      <c r="H4086">
        <v>14.048281998395201</v>
      </c>
      <c r="I4086">
        <v>14.7945773859231</v>
      </c>
      <c r="J4086">
        <v>15.4758218080443</v>
      </c>
      <c r="K4086">
        <v>28.868492830045799</v>
      </c>
      <c r="L4086">
        <v>27.681976146187399</v>
      </c>
      <c r="M4086">
        <v>71.314967103557606</v>
      </c>
      <c r="N4086">
        <v>3.55381168876528</v>
      </c>
      <c r="O4086">
        <v>11.2347052280311</v>
      </c>
      <c r="P4086">
        <v>63.30608537693</v>
      </c>
      <c r="Q4086">
        <v>0.13228132441849999</v>
      </c>
    </row>
    <row r="4087" spans="1:17" hidden="1" x14ac:dyDescent="0.3">
      <c r="A4087" t="s">
        <v>8407</v>
      </c>
      <c r="B4087" t="s">
        <v>8408</v>
      </c>
      <c r="C4087" t="s">
        <v>10398</v>
      </c>
      <c r="D4087" t="s">
        <v>753</v>
      </c>
      <c r="E4087">
        <v>20.802747875000001</v>
      </c>
      <c r="F4087">
        <v>86.63</v>
      </c>
      <c r="G4087">
        <v>-8.2801051573277302</v>
      </c>
      <c r="H4087">
        <v>0.90615564332567899</v>
      </c>
      <c r="I4087">
        <v>0.78764525851580902</v>
      </c>
      <c r="J4087">
        <v>2.0742389954582499</v>
      </c>
      <c r="K4087">
        <v>83.357219776717699</v>
      </c>
      <c r="L4087">
        <v>79.834581634706296</v>
      </c>
      <c r="M4087">
        <v>59.256974662123497</v>
      </c>
      <c r="N4087">
        <v>0.14938898834367001</v>
      </c>
      <c r="O4087">
        <v>8.9691792681519207</v>
      </c>
      <c r="P4087">
        <v>30.861027190332301</v>
      </c>
    </row>
    <row r="4088" spans="1:17" hidden="1" x14ac:dyDescent="0.3">
      <c r="A4088" t="s">
        <v>8409</v>
      </c>
      <c r="B4088" t="s">
        <v>8410</v>
      </c>
      <c r="C4088" t="s">
        <v>10398</v>
      </c>
      <c r="D4088" t="s">
        <v>5197</v>
      </c>
      <c r="E4088">
        <v>20.718240000000002</v>
      </c>
      <c r="F4088">
        <v>76.17</v>
      </c>
      <c r="G4088">
        <v>-83.103168162498093</v>
      </c>
      <c r="H4088">
        <v>-5.4633300234626399</v>
      </c>
      <c r="I4088">
        <v>-3.7259275979964999</v>
      </c>
      <c r="J4088">
        <v>-4.1106276551174696</v>
      </c>
      <c r="K4088">
        <v>72.930985437101796</v>
      </c>
      <c r="L4088">
        <v>83.192351100131702</v>
      </c>
      <c r="M4088">
        <v>60.224633795183102</v>
      </c>
      <c r="N4088">
        <v>1.1818181818181801</v>
      </c>
      <c r="O4088">
        <v>130.996455297361</v>
      </c>
      <c r="P4088">
        <v>19.482352941176401</v>
      </c>
    </row>
    <row r="4089" spans="1:17" hidden="1" x14ac:dyDescent="0.3">
      <c r="A4089" t="s">
        <v>8411</v>
      </c>
      <c r="B4089" t="s">
        <v>8412</v>
      </c>
      <c r="C4089" t="s">
        <v>10398</v>
      </c>
      <c r="D4089" t="s">
        <v>533</v>
      </c>
      <c r="E4089">
        <v>20.68264692</v>
      </c>
      <c r="F4089">
        <v>1.18</v>
      </c>
      <c r="G4089">
        <v>-110.723695073404</v>
      </c>
      <c r="H4089">
        <v>-43.165118854178097</v>
      </c>
      <c r="I4089">
        <v>-65.092932901172006</v>
      </c>
      <c r="J4089">
        <v>-11.713367381144799</v>
      </c>
      <c r="K4089">
        <v>1.83431758698599</v>
      </c>
      <c r="L4089">
        <v>3.1343776993110599</v>
      </c>
      <c r="M4089">
        <v>64.754587480939804</v>
      </c>
      <c r="N4089">
        <v>4.5716498041384304</v>
      </c>
      <c r="O4089">
        <v>588.09361389515595</v>
      </c>
      <c r="P4089">
        <v>3.5087719298245701</v>
      </c>
      <c r="Q4089">
        <v>0.20595045173530299</v>
      </c>
    </row>
    <row r="4090" spans="1:17" hidden="1" x14ac:dyDescent="0.3">
      <c r="A4090" t="s">
        <v>8413</v>
      </c>
      <c r="B4090" t="s">
        <v>8414</v>
      </c>
      <c r="C4090" t="s">
        <v>10398</v>
      </c>
      <c r="D4090" t="s">
        <v>278</v>
      </c>
      <c r="E4090">
        <v>20.655387999999999</v>
      </c>
      <c r="F4090">
        <v>49.1</v>
      </c>
      <c r="G4090">
        <v>31.284466034851899</v>
      </c>
      <c r="H4090">
        <v>-12.133201818334401</v>
      </c>
      <c r="I4090">
        <v>26.3589542830018</v>
      </c>
      <c r="J4090">
        <v>0.17622922182752301</v>
      </c>
      <c r="K4090">
        <v>48.321136326414802</v>
      </c>
      <c r="L4090">
        <v>39.5851647016367</v>
      </c>
      <c r="M4090">
        <v>52.3883075467891</v>
      </c>
      <c r="N4090">
        <v>0.40617971111161399</v>
      </c>
      <c r="O4090">
        <v>14.4399185336048</v>
      </c>
      <c r="P4090">
        <v>97.904070939137398</v>
      </c>
      <c r="Q4090">
        <v>0.112223875484341</v>
      </c>
    </row>
    <row r="4091" spans="1:17" hidden="1" x14ac:dyDescent="0.3">
      <c r="A4091" t="s">
        <v>8415</v>
      </c>
      <c r="B4091" t="s">
        <v>8416</v>
      </c>
      <c r="C4091" t="s">
        <v>10398</v>
      </c>
      <c r="D4091" t="s">
        <v>2902</v>
      </c>
      <c r="E4091">
        <v>20.64</v>
      </c>
      <c r="F4091">
        <v>48</v>
      </c>
      <c r="G4091">
        <v>140.06927467019099</v>
      </c>
      <c r="H4091">
        <v>-4.8761104461705598</v>
      </c>
      <c r="I4091">
        <v>19.994461375557002</v>
      </c>
      <c r="J4091">
        <v>-19.053888495250799</v>
      </c>
      <c r="K4091">
        <v>46.329538407930301</v>
      </c>
      <c r="L4091">
        <v>37.301186953344001</v>
      </c>
      <c r="M4091">
        <v>46.962969505134801</v>
      </c>
      <c r="N4091">
        <v>0.72332227600933297</v>
      </c>
      <c r="O4091">
        <v>18.0833333333333</v>
      </c>
      <c r="P4091">
        <v>196.29629629629599</v>
      </c>
      <c r="Q4091">
        <v>0.16072478712683699</v>
      </c>
    </row>
    <row r="4092" spans="1:17" hidden="1" x14ac:dyDescent="0.3">
      <c r="A4092" t="s">
        <v>8417</v>
      </c>
      <c r="B4092" t="s">
        <v>8418</v>
      </c>
      <c r="C4092" t="s">
        <v>10398</v>
      </c>
      <c r="D4092" t="s">
        <v>533</v>
      </c>
      <c r="E4092">
        <v>20.62555</v>
      </c>
      <c r="F4092">
        <v>55</v>
      </c>
      <c r="G4092">
        <v>417.12603523042497</v>
      </c>
      <c r="H4092">
        <v>-9.4138899935207903</v>
      </c>
      <c r="I4092">
        <v>17.640142321873899</v>
      </c>
      <c r="J4092">
        <v>-3.4990816668591598</v>
      </c>
      <c r="K4092">
        <v>56.478232134165097</v>
      </c>
      <c r="L4092">
        <v>45.644913178655699</v>
      </c>
      <c r="M4092">
        <v>20.419407425491599</v>
      </c>
      <c r="N4092">
        <v>0.418474067020211</v>
      </c>
      <c r="O4092">
        <v>41.599999999999902</v>
      </c>
      <c r="P4092">
        <v>446.71968190854801</v>
      </c>
    </row>
    <row r="4093" spans="1:17" hidden="1" x14ac:dyDescent="0.3">
      <c r="A4093" t="s">
        <v>8419</v>
      </c>
      <c r="B4093" t="s">
        <v>8420</v>
      </c>
      <c r="C4093" t="s">
        <v>10398</v>
      </c>
      <c r="D4093" t="s">
        <v>789</v>
      </c>
      <c r="E4093">
        <v>20.576485999999999</v>
      </c>
      <c r="F4093">
        <v>8.26</v>
      </c>
      <c r="G4093">
        <v>52.344679313066202</v>
      </c>
      <c r="H4093">
        <v>-22.973250658383201</v>
      </c>
      <c r="I4093">
        <v>47.104703032634099</v>
      </c>
      <c r="J4093">
        <v>1.5570728704274499</v>
      </c>
      <c r="K4093">
        <v>8.7877098737477599</v>
      </c>
      <c r="L4093">
        <v>7.1929091898946602</v>
      </c>
      <c r="M4093">
        <v>40.505937616132499</v>
      </c>
      <c r="N4093">
        <v>0.342555994729907</v>
      </c>
      <c r="O4093">
        <v>78.934624697336503</v>
      </c>
      <c r="P4093">
        <v>106.5</v>
      </c>
      <c r="Q4093">
        <v>-1.7742656322054001E-2</v>
      </c>
    </row>
    <row r="4094" spans="1:17" hidden="1" x14ac:dyDescent="0.3">
      <c r="A4094" t="s">
        <v>8421</v>
      </c>
      <c r="B4094" t="s">
        <v>5626</v>
      </c>
      <c r="C4094" t="s">
        <v>10398</v>
      </c>
      <c r="D4094" t="s">
        <v>259</v>
      </c>
      <c r="E4094">
        <v>20.513901000000001</v>
      </c>
      <c r="F4094">
        <v>29.22</v>
      </c>
      <c r="G4094">
        <v>55.343062182636302</v>
      </c>
      <c r="H4094">
        <v>-4.4216633567959702</v>
      </c>
      <c r="I4094">
        <v>56.9795981794285</v>
      </c>
      <c r="J4094">
        <v>5.9045753876099498</v>
      </c>
      <c r="K4094">
        <v>25.059006797593099</v>
      </c>
      <c r="L4094">
        <v>19.826275919955801</v>
      </c>
      <c r="M4094">
        <v>82.767066787560594</v>
      </c>
      <c r="N4094">
        <v>1.20419649691566</v>
      </c>
      <c r="O4094">
        <v>0</v>
      </c>
      <c r="P4094">
        <v>175.66037735849</v>
      </c>
    </row>
    <row r="4095" spans="1:17" hidden="1" x14ac:dyDescent="0.3">
      <c r="A4095" t="s">
        <v>8422</v>
      </c>
      <c r="B4095" t="s">
        <v>8423</v>
      </c>
      <c r="C4095" t="s">
        <v>10398</v>
      </c>
      <c r="D4095" t="s">
        <v>51</v>
      </c>
      <c r="E4095">
        <v>20.4978762</v>
      </c>
      <c r="F4095">
        <v>22.14</v>
      </c>
      <c r="G4095">
        <v>-9.9068457832685493</v>
      </c>
      <c r="H4095">
        <v>-5.7071243497037702</v>
      </c>
      <c r="I4095">
        <v>16.086521214452201</v>
      </c>
      <c r="J4095">
        <v>0.302207515785958</v>
      </c>
      <c r="K4095">
        <v>23.126436799774599</v>
      </c>
      <c r="L4095">
        <v>21.2301495991758</v>
      </c>
      <c r="M4095">
        <v>42.067921819298903</v>
      </c>
      <c r="N4095">
        <v>0.59857910436525397</v>
      </c>
      <c r="O4095">
        <v>36.314363143631397</v>
      </c>
      <c r="P4095">
        <v>47.599999999999902</v>
      </c>
      <c r="Q4095">
        <v>0.12845719792676599</v>
      </c>
    </row>
    <row r="4096" spans="1:17" hidden="1" x14ac:dyDescent="0.3">
      <c r="A4096" t="s">
        <v>8424</v>
      </c>
      <c r="B4096" t="s">
        <v>8425</v>
      </c>
      <c r="C4096" t="s">
        <v>10398</v>
      </c>
      <c r="D4096" t="s">
        <v>7051</v>
      </c>
      <c r="E4096">
        <v>20.497050000000002</v>
      </c>
      <c r="F4096">
        <v>84.35</v>
      </c>
      <c r="G4096">
        <v>2.1003423929150999</v>
      </c>
      <c r="H4096">
        <v>-10.595189496951701</v>
      </c>
      <c r="I4096">
        <v>6.0400967044516101</v>
      </c>
      <c r="J4096">
        <v>0.65313747322404103</v>
      </c>
      <c r="K4096">
        <v>83.525237391001596</v>
      </c>
      <c r="L4096">
        <v>83.465037084614707</v>
      </c>
      <c r="M4096">
        <v>49.406053469160199</v>
      </c>
      <c r="N4096">
        <v>0.85791366906474797</v>
      </c>
      <c r="O4096">
        <v>36.336692353289799</v>
      </c>
      <c r="P4096">
        <v>68.699999999999903</v>
      </c>
      <c r="Q4096">
        <v>2.8040988433942999E-2</v>
      </c>
    </row>
    <row r="4097" spans="1:17" hidden="1" x14ac:dyDescent="0.3">
      <c r="A4097" t="s">
        <v>8426</v>
      </c>
      <c r="B4097" t="s">
        <v>8427</v>
      </c>
      <c r="C4097" t="s">
        <v>10398</v>
      </c>
      <c r="D4097" t="s">
        <v>21</v>
      </c>
      <c r="E4097">
        <v>20.4308853</v>
      </c>
      <c r="F4097">
        <v>6.81</v>
      </c>
      <c r="G4097">
        <v>22.415281893305401</v>
      </c>
      <c r="H4097">
        <v>-15.930614763445501</v>
      </c>
      <c r="I4097">
        <v>41.763857962211503</v>
      </c>
      <c r="J4097">
        <v>-6.2650915190759102</v>
      </c>
      <c r="K4097">
        <v>7.4383761986627199</v>
      </c>
      <c r="L4097">
        <v>6.1777065014316799</v>
      </c>
      <c r="M4097">
        <v>33.6553387262991</v>
      </c>
      <c r="N4097">
        <v>0.54434845289324296</v>
      </c>
      <c r="O4097">
        <v>70.778267254038198</v>
      </c>
      <c r="P4097">
        <v>84.054054054054006</v>
      </c>
      <c r="Q4097">
        <v>0.12731062077314201</v>
      </c>
    </row>
    <row r="4098" spans="1:17" hidden="1" x14ac:dyDescent="0.3">
      <c r="A4098" t="s">
        <v>8428</v>
      </c>
      <c r="B4098" t="s">
        <v>8429</v>
      </c>
      <c r="C4098" t="s">
        <v>10398</v>
      </c>
      <c r="D4098" t="s">
        <v>533</v>
      </c>
      <c r="E4098">
        <v>20.399999999999999</v>
      </c>
      <c r="F4098">
        <v>8.5</v>
      </c>
      <c r="G4098">
        <v>-64.658581743058207</v>
      </c>
      <c r="H4098">
        <v>-4.5407109758435897</v>
      </c>
      <c r="I4098">
        <v>-42.740687038287803</v>
      </c>
      <c r="J4098">
        <v>3.4244772303839399</v>
      </c>
      <c r="K4098">
        <v>9.0478925112486195</v>
      </c>
      <c r="L4098">
        <v>11.302639146493799</v>
      </c>
      <c r="M4098">
        <v>61.676017414495902</v>
      </c>
      <c r="N4098">
        <v>0.39716594378014097</v>
      </c>
      <c r="O4098">
        <v>121.88235294117599</v>
      </c>
      <c r="P4098">
        <v>42.378559463986598</v>
      </c>
      <c r="Q4098">
        <v>-7.4885715745462003E-2</v>
      </c>
    </row>
    <row r="4099" spans="1:17" hidden="1" x14ac:dyDescent="0.3">
      <c r="A4099" t="s">
        <v>8430</v>
      </c>
      <c r="B4099" t="s">
        <v>8431</v>
      </c>
      <c r="C4099" t="s">
        <v>10398</v>
      </c>
      <c r="D4099" t="s">
        <v>6067</v>
      </c>
      <c r="E4099">
        <v>20.369360239999999</v>
      </c>
      <c r="F4099">
        <v>29.65</v>
      </c>
      <c r="G4099">
        <v>-66.842323926800304</v>
      </c>
      <c r="H4099">
        <v>-18.612222291056</v>
      </c>
      <c r="I4099">
        <v>-55.343974216043101</v>
      </c>
      <c r="J4099">
        <v>-9.6947338407722103</v>
      </c>
      <c r="K4099">
        <v>36.031025848151103</v>
      </c>
      <c r="M4099">
        <v>26.617309467016099</v>
      </c>
      <c r="N4099">
        <v>0.129173324362963</v>
      </c>
      <c r="O4099">
        <v>103.338954468802</v>
      </c>
      <c r="P4099">
        <v>0.50847457627118897</v>
      </c>
    </row>
    <row r="4100" spans="1:17" hidden="1" x14ac:dyDescent="0.3">
      <c r="A4100" t="s">
        <v>8432</v>
      </c>
      <c r="B4100" t="s">
        <v>8433</v>
      </c>
      <c r="C4100" t="s">
        <v>10398</v>
      </c>
      <c r="D4100" t="s">
        <v>1657</v>
      </c>
      <c r="E4100">
        <v>20.352039999999999</v>
      </c>
      <c r="F4100">
        <v>8.7799999999999994</v>
      </c>
      <c r="G4100">
        <v>-37.269777067187199</v>
      </c>
      <c r="H4100">
        <v>-5.6845795450853096</v>
      </c>
      <c r="I4100">
        <v>-9.7002352389708193</v>
      </c>
      <c r="J4100">
        <v>-6.0515208850380899</v>
      </c>
      <c r="K4100">
        <v>8.70860105996708</v>
      </c>
      <c r="L4100">
        <v>9.0288345785955997</v>
      </c>
      <c r="M4100">
        <v>49.541244435928398</v>
      </c>
      <c r="N4100">
        <v>1.70507127833606</v>
      </c>
      <c r="O4100">
        <v>58.883826879270998</v>
      </c>
      <c r="P4100">
        <v>18.010752688172001</v>
      </c>
    </row>
    <row r="4101" spans="1:17" hidden="1" x14ac:dyDescent="0.3">
      <c r="A4101" t="s">
        <v>8434</v>
      </c>
      <c r="B4101" t="s">
        <v>8435</v>
      </c>
      <c r="C4101" t="s">
        <v>10398</v>
      </c>
      <c r="D4101" t="s">
        <v>605</v>
      </c>
      <c r="E4101">
        <v>20.3398264</v>
      </c>
      <c r="F4101">
        <v>40.21</v>
      </c>
      <c r="G4101">
        <v>146.00607916149301</v>
      </c>
      <c r="H4101">
        <v>-19.809418458836699</v>
      </c>
      <c r="I4101">
        <v>-3.5042453857186899</v>
      </c>
      <c r="J4101">
        <v>0.65700298922549505</v>
      </c>
      <c r="K4101">
        <v>44.124227237472603</v>
      </c>
      <c r="L4101">
        <v>36.340170143346597</v>
      </c>
      <c r="M4101">
        <v>25.306266294876899</v>
      </c>
      <c r="N4101">
        <v>0.722602820640042</v>
      </c>
      <c r="O4101">
        <v>31.559313603581099</v>
      </c>
      <c r="P4101">
        <v>232.31404958677601</v>
      </c>
      <c r="Q4101">
        <v>9.03089900227E-2</v>
      </c>
    </row>
    <row r="4102" spans="1:17" hidden="1" x14ac:dyDescent="0.3">
      <c r="A4102" t="s">
        <v>8436</v>
      </c>
      <c r="B4102" t="s">
        <v>8437</v>
      </c>
      <c r="C4102" t="s">
        <v>10398</v>
      </c>
      <c r="D4102" t="s">
        <v>5242</v>
      </c>
      <c r="E4102">
        <v>20.331368399999999</v>
      </c>
      <c r="F4102">
        <v>38.68</v>
      </c>
      <c r="G4102">
        <v>-4.8194531297360399</v>
      </c>
      <c r="H4102">
        <v>1.9721301156491799</v>
      </c>
      <c r="I4102">
        <v>5.2858832559195896</v>
      </c>
      <c r="J4102">
        <v>-6.7968996007152702</v>
      </c>
      <c r="K4102">
        <v>39.650510427703303</v>
      </c>
      <c r="L4102">
        <v>36.611013951647799</v>
      </c>
      <c r="M4102">
        <v>43.138345652671703</v>
      </c>
      <c r="N4102">
        <v>4.5438153503114798</v>
      </c>
      <c r="O4102">
        <v>30.739400206825199</v>
      </c>
      <c r="P4102">
        <v>45.852187028657603</v>
      </c>
      <c r="Q4102">
        <v>4.5003622736292E-2</v>
      </c>
    </row>
    <row r="4103" spans="1:17" hidden="1" x14ac:dyDescent="0.3">
      <c r="A4103" t="s">
        <v>8438</v>
      </c>
      <c r="B4103" t="s">
        <v>8439</v>
      </c>
      <c r="C4103" t="s">
        <v>10398</v>
      </c>
      <c r="D4103" t="s">
        <v>429</v>
      </c>
      <c r="E4103">
        <v>20.309211000000001</v>
      </c>
      <c r="F4103">
        <v>17.55</v>
      </c>
      <c r="G4103">
        <v>87.073019988543507</v>
      </c>
      <c r="H4103">
        <v>35.846793019042899</v>
      </c>
      <c r="I4103">
        <v>52.127787416727202</v>
      </c>
      <c r="J4103">
        <v>13.915954887181501</v>
      </c>
      <c r="K4103">
        <v>11.0088325729884</v>
      </c>
      <c r="L4103">
        <v>7.3586198762507102</v>
      </c>
      <c r="M4103">
        <v>100</v>
      </c>
      <c r="N4103">
        <v>1.4710281956478699</v>
      </c>
      <c r="O4103">
        <v>0</v>
      </c>
      <c r="P4103">
        <v>116.666666666666</v>
      </c>
      <c r="Q4103">
        <v>0.15195540369382601</v>
      </c>
    </row>
    <row r="4104" spans="1:17" hidden="1" x14ac:dyDescent="0.3">
      <c r="A4104" t="s">
        <v>8440</v>
      </c>
      <c r="B4104" t="s">
        <v>8441</v>
      </c>
      <c r="C4104" t="s">
        <v>10398</v>
      </c>
      <c r="D4104" t="s">
        <v>125</v>
      </c>
      <c r="E4104">
        <v>20.265280000000001</v>
      </c>
      <c r="F4104">
        <v>30.52</v>
      </c>
      <c r="G4104">
        <v>-5.5286060277166396</v>
      </c>
      <c r="H4104">
        <v>18.357201613849799</v>
      </c>
      <c r="I4104">
        <v>4.5735133220231798</v>
      </c>
      <c r="J4104">
        <v>-9.8539237501053396</v>
      </c>
      <c r="K4104">
        <v>28.796095958333598</v>
      </c>
      <c r="L4104">
        <v>27.249321547400498</v>
      </c>
      <c r="M4104">
        <v>40.884203616833702</v>
      </c>
      <c r="N4104">
        <v>0.39813509431092098</v>
      </c>
      <c r="O4104">
        <v>34.3381389252948</v>
      </c>
      <c r="P4104">
        <v>49.461312438785399</v>
      </c>
      <c r="Q4104">
        <v>7.9313897268703998E-2</v>
      </c>
    </row>
    <row r="4105" spans="1:17" hidden="1" x14ac:dyDescent="0.3">
      <c r="A4105" t="s">
        <v>8442</v>
      </c>
      <c r="B4105" t="s">
        <v>8443</v>
      </c>
      <c r="C4105" t="s">
        <v>10398</v>
      </c>
      <c r="D4105" t="s">
        <v>753</v>
      </c>
      <c r="E4105">
        <v>20.204048429</v>
      </c>
      <c r="F4105">
        <v>202.26</v>
      </c>
      <c r="G4105">
        <v>-28.5747674452792</v>
      </c>
      <c r="K4105">
        <v>199.64482088527899</v>
      </c>
      <c r="L4105">
        <v>192.56798235863999</v>
      </c>
      <c r="M4105">
        <v>61.144137814655998</v>
      </c>
      <c r="N4105">
        <v>1</v>
      </c>
      <c r="O4105">
        <v>3.7773163255215998</v>
      </c>
      <c r="P4105">
        <v>3.1938775510204001</v>
      </c>
      <c r="Q4105">
        <v>-1.293132028575E-3</v>
      </c>
    </row>
    <row r="4106" spans="1:17" hidden="1" x14ac:dyDescent="0.3">
      <c r="A4106" t="s">
        <v>8444</v>
      </c>
      <c r="B4106" t="s">
        <v>8445</v>
      </c>
      <c r="C4106" t="s">
        <v>10398</v>
      </c>
      <c r="D4106" t="s">
        <v>259</v>
      </c>
      <c r="E4106">
        <v>20.1828</v>
      </c>
      <c r="F4106">
        <v>60.5</v>
      </c>
      <c r="G4106">
        <v>8.5973080957462003</v>
      </c>
      <c r="H4106">
        <v>-18.647015469471999</v>
      </c>
      <c r="I4106">
        <v>0.999191221610502</v>
      </c>
      <c r="J4106">
        <v>4.1996760971159901</v>
      </c>
      <c r="K4106">
        <v>59.815288062827797</v>
      </c>
      <c r="L4106">
        <v>54.338722456291997</v>
      </c>
      <c r="M4106">
        <v>48.280538224070902</v>
      </c>
      <c r="N4106">
        <v>0.60162543153049397</v>
      </c>
      <c r="O4106">
        <v>25.603305785123901</v>
      </c>
      <c r="P4106">
        <v>41.686182669789197</v>
      </c>
      <c r="Q4106">
        <v>9.2399264811500008E-3</v>
      </c>
    </row>
    <row r="4107" spans="1:17" hidden="1" x14ac:dyDescent="0.3">
      <c r="A4107" t="s">
        <v>8446</v>
      </c>
      <c r="B4107" t="s">
        <v>8447</v>
      </c>
      <c r="C4107" t="s">
        <v>10398</v>
      </c>
      <c r="D4107" t="s">
        <v>605</v>
      </c>
      <c r="E4107">
        <v>20.129589899999999</v>
      </c>
      <c r="F4107">
        <v>29.54</v>
      </c>
      <c r="G4107">
        <v>-33.215180120211201</v>
      </c>
      <c r="H4107">
        <v>-7.3158749336422702</v>
      </c>
      <c r="I4107">
        <v>-11.105076032921801</v>
      </c>
      <c r="J4107">
        <v>-7.5520770585642198</v>
      </c>
      <c r="K4107">
        <v>30.0729057952788</v>
      </c>
      <c r="L4107">
        <v>28.867482358906699</v>
      </c>
      <c r="M4107">
        <v>41.363210389354698</v>
      </c>
      <c r="N4107">
        <v>0.21959946445209699</v>
      </c>
      <c r="O4107">
        <v>20.311442112389901</v>
      </c>
      <c r="P4107">
        <v>23.0833333333333</v>
      </c>
      <c r="Q4107">
        <v>-6.0123429902130002E-2</v>
      </c>
    </row>
    <row r="4108" spans="1:17" hidden="1" x14ac:dyDescent="0.3">
      <c r="A4108" t="s">
        <v>8448</v>
      </c>
      <c r="B4108" t="s">
        <v>8449</v>
      </c>
      <c r="C4108" t="s">
        <v>10398</v>
      </c>
      <c r="D4108" t="s">
        <v>429</v>
      </c>
      <c r="E4108">
        <v>20.019123</v>
      </c>
      <c r="F4108">
        <v>40.1</v>
      </c>
      <c r="G4108">
        <v>-26.614704716130301</v>
      </c>
      <c r="H4108">
        <v>9.8359294441039093</v>
      </c>
      <c r="I4108">
        <v>-4.5297348036728797</v>
      </c>
      <c r="J4108">
        <v>-16.606538725929099</v>
      </c>
      <c r="K4108">
        <v>40.989064645555999</v>
      </c>
      <c r="L4108">
        <v>39.4907960081906</v>
      </c>
      <c r="M4108">
        <v>30.189087734923501</v>
      </c>
      <c r="N4108">
        <v>0.71893780538457297</v>
      </c>
      <c r="O4108">
        <v>45.635910224438803</v>
      </c>
      <c r="P4108">
        <v>19.701492537313399</v>
      </c>
      <c r="Q4108">
        <v>7.7327140049338994E-2</v>
      </c>
    </row>
    <row r="4109" spans="1:17" hidden="1" x14ac:dyDescent="0.3">
      <c r="A4109" t="s">
        <v>8450</v>
      </c>
      <c r="B4109" t="s">
        <v>8451</v>
      </c>
      <c r="C4109" t="s">
        <v>10398</v>
      </c>
      <c r="D4109" t="s">
        <v>753</v>
      </c>
      <c r="E4109">
        <v>20.010432867999999</v>
      </c>
      <c r="F4109">
        <v>93.26</v>
      </c>
      <c r="G4109">
        <v>27.436156319014401</v>
      </c>
      <c r="H4109">
        <v>-1.9428857676618301</v>
      </c>
      <c r="I4109">
        <v>14.583604725620299</v>
      </c>
      <c r="J4109">
        <v>-4.0223876659959696</v>
      </c>
      <c r="K4109">
        <v>88.487891538404796</v>
      </c>
      <c r="L4109">
        <v>78.780544467181898</v>
      </c>
      <c r="M4109">
        <v>57.664030131014698</v>
      </c>
      <c r="N4109">
        <v>0.96751259492569996</v>
      </c>
      <c r="O4109">
        <v>1.6084066051897901</v>
      </c>
      <c r="P4109">
        <v>72.703703703703695</v>
      </c>
      <c r="Q4109">
        <v>6.2739406014718002E-2</v>
      </c>
    </row>
    <row r="4110" spans="1:17" hidden="1" x14ac:dyDescent="0.3">
      <c r="A4110" t="s">
        <v>8452</v>
      </c>
      <c r="B4110" t="s">
        <v>8453</v>
      </c>
      <c r="C4110" t="s">
        <v>10398</v>
      </c>
      <c r="D4110" t="s">
        <v>407</v>
      </c>
      <c r="E4110">
        <v>19.998000000000001</v>
      </c>
      <c r="F4110">
        <v>36.36</v>
      </c>
      <c r="G4110">
        <v>61.774774374508397</v>
      </c>
      <c r="H4110">
        <v>2.5698620669328398</v>
      </c>
      <c r="I4110">
        <v>90.990384458741005</v>
      </c>
      <c r="J4110">
        <v>1.46818545014526</v>
      </c>
      <c r="K4110">
        <v>33.189008815245501</v>
      </c>
      <c r="L4110">
        <v>26.292698460462301</v>
      </c>
      <c r="M4110">
        <v>62.138681968003503</v>
      </c>
      <c r="N4110">
        <v>0.42664256533697997</v>
      </c>
      <c r="O4110">
        <v>7.83828382838285</v>
      </c>
      <c r="P4110">
        <v>173.38345864661599</v>
      </c>
      <c r="Q4110">
        <v>0.121342988579085</v>
      </c>
    </row>
    <row r="4111" spans="1:17" hidden="1" x14ac:dyDescent="0.3">
      <c r="A4111" t="s">
        <v>8454</v>
      </c>
      <c r="B4111" t="s">
        <v>8455</v>
      </c>
      <c r="C4111" t="s">
        <v>10398</v>
      </c>
      <c r="D4111" t="s">
        <v>407</v>
      </c>
      <c r="E4111">
        <v>19.951742249999999</v>
      </c>
      <c r="F4111">
        <v>34.869999999999997</v>
      </c>
      <c r="G4111">
        <v>61.370208743563502</v>
      </c>
      <c r="H4111">
        <v>-6.0276283697010298</v>
      </c>
      <c r="I4111">
        <v>-12.010721366514</v>
      </c>
      <c r="J4111">
        <v>-6.4078118255893104</v>
      </c>
      <c r="K4111">
        <v>35.066513715082401</v>
      </c>
      <c r="L4111">
        <v>32.818005965522602</v>
      </c>
      <c r="M4111">
        <v>51.132810211793</v>
      </c>
      <c r="N4111">
        <v>0.38919649755343799</v>
      </c>
      <c r="O4111">
        <v>23.946085460281001</v>
      </c>
      <c r="P4111">
        <v>93.7222222222222</v>
      </c>
      <c r="Q4111">
        <v>5.6298345222789002E-2</v>
      </c>
    </row>
    <row r="4112" spans="1:17" hidden="1" x14ac:dyDescent="0.3">
      <c r="A4112" t="s">
        <v>8456</v>
      </c>
      <c r="B4112" t="s">
        <v>8457</v>
      </c>
      <c r="C4112" t="s">
        <v>10398</v>
      </c>
      <c r="D4112" t="s">
        <v>77</v>
      </c>
      <c r="E4112">
        <v>19.92566901</v>
      </c>
      <c r="F4112">
        <v>5.97</v>
      </c>
      <c r="G4112">
        <v>-90.291474196227099</v>
      </c>
      <c r="H4112">
        <v>-4.7577978105774896</v>
      </c>
      <c r="I4112">
        <v>-61.6146914801378</v>
      </c>
      <c r="J4112">
        <v>-4.8179425445435697</v>
      </c>
      <c r="K4112">
        <v>6.1859963215851002</v>
      </c>
      <c r="L4112">
        <v>7.7972775859095096</v>
      </c>
      <c r="M4112">
        <v>44.526140987401099</v>
      </c>
      <c r="N4112">
        <v>0.58182497884122097</v>
      </c>
      <c r="O4112">
        <v>211.390284757118</v>
      </c>
      <c r="P4112">
        <v>300.94022834116799</v>
      </c>
      <c r="Q4112">
        <v>8.3418512818150006E-2</v>
      </c>
    </row>
    <row r="4113" spans="1:17" hidden="1" x14ac:dyDescent="0.3">
      <c r="A4113" t="s">
        <v>8458</v>
      </c>
      <c r="B4113" t="s">
        <v>8459</v>
      </c>
      <c r="C4113" t="s">
        <v>10398</v>
      </c>
      <c r="D4113" t="s">
        <v>789</v>
      </c>
      <c r="E4113">
        <v>19.821999999999999</v>
      </c>
      <c r="F4113">
        <v>18.02</v>
      </c>
      <c r="G4113">
        <v>-49.504757789234198</v>
      </c>
      <c r="H4113">
        <v>-22.883201818334399</v>
      </c>
      <c r="I4113">
        <v>-27.769482431025001</v>
      </c>
      <c r="J4113">
        <v>-11.387552844804</v>
      </c>
      <c r="K4113">
        <v>20.838259171158601</v>
      </c>
      <c r="L4113">
        <v>21.144042104159901</v>
      </c>
      <c r="M4113">
        <v>7.602081607715E-3</v>
      </c>
      <c r="N4113">
        <v>3.9669421487603298</v>
      </c>
      <c r="O4113">
        <v>24.861265260821298</v>
      </c>
      <c r="P4113">
        <v>10.5521472392637</v>
      </c>
    </row>
    <row r="4114" spans="1:17" hidden="1" x14ac:dyDescent="0.3">
      <c r="A4114" t="s">
        <v>8460</v>
      </c>
      <c r="B4114" t="s">
        <v>8461</v>
      </c>
      <c r="C4114" t="s">
        <v>10398</v>
      </c>
      <c r="D4114" t="s">
        <v>407</v>
      </c>
      <c r="E4114">
        <v>19.8</v>
      </c>
      <c r="F4114">
        <v>39.6</v>
      </c>
      <c r="G4114">
        <v>50.4063533218768</v>
      </c>
      <c r="H4114">
        <v>33.9743621932395</v>
      </c>
      <c r="I4114">
        <v>12.511563190945401</v>
      </c>
      <c r="J4114">
        <v>3.69203802426052</v>
      </c>
      <c r="K4114">
        <v>33.206612945544002</v>
      </c>
      <c r="L4114">
        <v>29.947315640817902</v>
      </c>
      <c r="M4114">
        <v>90.322650686177994</v>
      </c>
      <c r="N4114">
        <v>3.3428452584527801</v>
      </c>
      <c r="O4114">
        <v>0</v>
      </c>
      <c r="P4114">
        <v>99.798183652875807</v>
      </c>
      <c r="Q4114">
        <v>0.131587653113103</v>
      </c>
    </row>
    <row r="4115" spans="1:17" hidden="1" x14ac:dyDescent="0.3">
      <c r="A4115" t="s">
        <v>8462</v>
      </c>
      <c r="B4115" t="s">
        <v>8463</v>
      </c>
      <c r="C4115" t="s">
        <v>10398</v>
      </c>
      <c r="D4115" t="s">
        <v>390</v>
      </c>
      <c r="E4115">
        <v>19.789636104</v>
      </c>
      <c r="F4115">
        <v>12.81</v>
      </c>
      <c r="G4115">
        <v>0.457114743196669</v>
      </c>
      <c r="H4115">
        <v>-14.7280700420327</v>
      </c>
      <c r="I4115">
        <v>-2.8974552407471599</v>
      </c>
      <c r="J4115">
        <v>-8.1087162183541697</v>
      </c>
      <c r="K4115">
        <v>13.573685119588101</v>
      </c>
      <c r="L4115">
        <v>12.9230193038878</v>
      </c>
      <c r="M4115">
        <v>36.395011704255403</v>
      </c>
      <c r="N4115">
        <v>0.57618059399847699</v>
      </c>
      <c r="O4115">
        <v>30.8352849336456</v>
      </c>
      <c r="P4115">
        <v>49.824561403508703</v>
      </c>
      <c r="Q4115">
        <v>5.1619873880788002E-2</v>
      </c>
    </row>
    <row r="4116" spans="1:17" hidden="1" x14ac:dyDescent="0.3">
      <c r="A4116" t="s">
        <v>8464</v>
      </c>
      <c r="B4116" t="s">
        <v>8465</v>
      </c>
      <c r="C4116" t="s">
        <v>10398</v>
      </c>
      <c r="D4116" t="s">
        <v>1414</v>
      </c>
      <c r="E4116">
        <v>19.776949968</v>
      </c>
      <c r="F4116">
        <v>8.99</v>
      </c>
      <c r="G4116">
        <v>-53.3425864575972</v>
      </c>
      <c r="H4116">
        <v>-5.7345736412598702</v>
      </c>
      <c r="I4116">
        <v>-32.801179320307</v>
      </c>
      <c r="J4116">
        <v>-2.4834443888456499</v>
      </c>
      <c r="K4116">
        <v>9.2132592027001206</v>
      </c>
      <c r="L4116">
        <v>11.052458965825901</v>
      </c>
      <c r="M4116">
        <v>47.196108925541402</v>
      </c>
      <c r="N4116">
        <v>1.1108283364958</v>
      </c>
      <c r="O4116">
        <v>84.649610678531701</v>
      </c>
      <c r="P4116">
        <v>19.389110225763599</v>
      </c>
      <c r="Q4116">
        <v>-4.2874605209864997E-2</v>
      </c>
    </row>
    <row r="4117" spans="1:17" hidden="1" x14ac:dyDescent="0.3">
      <c r="A4117" t="s">
        <v>8466</v>
      </c>
      <c r="B4117" t="s">
        <v>8467</v>
      </c>
      <c r="C4117" t="s">
        <v>10398</v>
      </c>
      <c r="D4117" t="s">
        <v>1379</v>
      </c>
      <c r="E4117">
        <v>19.746749999999999</v>
      </c>
      <c r="F4117">
        <v>16.95</v>
      </c>
      <c r="G4117">
        <v>-18.007076566207399</v>
      </c>
      <c r="H4117">
        <v>-14.9565978546125</v>
      </c>
      <c r="I4117">
        <v>-8.0303619024308208</v>
      </c>
      <c r="J4117">
        <v>-10.607197286647899</v>
      </c>
      <c r="K4117">
        <v>18.840389832674798</v>
      </c>
      <c r="L4117">
        <v>17.154317930428601</v>
      </c>
      <c r="M4117">
        <v>38.788028257322097</v>
      </c>
      <c r="N4117">
        <v>0.19632937990985999</v>
      </c>
      <c r="O4117">
        <v>68.672566371681398</v>
      </c>
      <c r="P4117">
        <v>41.132389675270502</v>
      </c>
      <c r="Q4117">
        <v>0.10271142932312</v>
      </c>
    </row>
    <row r="4118" spans="1:17" hidden="1" x14ac:dyDescent="0.3">
      <c r="A4118" t="s">
        <v>8468</v>
      </c>
      <c r="B4118" t="s">
        <v>8469</v>
      </c>
      <c r="C4118" t="s">
        <v>10398</v>
      </c>
      <c r="D4118" t="s">
        <v>753</v>
      </c>
      <c r="E4118">
        <v>19.692535094</v>
      </c>
      <c r="F4118">
        <v>69.12</v>
      </c>
      <c r="G4118">
        <v>-0.67450091667577805</v>
      </c>
      <c r="H4118">
        <v>9.8110654503474601E-2</v>
      </c>
      <c r="I4118">
        <v>7.2810861271380203</v>
      </c>
      <c r="J4118">
        <v>-2.0627632175111499</v>
      </c>
      <c r="K4118">
        <v>65.514003571522906</v>
      </c>
      <c r="L4118">
        <v>60.100256862012301</v>
      </c>
      <c r="M4118">
        <v>43.249617568739502</v>
      </c>
      <c r="N4118">
        <v>1.1791679276938201</v>
      </c>
      <c r="O4118">
        <v>0.13020833333332499</v>
      </c>
      <c r="P4118">
        <v>33.0151643445462</v>
      </c>
    </row>
    <row r="4119" spans="1:17" hidden="1" x14ac:dyDescent="0.3">
      <c r="A4119" t="s">
        <v>8470</v>
      </c>
      <c r="B4119" t="s">
        <v>8471</v>
      </c>
      <c r="C4119" t="s">
        <v>10398</v>
      </c>
      <c r="D4119" t="s">
        <v>407</v>
      </c>
      <c r="E4119">
        <v>19.658999999999999</v>
      </c>
      <c r="F4119">
        <v>65.53</v>
      </c>
      <c r="G4119">
        <v>133.367830047398</v>
      </c>
      <c r="H4119">
        <v>-9.7995291931956299</v>
      </c>
      <c r="I4119">
        <v>57.824166119882399</v>
      </c>
      <c r="J4119">
        <v>-5.7053260256020799</v>
      </c>
      <c r="K4119">
        <v>60.508143702707102</v>
      </c>
      <c r="L4119">
        <v>46.998654801230998</v>
      </c>
      <c r="M4119">
        <v>46.151710759972097</v>
      </c>
      <c r="N4119">
        <v>0.38213978192134901</v>
      </c>
      <c r="O4119">
        <v>9.1103311460399805</v>
      </c>
      <c r="P4119">
        <v>187.16038562664301</v>
      </c>
      <c r="Q4119">
        <v>0.13185165158979101</v>
      </c>
    </row>
    <row r="4120" spans="1:17" hidden="1" x14ac:dyDescent="0.3">
      <c r="A4120" t="s">
        <v>8472</v>
      </c>
      <c r="B4120" t="s">
        <v>8473</v>
      </c>
      <c r="C4120" t="s">
        <v>10398</v>
      </c>
      <c r="D4120" t="s">
        <v>407</v>
      </c>
      <c r="E4120">
        <v>19.625899</v>
      </c>
      <c r="F4120">
        <v>63.34</v>
      </c>
      <c r="G4120">
        <v>-20.386750126398901</v>
      </c>
      <c r="H4120">
        <v>-22.414476498479701</v>
      </c>
      <c r="I4120">
        <v>11.6466120863006</v>
      </c>
      <c r="J4120">
        <v>-7.7289579091636904</v>
      </c>
      <c r="K4120">
        <v>62.823184507908898</v>
      </c>
      <c r="L4120">
        <v>55.5155296045805</v>
      </c>
      <c r="M4120">
        <v>31.7876653281992</v>
      </c>
      <c r="N4120">
        <v>0.22182861101896401</v>
      </c>
      <c r="O4120">
        <v>40.0694663719608</v>
      </c>
      <c r="P4120">
        <v>56.395061728395</v>
      </c>
      <c r="Q4120">
        <v>0.123638739221928</v>
      </c>
    </row>
    <row r="4121" spans="1:17" hidden="1" x14ac:dyDescent="0.3">
      <c r="A4121" t="s">
        <v>8474</v>
      </c>
      <c r="B4121" t="s">
        <v>8475</v>
      </c>
      <c r="C4121" t="s">
        <v>10398</v>
      </c>
      <c r="D4121" t="s">
        <v>387</v>
      </c>
      <c r="E4121">
        <v>19.615692543999899</v>
      </c>
      <c r="F4121">
        <v>13.72</v>
      </c>
      <c r="G4121">
        <v>-105.417435224378</v>
      </c>
      <c r="H4121">
        <v>5.7791398560554397</v>
      </c>
      <c r="I4121">
        <v>-45.884770651576403</v>
      </c>
      <c r="J4121">
        <v>-1.71336738114487</v>
      </c>
      <c r="K4121">
        <v>17.663063344020902</v>
      </c>
      <c r="L4121">
        <v>35.714455559054201</v>
      </c>
      <c r="M4121">
        <v>96.489442655856806</v>
      </c>
      <c r="N4121">
        <v>1.84676364642708</v>
      </c>
      <c r="O4121">
        <v>328.935860058309</v>
      </c>
      <c r="P4121">
        <v>16.074450084602301</v>
      </c>
      <c r="Q4121">
        <v>-7.1833454705309996E-2</v>
      </c>
    </row>
    <row r="4122" spans="1:17" hidden="1" x14ac:dyDescent="0.3">
      <c r="A4122" t="s">
        <v>8476</v>
      </c>
      <c r="B4122" t="s">
        <v>8477</v>
      </c>
      <c r="C4122" t="s">
        <v>10398</v>
      </c>
      <c r="D4122" t="s">
        <v>60</v>
      </c>
      <c r="E4122">
        <v>19.609999680000001</v>
      </c>
      <c r="F4122">
        <v>71.22</v>
      </c>
      <c r="G4122">
        <v>156.890665469905</v>
      </c>
      <c r="H4122">
        <v>-4.4216633567959702</v>
      </c>
      <c r="I4122">
        <v>85.681527066968798</v>
      </c>
      <c r="J4122">
        <v>-1.71336738114487</v>
      </c>
      <c r="K4122">
        <v>68.9267418562129</v>
      </c>
      <c r="L4122">
        <v>52.765837944587297</v>
      </c>
      <c r="M4122">
        <v>100</v>
      </c>
      <c r="N4122">
        <v>0</v>
      </c>
      <c r="O4122">
        <v>0</v>
      </c>
      <c r="P4122">
        <v>186.48431214802801</v>
      </c>
    </row>
    <row r="4123" spans="1:17" hidden="1" x14ac:dyDescent="0.3">
      <c r="A4123" t="s">
        <v>8478</v>
      </c>
      <c r="B4123" t="s">
        <v>8479</v>
      </c>
      <c r="C4123" t="s">
        <v>10398</v>
      </c>
      <c r="D4123" t="s">
        <v>1379</v>
      </c>
      <c r="E4123">
        <v>19.60496616</v>
      </c>
      <c r="F4123">
        <v>67.56</v>
      </c>
      <c r="G4123">
        <v>-92.372556931001697</v>
      </c>
      <c r="H4123">
        <v>-4.8316194329306699</v>
      </c>
      <c r="I4123">
        <v>-5.7200474663678698</v>
      </c>
      <c r="J4123">
        <v>-3.5604092281867201</v>
      </c>
      <c r="K4123">
        <v>70.451832508303298</v>
      </c>
      <c r="M4123">
        <v>26.941314049496199</v>
      </c>
      <c r="N4123">
        <v>0.456812514169122</v>
      </c>
      <c r="O4123">
        <v>195.29307282415601</v>
      </c>
      <c r="P4123">
        <v>22.8363636363636</v>
      </c>
    </row>
    <row r="4124" spans="1:17" hidden="1" x14ac:dyDescent="0.3">
      <c r="A4124" t="s">
        <v>8480</v>
      </c>
      <c r="B4124" t="s">
        <v>8481</v>
      </c>
      <c r="C4124" t="s">
        <v>10398</v>
      </c>
      <c r="D4124" t="s">
        <v>281</v>
      </c>
      <c r="E4124">
        <v>19.594004946999998</v>
      </c>
      <c r="F4124">
        <v>6.13</v>
      </c>
      <c r="G4124">
        <v>-27.426980011456401</v>
      </c>
      <c r="H4124">
        <v>-8.9824741676067692</v>
      </c>
      <c r="I4124">
        <v>-17.272928546313199</v>
      </c>
      <c r="J4124">
        <v>-6.75538418786756</v>
      </c>
      <c r="K4124">
        <v>6.0206788013882697</v>
      </c>
      <c r="L4124">
        <v>6.2867064179449601</v>
      </c>
      <c r="M4124">
        <v>66.117619745961605</v>
      </c>
      <c r="N4124">
        <v>1.16432496610515</v>
      </c>
      <c r="O4124">
        <v>38.499184339314802</v>
      </c>
      <c r="P4124">
        <v>21.1462450592885</v>
      </c>
      <c r="Q4124">
        <v>4.1907743847135998E-2</v>
      </c>
    </row>
    <row r="4125" spans="1:17" hidden="1" x14ac:dyDescent="0.3">
      <c r="A4125" t="s">
        <v>8482</v>
      </c>
      <c r="B4125" t="s">
        <v>8483</v>
      </c>
      <c r="C4125" t="s">
        <v>10398</v>
      </c>
      <c r="D4125" t="s">
        <v>21</v>
      </c>
      <c r="E4125">
        <v>19.591699999999999</v>
      </c>
      <c r="F4125">
        <v>107</v>
      </c>
      <c r="G4125">
        <v>70.219611958664899</v>
      </c>
      <c r="H4125">
        <v>23.979348813344998</v>
      </c>
      <c r="I4125">
        <v>76.485535911339298</v>
      </c>
      <c r="J4125">
        <v>16.871097341757402</v>
      </c>
      <c r="K4125">
        <v>88.706053473596398</v>
      </c>
      <c r="L4125">
        <v>77.197529796193905</v>
      </c>
      <c r="M4125">
        <v>85.846075335795106</v>
      </c>
      <c r="N4125">
        <v>0.61905673385875304</v>
      </c>
      <c r="O4125">
        <v>16.345794392523299</v>
      </c>
      <c r="P4125">
        <v>136.150960052968</v>
      </c>
      <c r="Q4125">
        <v>8.9577465403676004E-2</v>
      </c>
    </row>
    <row r="4126" spans="1:17" hidden="1" x14ac:dyDescent="0.3">
      <c r="A4126" t="s">
        <v>8484</v>
      </c>
      <c r="B4126" t="s">
        <v>8485</v>
      </c>
      <c r="C4126" t="s">
        <v>10398</v>
      </c>
      <c r="D4126" t="s">
        <v>51</v>
      </c>
      <c r="E4126">
        <v>19.530552239999999</v>
      </c>
      <c r="F4126">
        <v>7.2</v>
      </c>
      <c r="G4126">
        <v>73.223254730327596</v>
      </c>
      <c r="H4126">
        <v>-13.420395929673001</v>
      </c>
      <c r="I4126">
        <v>-45.368024240093099</v>
      </c>
      <c r="J4126">
        <v>-5.9800340478115404</v>
      </c>
      <c r="K4126">
        <v>7.8497111737319196</v>
      </c>
      <c r="L4126">
        <v>7.4939557893065096</v>
      </c>
      <c r="M4126">
        <v>23.4900460488271</v>
      </c>
      <c r="N4126">
        <v>0.36646743648357299</v>
      </c>
      <c r="O4126">
        <v>62.499999999999901</v>
      </c>
      <c r="Q4126">
        <v>0.10224993172468699</v>
      </c>
    </row>
    <row r="4127" spans="1:17" hidden="1" x14ac:dyDescent="0.3">
      <c r="A4127" t="s">
        <v>8486</v>
      </c>
      <c r="B4127" t="s">
        <v>8487</v>
      </c>
      <c r="C4127" t="s">
        <v>10398</v>
      </c>
      <c r="D4127" t="s">
        <v>51</v>
      </c>
      <c r="E4127">
        <v>19.514297628000001</v>
      </c>
      <c r="F4127">
        <v>8.82</v>
      </c>
      <c r="G4127">
        <v>73.164974011531996</v>
      </c>
      <c r="H4127">
        <v>3.7991955389095402</v>
      </c>
      <c r="I4127">
        <v>51.520087648018702</v>
      </c>
      <c r="J4127">
        <v>-11.6214368397761</v>
      </c>
      <c r="K4127">
        <v>8.5525712417615605</v>
      </c>
      <c r="L4127">
        <v>6.4958557161071102</v>
      </c>
      <c r="M4127">
        <v>21.4221004917387</v>
      </c>
      <c r="N4127">
        <v>6.4667616254885193E-2</v>
      </c>
      <c r="O4127">
        <v>36.5079365079364</v>
      </c>
      <c r="Q4127">
        <v>0.11016971271378601</v>
      </c>
    </row>
    <row r="4128" spans="1:17" hidden="1" x14ac:dyDescent="0.3">
      <c r="A4128" t="s">
        <v>8488</v>
      </c>
      <c r="B4128" t="s">
        <v>8489</v>
      </c>
      <c r="C4128" t="s">
        <v>10398</v>
      </c>
      <c r="D4128" t="s">
        <v>443</v>
      </c>
      <c r="E4128">
        <v>19.5050475</v>
      </c>
      <c r="F4128">
        <v>57.41</v>
      </c>
      <c r="G4128">
        <v>189.35079776632099</v>
      </c>
      <c r="H4128">
        <v>-3.7687423945966598</v>
      </c>
      <c r="I4128">
        <v>80.212129630216097</v>
      </c>
      <c r="J4128">
        <v>-7.2294964134029396</v>
      </c>
      <c r="K4128">
        <v>65.751319866083506</v>
      </c>
      <c r="L4128">
        <v>49.093965776726499</v>
      </c>
      <c r="M4128">
        <v>22.95729443762</v>
      </c>
      <c r="N4128">
        <v>0.47749457860001498</v>
      </c>
      <c r="O4128">
        <v>66.086047726876799</v>
      </c>
      <c r="P4128">
        <v>233.779069767441</v>
      </c>
      <c r="Q4128">
        <v>0.13035999788930699</v>
      </c>
    </row>
    <row r="4129" spans="1:17" hidden="1" x14ac:dyDescent="0.3">
      <c r="A4129" t="s">
        <v>8490</v>
      </c>
      <c r="B4129" t="s">
        <v>8491</v>
      </c>
      <c r="C4129" t="s">
        <v>10398</v>
      </c>
      <c r="D4129" t="s">
        <v>5562</v>
      </c>
      <c r="E4129">
        <v>19.4766525</v>
      </c>
      <c r="F4129">
        <v>8.1</v>
      </c>
      <c r="G4129">
        <v>-80.548156371213395</v>
      </c>
      <c r="H4129">
        <v>8.0783366432040093</v>
      </c>
      <c r="I4129">
        <v>-45.319016643915703</v>
      </c>
      <c r="J4129">
        <v>-2.6913624911693201</v>
      </c>
      <c r="K4129">
        <v>8.1015261019972709</v>
      </c>
      <c r="L4129">
        <v>9.6061236606628295</v>
      </c>
      <c r="M4129">
        <v>42.722314766518998</v>
      </c>
      <c r="N4129">
        <v>0.57537895107907999</v>
      </c>
      <c r="O4129">
        <v>151.06146882756599</v>
      </c>
      <c r="P4129">
        <v>15.714285714285699</v>
      </c>
      <c r="Q4129">
        <v>-9.3029921304026E-2</v>
      </c>
    </row>
    <row r="4130" spans="1:17" hidden="1" x14ac:dyDescent="0.3">
      <c r="A4130" t="s">
        <v>8492</v>
      </c>
      <c r="B4130" t="s">
        <v>8493</v>
      </c>
      <c r="C4130" t="s">
        <v>10398</v>
      </c>
      <c r="D4130" t="s">
        <v>1067</v>
      </c>
      <c r="E4130">
        <v>19.424843750000001</v>
      </c>
      <c r="F4130">
        <v>85.15</v>
      </c>
      <c r="G4130">
        <v>-5.5931859894901201</v>
      </c>
      <c r="H4130">
        <v>-1.87035303188851</v>
      </c>
      <c r="I4130">
        <v>-12.2495918825592</v>
      </c>
      <c r="J4130">
        <v>1.0670674632677399</v>
      </c>
      <c r="K4130">
        <v>87.130260937810405</v>
      </c>
      <c r="M4130">
        <v>46.234414810174101</v>
      </c>
      <c r="N4130">
        <v>1</v>
      </c>
    </row>
    <row r="4131" spans="1:17" hidden="1" x14ac:dyDescent="0.3">
      <c r="A4131" t="s">
        <v>8494</v>
      </c>
      <c r="B4131" t="s">
        <v>8495</v>
      </c>
      <c r="C4131" t="s">
        <v>10398</v>
      </c>
      <c r="D4131" t="s">
        <v>991</v>
      </c>
      <c r="E4131">
        <v>19.409033028</v>
      </c>
      <c r="F4131">
        <v>32.01</v>
      </c>
      <c r="G4131">
        <v>-24.019768050154799</v>
      </c>
      <c r="H4131">
        <v>12.9763351035581</v>
      </c>
      <c r="I4131">
        <v>3.70835600067063</v>
      </c>
      <c r="J4131">
        <v>9.5598905539153201</v>
      </c>
      <c r="K4131">
        <v>27.010618457291802</v>
      </c>
      <c r="L4131">
        <v>26.18520786713</v>
      </c>
      <c r="M4131">
        <v>63.415458758906802</v>
      </c>
      <c r="N4131">
        <v>2.4077404970234002</v>
      </c>
      <c r="O4131">
        <v>22.4617307091534</v>
      </c>
      <c r="P4131">
        <v>67.943336831059796</v>
      </c>
      <c r="Q4131">
        <v>0.129085481388861</v>
      </c>
    </row>
    <row r="4132" spans="1:17" hidden="1" x14ac:dyDescent="0.3">
      <c r="A4132" t="s">
        <v>8496</v>
      </c>
      <c r="B4132" t="s">
        <v>8497</v>
      </c>
      <c r="C4132" t="s">
        <v>10398</v>
      </c>
      <c r="D4132" t="s">
        <v>390</v>
      </c>
      <c r="E4132">
        <v>19.33625</v>
      </c>
      <c r="F4132">
        <v>24.95</v>
      </c>
      <c r="G4132">
        <v>247.864749691014</v>
      </c>
      <c r="H4132">
        <v>101.736185732536</v>
      </c>
      <c r="I4132">
        <v>104.672560175491</v>
      </c>
      <c r="J4132">
        <v>19.686019748579302</v>
      </c>
      <c r="K4132">
        <v>14.351872957602</v>
      </c>
      <c r="L4132">
        <v>10.891219161351099</v>
      </c>
      <c r="M4132">
        <v>99.994813589557594</v>
      </c>
      <c r="N4132">
        <v>3.9374207188160599</v>
      </c>
      <c r="O4132">
        <v>0</v>
      </c>
      <c r="P4132">
        <v>277.45839636913701</v>
      </c>
      <c r="Q4132">
        <v>0.17473512518642401</v>
      </c>
    </row>
    <row r="4133" spans="1:17" hidden="1" x14ac:dyDescent="0.3">
      <c r="A4133" t="s">
        <v>8498</v>
      </c>
      <c r="B4133" t="s">
        <v>8499</v>
      </c>
      <c r="C4133" t="s">
        <v>10398</v>
      </c>
      <c r="D4133" t="s">
        <v>853</v>
      </c>
      <c r="E4133">
        <v>19.323</v>
      </c>
      <c r="F4133">
        <v>42.94</v>
      </c>
      <c r="G4133">
        <v>15.965675355775099</v>
      </c>
      <c r="H4133">
        <v>46.245003309870597</v>
      </c>
      <c r="I4133">
        <v>40.354887534479097</v>
      </c>
      <c r="J4133">
        <v>19.620342706450401</v>
      </c>
      <c r="K4133">
        <v>32.697556473174103</v>
      </c>
      <c r="L4133">
        <v>30.137555653716198</v>
      </c>
      <c r="M4133">
        <v>87.215081973923503</v>
      </c>
      <c r="N4133">
        <v>1.5583329878815499</v>
      </c>
      <c r="O4133">
        <v>2.3288309268765201E-2</v>
      </c>
      <c r="P4133">
        <v>75.336872192731704</v>
      </c>
    </row>
    <row r="4134" spans="1:17" hidden="1" x14ac:dyDescent="0.3">
      <c r="A4134" t="s">
        <v>8500</v>
      </c>
      <c r="B4134" t="s">
        <v>8501</v>
      </c>
      <c r="C4134" t="s">
        <v>10398</v>
      </c>
      <c r="E4134">
        <v>19.321999874999999</v>
      </c>
      <c r="F4134">
        <v>72.75</v>
      </c>
      <c r="G4134">
        <v>-70.3750874595639</v>
      </c>
      <c r="H4134">
        <v>-39.806278741411298</v>
      </c>
      <c r="I4134">
        <v>-58.876737748806597</v>
      </c>
      <c r="J4134">
        <v>-6.0171648494993102</v>
      </c>
      <c r="M4134">
        <v>18.490051849948401</v>
      </c>
      <c r="O4134">
        <v>75.945017182130499</v>
      </c>
      <c r="P4134">
        <v>1.0416666666666701</v>
      </c>
    </row>
    <row r="4135" spans="1:17" hidden="1" x14ac:dyDescent="0.3">
      <c r="A4135" t="s">
        <v>8502</v>
      </c>
      <c r="B4135" t="s">
        <v>8503</v>
      </c>
      <c r="C4135" t="s">
        <v>10398</v>
      </c>
      <c r="D4135" t="s">
        <v>54</v>
      </c>
      <c r="E4135">
        <v>19.274953799999999</v>
      </c>
      <c r="F4135">
        <v>38.58</v>
      </c>
      <c r="G4135">
        <v>16.3768414036021</v>
      </c>
      <c r="H4135">
        <v>-7.7875170153325604</v>
      </c>
      <c r="I4135">
        <v>14.390966768897799</v>
      </c>
      <c r="J4135">
        <v>-2.1656286876775299</v>
      </c>
      <c r="K4135">
        <v>41.123657336208197</v>
      </c>
      <c r="L4135">
        <v>37.204553834459396</v>
      </c>
      <c r="M4135">
        <v>33.882849906353101</v>
      </c>
      <c r="N4135">
        <v>0.31929106934211998</v>
      </c>
      <c r="O4135">
        <v>39.968895800933097</v>
      </c>
      <c r="P4135">
        <v>82.843601895734594</v>
      </c>
      <c r="Q4135">
        <v>2.1212332028138998E-2</v>
      </c>
    </row>
    <row r="4136" spans="1:17" hidden="1" x14ac:dyDescent="0.3">
      <c r="A4136" t="s">
        <v>8504</v>
      </c>
      <c r="B4136" t="s">
        <v>8505</v>
      </c>
      <c r="C4136" t="s">
        <v>10398</v>
      </c>
      <c r="D4136" t="s">
        <v>753</v>
      </c>
      <c r="E4136">
        <v>19.229981756999901</v>
      </c>
      <c r="F4136">
        <v>29.55</v>
      </c>
      <c r="G4136">
        <v>5.9630302336617902</v>
      </c>
      <c r="H4136">
        <v>-0.89308184656308598</v>
      </c>
      <c r="I4136">
        <v>2.32035095439451</v>
      </c>
      <c r="J4136">
        <v>-1.2683143171257001</v>
      </c>
      <c r="K4136">
        <v>28.476743684804902</v>
      </c>
      <c r="L4136">
        <v>26.1724543728699</v>
      </c>
      <c r="M4136">
        <v>53.416699079583402</v>
      </c>
      <c r="N4136">
        <v>1.41627320078422</v>
      </c>
      <c r="O4136">
        <v>16.988155668358701</v>
      </c>
      <c r="P4136">
        <v>45.781943759250098</v>
      </c>
      <c r="Q4136">
        <v>2.8878510423630001E-3</v>
      </c>
    </row>
    <row r="4137" spans="1:17" hidden="1" x14ac:dyDescent="0.3">
      <c r="A4137" t="s">
        <v>8506</v>
      </c>
      <c r="B4137" t="s">
        <v>8507</v>
      </c>
      <c r="C4137" t="s">
        <v>10398</v>
      </c>
      <c r="D4137" t="s">
        <v>407</v>
      </c>
      <c r="E4137">
        <v>19.2085285</v>
      </c>
      <c r="F4137">
        <v>63.89</v>
      </c>
      <c r="G4137">
        <v>73.618821515261104</v>
      </c>
      <c r="H4137">
        <v>117.234387598618</v>
      </c>
      <c r="I4137">
        <v>135.43644906438001</v>
      </c>
      <c r="J4137">
        <v>12.9489060949671</v>
      </c>
      <c r="K4137">
        <v>38.629588089464299</v>
      </c>
      <c r="L4137">
        <v>29.372598992759201</v>
      </c>
      <c r="M4137">
        <v>99.580790425084899</v>
      </c>
      <c r="N4137">
        <v>1.27766510889692</v>
      </c>
      <c r="O4137">
        <v>0</v>
      </c>
      <c r="P4137">
        <v>205.84011488750599</v>
      </c>
      <c r="Q4137">
        <v>0.15377613897999001</v>
      </c>
    </row>
    <row r="4138" spans="1:17" hidden="1" x14ac:dyDescent="0.3">
      <c r="A4138" t="s">
        <v>8508</v>
      </c>
      <c r="B4138" t="s">
        <v>8509</v>
      </c>
      <c r="C4138" t="s">
        <v>10398</v>
      </c>
      <c r="D4138" t="s">
        <v>467</v>
      </c>
      <c r="E4138">
        <v>19.183499999999999</v>
      </c>
      <c r="F4138">
        <v>14.21</v>
      </c>
      <c r="G4138">
        <v>283.48774867071398</v>
      </c>
      <c r="H4138">
        <v>14.348828446482701</v>
      </c>
      <c r="I4138">
        <v>-30.3792475846498</v>
      </c>
      <c r="J4138">
        <v>-7.5001034019511197</v>
      </c>
      <c r="K4138">
        <v>12.504662741949099</v>
      </c>
      <c r="L4138">
        <v>9.6258931826736802</v>
      </c>
      <c r="M4138">
        <v>33.055403347227802</v>
      </c>
      <c r="N4138">
        <v>2.3862489587270499</v>
      </c>
      <c r="O4138">
        <v>28.430682617874702</v>
      </c>
      <c r="P4138">
        <v>313.08139534883702</v>
      </c>
      <c r="Q4138">
        <v>0.147069115499391</v>
      </c>
    </row>
    <row r="4139" spans="1:17" hidden="1" x14ac:dyDescent="0.3">
      <c r="A4139" t="s">
        <v>8510</v>
      </c>
      <c r="B4139" t="s">
        <v>8511</v>
      </c>
      <c r="C4139" t="s">
        <v>10398</v>
      </c>
      <c r="D4139" t="s">
        <v>51</v>
      </c>
      <c r="E4139">
        <v>19.121008400000001</v>
      </c>
      <c r="F4139">
        <v>16.3</v>
      </c>
      <c r="G4139">
        <v>-79.578304548635501</v>
      </c>
      <c r="H4139">
        <v>-4.4216633567959702</v>
      </c>
      <c r="I4139">
        <v>-57.046607828789099</v>
      </c>
      <c r="J4139">
        <v>-7.1679128356903297</v>
      </c>
      <c r="K4139">
        <v>16.490674164150299</v>
      </c>
      <c r="L4139">
        <v>20.963123824275598</v>
      </c>
      <c r="M4139">
        <v>53.650666166982901</v>
      </c>
      <c r="N4139">
        <v>0.90467326633529199</v>
      </c>
      <c r="O4139">
        <v>124.907975460122</v>
      </c>
      <c r="P4139">
        <v>12.569060773480601</v>
      </c>
      <c r="Q4139">
        <v>-4.6683708884140002E-2</v>
      </c>
    </row>
    <row r="4140" spans="1:17" hidden="1" x14ac:dyDescent="0.3">
      <c r="A4140" t="s">
        <v>8512</v>
      </c>
      <c r="B4140" t="s">
        <v>8513</v>
      </c>
      <c r="C4140" t="s">
        <v>10398</v>
      </c>
      <c r="E4140">
        <v>19.068186000000001</v>
      </c>
      <c r="F4140">
        <v>26.33</v>
      </c>
      <c r="G4140">
        <v>-31.603322896954499</v>
      </c>
      <c r="H4140">
        <v>8.0189413948238997</v>
      </c>
      <c r="I4140">
        <v>10.594830109857901</v>
      </c>
      <c r="J4140">
        <v>10.484908480924</v>
      </c>
      <c r="K4140">
        <v>26.027373824303702</v>
      </c>
      <c r="L4140">
        <v>23.882046525097898</v>
      </c>
      <c r="M4140">
        <v>55.653834716252298</v>
      </c>
      <c r="N4140">
        <v>0.714182533661467</v>
      </c>
      <c r="O4140">
        <v>51.917964299278303</v>
      </c>
      <c r="P4140">
        <v>62.030769230769202</v>
      </c>
      <c r="Q4140">
        <v>9.2815055186722006E-2</v>
      </c>
    </row>
    <row r="4141" spans="1:17" hidden="1" x14ac:dyDescent="0.3">
      <c r="A4141" t="s">
        <v>8514</v>
      </c>
      <c r="B4141" t="s">
        <v>8515</v>
      </c>
      <c r="C4141" t="s">
        <v>10398</v>
      </c>
      <c r="D4141" t="s">
        <v>1657</v>
      </c>
      <c r="E4141">
        <v>19.0304042</v>
      </c>
      <c r="F4141">
        <v>45.02</v>
      </c>
      <c r="G4141">
        <v>-52.106555456092103</v>
      </c>
      <c r="H4141">
        <v>-1.51548486709346</v>
      </c>
      <c r="I4141">
        <v>-19.7124298344987</v>
      </c>
      <c r="J4141">
        <v>1.5472525958930099</v>
      </c>
      <c r="K4141">
        <v>47.138455428190099</v>
      </c>
      <c r="L4141">
        <v>51.139094109506097</v>
      </c>
      <c r="M4141">
        <v>55.112733954713697</v>
      </c>
      <c r="N4141">
        <v>1.23791102514506</v>
      </c>
      <c r="O4141">
        <v>48.2674366948022</v>
      </c>
      <c r="P4141">
        <v>22.005420054200499</v>
      </c>
    </row>
    <row r="4142" spans="1:17" hidden="1" x14ac:dyDescent="0.3">
      <c r="A4142" t="s">
        <v>8516</v>
      </c>
      <c r="B4142" t="s">
        <v>8517</v>
      </c>
      <c r="C4142" t="s">
        <v>10398</v>
      </c>
      <c r="D4142" t="s">
        <v>605</v>
      </c>
      <c r="E4142">
        <v>19.015785099999999</v>
      </c>
      <c r="F4142">
        <v>6337.75</v>
      </c>
      <c r="G4142">
        <v>93.826172125416093</v>
      </c>
      <c r="H4142">
        <v>39.351113874649599</v>
      </c>
      <c r="I4142">
        <v>149.71015823112899</v>
      </c>
      <c r="J4142">
        <v>6.5197339888612902</v>
      </c>
      <c r="K4142">
        <v>4862.7733742500805</v>
      </c>
      <c r="L4142">
        <v>3918.34382277947</v>
      </c>
      <c r="M4142">
        <v>94.157963609980499</v>
      </c>
      <c r="N4142">
        <v>1.7204344328238099</v>
      </c>
      <c r="O4142">
        <v>0</v>
      </c>
      <c r="P4142">
        <v>208.25632295719799</v>
      </c>
      <c r="Q4142">
        <v>0.140349261459186</v>
      </c>
    </row>
    <row r="4143" spans="1:17" hidden="1" x14ac:dyDescent="0.3">
      <c r="A4143" t="s">
        <v>8518</v>
      </c>
      <c r="B4143" t="s">
        <v>8519</v>
      </c>
      <c r="C4143" t="s">
        <v>10398</v>
      </c>
      <c r="D4143" t="s">
        <v>472</v>
      </c>
      <c r="E4143">
        <v>18.993493999999998</v>
      </c>
      <c r="F4143">
        <v>9.23</v>
      </c>
      <c r="G4143">
        <v>-13.493017747305499</v>
      </c>
      <c r="H4143">
        <v>-19.9671179022505</v>
      </c>
      <c r="I4143">
        <v>33.216178442470103</v>
      </c>
      <c r="J4143">
        <v>16.781530578038701</v>
      </c>
      <c r="K4143">
        <v>8.2313871804361405</v>
      </c>
      <c r="L4143">
        <v>8.3868274568529895</v>
      </c>
      <c r="M4143">
        <v>56.980116647290998</v>
      </c>
      <c r="N4143">
        <v>1.0430664460390899</v>
      </c>
      <c r="O4143">
        <v>28.927410617551399</v>
      </c>
      <c r="P4143">
        <v>63.362831858406999</v>
      </c>
      <c r="Q4143">
        <v>-3.0235722043289999E-3</v>
      </c>
    </row>
    <row r="4144" spans="1:17" hidden="1" x14ac:dyDescent="0.3">
      <c r="A4144" t="s">
        <v>8520</v>
      </c>
      <c r="B4144" t="s">
        <v>8521</v>
      </c>
      <c r="C4144" t="s">
        <v>10398</v>
      </c>
      <c r="D4144" t="s">
        <v>642</v>
      </c>
      <c r="E4144">
        <v>18.964490000000001</v>
      </c>
      <c r="F4144">
        <v>21.88</v>
      </c>
      <c r="G4144">
        <v>-19.974408201169201</v>
      </c>
      <c r="H4144">
        <v>-4.4216633567959702</v>
      </c>
      <c r="I4144">
        <v>46.5397669904971</v>
      </c>
      <c r="J4144">
        <v>-2.5696089313927399</v>
      </c>
      <c r="K4144">
        <v>21.159988373145602</v>
      </c>
      <c r="L4144">
        <v>19.247226992550601</v>
      </c>
      <c r="M4144">
        <v>50.204617017259302</v>
      </c>
      <c r="N4144">
        <v>0.32022085520973598</v>
      </c>
      <c r="O4144">
        <v>25.457038391224799</v>
      </c>
      <c r="P4144">
        <v>82.3333333333333</v>
      </c>
      <c r="Q4144">
        <v>-2.8592206790541998E-2</v>
      </c>
    </row>
    <row r="4145" spans="1:17" hidden="1" x14ac:dyDescent="0.3">
      <c r="A4145" t="s">
        <v>8522</v>
      </c>
      <c r="B4145" t="s">
        <v>8523</v>
      </c>
      <c r="C4145" t="s">
        <v>10398</v>
      </c>
      <c r="D4145" t="s">
        <v>6828</v>
      </c>
      <c r="E4145">
        <v>18.961263750000001</v>
      </c>
      <c r="F4145">
        <v>61.75</v>
      </c>
      <c r="G4145">
        <v>-53.50936870868</v>
      </c>
      <c r="H4145">
        <v>-6.1165786110332601</v>
      </c>
      <c r="I4145">
        <v>-5.3099088395120004</v>
      </c>
      <c r="J4145">
        <v>1.8580611902836901</v>
      </c>
      <c r="K4145">
        <v>57.118343390768203</v>
      </c>
      <c r="M4145">
        <v>57.722187275527098</v>
      </c>
      <c r="N4145">
        <v>0.53096179183135706</v>
      </c>
      <c r="O4145">
        <v>45.748987854250998</v>
      </c>
      <c r="P4145">
        <v>31.3829787234042</v>
      </c>
    </row>
    <row r="4146" spans="1:17" hidden="1" x14ac:dyDescent="0.3">
      <c r="A4146" t="s">
        <v>8524</v>
      </c>
      <c r="B4146" t="s">
        <v>8525</v>
      </c>
      <c r="C4146" t="s">
        <v>10398</v>
      </c>
      <c r="D4146" t="s">
        <v>605</v>
      </c>
      <c r="E4146">
        <v>18.938400000000001</v>
      </c>
      <c r="F4146">
        <v>12.14</v>
      </c>
      <c r="G4146">
        <v>6.5050080303970397</v>
      </c>
      <c r="H4146">
        <v>-18.442281913496998</v>
      </c>
      <c r="I4146">
        <v>-15.4748405007555</v>
      </c>
      <c r="J4146">
        <v>-15.3183397568354</v>
      </c>
      <c r="K4146">
        <v>14.6501441084835</v>
      </c>
      <c r="L4146">
        <v>13.1093965046284</v>
      </c>
      <c r="M4146">
        <v>17.389946940384</v>
      </c>
      <c r="N4146">
        <v>0.97324298462753001</v>
      </c>
      <c r="O4146">
        <v>79.242174629324495</v>
      </c>
      <c r="P4146">
        <v>36.098654708520101</v>
      </c>
      <c r="Q4146">
        <v>0.21894689792803099</v>
      </c>
    </row>
    <row r="4147" spans="1:17" hidden="1" x14ac:dyDescent="0.3">
      <c r="A4147" t="s">
        <v>8526</v>
      </c>
      <c r="B4147" t="s">
        <v>8527</v>
      </c>
      <c r="C4147" t="s">
        <v>10398</v>
      </c>
      <c r="D4147" t="s">
        <v>278</v>
      </c>
      <c r="E4147">
        <v>18.934581951999998</v>
      </c>
      <c r="F4147">
        <v>42.64</v>
      </c>
      <c r="G4147">
        <v>-38.870242422803898</v>
      </c>
      <c r="H4147">
        <v>-6.2842943230357902</v>
      </c>
      <c r="I4147">
        <v>-14.725599997668899</v>
      </c>
      <c r="J4147">
        <v>-3.0014235872338699</v>
      </c>
      <c r="K4147">
        <v>43.674545724379101</v>
      </c>
      <c r="L4147">
        <v>44.291912656260202</v>
      </c>
      <c r="M4147">
        <v>43.499580037356097</v>
      </c>
      <c r="N4147">
        <v>0.48296618713940798</v>
      </c>
      <c r="O4147">
        <v>30.651969981238199</v>
      </c>
      <c r="P4147">
        <v>9.0537084398977008</v>
      </c>
      <c r="Q4147">
        <v>2.4288138242656999E-2</v>
      </c>
    </row>
    <row r="4148" spans="1:17" hidden="1" x14ac:dyDescent="0.3">
      <c r="A4148" t="s">
        <v>8528</v>
      </c>
      <c r="B4148" t="s">
        <v>8529</v>
      </c>
      <c r="C4148" t="s">
        <v>10398</v>
      </c>
      <c r="E4148">
        <v>18.9339564</v>
      </c>
      <c r="F4148">
        <v>59.91</v>
      </c>
      <c r="G4148">
        <v>-63.211375209979003</v>
      </c>
      <c r="H4148">
        <v>-38.042715988374901</v>
      </c>
      <c r="I4148">
        <v>-51.7130254992218</v>
      </c>
      <c r="J4148">
        <v>-20.229971593575399</v>
      </c>
      <c r="O4148">
        <v>66.082457018861604</v>
      </c>
      <c r="P4148">
        <v>0</v>
      </c>
    </row>
    <row r="4149" spans="1:17" hidden="1" x14ac:dyDescent="0.3">
      <c r="A4149" t="s">
        <v>8530</v>
      </c>
      <c r="B4149" t="s">
        <v>8531</v>
      </c>
      <c r="C4149" t="s">
        <v>10398</v>
      </c>
      <c r="D4149" t="s">
        <v>514</v>
      </c>
      <c r="E4149">
        <v>18.90234272</v>
      </c>
      <c r="F4149">
        <v>28.64</v>
      </c>
      <c r="G4149">
        <v>-47.7650752495517</v>
      </c>
      <c r="H4149">
        <v>-12.3316312024551</v>
      </c>
      <c r="I4149">
        <v>-69.3297597632112</v>
      </c>
      <c r="J4149">
        <v>-6.08732397546874</v>
      </c>
      <c r="K4149">
        <v>32.577553731725502</v>
      </c>
      <c r="L4149">
        <v>39.347725923613297</v>
      </c>
      <c r="M4149">
        <v>43.814985542465998</v>
      </c>
      <c r="N4149">
        <v>0.54148471615720495</v>
      </c>
      <c r="O4149">
        <v>159.60195530726199</v>
      </c>
      <c r="P4149">
        <v>29.592760180995398</v>
      </c>
    </row>
    <row r="4150" spans="1:17" hidden="1" x14ac:dyDescent="0.3">
      <c r="A4150" t="s">
        <v>8532</v>
      </c>
      <c r="B4150" t="s">
        <v>8533</v>
      </c>
      <c r="C4150" t="s">
        <v>10398</v>
      </c>
      <c r="D4150" t="s">
        <v>407</v>
      </c>
      <c r="E4150">
        <v>18.819584765999998</v>
      </c>
      <c r="F4150">
        <v>14.62</v>
      </c>
      <c r="G4150">
        <v>334.533337448861</v>
      </c>
      <c r="H4150">
        <v>4.4064616432040102</v>
      </c>
      <c r="I4150">
        <v>160.38089350882399</v>
      </c>
      <c r="J4150">
        <v>19.733886324173302</v>
      </c>
      <c r="K4150">
        <v>12.4488563068792</v>
      </c>
      <c r="L4150">
        <v>9.2736840374547995</v>
      </c>
      <c r="M4150">
        <v>88.785709580176004</v>
      </c>
      <c r="N4150">
        <v>0.83042871957958597</v>
      </c>
      <c r="O4150">
        <v>20.2462380300957</v>
      </c>
      <c r="P4150">
        <v>412.98245614035</v>
      </c>
      <c r="Q4150">
        <v>9.3185759322130995E-2</v>
      </c>
    </row>
    <row r="4151" spans="1:17" hidden="1" x14ac:dyDescent="0.3">
      <c r="A4151" t="s">
        <v>8534</v>
      </c>
      <c r="B4151" t="s">
        <v>8535</v>
      </c>
      <c r="C4151" t="s">
        <v>10398</v>
      </c>
      <c r="D4151" t="s">
        <v>407</v>
      </c>
      <c r="E4151">
        <v>18.795579968999998</v>
      </c>
      <c r="F4151">
        <v>16.989999999999998</v>
      </c>
      <c r="G4151">
        <v>143.119033899725</v>
      </c>
      <c r="H4151">
        <v>-9.6438855790181996</v>
      </c>
      <c r="I4151">
        <v>-36.4518563138339</v>
      </c>
      <c r="J4151">
        <v>-1.3604262046742901</v>
      </c>
      <c r="K4151">
        <v>19.415032028642699</v>
      </c>
      <c r="L4151">
        <v>17.877404228453099</v>
      </c>
      <c r="M4151">
        <v>36.179210954929502</v>
      </c>
      <c r="N4151">
        <v>1.29239967338171</v>
      </c>
      <c r="O4151">
        <v>76.280164802825198</v>
      </c>
      <c r="P4151">
        <v>215.79925650557601</v>
      </c>
      <c r="Q4151">
        <v>0.14813304028093399</v>
      </c>
    </row>
    <row r="4152" spans="1:17" hidden="1" x14ac:dyDescent="0.3">
      <c r="A4152" t="s">
        <v>8536</v>
      </c>
      <c r="B4152" t="s">
        <v>8537</v>
      </c>
      <c r="C4152" t="s">
        <v>10398</v>
      </c>
      <c r="D4152" t="s">
        <v>3147</v>
      </c>
      <c r="E4152">
        <v>18.716957740000002</v>
      </c>
      <c r="F4152">
        <v>13.1</v>
      </c>
      <c r="G4152">
        <v>4.0798227096319497</v>
      </c>
      <c r="H4152">
        <v>-5.3426150068343397</v>
      </c>
      <c r="I4152">
        <v>-9.4717480453095</v>
      </c>
      <c r="J4152">
        <v>-3.16374906053418</v>
      </c>
      <c r="K4152">
        <v>13.214389162243901</v>
      </c>
      <c r="L4152">
        <v>12.111724444494101</v>
      </c>
      <c r="M4152">
        <v>48.356943007400297</v>
      </c>
      <c r="N4152">
        <v>1.14187818738656</v>
      </c>
      <c r="O4152">
        <v>32.137404580152598</v>
      </c>
      <c r="P4152">
        <v>49.714285714285701</v>
      </c>
      <c r="Q4152">
        <v>9.9906046453135999E-2</v>
      </c>
    </row>
    <row r="4153" spans="1:17" hidden="1" x14ac:dyDescent="0.3">
      <c r="A4153" t="s">
        <v>8538</v>
      </c>
      <c r="B4153" t="s">
        <v>8539</v>
      </c>
      <c r="C4153" t="s">
        <v>10398</v>
      </c>
      <c r="D4153" t="s">
        <v>418</v>
      </c>
      <c r="E4153">
        <v>18.675672840000001</v>
      </c>
      <c r="F4153">
        <v>17.93</v>
      </c>
      <c r="G4153">
        <v>-26.2507071968551</v>
      </c>
      <c r="H4153">
        <v>-20.285299720432299</v>
      </c>
      <c r="I4153">
        <v>-20.0635856497059</v>
      </c>
      <c r="J4153">
        <v>-4.2923147495659197</v>
      </c>
      <c r="K4153">
        <v>20.119966871201001</v>
      </c>
      <c r="L4153">
        <v>21.251311670741099</v>
      </c>
      <c r="M4153">
        <v>25.378753564482398</v>
      </c>
      <c r="N4153">
        <v>0.72453450164293498</v>
      </c>
      <c r="O4153">
        <v>55.493586168432699</v>
      </c>
      <c r="P4153">
        <v>14.5686900958466</v>
      </c>
      <c r="Q4153">
        <v>0.119198807388816</v>
      </c>
    </row>
    <row r="4154" spans="1:17" hidden="1" x14ac:dyDescent="0.3">
      <c r="A4154" t="s">
        <v>8540</v>
      </c>
      <c r="B4154" t="s">
        <v>8541</v>
      </c>
      <c r="C4154" t="s">
        <v>10398</v>
      </c>
      <c r="D4154" t="s">
        <v>390</v>
      </c>
      <c r="E4154">
        <v>18.569232</v>
      </c>
      <c r="F4154">
        <v>16.72</v>
      </c>
      <c r="G4154">
        <v>-23.770861867996501</v>
      </c>
      <c r="H4154">
        <v>3.7240320074424198</v>
      </c>
      <c r="I4154">
        <v>-11.9365668086357</v>
      </c>
      <c r="J4154">
        <v>0.22171376741940901</v>
      </c>
      <c r="K4154">
        <v>15.879521057829599</v>
      </c>
      <c r="L4154">
        <v>16.810505398086502</v>
      </c>
      <c r="M4154">
        <v>64.925016838898102</v>
      </c>
      <c r="N4154">
        <v>1.7078624495928501</v>
      </c>
      <c r="O4154">
        <v>105.741626794258</v>
      </c>
      <c r="P4154">
        <v>23.851851851851801</v>
      </c>
      <c r="Q4154">
        <v>5.6847936696459997E-3</v>
      </c>
    </row>
    <row r="4155" spans="1:17" hidden="1" x14ac:dyDescent="0.3">
      <c r="A4155" t="s">
        <v>8542</v>
      </c>
      <c r="B4155" t="s">
        <v>8543</v>
      </c>
      <c r="C4155" t="s">
        <v>10398</v>
      </c>
      <c r="D4155" t="s">
        <v>1458</v>
      </c>
      <c r="E4155">
        <v>18.567145249999999</v>
      </c>
      <c r="F4155">
        <v>14.05</v>
      </c>
      <c r="G4155">
        <v>97.385351706367899</v>
      </c>
      <c r="H4155">
        <v>1.29262235748974</v>
      </c>
      <c r="I4155">
        <v>26.899543073913801</v>
      </c>
      <c r="J4155">
        <v>0.35559813609650698</v>
      </c>
      <c r="K4155">
        <v>14.3054186403178</v>
      </c>
      <c r="L4155">
        <v>12.6408349854043</v>
      </c>
      <c r="M4155">
        <v>41.277627776793601</v>
      </c>
      <c r="N4155">
        <v>0.79261363636363602</v>
      </c>
      <c r="O4155">
        <v>13.8790035587188</v>
      </c>
      <c r="P4155">
        <v>183.26612903225799</v>
      </c>
    </row>
    <row r="4156" spans="1:17" hidden="1" x14ac:dyDescent="0.3">
      <c r="A4156" t="s">
        <v>8544</v>
      </c>
      <c r="B4156" t="s">
        <v>8545</v>
      </c>
      <c r="C4156" t="s">
        <v>10398</v>
      </c>
      <c r="D4156" t="s">
        <v>1171</v>
      </c>
      <c r="E4156">
        <v>18.564553499999999</v>
      </c>
      <c r="F4156">
        <v>5.35</v>
      </c>
      <c r="G4156">
        <v>174.383626049149</v>
      </c>
      <c r="H4156">
        <v>30.261880947001401</v>
      </c>
      <c r="I4156">
        <v>110.537181665112</v>
      </c>
      <c r="J4156">
        <v>-2.0878992163508601</v>
      </c>
      <c r="K4156">
        <v>4.2809525261905899</v>
      </c>
      <c r="L4156">
        <v>3.1204550041289498</v>
      </c>
      <c r="M4156">
        <v>64.088567969318603</v>
      </c>
      <c r="N4156">
        <v>0.84685395926322304</v>
      </c>
      <c r="O4156">
        <v>9.7196261682243001</v>
      </c>
      <c r="P4156">
        <v>245.16129032257999</v>
      </c>
      <c r="Q4156">
        <v>8.7393074707063007E-2</v>
      </c>
    </row>
    <row r="4157" spans="1:17" hidden="1" x14ac:dyDescent="0.3">
      <c r="A4157" t="s">
        <v>8546</v>
      </c>
      <c r="B4157" t="s">
        <v>8547</v>
      </c>
      <c r="C4157" t="s">
        <v>10398</v>
      </c>
      <c r="D4157" t="s">
        <v>4325</v>
      </c>
      <c r="E4157">
        <v>18.550239999999999</v>
      </c>
      <c r="F4157">
        <v>34.479999999999997</v>
      </c>
      <c r="G4157">
        <v>-6.4507895352659999</v>
      </c>
      <c r="H4157">
        <v>-8.4451335998806201</v>
      </c>
      <c r="I4157">
        <v>-6.5095364495665304</v>
      </c>
      <c r="J4157">
        <v>-1.9457228850658701</v>
      </c>
      <c r="K4157">
        <v>34.836640320973203</v>
      </c>
      <c r="L4157">
        <v>34.275856644521802</v>
      </c>
      <c r="M4157">
        <v>46.5948726365108</v>
      </c>
      <c r="N4157">
        <v>1.0970842349068901</v>
      </c>
      <c r="O4157">
        <v>35.962877030162403</v>
      </c>
      <c r="P4157">
        <v>29.3808630393996</v>
      </c>
      <c r="Q4157">
        <v>3.1954212903511997E-2</v>
      </c>
    </row>
    <row r="4158" spans="1:17" hidden="1" x14ac:dyDescent="0.3">
      <c r="A4158" t="s">
        <v>8548</v>
      </c>
      <c r="B4158" t="s">
        <v>8549</v>
      </c>
      <c r="C4158" t="s">
        <v>10398</v>
      </c>
      <c r="D4158" t="s">
        <v>2300</v>
      </c>
      <c r="E4158">
        <v>18.506250000000001</v>
      </c>
      <c r="F4158">
        <v>47</v>
      </c>
      <c r="G4158">
        <v>-19.109396560586699</v>
      </c>
      <c r="H4158">
        <v>1.58106515616446</v>
      </c>
      <c r="I4158">
        <v>69.979933124670893</v>
      </c>
      <c r="J4158">
        <v>-2.98401541164043</v>
      </c>
      <c r="K4158">
        <v>43.338995832259698</v>
      </c>
      <c r="L4158">
        <v>35.998828297607901</v>
      </c>
      <c r="M4158">
        <v>53.162697302390299</v>
      </c>
      <c r="N4158">
        <v>0.89167537443399503</v>
      </c>
      <c r="O4158">
        <v>11.702127659574399</v>
      </c>
      <c r="P4158">
        <v>108.425720620842</v>
      </c>
    </row>
    <row r="4159" spans="1:17" hidden="1" x14ac:dyDescent="0.3">
      <c r="A4159" t="s">
        <v>8550</v>
      </c>
      <c r="B4159" t="s">
        <v>8551</v>
      </c>
      <c r="C4159" t="s">
        <v>10398</v>
      </c>
      <c r="D4159" t="s">
        <v>46</v>
      </c>
      <c r="E4159">
        <v>18.3113846</v>
      </c>
      <c r="F4159">
        <v>10.87</v>
      </c>
      <c r="G4159">
        <v>164.19013710566</v>
      </c>
      <c r="H4159">
        <v>-20.839573804557102</v>
      </c>
      <c r="I4159">
        <v>140.71422684215699</v>
      </c>
      <c r="J4159">
        <v>-7.2195840774148499</v>
      </c>
      <c r="K4159">
        <v>11.7981233771497</v>
      </c>
      <c r="L4159">
        <v>8.6226245617268606</v>
      </c>
      <c r="M4159">
        <v>37.945209430175403</v>
      </c>
      <c r="N4159">
        <v>0.55434606869558301</v>
      </c>
      <c r="O4159">
        <v>43.238270469181202</v>
      </c>
      <c r="P4159">
        <v>218.76832844574699</v>
      </c>
      <c r="Q4159">
        <v>6.2888102960164005E-2</v>
      </c>
    </row>
    <row r="4160" spans="1:17" hidden="1" x14ac:dyDescent="0.3">
      <c r="A4160" t="s">
        <v>8552</v>
      </c>
      <c r="B4160" t="s">
        <v>8553</v>
      </c>
      <c r="C4160" t="s">
        <v>10398</v>
      </c>
      <c r="D4160" t="s">
        <v>46</v>
      </c>
      <c r="E4160">
        <v>18.308879999999998</v>
      </c>
      <c r="F4160">
        <v>3.54</v>
      </c>
      <c r="G4160">
        <v>-85.954593423685196</v>
      </c>
      <c r="H4160">
        <v>-56.066870795994802</v>
      </c>
      <c r="I4160">
        <v>-62.869087919003903</v>
      </c>
      <c r="J4160">
        <v>-15.488877585226501</v>
      </c>
      <c r="K4160">
        <v>5.2440827894145396</v>
      </c>
      <c r="L4160">
        <v>6.06688209747771</v>
      </c>
      <c r="M4160">
        <v>25.070753650141501</v>
      </c>
      <c r="N4160">
        <v>0.47128096389406399</v>
      </c>
      <c r="O4160">
        <v>149.60451977401101</v>
      </c>
      <c r="P4160">
        <v>8.9230769230769198</v>
      </c>
      <c r="Q4160">
        <v>-2.8946340694409999E-2</v>
      </c>
    </row>
    <row r="4161" spans="1:17" hidden="1" x14ac:dyDescent="0.3">
      <c r="A4161" t="s">
        <v>8554</v>
      </c>
      <c r="B4161" t="s">
        <v>8555</v>
      </c>
      <c r="C4161" t="s">
        <v>10398</v>
      </c>
      <c r="D4161" t="s">
        <v>3316</v>
      </c>
      <c r="E4161">
        <v>18.29823</v>
      </c>
      <c r="F4161">
        <v>17.95</v>
      </c>
      <c r="G4161">
        <v>-86.340634629930307</v>
      </c>
      <c r="H4161">
        <v>2.09106606889969</v>
      </c>
      <c r="I4161">
        <v>-62.711156270050203</v>
      </c>
      <c r="J4161">
        <v>-1.74940063568771E-2</v>
      </c>
      <c r="K4161">
        <v>18.627099409438301</v>
      </c>
      <c r="L4161">
        <v>27.796425666310402</v>
      </c>
      <c r="M4161">
        <v>59.292016725602203</v>
      </c>
      <c r="N4161">
        <v>0.55801861285393894</v>
      </c>
      <c r="O4161">
        <v>302.95264623955399</v>
      </c>
      <c r="P4161">
        <v>9.3845216331505092</v>
      </c>
      <c r="Q4161">
        <v>3.606113449606E-2</v>
      </c>
    </row>
    <row r="4162" spans="1:17" hidden="1" x14ac:dyDescent="0.3">
      <c r="A4162" t="s">
        <v>8556</v>
      </c>
      <c r="B4162" t="s">
        <v>8557</v>
      </c>
      <c r="C4162" t="s">
        <v>10398</v>
      </c>
      <c r="D4162" t="s">
        <v>259</v>
      </c>
      <c r="E4162">
        <v>18.297174399999999</v>
      </c>
      <c r="F4162">
        <v>63.68</v>
      </c>
      <c r="G4162">
        <v>418.899032047113</v>
      </c>
      <c r="H4162">
        <v>-24.043091044535601</v>
      </c>
      <c r="I4162">
        <v>45.396359001825303</v>
      </c>
      <c r="J4162">
        <v>-9.4395426403410099</v>
      </c>
      <c r="K4162">
        <v>69.756718864555907</v>
      </c>
      <c r="L4162">
        <v>53.382961063205002</v>
      </c>
      <c r="M4162">
        <v>28.108008618235399</v>
      </c>
      <c r="N4162">
        <v>0.77697169408906896</v>
      </c>
      <c r="O4162">
        <v>46.529522613065303</v>
      </c>
      <c r="P4162">
        <v>448.49267872523598</v>
      </c>
    </row>
    <row r="4163" spans="1:17" hidden="1" x14ac:dyDescent="0.3">
      <c r="A4163" t="s">
        <v>8558</v>
      </c>
      <c r="B4163" t="s">
        <v>8559</v>
      </c>
      <c r="C4163" t="s">
        <v>10398</v>
      </c>
      <c r="D4163" t="s">
        <v>533</v>
      </c>
      <c r="E4163">
        <v>18.2780092</v>
      </c>
      <c r="F4163">
        <v>13.01</v>
      </c>
      <c r="G4163">
        <v>-28.7409334998285</v>
      </c>
      <c r="H4163">
        <v>12.378336643203999</v>
      </c>
      <c r="I4163">
        <v>6.8806876627974098</v>
      </c>
      <c r="J4163">
        <v>-10.463367381144799</v>
      </c>
      <c r="K4163">
        <v>11.308070558683401</v>
      </c>
      <c r="L4163">
        <v>11.2720744612235</v>
      </c>
      <c r="M4163">
        <v>60.288232317118698</v>
      </c>
      <c r="N4163">
        <v>3.1830577736503902</v>
      </c>
      <c r="O4163">
        <v>18.601076095311299</v>
      </c>
      <c r="P4163">
        <v>51.103368176538901</v>
      </c>
      <c r="Q4163">
        <v>3.9191476402784003E-2</v>
      </c>
    </row>
    <row r="4164" spans="1:17" hidden="1" x14ac:dyDescent="0.3">
      <c r="A4164" t="s">
        <v>8560</v>
      </c>
      <c r="B4164" t="s">
        <v>8561</v>
      </c>
      <c r="C4164" t="s">
        <v>10398</v>
      </c>
      <c r="D4164" t="s">
        <v>533</v>
      </c>
      <c r="E4164">
        <v>18.235506000000001</v>
      </c>
      <c r="F4164">
        <v>57.84</v>
      </c>
      <c r="G4164">
        <v>111.30597847806099</v>
      </c>
      <c r="H4164">
        <v>47.989403836879902</v>
      </c>
      <c r="I4164">
        <v>18.416385827064101</v>
      </c>
      <c r="J4164">
        <v>-1.71336738114487</v>
      </c>
      <c r="K4164">
        <v>46.483591105324898</v>
      </c>
      <c r="L4164">
        <v>39.197787041425698</v>
      </c>
      <c r="M4164">
        <v>95.475086584030606</v>
      </c>
      <c r="N4164">
        <v>7.0454545454545395E-2</v>
      </c>
      <c r="O4164">
        <v>0</v>
      </c>
      <c r="P4164">
        <v>200.93652445369401</v>
      </c>
    </row>
    <row r="4165" spans="1:17" hidden="1" x14ac:dyDescent="0.3">
      <c r="A4165" t="s">
        <v>8562</v>
      </c>
      <c r="B4165" t="s">
        <v>8563</v>
      </c>
      <c r="C4165" t="s">
        <v>10398</v>
      </c>
      <c r="D4165" t="s">
        <v>533</v>
      </c>
      <c r="E4165">
        <v>18.1962145</v>
      </c>
      <c r="F4165">
        <v>93.29</v>
      </c>
      <c r="G4165">
        <v>166.941636220796</v>
      </c>
      <c r="H4165">
        <v>79.107979360125896</v>
      </c>
      <c r="I4165">
        <v>103.865207434252</v>
      </c>
      <c r="J4165">
        <v>9.7833529527847602</v>
      </c>
      <c r="K4165">
        <v>67.059658305007105</v>
      </c>
      <c r="L4165">
        <v>51.051667480479303</v>
      </c>
      <c r="M4165">
        <v>75.122983855190398</v>
      </c>
      <c r="N4165">
        <v>3.6996061099460098</v>
      </c>
      <c r="O4165">
        <v>10.7621395647979</v>
      </c>
      <c r="P4165">
        <v>227.333333333333</v>
      </c>
      <c r="Q4165">
        <v>0.14749093317311701</v>
      </c>
    </row>
    <row r="4166" spans="1:17" hidden="1" x14ac:dyDescent="0.3">
      <c r="A4166" t="s">
        <v>8564</v>
      </c>
      <c r="B4166" t="s">
        <v>8565</v>
      </c>
      <c r="C4166" t="s">
        <v>10398</v>
      </c>
      <c r="D4166" t="s">
        <v>2435</v>
      </c>
      <c r="E4166">
        <v>18.188581224</v>
      </c>
      <c r="F4166">
        <v>1.1599999999999999</v>
      </c>
      <c r="G4166">
        <v>3.7396866552101802</v>
      </c>
      <c r="H4166">
        <v>-19.9772189123515</v>
      </c>
      <c r="I4166">
        <v>12.241781684319401</v>
      </c>
      <c r="J4166">
        <v>5.8338024301758598</v>
      </c>
      <c r="K4166">
        <v>1.0961624236102001</v>
      </c>
      <c r="L4166">
        <v>0.94994851260813096</v>
      </c>
      <c r="M4166">
        <v>63.890182400630003</v>
      </c>
      <c r="N4166">
        <v>0.60045408954964996</v>
      </c>
      <c r="O4166">
        <v>25</v>
      </c>
      <c r="P4166">
        <v>75.757575757575694</v>
      </c>
      <c r="Q4166">
        <v>7.2765163564370003E-2</v>
      </c>
    </row>
    <row r="4167" spans="1:17" hidden="1" x14ac:dyDescent="0.3">
      <c r="A4167" t="s">
        <v>8566</v>
      </c>
      <c r="B4167" t="s">
        <v>8567</v>
      </c>
      <c r="C4167" t="s">
        <v>10398</v>
      </c>
      <c r="D4167" t="s">
        <v>132</v>
      </c>
      <c r="E4167">
        <v>18.176260979999999</v>
      </c>
      <c r="F4167">
        <v>17.53</v>
      </c>
      <c r="G4167">
        <v>-49.803500692721698</v>
      </c>
      <c r="H4167">
        <v>-11.1457085423796</v>
      </c>
      <c r="I4167">
        <v>-22.875307831026898</v>
      </c>
      <c r="J4167">
        <v>-5.8593043629027504</v>
      </c>
      <c r="K4167">
        <v>19.3652113583165</v>
      </c>
      <c r="L4167">
        <v>21.8507426844827</v>
      </c>
      <c r="M4167">
        <v>29.258917341245802</v>
      </c>
      <c r="N4167">
        <v>0.53958667038283303</v>
      </c>
      <c r="O4167">
        <v>121.448944666286</v>
      </c>
      <c r="P4167">
        <v>3.1176470588235299</v>
      </c>
      <c r="Q4167">
        <v>-1.9885767395773999E-2</v>
      </c>
    </row>
    <row r="4168" spans="1:17" hidden="1" x14ac:dyDescent="0.3">
      <c r="A4168" t="s">
        <v>8568</v>
      </c>
      <c r="B4168" t="s">
        <v>8569</v>
      </c>
      <c r="C4168" t="s">
        <v>10398</v>
      </c>
      <c r="E4168">
        <v>18.140104350000001</v>
      </c>
      <c r="F4168">
        <v>68.3</v>
      </c>
      <c r="G4168">
        <v>-63.089264983867999</v>
      </c>
      <c r="H4168">
        <v>-34.9071002499998</v>
      </c>
      <c r="I4168">
        <v>-51.590915273110703</v>
      </c>
      <c r="J4168">
        <v>-7.5028410653554101</v>
      </c>
      <c r="M4168">
        <v>14.3042978768505</v>
      </c>
      <c r="O4168">
        <v>50.805270863836</v>
      </c>
      <c r="P4168">
        <v>0.44117647058823301</v>
      </c>
    </row>
    <row r="4169" spans="1:17" hidden="1" x14ac:dyDescent="0.3">
      <c r="A4169" t="s">
        <v>8570</v>
      </c>
      <c r="B4169" t="s">
        <v>8571</v>
      </c>
      <c r="C4169" t="s">
        <v>10398</v>
      </c>
      <c r="D4169" t="s">
        <v>533</v>
      </c>
      <c r="E4169">
        <v>18.133500000000002</v>
      </c>
      <c r="F4169">
        <v>17.27</v>
      </c>
      <c r="G4169">
        <v>49.370083891824997</v>
      </c>
      <c r="H4169">
        <v>56.545212202738398</v>
      </c>
      <c r="I4169">
        <v>66.808343289593395</v>
      </c>
      <c r="J4169">
        <v>4.4886408881994804</v>
      </c>
      <c r="K4169">
        <v>13.869371828715501</v>
      </c>
      <c r="L4169">
        <v>11.3094518732468</v>
      </c>
      <c r="M4169">
        <v>60.552300965246602</v>
      </c>
      <c r="N4169">
        <v>1.95438334367607</v>
      </c>
      <c r="O4169">
        <v>8.8013896931094404</v>
      </c>
      <c r="P4169">
        <v>107.32292917166799</v>
      </c>
      <c r="Q4169">
        <v>8.2156527588738995E-2</v>
      </c>
    </row>
    <row r="4170" spans="1:17" hidden="1" x14ac:dyDescent="0.3">
      <c r="A4170" t="s">
        <v>8572</v>
      </c>
      <c r="B4170" t="s">
        <v>3503</v>
      </c>
      <c r="C4170" t="s">
        <v>10398</v>
      </c>
      <c r="D4170" t="s">
        <v>259</v>
      </c>
      <c r="E4170">
        <v>18.124275000000001</v>
      </c>
      <c r="F4170">
        <v>7.25</v>
      </c>
      <c r="G4170">
        <v>-1.27506260732668</v>
      </c>
      <c r="H4170">
        <v>-13.7966633567959</v>
      </c>
      <c r="I4170">
        <v>-33.792971385970503</v>
      </c>
      <c r="J4170">
        <v>-1.71336738114487</v>
      </c>
      <c r="K4170">
        <v>7.8967263475301896</v>
      </c>
      <c r="L4170">
        <v>7.8216700535720403</v>
      </c>
      <c r="M4170">
        <v>8.3395127284331192</v>
      </c>
      <c r="N4170">
        <v>0.12869336835193601</v>
      </c>
      <c r="O4170">
        <v>72.413793103448199</v>
      </c>
      <c r="P4170">
        <v>52.631578947368403</v>
      </c>
      <c r="Q4170">
        <v>5.2067485438716997E-2</v>
      </c>
    </row>
    <row r="4171" spans="1:17" hidden="1" x14ac:dyDescent="0.3">
      <c r="A4171" t="s">
        <v>8573</v>
      </c>
      <c r="B4171" t="s">
        <v>8574</v>
      </c>
      <c r="C4171" t="s">
        <v>10398</v>
      </c>
      <c r="D4171" t="s">
        <v>753</v>
      </c>
      <c r="E4171">
        <v>18.095091273000001</v>
      </c>
      <c r="F4171">
        <v>976.23</v>
      </c>
      <c r="G4171">
        <v>21.413345030823699</v>
      </c>
      <c r="H4171">
        <v>-0.33037269572566702</v>
      </c>
      <c r="I4171">
        <v>-0.100494284100033</v>
      </c>
      <c r="J4171">
        <v>0.48621227763696001</v>
      </c>
      <c r="K4171">
        <v>954.543621345426</v>
      </c>
      <c r="L4171">
        <v>870.61709817025201</v>
      </c>
      <c r="M4171">
        <v>55.6599041266266</v>
      </c>
      <c r="N4171">
        <v>0.59962757405459999</v>
      </c>
      <c r="O4171">
        <v>7.0290812615879403</v>
      </c>
      <c r="P4171">
        <v>57.968575543293497</v>
      </c>
      <c r="Q4171">
        <v>1.8114824755041999E-2</v>
      </c>
    </row>
    <row r="4172" spans="1:17" hidden="1" x14ac:dyDescent="0.3">
      <c r="A4172" t="s">
        <v>8575</v>
      </c>
      <c r="B4172" t="s">
        <v>8576</v>
      </c>
      <c r="C4172" t="s">
        <v>10398</v>
      </c>
      <c r="D4172" t="s">
        <v>278</v>
      </c>
      <c r="E4172">
        <v>18.083303699999998</v>
      </c>
      <c r="F4172">
        <v>14.47</v>
      </c>
      <c r="G4172">
        <v>-48.4837812072711</v>
      </c>
      <c r="H4172">
        <v>-0.12505906019166901</v>
      </c>
      <c r="I4172">
        <v>-24.134258006326899</v>
      </c>
      <c r="J4172">
        <v>4.0491062660792903</v>
      </c>
      <c r="K4172">
        <v>14.363580264717999</v>
      </c>
      <c r="L4172">
        <v>15.597620355598099</v>
      </c>
      <c r="M4172">
        <v>57.464291191021999</v>
      </c>
      <c r="N4172">
        <v>0.96695556901434299</v>
      </c>
      <c r="O4172">
        <v>68.279198341395997</v>
      </c>
      <c r="P4172">
        <v>17.833876221498301</v>
      </c>
      <c r="Q4172">
        <v>8.8091720311034002E-2</v>
      </c>
    </row>
    <row r="4173" spans="1:17" hidden="1" x14ac:dyDescent="0.3">
      <c r="A4173" t="s">
        <v>8577</v>
      </c>
      <c r="B4173" t="s">
        <v>8578</v>
      </c>
      <c r="C4173" t="s">
        <v>10398</v>
      </c>
      <c r="D4173" t="s">
        <v>141</v>
      </c>
      <c r="E4173">
        <v>18.017385300000001</v>
      </c>
      <c r="F4173">
        <v>50.97</v>
      </c>
      <c r="G4173">
        <v>-11.798407482375501</v>
      </c>
      <c r="H4173">
        <v>-6.2738582076942802</v>
      </c>
      <c r="I4173">
        <v>8.6011981855051101</v>
      </c>
      <c r="J4173">
        <v>2.1885934031688499</v>
      </c>
      <c r="K4173">
        <v>52.136976156099003</v>
      </c>
      <c r="L4173">
        <v>50.132868134527101</v>
      </c>
      <c r="M4173">
        <v>43.280196201253197</v>
      </c>
      <c r="N4173">
        <v>0.59576538820585101</v>
      </c>
      <c r="O4173">
        <v>33.411810869138698</v>
      </c>
      <c r="P4173">
        <v>46.465517241379303</v>
      </c>
      <c r="Q4173">
        <v>5.3820458482203001E-2</v>
      </c>
    </row>
    <row r="4174" spans="1:17" hidden="1" x14ac:dyDescent="0.3">
      <c r="A4174" t="s">
        <v>8579</v>
      </c>
      <c r="B4174" t="s">
        <v>8580</v>
      </c>
      <c r="C4174" t="s">
        <v>10398</v>
      </c>
      <c r="D4174" t="s">
        <v>51</v>
      </c>
      <c r="E4174">
        <v>18.014155599999999</v>
      </c>
      <c r="F4174">
        <v>58.97</v>
      </c>
      <c r="G4174">
        <v>88.329487098669105</v>
      </c>
      <c r="H4174">
        <v>13.051290307217</v>
      </c>
      <c r="I4174">
        <v>72.437820964782702</v>
      </c>
      <c r="J4174">
        <v>-10.0878300463255</v>
      </c>
      <c r="K4174">
        <v>50.844880145225098</v>
      </c>
      <c r="L4174">
        <v>39.050881008807401</v>
      </c>
      <c r="M4174">
        <v>63.2704753638358</v>
      </c>
      <c r="N4174">
        <v>1.19027783516981</v>
      </c>
      <c r="O4174">
        <v>8.0210276411734895</v>
      </c>
      <c r="P4174">
        <v>174.279069767441</v>
      </c>
      <c r="Q4174">
        <v>0.139296619694464</v>
      </c>
    </row>
    <row r="4175" spans="1:17" hidden="1" x14ac:dyDescent="0.3">
      <c r="A4175" t="s">
        <v>8581</v>
      </c>
      <c r="B4175" t="s">
        <v>8582</v>
      </c>
      <c r="C4175" t="s">
        <v>10398</v>
      </c>
      <c r="D4175" t="s">
        <v>605</v>
      </c>
      <c r="E4175">
        <v>18.011500000000002</v>
      </c>
      <c r="F4175">
        <v>11.05</v>
      </c>
      <c r="G4175">
        <v>-0.35388059625179802</v>
      </c>
      <c r="H4175">
        <v>-0.55069561486048901</v>
      </c>
      <c r="I4175">
        <v>41.817872352460398</v>
      </c>
      <c r="J4175">
        <v>-5.9614557413827596</v>
      </c>
      <c r="K4175">
        <v>11.3354276378675</v>
      </c>
      <c r="L4175">
        <v>10.2577947870533</v>
      </c>
      <c r="M4175">
        <v>30.443620683168898</v>
      </c>
      <c r="N4175">
        <v>0.69179329289217395</v>
      </c>
      <c r="O4175">
        <v>30.045248868778199</v>
      </c>
      <c r="P4175">
        <v>78.802588996763703</v>
      </c>
      <c r="Q4175">
        <v>7.6418566309635005E-2</v>
      </c>
    </row>
    <row r="4176" spans="1:17" hidden="1" x14ac:dyDescent="0.3">
      <c r="A4176" t="s">
        <v>8583</v>
      </c>
      <c r="B4176" t="s">
        <v>8584</v>
      </c>
      <c r="C4176" t="s">
        <v>10398</v>
      </c>
      <c r="D4176" t="s">
        <v>390</v>
      </c>
      <c r="E4176">
        <v>18.000588</v>
      </c>
      <c r="F4176">
        <v>48.04</v>
      </c>
      <c r="G4176">
        <v>-34.933548155955599</v>
      </c>
      <c r="H4176">
        <v>0.154350523056552</v>
      </c>
      <c r="I4176">
        <v>0.52198698325139803</v>
      </c>
      <c r="J4176">
        <v>-5.7913462950100101</v>
      </c>
      <c r="K4176">
        <v>48.917321034159102</v>
      </c>
      <c r="L4176">
        <v>48.6579304862247</v>
      </c>
      <c r="M4176">
        <v>44.089063970951202</v>
      </c>
      <c r="N4176">
        <v>1.24107067601146</v>
      </c>
      <c r="O4176">
        <v>43.2348043297252</v>
      </c>
      <c r="P4176">
        <v>24.779220779220701</v>
      </c>
      <c r="Q4176">
        <v>-1.298974705667E-2</v>
      </c>
    </row>
    <row r="4177" spans="1:17" hidden="1" x14ac:dyDescent="0.3">
      <c r="A4177" t="s">
        <v>8585</v>
      </c>
      <c r="B4177" t="s">
        <v>8586</v>
      </c>
      <c r="C4177" t="s">
        <v>10398</v>
      </c>
      <c r="D4177" t="s">
        <v>7946</v>
      </c>
      <c r="E4177">
        <v>17.983652405000001</v>
      </c>
      <c r="F4177">
        <v>43.37</v>
      </c>
      <c r="G4177">
        <v>60.625651567490799</v>
      </c>
      <c r="H4177">
        <v>17.5393304984003</v>
      </c>
      <c r="I4177">
        <v>-24.524638930688401</v>
      </c>
      <c r="J4177">
        <v>-10.3402689023618</v>
      </c>
      <c r="K4177">
        <v>40.354387823182797</v>
      </c>
      <c r="L4177">
        <v>36.354941555484402</v>
      </c>
      <c r="M4177">
        <v>41.463859514915697</v>
      </c>
      <c r="N4177">
        <v>3.61203585147247</v>
      </c>
      <c r="O4177">
        <v>27.8072400276689</v>
      </c>
      <c r="P4177">
        <v>106.52380952380901</v>
      </c>
      <c r="Q4177">
        <v>0.11247379420385201</v>
      </c>
    </row>
    <row r="4178" spans="1:17" hidden="1" x14ac:dyDescent="0.3">
      <c r="A4178" t="s">
        <v>8587</v>
      </c>
      <c r="B4178" t="s">
        <v>8588</v>
      </c>
      <c r="C4178" t="s">
        <v>10398</v>
      </c>
      <c r="D4178" t="s">
        <v>46</v>
      </c>
      <c r="E4178">
        <v>17.936344800000001</v>
      </c>
      <c r="F4178">
        <v>42.4</v>
      </c>
      <c r="G4178">
        <v>-64.860822250642201</v>
      </c>
      <c r="H4178">
        <v>-12.745987681120299</v>
      </c>
      <c r="I4178">
        <v>-26.814349712252799</v>
      </c>
      <c r="J4178">
        <v>1.57530496964684</v>
      </c>
      <c r="K4178">
        <v>42.659016723872597</v>
      </c>
      <c r="L4178">
        <v>51.211532236097597</v>
      </c>
      <c r="M4178">
        <v>52.028790884515601</v>
      </c>
      <c r="N4178">
        <v>1.0120068610634601</v>
      </c>
      <c r="O4178">
        <v>81.367924528301899</v>
      </c>
      <c r="P4178">
        <v>12.0211360634081</v>
      </c>
    </row>
    <row r="4179" spans="1:17" hidden="1" x14ac:dyDescent="0.3">
      <c r="A4179" t="s">
        <v>8589</v>
      </c>
      <c r="B4179" t="s">
        <v>8590</v>
      </c>
      <c r="C4179" t="s">
        <v>10398</v>
      </c>
      <c r="D4179" t="s">
        <v>54</v>
      </c>
      <c r="E4179">
        <v>17.898029300000001</v>
      </c>
      <c r="F4179">
        <v>35.29</v>
      </c>
      <c r="G4179">
        <v>31.3274659529758</v>
      </c>
      <c r="H4179">
        <v>9.8732084380758103</v>
      </c>
      <c r="I4179">
        <v>4.5671986878305004</v>
      </c>
      <c r="J4179">
        <v>-15.5781016806617</v>
      </c>
      <c r="K4179">
        <v>34.0222183605105</v>
      </c>
      <c r="L4179">
        <v>30.921879411186001</v>
      </c>
      <c r="M4179">
        <v>43.190501431963099</v>
      </c>
      <c r="N4179">
        <v>4.0064439124713198</v>
      </c>
      <c r="O4179">
        <v>27.514876735619101</v>
      </c>
      <c r="P4179">
        <v>82.377260981912102</v>
      </c>
      <c r="Q4179">
        <v>9.0005128729265998E-2</v>
      </c>
    </row>
    <row r="4180" spans="1:17" hidden="1" x14ac:dyDescent="0.3">
      <c r="A4180" t="s">
        <v>8591</v>
      </c>
      <c r="B4180" t="s">
        <v>8592</v>
      </c>
      <c r="C4180" t="s">
        <v>10398</v>
      </c>
      <c r="D4180" t="s">
        <v>514</v>
      </c>
      <c r="E4180">
        <v>17.863363440000001</v>
      </c>
      <c r="F4180">
        <v>4.82</v>
      </c>
      <c r="G4180">
        <v>-7.2586212974124704</v>
      </c>
      <c r="H4180">
        <v>-8.1618208371109393</v>
      </c>
      <c r="I4180">
        <v>-6.0022737115519096</v>
      </c>
      <c r="J4180">
        <v>-5.0730511756112699</v>
      </c>
      <c r="K4180">
        <v>4.8298360702555696</v>
      </c>
      <c r="L4180">
        <v>4.7773455000958096</v>
      </c>
      <c r="M4180">
        <v>45.706107230194597</v>
      </c>
      <c r="N4180">
        <v>1.42095934439439</v>
      </c>
      <c r="O4180">
        <v>42.116182572614001</v>
      </c>
      <c r="P4180">
        <v>49.6894409937888</v>
      </c>
      <c r="Q4180">
        <v>2.7281371672258001E-2</v>
      </c>
    </row>
    <row r="4181" spans="1:17" hidden="1" x14ac:dyDescent="0.3">
      <c r="A4181" t="s">
        <v>8593</v>
      </c>
      <c r="B4181" t="s">
        <v>8594</v>
      </c>
      <c r="C4181" t="s">
        <v>10398</v>
      </c>
      <c r="D4181" t="s">
        <v>54</v>
      </c>
      <c r="E4181">
        <v>17.851249500000002</v>
      </c>
      <c r="F4181">
        <v>17.850000000000001</v>
      </c>
      <c r="G4181">
        <v>22.970455885979401</v>
      </c>
      <c r="H4181">
        <v>28.078336643204</v>
      </c>
      <c r="I4181">
        <v>28.096349224280299</v>
      </c>
      <c r="J4181">
        <v>-5.84773430620948</v>
      </c>
      <c r="K4181">
        <v>15.4788318713136</v>
      </c>
      <c r="L4181">
        <v>14.375865922711601</v>
      </c>
      <c r="M4181">
        <v>53.5552486136312</v>
      </c>
      <c r="N4181">
        <v>2.4962930320198802</v>
      </c>
      <c r="O4181">
        <v>54.117647058823501</v>
      </c>
      <c r="P4181">
        <v>69.034090909090907</v>
      </c>
      <c r="Q4181">
        <v>7.7708266177174995E-2</v>
      </c>
    </row>
    <row r="4182" spans="1:17" hidden="1" x14ac:dyDescent="0.3">
      <c r="A4182" t="s">
        <v>8595</v>
      </c>
      <c r="B4182" t="s">
        <v>8596</v>
      </c>
      <c r="C4182" t="s">
        <v>10398</v>
      </c>
      <c r="D4182" t="s">
        <v>244</v>
      </c>
      <c r="E4182">
        <v>17.811169824</v>
      </c>
      <c r="F4182">
        <v>12.79</v>
      </c>
      <c r="G4182">
        <v>-49.686248780070997</v>
      </c>
      <c r="H4182">
        <v>-14.293822447705001</v>
      </c>
      <c r="I4182">
        <v>-54.903597362622797</v>
      </c>
      <c r="J4182">
        <v>-5.2114662404604699</v>
      </c>
      <c r="K4182">
        <v>13.930484500013399</v>
      </c>
      <c r="L4182">
        <v>15.4388447824329</v>
      </c>
      <c r="M4182">
        <v>41.032864804286</v>
      </c>
      <c r="N4182">
        <v>0.45283191486448099</v>
      </c>
      <c r="O4182">
        <v>94.442361862328198</v>
      </c>
      <c r="P4182">
        <v>6.6722268557130899</v>
      </c>
      <c r="Q4182">
        <v>4.8430396913188997E-2</v>
      </c>
    </row>
    <row r="4183" spans="1:17" hidden="1" x14ac:dyDescent="0.3">
      <c r="A4183" t="s">
        <v>8597</v>
      </c>
      <c r="B4183" t="s">
        <v>8598</v>
      </c>
      <c r="C4183" t="s">
        <v>10398</v>
      </c>
      <c r="E4183">
        <v>17.802720000000001</v>
      </c>
      <c r="F4183">
        <v>78</v>
      </c>
      <c r="G4183">
        <v>-64.997373386197594</v>
      </c>
      <c r="H4183">
        <v>-19.208897399349102</v>
      </c>
      <c r="I4183">
        <v>-53.499023675440398</v>
      </c>
      <c r="J4183">
        <v>-1.71336738114487</v>
      </c>
      <c r="M4183">
        <v>31.607762659875299</v>
      </c>
      <c r="O4183">
        <v>54.807692307692299</v>
      </c>
      <c r="P4183">
        <v>0</v>
      </c>
    </row>
    <row r="4184" spans="1:17" hidden="1" x14ac:dyDescent="0.3">
      <c r="A4184" t="s">
        <v>8599</v>
      </c>
      <c r="B4184" t="s">
        <v>8600</v>
      </c>
      <c r="C4184" t="s">
        <v>10398</v>
      </c>
      <c r="D4184" t="s">
        <v>407</v>
      </c>
      <c r="E4184">
        <v>17.789415000000002</v>
      </c>
      <c r="F4184">
        <v>35.15</v>
      </c>
      <c r="G4184">
        <v>-47.004360963837399</v>
      </c>
      <c r="H4184">
        <v>-27.896327265792799</v>
      </c>
      <c r="I4184">
        <v>-43.419282520796898</v>
      </c>
      <c r="J4184">
        <v>-13.618129285906701</v>
      </c>
      <c r="K4184">
        <v>43.923281194851199</v>
      </c>
      <c r="L4184">
        <v>48.602048551759502</v>
      </c>
      <c r="M4184">
        <v>31.042600097849402</v>
      </c>
      <c r="N4184">
        <v>1.7568611667502501</v>
      </c>
      <c r="O4184">
        <v>212.00568990042601</v>
      </c>
      <c r="P4184">
        <v>5.0194203764565204</v>
      </c>
    </row>
    <row r="4185" spans="1:17" hidden="1" x14ac:dyDescent="0.3">
      <c r="A4185" t="s">
        <v>8601</v>
      </c>
      <c r="B4185" t="s">
        <v>8602</v>
      </c>
      <c r="C4185" t="s">
        <v>10398</v>
      </c>
      <c r="D4185" t="s">
        <v>533</v>
      </c>
      <c r="E4185">
        <v>17.7872734</v>
      </c>
      <c r="F4185">
        <v>18.190000000000001</v>
      </c>
      <c r="G4185">
        <v>9.1553998512437609</v>
      </c>
      <c r="H4185">
        <v>-4.4216633567959702</v>
      </c>
      <c r="I4185">
        <v>-18.095296967365801</v>
      </c>
      <c r="J4185">
        <v>-1.71336738114487</v>
      </c>
      <c r="K4185">
        <v>18.180067524478801</v>
      </c>
      <c r="L4185">
        <v>17.2950988108872</v>
      </c>
      <c r="M4185">
        <v>100</v>
      </c>
      <c r="O4185">
        <v>0</v>
      </c>
      <c r="P4185">
        <v>38.7490465293669</v>
      </c>
    </row>
    <row r="4186" spans="1:17" hidden="1" x14ac:dyDescent="0.3">
      <c r="A4186" t="s">
        <v>8603</v>
      </c>
      <c r="B4186" t="s">
        <v>8604</v>
      </c>
      <c r="C4186" t="s">
        <v>10398</v>
      </c>
      <c r="D4186" t="s">
        <v>141</v>
      </c>
      <c r="E4186">
        <v>17.765000000000001</v>
      </c>
      <c r="F4186">
        <v>1.87</v>
      </c>
      <c r="G4186">
        <v>-27.963211895514402</v>
      </c>
      <c r="H4186">
        <v>-4.4216633567959702</v>
      </c>
      <c r="I4186">
        <v>-24.595296967365801</v>
      </c>
      <c r="J4186">
        <v>-2.22883129867065</v>
      </c>
      <c r="K4186">
        <v>1.9232271176137801</v>
      </c>
      <c r="L4186">
        <v>2.04931328404624</v>
      </c>
      <c r="M4186">
        <v>40.167684113984599</v>
      </c>
      <c r="N4186">
        <v>0.98080760614831097</v>
      </c>
      <c r="O4186">
        <v>60.427807486631004</v>
      </c>
      <c r="P4186">
        <v>16.874999999999901</v>
      </c>
      <c r="Q4186">
        <v>-8.1470583102820002E-3</v>
      </c>
    </row>
    <row r="4187" spans="1:17" hidden="1" x14ac:dyDescent="0.3">
      <c r="A4187" t="s">
        <v>8605</v>
      </c>
      <c r="B4187" t="s">
        <v>8606</v>
      </c>
      <c r="C4187" t="s">
        <v>10398</v>
      </c>
      <c r="D4187" t="s">
        <v>171</v>
      </c>
      <c r="E4187">
        <v>17.748000000000001</v>
      </c>
      <c r="F4187">
        <v>102</v>
      </c>
      <c r="G4187">
        <v>-28.4031704876469</v>
      </c>
      <c r="H4187">
        <v>34.993921058788402</v>
      </c>
      <c r="I4187">
        <v>30.809812521685199</v>
      </c>
      <c r="J4187">
        <v>-3.4974478934961999</v>
      </c>
      <c r="K4187">
        <v>90.589063109692205</v>
      </c>
      <c r="L4187">
        <v>87.843330006226296</v>
      </c>
      <c r="M4187">
        <v>48.876421180189801</v>
      </c>
      <c r="N4187">
        <v>0.86518703432187405</v>
      </c>
      <c r="O4187">
        <v>23.137254901960699</v>
      </c>
      <c r="P4187">
        <v>78.2905086523335</v>
      </c>
      <c r="Q4187">
        <v>8.7313285768139001E-2</v>
      </c>
    </row>
    <row r="4188" spans="1:17" hidden="1" x14ac:dyDescent="0.3">
      <c r="A4188" t="s">
        <v>8607</v>
      </c>
      <c r="B4188" t="s">
        <v>8608</v>
      </c>
      <c r="C4188" t="s">
        <v>10398</v>
      </c>
      <c r="D4188" t="s">
        <v>407</v>
      </c>
      <c r="E4188">
        <v>17.713317499999999</v>
      </c>
      <c r="F4188">
        <v>27.25</v>
      </c>
      <c r="G4188">
        <v>-16.757207754727599</v>
      </c>
      <c r="H4188">
        <v>-4.4216633567959702</v>
      </c>
      <c r="I4188">
        <v>-55.923268676241001</v>
      </c>
      <c r="J4188">
        <v>-1.71336738114487</v>
      </c>
      <c r="K4188">
        <v>28.8682782273704</v>
      </c>
      <c r="L4188">
        <v>32.808353470718998</v>
      </c>
      <c r="M4188">
        <v>4.0868257539999996E-6</v>
      </c>
      <c r="N4188">
        <v>0</v>
      </c>
      <c r="O4188">
        <v>60.844036697247603</v>
      </c>
      <c r="P4188">
        <v>12.8364389233954</v>
      </c>
    </row>
    <row r="4189" spans="1:17" hidden="1" x14ac:dyDescent="0.3">
      <c r="A4189" t="s">
        <v>8609</v>
      </c>
      <c r="B4189" t="s">
        <v>8610</v>
      </c>
      <c r="C4189" t="s">
        <v>10398</v>
      </c>
      <c r="D4189" t="s">
        <v>2534</v>
      </c>
      <c r="E4189">
        <v>17.680792499999999</v>
      </c>
      <c r="F4189">
        <v>18.27</v>
      </c>
      <c r="G4189">
        <v>-54.097778909528103</v>
      </c>
      <c r="H4189">
        <v>-6.1958569051830796</v>
      </c>
      <c r="I4189">
        <v>-49.151900740950701</v>
      </c>
      <c r="J4189">
        <v>-10.3176695322204</v>
      </c>
      <c r="K4189">
        <v>21.045270971236199</v>
      </c>
      <c r="L4189">
        <v>23.342552042561</v>
      </c>
      <c r="M4189">
        <v>28.149840177210599</v>
      </c>
      <c r="N4189">
        <v>1.24505928853754</v>
      </c>
      <c r="O4189">
        <v>77.887246852764093</v>
      </c>
      <c r="P4189">
        <v>5.4241200230813602</v>
      </c>
      <c r="Q4189">
        <v>8.4691855289653006E-2</v>
      </c>
    </row>
    <row r="4190" spans="1:17" hidden="1" x14ac:dyDescent="0.3">
      <c r="A4190" t="s">
        <v>8611</v>
      </c>
      <c r="B4190" t="s">
        <v>8612</v>
      </c>
      <c r="C4190" t="s">
        <v>10398</v>
      </c>
      <c r="E4190">
        <v>17.672423999999999</v>
      </c>
      <c r="F4190">
        <v>32.119999999999997</v>
      </c>
      <c r="G4190">
        <v>101.485490012524</v>
      </c>
      <c r="H4190">
        <v>-12.9898387055007</v>
      </c>
      <c r="I4190">
        <v>64.094152834108797</v>
      </c>
      <c r="J4190">
        <v>-5.60325367677624</v>
      </c>
      <c r="K4190">
        <v>31.4212214325524</v>
      </c>
      <c r="L4190">
        <v>25.0085165057727</v>
      </c>
      <c r="M4190">
        <v>31.457051168287901</v>
      </c>
      <c r="N4190">
        <v>0.111927849586189</v>
      </c>
      <c r="O4190">
        <v>15.8156911581569</v>
      </c>
      <c r="P4190">
        <v>194.94949494949401</v>
      </c>
      <c r="Q4190">
        <v>2.8200878100804998E-2</v>
      </c>
    </row>
    <row r="4191" spans="1:17" hidden="1" x14ac:dyDescent="0.3">
      <c r="A4191" t="s">
        <v>8613</v>
      </c>
      <c r="B4191" t="s">
        <v>8614</v>
      </c>
      <c r="C4191" t="s">
        <v>10398</v>
      </c>
      <c r="D4191" t="s">
        <v>533</v>
      </c>
      <c r="E4191">
        <v>17.66628</v>
      </c>
      <c r="F4191">
        <v>0.93</v>
      </c>
      <c r="G4191">
        <v>-64.558681643158096</v>
      </c>
      <c r="H4191">
        <v>-6.5269265146907003</v>
      </c>
      <c r="I4191">
        <v>-0.373777980024108</v>
      </c>
      <c r="J4191">
        <v>-4.8383673811448604</v>
      </c>
      <c r="K4191">
        <v>0.94133266854864694</v>
      </c>
      <c r="L4191">
        <v>1.0700899433694899</v>
      </c>
      <c r="M4191">
        <v>49.026134147701796</v>
      </c>
      <c r="N4191">
        <v>0.63342697663408198</v>
      </c>
      <c r="O4191">
        <v>75.268817204301001</v>
      </c>
      <c r="P4191">
        <v>24</v>
      </c>
      <c r="Q4191">
        <v>-2.1161844707902E-2</v>
      </c>
    </row>
    <row r="4192" spans="1:17" hidden="1" x14ac:dyDescent="0.3">
      <c r="A4192" t="s">
        <v>8615</v>
      </c>
      <c r="B4192" t="s">
        <v>8616</v>
      </c>
      <c r="C4192" t="s">
        <v>10398</v>
      </c>
      <c r="D4192" t="s">
        <v>197</v>
      </c>
      <c r="E4192">
        <v>17.63775</v>
      </c>
      <c r="F4192">
        <v>4.05</v>
      </c>
      <c r="G4192">
        <v>-38.5824107230669</v>
      </c>
      <c r="I4192">
        <v>-32.832139072628998</v>
      </c>
      <c r="K4192">
        <v>4.4249445457001002</v>
      </c>
      <c r="L4192">
        <v>4.0278917604158799</v>
      </c>
      <c r="M4192">
        <v>29.723467083117001</v>
      </c>
      <c r="N4192">
        <v>1</v>
      </c>
      <c r="O4192">
        <v>33.3333333333333</v>
      </c>
      <c r="P4192">
        <v>24.615384615384599</v>
      </c>
      <c r="Q4192">
        <v>-2.0192540060606001E-2</v>
      </c>
    </row>
    <row r="4193" spans="1:17" hidden="1" x14ac:dyDescent="0.3">
      <c r="A4193" t="s">
        <v>8617</v>
      </c>
      <c r="B4193" t="s">
        <v>8618</v>
      </c>
      <c r="C4193" t="s">
        <v>10398</v>
      </c>
      <c r="D4193" t="s">
        <v>533</v>
      </c>
      <c r="E4193">
        <v>17.629145099999999</v>
      </c>
      <c r="F4193">
        <v>58.59</v>
      </c>
      <c r="G4193">
        <v>45.197522772950798</v>
      </c>
      <c r="H4193">
        <v>42.551644555501397</v>
      </c>
      <c r="I4193">
        <v>48.117468990080901</v>
      </c>
      <c r="J4193">
        <v>8.4116326188551191</v>
      </c>
      <c r="K4193">
        <v>48.991834859592799</v>
      </c>
      <c r="L4193">
        <v>44.196142712781999</v>
      </c>
      <c r="M4193">
        <v>67.517706139143101</v>
      </c>
      <c r="N4193">
        <v>3.1461444770450799</v>
      </c>
      <c r="O4193">
        <v>12.254650964328301</v>
      </c>
      <c r="P4193">
        <v>99.693251533742298</v>
      </c>
      <c r="Q4193">
        <v>0.146067600428917</v>
      </c>
    </row>
    <row r="4194" spans="1:17" hidden="1" x14ac:dyDescent="0.3">
      <c r="A4194" t="s">
        <v>8619</v>
      </c>
      <c r="B4194" t="s">
        <v>8620</v>
      </c>
      <c r="C4194" t="s">
        <v>10398</v>
      </c>
      <c r="D4194" t="s">
        <v>2645</v>
      </c>
      <c r="E4194">
        <v>17.58042</v>
      </c>
      <c r="F4194">
        <v>39</v>
      </c>
      <c r="G4194">
        <v>17.354356336194801</v>
      </c>
      <c r="H4194">
        <v>21.978336643203999</v>
      </c>
      <c r="I4194">
        <v>-2.2307693381323599</v>
      </c>
      <c r="J4194">
        <v>1.66271217917964</v>
      </c>
      <c r="K4194">
        <v>35.543315359737498</v>
      </c>
      <c r="L4194">
        <v>33.046019264460298</v>
      </c>
      <c r="M4194">
        <v>52.357313463765301</v>
      </c>
      <c r="N4194">
        <v>0.94196952162748704</v>
      </c>
      <c r="O4194">
        <v>31.205128205128201</v>
      </c>
      <c r="P4194">
        <v>62.5</v>
      </c>
      <c r="Q4194">
        <v>9.9017367577635004E-2</v>
      </c>
    </row>
    <row r="4195" spans="1:17" hidden="1" x14ac:dyDescent="0.3">
      <c r="A4195" t="s">
        <v>8621</v>
      </c>
      <c r="B4195" t="s">
        <v>8622</v>
      </c>
      <c r="C4195" t="s">
        <v>10398</v>
      </c>
      <c r="D4195" t="s">
        <v>514</v>
      </c>
      <c r="E4195">
        <v>17.577362726</v>
      </c>
      <c r="F4195">
        <v>3.22</v>
      </c>
      <c r="G4195">
        <v>-67.431484515960904</v>
      </c>
      <c r="H4195">
        <v>-9.7313978700703103</v>
      </c>
      <c r="I4195">
        <v>-23.1100462299027</v>
      </c>
      <c r="J4195">
        <v>-4.7345154173986499</v>
      </c>
      <c r="K4195">
        <v>3.3914232516641398</v>
      </c>
      <c r="L4195">
        <v>4.4179291670940897</v>
      </c>
      <c r="M4195">
        <v>37.104039579264402</v>
      </c>
      <c r="N4195">
        <v>0.83220793055851505</v>
      </c>
      <c r="O4195">
        <v>95.341614906832206</v>
      </c>
      <c r="P4195">
        <v>15</v>
      </c>
      <c r="Q4195">
        <v>-0.14282882256089199</v>
      </c>
    </row>
    <row r="4196" spans="1:17" hidden="1" x14ac:dyDescent="0.3">
      <c r="A4196" t="s">
        <v>8623</v>
      </c>
      <c r="B4196" t="s">
        <v>8624</v>
      </c>
      <c r="C4196" t="s">
        <v>10398</v>
      </c>
      <c r="D4196" t="s">
        <v>51</v>
      </c>
      <c r="E4196">
        <v>17.516101200000001</v>
      </c>
      <c r="F4196">
        <v>41.08</v>
      </c>
      <c r="G4196">
        <v>39.948243540613902</v>
      </c>
      <c r="H4196">
        <v>19.762133499310401</v>
      </c>
      <c r="I4196">
        <v>12.941385648263999</v>
      </c>
      <c r="J4196">
        <v>8.5093318407493896</v>
      </c>
      <c r="K4196">
        <v>35.609993464838801</v>
      </c>
      <c r="L4196">
        <v>33.4318340628746</v>
      </c>
      <c r="M4196">
        <v>99.407375661120398</v>
      </c>
      <c r="N4196">
        <v>3.7093962431531902E-2</v>
      </c>
      <c r="O4196">
        <v>6.4264849074975698</v>
      </c>
      <c r="P4196">
        <v>101.37254901960701</v>
      </c>
      <c r="Q4196">
        <v>0.122893535406139</v>
      </c>
    </row>
    <row r="4197" spans="1:17" hidden="1" x14ac:dyDescent="0.3">
      <c r="A4197" t="s">
        <v>8625</v>
      </c>
      <c r="B4197" t="s">
        <v>8626</v>
      </c>
      <c r="C4197" t="s">
        <v>10398</v>
      </c>
      <c r="D4197" t="s">
        <v>2300</v>
      </c>
      <c r="E4197">
        <v>17.454482079999998</v>
      </c>
      <c r="F4197">
        <v>3.46</v>
      </c>
      <c r="G4197">
        <v>-56.288561932360402</v>
      </c>
      <c r="H4197">
        <v>-12.777458505043899</v>
      </c>
      <c r="I4197">
        <v>-23.559777841682799</v>
      </c>
      <c r="J4197">
        <v>-4.29216394274947</v>
      </c>
      <c r="K4197">
        <v>3.8254108913947702</v>
      </c>
      <c r="L4197">
        <v>4.2428920928486598</v>
      </c>
      <c r="M4197">
        <v>45.727457052677103</v>
      </c>
      <c r="N4197">
        <v>0.72087937846300099</v>
      </c>
      <c r="O4197">
        <v>115.895953757225</v>
      </c>
      <c r="P4197">
        <v>11.2540192926045</v>
      </c>
      <c r="Q4197">
        <v>3.2361163934805003E-2</v>
      </c>
    </row>
    <row r="4198" spans="1:17" hidden="1" x14ac:dyDescent="0.3">
      <c r="A4198" t="s">
        <v>8627</v>
      </c>
      <c r="B4198" t="s">
        <v>8628</v>
      </c>
      <c r="C4198" t="s">
        <v>10398</v>
      </c>
      <c r="D4198" t="s">
        <v>51</v>
      </c>
      <c r="E4198">
        <v>17.453948147999998</v>
      </c>
      <c r="F4198">
        <v>32.76</v>
      </c>
      <c r="G4198">
        <v>55.177926925937697</v>
      </c>
      <c r="H4198">
        <v>-4.7293556644882804</v>
      </c>
      <c r="I4198">
        <v>62.899178170755597</v>
      </c>
      <c r="J4198">
        <v>-1.0922493687225201</v>
      </c>
      <c r="K4198">
        <v>31.7263842313486</v>
      </c>
      <c r="L4198">
        <v>26.3593070652996</v>
      </c>
      <c r="M4198">
        <v>57.448951840707103</v>
      </c>
      <c r="N4198">
        <v>0.37923961090626201</v>
      </c>
      <c r="O4198">
        <v>19.658119658119599</v>
      </c>
      <c r="P4198">
        <v>125.93103448275799</v>
      </c>
      <c r="Q4198">
        <v>7.5481666559965993E-2</v>
      </c>
    </row>
    <row r="4199" spans="1:17" hidden="1" x14ac:dyDescent="0.3">
      <c r="A4199" t="s">
        <v>8629</v>
      </c>
      <c r="B4199" t="s">
        <v>8630</v>
      </c>
      <c r="C4199" t="s">
        <v>10398</v>
      </c>
      <c r="E4199">
        <v>17.436</v>
      </c>
      <c r="F4199">
        <v>50</v>
      </c>
      <c r="G4199">
        <v>-10.0907786092894</v>
      </c>
      <c r="H4199">
        <v>-12.785299720432301</v>
      </c>
      <c r="I4199">
        <v>42.469892499557602</v>
      </c>
      <c r="J4199">
        <v>-11.3097799371986</v>
      </c>
      <c r="K4199">
        <v>56.613035635082497</v>
      </c>
      <c r="L4199">
        <v>50.4495881460726</v>
      </c>
      <c r="M4199">
        <v>36.378831941214401</v>
      </c>
      <c r="N4199">
        <v>0.90997728349038998</v>
      </c>
      <c r="O4199">
        <v>75.88</v>
      </c>
      <c r="P4199">
        <v>98.570293884034896</v>
      </c>
    </row>
    <row r="4200" spans="1:17" hidden="1" x14ac:dyDescent="0.3">
      <c r="A4200" t="s">
        <v>8631</v>
      </c>
      <c r="B4200" t="s">
        <v>8632</v>
      </c>
      <c r="C4200" t="s">
        <v>10398</v>
      </c>
      <c r="D4200" t="s">
        <v>605</v>
      </c>
      <c r="E4200">
        <v>17.403464400000001</v>
      </c>
      <c r="F4200">
        <v>29.96</v>
      </c>
      <c r="G4200">
        <v>112.997446439285</v>
      </c>
      <c r="H4200">
        <v>-12.0666545694497</v>
      </c>
      <c r="I4200">
        <v>63.480460608391603</v>
      </c>
      <c r="J4200">
        <v>-1.33132344609234</v>
      </c>
      <c r="K4200">
        <v>28.600460392044202</v>
      </c>
      <c r="L4200">
        <v>21.2877735501343</v>
      </c>
      <c r="M4200">
        <v>41.759038192153</v>
      </c>
      <c r="N4200">
        <v>0.60281857303393505</v>
      </c>
      <c r="O4200">
        <v>25.066755674232301</v>
      </c>
      <c r="P4200">
        <v>174.61044912923899</v>
      </c>
      <c r="Q4200">
        <v>7.9776669295192004E-2</v>
      </c>
    </row>
    <row r="4201" spans="1:17" hidden="1" x14ac:dyDescent="0.3">
      <c r="A4201" t="s">
        <v>8633</v>
      </c>
      <c r="B4201" t="s">
        <v>8634</v>
      </c>
      <c r="C4201" t="s">
        <v>10398</v>
      </c>
      <c r="D4201" t="s">
        <v>83</v>
      </c>
      <c r="E4201">
        <v>17.394036</v>
      </c>
      <c r="F4201">
        <v>4.21</v>
      </c>
      <c r="G4201">
        <v>-38.071907547688298</v>
      </c>
      <c r="H4201">
        <v>9.2880140625588705</v>
      </c>
      <c r="I4201">
        <v>-13.6287957266711</v>
      </c>
      <c r="J4201">
        <v>-8.7463344141118906</v>
      </c>
      <c r="K4201">
        <v>4.0470177353705203</v>
      </c>
      <c r="L4201">
        <v>4.1286620389669304</v>
      </c>
      <c r="M4201">
        <v>49.600244907491302</v>
      </c>
      <c r="N4201">
        <v>0.767631473279767</v>
      </c>
      <c r="O4201">
        <v>47.030878859857403</v>
      </c>
      <c r="P4201">
        <v>31.562499999999901</v>
      </c>
      <c r="Q4201">
        <v>3.3033588672116997E-2</v>
      </c>
    </row>
    <row r="4202" spans="1:17" hidden="1" x14ac:dyDescent="0.3">
      <c r="A4202" t="s">
        <v>8635</v>
      </c>
      <c r="B4202" t="s">
        <v>8636</v>
      </c>
      <c r="C4202" t="s">
        <v>10398</v>
      </c>
      <c r="D4202" t="s">
        <v>605</v>
      </c>
      <c r="E4202">
        <v>17.319189999999999</v>
      </c>
      <c r="F4202">
        <v>43.19</v>
      </c>
      <c r="G4202">
        <v>604.93016284568603</v>
      </c>
      <c r="H4202">
        <v>49.634357014248003</v>
      </c>
      <c r="I4202">
        <v>297.59286472656999</v>
      </c>
      <c r="J4202">
        <v>6.4603235511667503</v>
      </c>
      <c r="K4202">
        <v>29.9205999066677</v>
      </c>
      <c r="L4202">
        <v>19.037889731550599</v>
      </c>
      <c r="M4202">
        <v>99.917403015213495</v>
      </c>
      <c r="N4202">
        <v>1.34011424651389</v>
      </c>
      <c r="O4202">
        <v>0</v>
      </c>
      <c r="P4202">
        <v>730.57692307692196</v>
      </c>
      <c r="Q4202">
        <v>0.22236344911320399</v>
      </c>
    </row>
    <row r="4203" spans="1:17" hidden="1" x14ac:dyDescent="0.3">
      <c r="A4203" t="s">
        <v>8637</v>
      </c>
      <c r="B4203" t="s">
        <v>8638</v>
      </c>
      <c r="C4203" t="s">
        <v>10398</v>
      </c>
      <c r="E4203">
        <v>17.313145200000001</v>
      </c>
      <c r="F4203">
        <v>38.9</v>
      </c>
      <c r="G4203">
        <v>528.61278310191005</v>
      </c>
      <c r="H4203">
        <v>-1.5668289910539901</v>
      </c>
      <c r="I4203">
        <v>-58.359424731493597</v>
      </c>
      <c r="J4203">
        <v>1.5866055698965</v>
      </c>
      <c r="K4203">
        <v>37.4378677696658</v>
      </c>
      <c r="L4203">
        <v>32.582527852671099</v>
      </c>
      <c r="M4203">
        <v>63.320831551472899</v>
      </c>
      <c r="N4203">
        <v>0.53721649100592095</v>
      </c>
      <c r="O4203">
        <v>77.609254498714606</v>
      </c>
      <c r="P4203">
        <v>558.20642978003298</v>
      </c>
    </row>
    <row r="4204" spans="1:17" hidden="1" x14ac:dyDescent="0.3">
      <c r="A4204" t="s">
        <v>8639</v>
      </c>
      <c r="B4204" t="s">
        <v>8640</v>
      </c>
      <c r="C4204" t="s">
        <v>10398</v>
      </c>
      <c r="E4204">
        <v>17.245760350000001</v>
      </c>
      <c r="F4204">
        <v>28.21</v>
      </c>
      <c r="G4204">
        <v>-77.187924961608104</v>
      </c>
      <c r="H4204">
        <v>-18.455703368739801</v>
      </c>
      <c r="I4204">
        <v>-31.2952969673658</v>
      </c>
      <c r="J4204">
        <v>-5.7147011590708496</v>
      </c>
      <c r="K4204">
        <v>32.521630394720503</v>
      </c>
      <c r="L4204">
        <v>34.5319443274063</v>
      </c>
      <c r="M4204">
        <v>32.041171380919998</v>
      </c>
      <c r="N4204">
        <v>2.11376774585128</v>
      </c>
      <c r="O4204">
        <v>113.32860687699301</v>
      </c>
      <c r="P4204">
        <v>4.4427989633469096</v>
      </c>
      <c r="Q4204">
        <v>0.176514324934059</v>
      </c>
    </row>
    <row r="4205" spans="1:17" hidden="1" x14ac:dyDescent="0.3">
      <c r="A4205" t="s">
        <v>8641</v>
      </c>
      <c r="B4205" t="s">
        <v>8642</v>
      </c>
      <c r="C4205" t="s">
        <v>10398</v>
      </c>
      <c r="D4205" t="s">
        <v>753</v>
      </c>
      <c r="E4205">
        <v>17.228399594999999</v>
      </c>
      <c r="F4205">
        <v>89.78</v>
      </c>
      <c r="G4205">
        <v>-7.8415446981936396</v>
      </c>
      <c r="H4205">
        <v>0.64325651687345997</v>
      </c>
      <c r="I4205">
        <v>1.5156809169932901</v>
      </c>
      <c r="J4205">
        <v>2.1127798850670998</v>
      </c>
      <c r="K4205">
        <v>86.243483803202807</v>
      </c>
      <c r="L4205">
        <v>82.649302436392801</v>
      </c>
      <c r="M4205">
        <v>59.689646094536798</v>
      </c>
      <c r="N4205">
        <v>0.90441658069784403</v>
      </c>
      <c r="O4205">
        <v>7.9082200935620204</v>
      </c>
      <c r="P4205">
        <v>30.6841339155749</v>
      </c>
    </row>
    <row r="4206" spans="1:17" hidden="1" x14ac:dyDescent="0.3">
      <c r="A4206" t="s">
        <v>8643</v>
      </c>
      <c r="B4206" t="s">
        <v>8644</v>
      </c>
      <c r="C4206" t="s">
        <v>10398</v>
      </c>
      <c r="D4206" t="s">
        <v>605</v>
      </c>
      <c r="E4206">
        <v>17.200721999999999</v>
      </c>
      <c r="F4206">
        <v>51.15</v>
      </c>
      <c r="G4206">
        <v>-12.1424411672161</v>
      </c>
      <c r="H4206">
        <v>1.6546535241662801</v>
      </c>
      <c r="I4206">
        <v>3.6904173183484001</v>
      </c>
      <c r="J4206">
        <v>-1.71336738114487</v>
      </c>
      <c r="K4206">
        <v>50.119160979408399</v>
      </c>
      <c r="L4206">
        <v>44.316151630986901</v>
      </c>
      <c r="M4206">
        <v>26.6885883381835</v>
      </c>
      <c r="N4206">
        <v>0.10194042745272799</v>
      </c>
      <c r="O4206">
        <v>39.2375366568914</v>
      </c>
      <c r="P4206">
        <v>46.477663230240502</v>
      </c>
      <c r="Q4206">
        <v>3.5566176421323002E-2</v>
      </c>
    </row>
    <row r="4207" spans="1:17" hidden="1" x14ac:dyDescent="0.3">
      <c r="A4207" t="s">
        <v>8645</v>
      </c>
      <c r="B4207" t="s">
        <v>8646</v>
      </c>
      <c r="C4207" t="s">
        <v>10398</v>
      </c>
      <c r="D4207" t="s">
        <v>1509</v>
      </c>
      <c r="E4207">
        <v>17.196692961</v>
      </c>
      <c r="F4207">
        <v>6.51</v>
      </c>
      <c r="G4207">
        <v>-19.254663627275601</v>
      </c>
      <c r="H4207">
        <v>-8.4157461970326501</v>
      </c>
      <c r="I4207">
        <v>12.104703032634101</v>
      </c>
      <c r="J4207">
        <v>-13.7729879773508</v>
      </c>
      <c r="K4207">
        <v>7.1226891427528196</v>
      </c>
      <c r="L4207">
        <v>6.3344879496057498</v>
      </c>
      <c r="M4207">
        <v>37.787030869004397</v>
      </c>
      <c r="N4207">
        <v>0.76994110372811098</v>
      </c>
      <c r="O4207">
        <v>57.603686635944698</v>
      </c>
      <c r="Q4207">
        <v>6.9184799207696004E-2</v>
      </c>
    </row>
    <row r="4208" spans="1:17" hidden="1" x14ac:dyDescent="0.3">
      <c r="A4208" t="s">
        <v>8647</v>
      </c>
      <c r="B4208" t="s">
        <v>8648</v>
      </c>
      <c r="C4208" t="s">
        <v>10398</v>
      </c>
      <c r="D4208" t="s">
        <v>132</v>
      </c>
      <c r="E4208">
        <v>17.1936505</v>
      </c>
      <c r="F4208">
        <v>34.450000000000003</v>
      </c>
      <c r="G4208">
        <v>67.376050291573804</v>
      </c>
      <c r="H4208">
        <v>-23.8661078012404</v>
      </c>
      <c r="I4208">
        <v>-51.254008647614199</v>
      </c>
      <c r="J4208">
        <v>-6.5690104257642998</v>
      </c>
      <c r="K4208">
        <v>41.533089517014801</v>
      </c>
      <c r="L4208">
        <v>38.248424637860602</v>
      </c>
      <c r="M4208">
        <v>16.987041785467799</v>
      </c>
      <c r="N4208">
        <v>0.49985036368131303</v>
      </c>
      <c r="O4208">
        <v>95.123367198838807</v>
      </c>
      <c r="P4208">
        <v>129.666666666666</v>
      </c>
      <c r="Q4208">
        <v>5.0096725512729999E-2</v>
      </c>
    </row>
    <row r="4209" spans="1:17" hidden="1" x14ac:dyDescent="0.3">
      <c r="A4209" t="s">
        <v>8649</v>
      </c>
      <c r="B4209" t="s">
        <v>8650</v>
      </c>
      <c r="C4209" t="s">
        <v>10398</v>
      </c>
      <c r="D4209" t="s">
        <v>753</v>
      </c>
      <c r="E4209">
        <v>17.1837348</v>
      </c>
      <c r="F4209">
        <v>149.63</v>
      </c>
      <c r="G4209">
        <v>22.361263446788001</v>
      </c>
      <c r="H4209">
        <v>-0.65694097878138702</v>
      </c>
      <c r="I4209">
        <v>9.1519179318602308</v>
      </c>
      <c r="J4209">
        <v>-2.9082939499032299</v>
      </c>
      <c r="K4209">
        <v>142.48957419064701</v>
      </c>
      <c r="L4209">
        <v>125.91034911361101</v>
      </c>
      <c r="M4209">
        <v>42.376869448986099</v>
      </c>
      <c r="N4209">
        <v>1.10117325382098</v>
      </c>
      <c r="O4209">
        <v>4.05667312704671</v>
      </c>
      <c r="P4209">
        <v>62.394182765357002</v>
      </c>
    </row>
    <row r="4210" spans="1:17" hidden="1" x14ac:dyDescent="0.3">
      <c r="A4210" t="s">
        <v>8651</v>
      </c>
      <c r="B4210" t="s">
        <v>8652</v>
      </c>
      <c r="C4210" t="s">
        <v>10398</v>
      </c>
      <c r="D4210" t="s">
        <v>1603</v>
      </c>
      <c r="E4210">
        <v>17.152840000000001</v>
      </c>
      <c r="F4210">
        <v>37.549999999999997</v>
      </c>
      <c r="G4210">
        <v>-44.252737587214</v>
      </c>
      <c r="H4210">
        <v>-9.9562545517645304</v>
      </c>
      <c r="I4210">
        <v>2.2572671351982101</v>
      </c>
      <c r="J4210">
        <v>-1.71336738114487</v>
      </c>
      <c r="K4210">
        <v>38.116171962333503</v>
      </c>
      <c r="L4210">
        <v>37.604318772409698</v>
      </c>
      <c r="M4210">
        <v>34.804343975672602</v>
      </c>
      <c r="N4210">
        <v>1.0537634408602099</v>
      </c>
      <c r="O4210">
        <v>34.487350199733697</v>
      </c>
      <c r="P4210">
        <v>24.958402662229499</v>
      </c>
    </row>
    <row r="4211" spans="1:17" hidden="1" x14ac:dyDescent="0.3">
      <c r="A4211" t="s">
        <v>8653</v>
      </c>
      <c r="B4211" t="s">
        <v>8654</v>
      </c>
      <c r="C4211" t="s">
        <v>10398</v>
      </c>
      <c r="D4211" t="s">
        <v>407</v>
      </c>
      <c r="E4211">
        <v>17.095680000000002</v>
      </c>
      <c r="F4211">
        <v>12.72</v>
      </c>
      <c r="G4211">
        <v>-24.643151628618099</v>
      </c>
      <c r="H4211">
        <v>-4.4216633567959702</v>
      </c>
      <c r="I4211">
        <v>-18.095296967365801</v>
      </c>
      <c r="J4211">
        <v>-1.71336738114487</v>
      </c>
      <c r="K4211">
        <v>12.719247398277201</v>
      </c>
      <c r="L4211">
        <v>12.6325533656271</v>
      </c>
      <c r="M4211">
        <v>100</v>
      </c>
      <c r="O4211">
        <v>0</v>
      </c>
      <c r="P4211">
        <v>4.9504950495049496</v>
      </c>
    </row>
    <row r="4212" spans="1:17" hidden="1" x14ac:dyDescent="0.3">
      <c r="A4212" t="s">
        <v>8655</v>
      </c>
      <c r="B4212" t="s">
        <v>8656</v>
      </c>
      <c r="C4212" t="s">
        <v>10398</v>
      </c>
      <c r="D4212" t="s">
        <v>533</v>
      </c>
      <c r="E4212">
        <v>17.092500000000001</v>
      </c>
      <c r="F4212">
        <v>113.95</v>
      </c>
      <c r="G4212">
        <v>136.95606092421599</v>
      </c>
      <c r="H4212">
        <v>-13.7214628220366</v>
      </c>
      <c r="I4212">
        <v>95.694571700551506</v>
      </c>
      <c r="J4212">
        <v>19.7751608785081</v>
      </c>
      <c r="K4212">
        <v>102.840984252493</v>
      </c>
      <c r="L4212">
        <v>81.9068817827972</v>
      </c>
      <c r="M4212">
        <v>79.957619328581899</v>
      </c>
      <c r="N4212">
        <v>1.09785011596673</v>
      </c>
      <c r="O4212">
        <v>23.940324703817399</v>
      </c>
      <c r="P4212">
        <v>246.668694858533</v>
      </c>
      <c r="Q4212">
        <v>8.2109047325283999E-2</v>
      </c>
    </row>
    <row r="4213" spans="1:17" hidden="1" x14ac:dyDescent="0.3">
      <c r="A4213" t="s">
        <v>8657</v>
      </c>
      <c r="B4213" t="s">
        <v>8658</v>
      </c>
      <c r="C4213" t="s">
        <v>10398</v>
      </c>
      <c r="D4213" t="s">
        <v>132</v>
      </c>
      <c r="E4213">
        <v>17.085942639999999</v>
      </c>
      <c r="F4213">
        <v>40.299999999999997</v>
      </c>
      <c r="G4213">
        <v>-38.684555769032201</v>
      </c>
      <c r="H4213">
        <v>5.3895494578493297</v>
      </c>
      <c r="I4213">
        <v>0.43411479733999397</v>
      </c>
      <c r="J4213">
        <v>-0.68705159167119101</v>
      </c>
      <c r="K4213">
        <v>36.878622084814403</v>
      </c>
      <c r="L4213">
        <v>34.832147873193399</v>
      </c>
      <c r="M4213">
        <v>59.125957667824501</v>
      </c>
      <c r="N4213">
        <v>0.44748528170089602</v>
      </c>
      <c r="O4213">
        <v>45.6575682382134</v>
      </c>
      <c r="P4213">
        <v>50.429264650989097</v>
      </c>
      <c r="Q4213">
        <v>9.4416104655126995E-2</v>
      </c>
    </row>
    <row r="4214" spans="1:17" hidden="1" x14ac:dyDescent="0.3">
      <c r="A4214" t="s">
        <v>8659</v>
      </c>
      <c r="B4214" t="s">
        <v>8660</v>
      </c>
      <c r="C4214" t="s">
        <v>10398</v>
      </c>
      <c r="D4214" t="s">
        <v>54</v>
      </c>
      <c r="E4214">
        <v>17.068999999999999</v>
      </c>
      <c r="F4214">
        <v>16.899999999999999</v>
      </c>
      <c r="G4214">
        <v>-34.596457245857799</v>
      </c>
      <c r="H4214">
        <v>-5.8700990462513598</v>
      </c>
      <c r="I4214">
        <v>-13.838665258544101</v>
      </c>
      <c r="J4214">
        <v>-8.7625477090137203</v>
      </c>
      <c r="K4214">
        <v>17.401073028726099</v>
      </c>
      <c r="L4214">
        <v>17.7521397122749</v>
      </c>
      <c r="M4214">
        <v>30.937630352337202</v>
      </c>
      <c r="N4214">
        <v>0.86590599547517799</v>
      </c>
      <c r="O4214">
        <v>52.366863905325403</v>
      </c>
      <c r="P4214">
        <v>17.036011080332401</v>
      </c>
      <c r="Q4214">
        <v>-1.7093376417175E-2</v>
      </c>
    </row>
    <row r="4215" spans="1:17" hidden="1" x14ac:dyDescent="0.3">
      <c r="A4215" t="s">
        <v>8661</v>
      </c>
      <c r="B4215" t="s">
        <v>8662</v>
      </c>
      <c r="C4215" t="s">
        <v>10398</v>
      </c>
      <c r="D4215" t="s">
        <v>180</v>
      </c>
      <c r="E4215">
        <v>17.058760450000001</v>
      </c>
      <c r="F4215">
        <v>36.5</v>
      </c>
      <c r="G4215">
        <v>-22.555523510967699</v>
      </c>
      <c r="H4215">
        <v>-13.470506544456599</v>
      </c>
      <c r="I4215">
        <v>-4.0684303631796803</v>
      </c>
      <c r="J4215">
        <v>-10.7622105688055</v>
      </c>
      <c r="K4215">
        <v>36.799498360628</v>
      </c>
      <c r="L4215">
        <v>37.458348607760698</v>
      </c>
      <c r="M4215">
        <v>44.723885876213998</v>
      </c>
      <c r="N4215">
        <v>0.72168273345715905</v>
      </c>
      <c r="O4215">
        <v>25.7534246575342</v>
      </c>
      <c r="P4215">
        <v>22.6478494623655</v>
      </c>
      <c r="Q4215">
        <v>-8.9650946675287002E-2</v>
      </c>
    </row>
    <row r="4216" spans="1:17" hidden="1" x14ac:dyDescent="0.3">
      <c r="A4216" t="s">
        <v>8663</v>
      </c>
      <c r="B4216" t="s">
        <v>8664</v>
      </c>
      <c r="C4216" t="s">
        <v>10398</v>
      </c>
      <c r="D4216" t="s">
        <v>753</v>
      </c>
      <c r="E4216">
        <v>17.035611191999902</v>
      </c>
      <c r="F4216">
        <v>26.91</v>
      </c>
      <c r="G4216">
        <v>31.1878553831781</v>
      </c>
      <c r="H4216">
        <v>-2.5428290009677399</v>
      </c>
      <c r="I4216">
        <v>11.5289804892815</v>
      </c>
      <c r="J4216">
        <v>-0.80185959534919804</v>
      </c>
      <c r="K4216">
        <v>26.027888747940999</v>
      </c>
      <c r="L4216">
        <v>23.0480692358807</v>
      </c>
      <c r="M4216">
        <v>32.576819102165203</v>
      </c>
      <c r="N4216">
        <v>0.63234056934876504</v>
      </c>
      <c r="O4216">
        <v>2.1181716833890798</v>
      </c>
      <c r="P4216">
        <v>68.450704225351998</v>
      </c>
    </row>
    <row r="4217" spans="1:17" hidden="1" x14ac:dyDescent="0.3">
      <c r="A4217" t="s">
        <v>8665</v>
      </c>
      <c r="B4217" t="s">
        <v>8666</v>
      </c>
      <c r="C4217" t="s">
        <v>10398</v>
      </c>
      <c r="D4217" t="s">
        <v>390</v>
      </c>
      <c r="E4217">
        <v>17.018995199999999</v>
      </c>
      <c r="F4217">
        <v>9.6</v>
      </c>
      <c r="G4217">
        <v>67.937217519407696</v>
      </c>
      <c r="H4217">
        <v>-8.6007678344079093</v>
      </c>
      <c r="I4217">
        <v>-28.543058161395699</v>
      </c>
      <c r="J4217">
        <v>-3.5482297664659699</v>
      </c>
      <c r="K4217">
        <v>9.8305452755189702</v>
      </c>
      <c r="L4217">
        <v>9.6927524748895593</v>
      </c>
      <c r="M4217">
        <v>47.315423883413303</v>
      </c>
      <c r="N4217">
        <v>1.0306435056346499</v>
      </c>
      <c r="O4217">
        <v>93.4375</v>
      </c>
      <c r="P4217">
        <v>119.17808219178001</v>
      </c>
      <c r="Q4217">
        <v>6.1633445862738001E-2</v>
      </c>
    </row>
    <row r="4218" spans="1:17" hidden="1" x14ac:dyDescent="0.3">
      <c r="A4218" t="s">
        <v>8667</v>
      </c>
      <c r="B4218" t="s">
        <v>8668</v>
      </c>
      <c r="C4218" t="s">
        <v>10398</v>
      </c>
      <c r="D4218" t="s">
        <v>533</v>
      </c>
      <c r="E4218">
        <v>17.007982824999999</v>
      </c>
      <c r="F4218">
        <v>9.11</v>
      </c>
      <c r="G4218">
        <v>-24.5936466781231</v>
      </c>
      <c r="H4218">
        <v>-12.746737687816699</v>
      </c>
      <c r="I4218">
        <v>28.603575818463401</v>
      </c>
      <c r="J4218">
        <v>0.83652175411011598</v>
      </c>
      <c r="K4218">
        <v>9.5065728044145708</v>
      </c>
      <c r="L4218">
        <v>8.4328414954123208</v>
      </c>
      <c r="M4218">
        <v>32.050154476345902</v>
      </c>
      <c r="N4218">
        <v>0.454835793069015</v>
      </c>
      <c r="O4218">
        <v>30.625686059275498</v>
      </c>
      <c r="P4218">
        <v>67.155963302752198</v>
      </c>
      <c r="Q4218">
        <v>7.0247453244935004E-2</v>
      </c>
    </row>
    <row r="4219" spans="1:17" hidden="1" x14ac:dyDescent="0.3">
      <c r="A4219" t="s">
        <v>8669</v>
      </c>
      <c r="B4219" t="s">
        <v>8670</v>
      </c>
      <c r="C4219" t="s">
        <v>10398</v>
      </c>
      <c r="D4219" t="s">
        <v>114</v>
      </c>
      <c r="E4219">
        <v>16.974720000000001</v>
      </c>
      <c r="F4219">
        <v>32</v>
      </c>
      <c r="G4219">
        <v>-50.814720040998502</v>
      </c>
      <c r="H4219">
        <v>-8.7278834524897402</v>
      </c>
      <c r="I4219">
        <v>-34.978413850482703</v>
      </c>
      <c r="J4219">
        <v>-1.71336738114487</v>
      </c>
      <c r="K4219">
        <v>32.9666382712863</v>
      </c>
      <c r="L4219">
        <v>34.151834572133801</v>
      </c>
      <c r="M4219">
        <v>4.2172308284340003</v>
      </c>
      <c r="N4219">
        <v>0</v>
      </c>
      <c r="O4219">
        <v>26.937499999999901</v>
      </c>
      <c r="P4219">
        <v>12.994350282485801</v>
      </c>
    </row>
    <row r="4220" spans="1:17" hidden="1" x14ac:dyDescent="0.3">
      <c r="A4220" t="s">
        <v>8671</v>
      </c>
      <c r="B4220" t="s">
        <v>8672</v>
      </c>
      <c r="C4220" t="s">
        <v>10398</v>
      </c>
      <c r="D4220" t="s">
        <v>54</v>
      </c>
      <c r="E4220">
        <v>16.962083711999998</v>
      </c>
      <c r="F4220">
        <v>20.86</v>
      </c>
      <c r="G4220">
        <v>-23.973393513566101</v>
      </c>
      <c r="H4220">
        <v>1.9783366432040299</v>
      </c>
      <c r="I4220">
        <v>-0.24218962273311401</v>
      </c>
      <c r="J4220">
        <v>-1.9945295179771101</v>
      </c>
      <c r="K4220">
        <v>20.762134121888199</v>
      </c>
      <c r="L4220">
        <v>20.175535316961899</v>
      </c>
      <c r="M4220">
        <v>41.483804569264798</v>
      </c>
      <c r="N4220">
        <v>0.61193888739269697</v>
      </c>
      <c r="O4220">
        <v>26.318312559923299</v>
      </c>
      <c r="P4220">
        <v>28.765432098765402</v>
      </c>
      <c r="Q4220">
        <v>-3.0783370400731001E-2</v>
      </c>
    </row>
    <row r="4221" spans="1:17" hidden="1" x14ac:dyDescent="0.3">
      <c r="A4221" t="s">
        <v>8673</v>
      </c>
      <c r="B4221" t="s">
        <v>8674</v>
      </c>
      <c r="C4221" t="s">
        <v>10398</v>
      </c>
      <c r="D4221" t="s">
        <v>533</v>
      </c>
      <c r="E4221">
        <v>16.891117139999999</v>
      </c>
      <c r="F4221">
        <v>536.1</v>
      </c>
      <c r="G4221">
        <v>72.251232839949097</v>
      </c>
      <c r="H4221">
        <v>4.4094785833634704</v>
      </c>
      <c r="I4221">
        <v>6.3475999685672697</v>
      </c>
      <c r="J4221">
        <v>4.6080648025306497</v>
      </c>
      <c r="K4221">
        <v>480.03694412317702</v>
      </c>
      <c r="L4221">
        <v>445.53762702514803</v>
      </c>
      <c r="M4221">
        <v>84.539068195218306</v>
      </c>
      <c r="N4221">
        <v>1.5691583434060601</v>
      </c>
      <c r="O4221">
        <v>14.670770378660601</v>
      </c>
      <c r="P4221">
        <v>101.84487951807201</v>
      </c>
      <c r="Q4221">
        <v>7.8296356887619004E-2</v>
      </c>
    </row>
    <row r="4222" spans="1:17" hidden="1" x14ac:dyDescent="0.3">
      <c r="A4222" t="s">
        <v>8675</v>
      </c>
      <c r="B4222" t="s">
        <v>8676</v>
      </c>
      <c r="C4222" t="s">
        <v>10398</v>
      </c>
      <c r="D4222" t="s">
        <v>290</v>
      </c>
      <c r="E4222">
        <v>16.878744999999999</v>
      </c>
      <c r="F4222">
        <v>75.05</v>
      </c>
      <c r="G4222">
        <v>-15.93318931026</v>
      </c>
      <c r="H4222">
        <v>-4.1042030393356503</v>
      </c>
      <c r="I4222">
        <v>-7.9705720957591399</v>
      </c>
      <c r="J4222">
        <v>-2.9633673811448702</v>
      </c>
      <c r="K4222">
        <v>75.864842099269197</v>
      </c>
      <c r="L4222">
        <v>74.088775330686403</v>
      </c>
      <c r="M4222">
        <v>35.132643422915898</v>
      </c>
      <c r="N4222">
        <v>0.93986013986013905</v>
      </c>
      <c r="O4222">
        <v>16.0826115922718</v>
      </c>
      <c r="P4222">
        <v>33.540925266903898</v>
      </c>
      <c r="Q4222">
        <v>-9.9080806565107996E-2</v>
      </c>
    </row>
    <row r="4223" spans="1:17" hidden="1" x14ac:dyDescent="0.3">
      <c r="A4223" t="s">
        <v>8677</v>
      </c>
      <c r="B4223" t="s">
        <v>8678</v>
      </c>
      <c r="C4223" t="s">
        <v>10398</v>
      </c>
      <c r="D4223" t="s">
        <v>407</v>
      </c>
      <c r="E4223">
        <v>16.858054800000001</v>
      </c>
      <c r="F4223">
        <v>49.87</v>
      </c>
      <c r="G4223">
        <v>36.032391183052503</v>
      </c>
      <c r="H4223">
        <v>-4.4216633567959702</v>
      </c>
      <c r="I4223">
        <v>33.854733501860103</v>
      </c>
      <c r="J4223">
        <v>-3.1507390443892298</v>
      </c>
      <c r="K4223">
        <v>46.208743899907397</v>
      </c>
      <c r="L4223">
        <v>39.094252608228103</v>
      </c>
      <c r="M4223">
        <v>61.888125645475903</v>
      </c>
      <c r="N4223">
        <v>0.93774073568690797</v>
      </c>
      <c r="O4223">
        <v>10.0862241828754</v>
      </c>
      <c r="P4223">
        <v>83.278206541712507</v>
      </c>
      <c r="Q4223">
        <v>6.6132226648599995E-2</v>
      </c>
    </row>
    <row r="4224" spans="1:17" hidden="1" x14ac:dyDescent="0.3">
      <c r="A4224" t="s">
        <v>8679</v>
      </c>
      <c r="B4224" t="s">
        <v>8680</v>
      </c>
      <c r="C4224" t="s">
        <v>10398</v>
      </c>
      <c r="D4224" t="s">
        <v>605</v>
      </c>
      <c r="E4224">
        <v>16.835999999999999</v>
      </c>
      <c r="F4224">
        <v>11.04</v>
      </c>
      <c r="G4224">
        <v>54.4063533218768</v>
      </c>
      <c r="H4224">
        <v>23.824350310629999</v>
      </c>
      <c r="I4224">
        <v>53.5998818817787</v>
      </c>
      <c r="J4224">
        <v>4.6133559427455797</v>
      </c>
      <c r="K4224">
        <v>10.0901997588056</v>
      </c>
      <c r="L4224">
        <v>9.1889937067596907</v>
      </c>
      <c r="M4224">
        <v>64.399329587680498</v>
      </c>
      <c r="N4224">
        <v>1.7202902967546501</v>
      </c>
      <c r="O4224">
        <v>54.438405797101403</v>
      </c>
      <c r="P4224">
        <v>111.900191938579</v>
      </c>
      <c r="Q4224">
        <v>9.8729367903045998E-2</v>
      </c>
    </row>
    <row r="4225" spans="1:17" hidden="1" x14ac:dyDescent="0.3">
      <c r="A4225" t="s">
        <v>8681</v>
      </c>
      <c r="B4225" t="s">
        <v>8682</v>
      </c>
      <c r="C4225" t="s">
        <v>10398</v>
      </c>
      <c r="D4225" t="s">
        <v>141</v>
      </c>
      <c r="E4225">
        <v>16.830628324999999</v>
      </c>
      <c r="F4225">
        <v>11.75</v>
      </c>
      <c r="G4225">
        <v>-58.295102988802697</v>
      </c>
      <c r="H4225">
        <v>-7.6879950150874201</v>
      </c>
      <c r="I4225">
        <v>-34.106733707894797</v>
      </c>
      <c r="J4225">
        <v>1.9670634985678701</v>
      </c>
      <c r="K4225">
        <v>11.6260429317419</v>
      </c>
      <c r="L4225">
        <v>13.5442378762112</v>
      </c>
      <c r="M4225">
        <v>68.576833365525403</v>
      </c>
      <c r="N4225">
        <v>0.71715331593464604</v>
      </c>
      <c r="O4225">
        <v>157.02127659574401</v>
      </c>
      <c r="P4225">
        <v>18.6868686868686</v>
      </c>
      <c r="Q4225">
        <v>2.6527026571777999E-2</v>
      </c>
    </row>
    <row r="4226" spans="1:17" hidden="1" x14ac:dyDescent="0.3">
      <c r="A4226" t="s">
        <v>8683</v>
      </c>
      <c r="B4226" t="s">
        <v>8684</v>
      </c>
      <c r="C4226" t="s">
        <v>10398</v>
      </c>
      <c r="D4226" t="s">
        <v>533</v>
      </c>
      <c r="E4226">
        <v>16.8</v>
      </c>
      <c r="F4226">
        <v>56</v>
      </c>
      <c r="G4226">
        <v>1.55389430548341</v>
      </c>
      <c r="H4226">
        <v>-10.8021544207679</v>
      </c>
      <c r="I4226">
        <v>-31.179264063439099</v>
      </c>
      <c r="J4226">
        <v>-6.71336738114488</v>
      </c>
      <c r="K4226">
        <v>57.543378898253501</v>
      </c>
      <c r="L4226">
        <v>55.580614142068498</v>
      </c>
      <c r="M4226">
        <v>38.992498798876397</v>
      </c>
      <c r="N4226">
        <v>0.85691948968827503</v>
      </c>
      <c r="O4226">
        <v>83.035714285714207</v>
      </c>
      <c r="P4226">
        <v>62.083936324167802</v>
      </c>
    </row>
    <row r="4227" spans="1:17" hidden="1" x14ac:dyDescent="0.3">
      <c r="A4227" t="s">
        <v>8685</v>
      </c>
      <c r="B4227" t="s">
        <v>8686</v>
      </c>
      <c r="C4227" t="s">
        <v>10398</v>
      </c>
      <c r="D4227" t="s">
        <v>1223</v>
      </c>
      <c r="E4227">
        <v>16.790077400000001</v>
      </c>
      <c r="F4227">
        <v>3.1</v>
      </c>
      <c r="G4227">
        <v>18.025400940924399</v>
      </c>
      <c r="H4227">
        <v>46.797848838325997</v>
      </c>
      <c r="I4227">
        <v>29.523750651681699</v>
      </c>
      <c r="J4227">
        <v>24.817244863753</v>
      </c>
      <c r="K4227">
        <v>2.2908287285019102</v>
      </c>
      <c r="L4227">
        <v>1.9721808814766899</v>
      </c>
      <c r="M4227">
        <v>95.910994273168996</v>
      </c>
      <c r="N4227">
        <v>1.08881688202966</v>
      </c>
      <c r="O4227">
        <v>0</v>
      </c>
      <c r="P4227">
        <v>121.428571428571</v>
      </c>
      <c r="Q4227">
        <v>0.12899569053703899</v>
      </c>
    </row>
    <row r="4228" spans="1:17" hidden="1" x14ac:dyDescent="0.3">
      <c r="A4228" t="s">
        <v>8687</v>
      </c>
      <c r="B4228" t="s">
        <v>8688</v>
      </c>
      <c r="C4228" t="s">
        <v>10398</v>
      </c>
      <c r="D4228" t="s">
        <v>1414</v>
      </c>
      <c r="E4228">
        <v>16.781657127999999</v>
      </c>
      <c r="F4228">
        <v>18.489999999999998</v>
      </c>
      <c r="G4228">
        <v>51.858757639835602</v>
      </c>
      <c r="H4228">
        <v>33.587741031918704</v>
      </c>
      <c r="I4228">
        <v>34.085772991481797</v>
      </c>
      <c r="J4228">
        <v>4.4349147165043004</v>
      </c>
      <c r="K4228">
        <v>14.2590413451841</v>
      </c>
      <c r="L4228">
        <v>12.884914873429899</v>
      </c>
      <c r="M4228">
        <v>84.108672271050494</v>
      </c>
      <c r="N4228">
        <v>2.7166125020025098</v>
      </c>
      <c r="O4228">
        <v>0</v>
      </c>
      <c r="P4228">
        <v>92.203742203742195</v>
      </c>
      <c r="Q4228">
        <v>8.4371322124195999E-2</v>
      </c>
    </row>
    <row r="4229" spans="1:17" hidden="1" x14ac:dyDescent="0.3">
      <c r="A4229" t="s">
        <v>8689</v>
      </c>
      <c r="B4229" t="s">
        <v>8690</v>
      </c>
      <c r="C4229" t="s">
        <v>10398</v>
      </c>
      <c r="D4229" t="s">
        <v>407</v>
      </c>
      <c r="E4229">
        <v>16.7280105</v>
      </c>
      <c r="F4229">
        <v>33.450000000000003</v>
      </c>
      <c r="G4229">
        <v>62.096897734484301</v>
      </c>
      <c r="H4229">
        <v>2.0062227960661998</v>
      </c>
      <c r="I4229">
        <v>59.8302349475277</v>
      </c>
      <c r="J4229">
        <v>-0.83431312227855603</v>
      </c>
      <c r="K4229">
        <v>30.455261746331001</v>
      </c>
      <c r="L4229">
        <v>24.426751084420701</v>
      </c>
      <c r="M4229">
        <v>61.581222455155299</v>
      </c>
      <c r="N4229">
        <v>0.47483493239715302</v>
      </c>
      <c r="O4229">
        <v>3.9760837070254</v>
      </c>
      <c r="P4229">
        <v>122.406914893617</v>
      </c>
      <c r="Q4229">
        <v>6.8215574844976007E-2</v>
      </c>
    </row>
    <row r="4230" spans="1:17" hidden="1" x14ac:dyDescent="0.3">
      <c r="A4230" t="s">
        <v>8691</v>
      </c>
      <c r="B4230" t="s">
        <v>8692</v>
      </c>
      <c r="C4230" t="s">
        <v>10398</v>
      </c>
      <c r="E4230">
        <v>16.717826519999999</v>
      </c>
      <c r="F4230">
        <v>27.54</v>
      </c>
      <c r="G4230">
        <v>-74.370065366713405</v>
      </c>
      <c r="H4230">
        <v>7.6183366432040298</v>
      </c>
      <c r="I4230">
        <v>-62.871715655956201</v>
      </c>
      <c r="J4230">
        <v>-11.0661181902063</v>
      </c>
      <c r="M4230">
        <v>17.1797756834534</v>
      </c>
      <c r="O4230">
        <v>90.123456790123399</v>
      </c>
      <c r="P4230">
        <v>1.9622362088115499</v>
      </c>
    </row>
    <row r="4231" spans="1:17" hidden="1" x14ac:dyDescent="0.3">
      <c r="A4231" t="s">
        <v>8693</v>
      </c>
      <c r="B4231" t="s">
        <v>8694</v>
      </c>
      <c r="C4231" t="s">
        <v>10398</v>
      </c>
      <c r="D4231" t="s">
        <v>180</v>
      </c>
      <c r="E4231">
        <v>16.709375000000001</v>
      </c>
      <c r="F4231">
        <v>267.35000000000002</v>
      </c>
      <c r="G4231">
        <v>31.218383397064802</v>
      </c>
      <c r="H4231">
        <v>-8.8350922515526698</v>
      </c>
      <c r="I4231">
        <v>15.5797030326341</v>
      </c>
      <c r="J4231">
        <v>-7.7048346413934397</v>
      </c>
      <c r="K4231">
        <v>271.372047194826</v>
      </c>
      <c r="L4231">
        <v>246.23807542334501</v>
      </c>
      <c r="M4231">
        <v>50.148827662752403</v>
      </c>
      <c r="N4231">
        <v>1.28856391178344</v>
      </c>
      <c r="O4231">
        <v>27.922199364129401</v>
      </c>
      <c r="P4231">
        <v>60.812030075187899</v>
      </c>
      <c r="Q4231">
        <v>7.9219779231938001E-2</v>
      </c>
    </row>
    <row r="4232" spans="1:17" hidden="1" x14ac:dyDescent="0.3">
      <c r="A4232" t="s">
        <v>8695</v>
      </c>
      <c r="B4232" t="s">
        <v>8696</v>
      </c>
      <c r="C4232" t="s">
        <v>10398</v>
      </c>
      <c r="D4232" t="s">
        <v>407</v>
      </c>
      <c r="E4232">
        <v>16.669750000000001</v>
      </c>
      <c r="F4232">
        <v>127.25</v>
      </c>
      <c r="G4232">
        <v>14.5182624511806</v>
      </c>
      <c r="H4232">
        <v>21.866291933306801</v>
      </c>
      <c r="I4232">
        <v>21.118974347919401</v>
      </c>
      <c r="J4232">
        <v>7.4153050251396699</v>
      </c>
      <c r="K4232">
        <v>107.26535768143199</v>
      </c>
      <c r="L4232">
        <v>94.478308080297197</v>
      </c>
      <c r="M4232">
        <v>99.999997869479003</v>
      </c>
      <c r="N4232">
        <v>1.6666666666666601</v>
      </c>
      <c r="O4232">
        <v>0</v>
      </c>
      <c r="P4232">
        <v>44.141826486399303</v>
      </c>
    </row>
    <row r="4233" spans="1:17" hidden="1" x14ac:dyDescent="0.3">
      <c r="A4233" t="s">
        <v>8697</v>
      </c>
      <c r="B4233" t="s">
        <v>8698</v>
      </c>
      <c r="C4233" t="s">
        <v>10398</v>
      </c>
      <c r="D4233" t="s">
        <v>51</v>
      </c>
      <c r="E4233">
        <v>16.639663800000001</v>
      </c>
      <c r="F4233">
        <v>55.46</v>
      </c>
      <c r="G4233">
        <v>94.035385579941305</v>
      </c>
      <c r="H4233">
        <v>33.649765214632602</v>
      </c>
      <c r="I4233">
        <v>19.7620234402901</v>
      </c>
      <c r="J4233">
        <v>-4.4147096630240696</v>
      </c>
      <c r="K4233">
        <v>50.439700117014901</v>
      </c>
      <c r="L4233">
        <v>41.418810296034799</v>
      </c>
      <c r="M4233">
        <v>42.312049410131898</v>
      </c>
      <c r="N4233">
        <v>0.66240988757534902</v>
      </c>
      <c r="O4233">
        <v>33.411467724486101</v>
      </c>
      <c r="P4233">
        <v>130.987088713036</v>
      </c>
      <c r="Q4233">
        <v>6.7694527027503004E-2</v>
      </c>
    </row>
    <row r="4234" spans="1:17" hidden="1" x14ac:dyDescent="0.3">
      <c r="A4234" t="s">
        <v>8699</v>
      </c>
      <c r="B4234" t="s">
        <v>8700</v>
      </c>
      <c r="C4234" t="s">
        <v>10398</v>
      </c>
      <c r="D4234" t="s">
        <v>605</v>
      </c>
      <c r="E4234">
        <v>16.555</v>
      </c>
      <c r="F4234">
        <v>38.5</v>
      </c>
      <c r="G4234">
        <v>-13.279447282352701</v>
      </c>
      <c r="H4234">
        <v>6.4354795003468697</v>
      </c>
      <c r="I4234">
        <v>5.6989152512836299</v>
      </c>
      <c r="J4234">
        <v>-4.71336738114488</v>
      </c>
      <c r="K4234">
        <v>37.425286600684302</v>
      </c>
      <c r="L4234">
        <v>36.3787092256797</v>
      </c>
      <c r="M4234">
        <v>46.976598862743202</v>
      </c>
      <c r="N4234">
        <v>2.07217284521015</v>
      </c>
      <c r="O4234">
        <v>42.857142857142797</v>
      </c>
      <c r="P4234">
        <v>37.647479442259502</v>
      </c>
      <c r="Q4234">
        <v>-4.7293910373410004E-3</v>
      </c>
    </row>
    <row r="4235" spans="1:17" hidden="1" x14ac:dyDescent="0.3">
      <c r="A4235" t="s">
        <v>8701</v>
      </c>
      <c r="B4235" t="s">
        <v>8702</v>
      </c>
      <c r="C4235" t="s">
        <v>10398</v>
      </c>
      <c r="D4235" t="s">
        <v>407</v>
      </c>
      <c r="E4235">
        <v>16.547423999999999</v>
      </c>
      <c r="F4235">
        <v>17.77</v>
      </c>
      <c r="G4235">
        <v>-16.192242721518099</v>
      </c>
      <c r="H4235">
        <v>8.8275479996708999</v>
      </c>
      <c r="I4235">
        <v>3.7004535466848298</v>
      </c>
      <c r="J4235">
        <v>-0.586606817764599</v>
      </c>
      <c r="K4235">
        <v>16.480150587885799</v>
      </c>
      <c r="L4235">
        <v>15.8191107481759</v>
      </c>
      <c r="M4235">
        <v>52.590789955616799</v>
      </c>
      <c r="N4235">
        <v>1.4685977727308399</v>
      </c>
      <c r="O4235">
        <v>28.024760832864299</v>
      </c>
      <c r="P4235">
        <v>38.936669272869402</v>
      </c>
      <c r="Q4235">
        <v>-5.5612583661159998E-3</v>
      </c>
    </row>
    <row r="4236" spans="1:17" hidden="1" x14ac:dyDescent="0.3">
      <c r="A4236" t="s">
        <v>8703</v>
      </c>
      <c r="B4236" t="s">
        <v>8704</v>
      </c>
      <c r="C4236" t="s">
        <v>10398</v>
      </c>
      <c r="E4236">
        <v>16.527645</v>
      </c>
      <c r="F4236">
        <v>32.94</v>
      </c>
      <c r="G4236">
        <v>69.4395859502756</v>
      </c>
      <c r="H4236">
        <v>-24.471663356795901</v>
      </c>
      <c r="I4236">
        <v>-6.9991755508397402</v>
      </c>
      <c r="J4236">
        <v>-2.0871991568458101</v>
      </c>
      <c r="K4236">
        <v>34.765423203905698</v>
      </c>
      <c r="L4236">
        <v>29.725668795937501</v>
      </c>
      <c r="M4236">
        <v>48.403550826031903</v>
      </c>
      <c r="N4236">
        <v>0.836146064689408</v>
      </c>
      <c r="O4236">
        <v>40.194292653308999</v>
      </c>
      <c r="P4236">
        <v>137.49098774333001</v>
      </c>
      <c r="Q4236">
        <v>7.6312209977480006E-2</v>
      </c>
    </row>
    <row r="4237" spans="1:17" hidden="1" x14ac:dyDescent="0.3">
      <c r="A4237" t="s">
        <v>8705</v>
      </c>
      <c r="B4237" t="s">
        <v>8706</v>
      </c>
      <c r="C4237" t="s">
        <v>10398</v>
      </c>
      <c r="E4237">
        <v>16.499133</v>
      </c>
      <c r="F4237">
        <v>44.1</v>
      </c>
      <c r="G4237">
        <v>9.6988359497985304</v>
      </c>
      <c r="H4237">
        <v>11.556298075710901</v>
      </c>
      <c r="I4237">
        <v>33.973668549875498</v>
      </c>
      <c r="J4237">
        <v>-2.39749099520479</v>
      </c>
      <c r="K4237">
        <v>36.727153353626903</v>
      </c>
      <c r="L4237">
        <v>33.424812042987497</v>
      </c>
      <c r="M4237">
        <v>71.609846902228597</v>
      </c>
      <c r="N4237">
        <v>1.0025235470115801</v>
      </c>
      <c r="O4237">
        <v>8.3219954648526109</v>
      </c>
      <c r="P4237">
        <v>82.382133995037194</v>
      </c>
      <c r="Q4237">
        <v>1.6647790460966001E-2</v>
      </c>
    </row>
    <row r="4238" spans="1:17" hidden="1" x14ac:dyDescent="0.3">
      <c r="A4238" t="s">
        <v>8707</v>
      </c>
      <c r="B4238" t="s">
        <v>8708</v>
      </c>
      <c r="C4238" t="s">
        <v>10398</v>
      </c>
      <c r="D4238" t="s">
        <v>407</v>
      </c>
      <c r="E4238">
        <v>16.494399999999999</v>
      </c>
      <c r="F4238">
        <v>15.86</v>
      </c>
      <c r="G4238">
        <v>52.705203896589502</v>
      </c>
      <c r="H4238">
        <v>-1.7139710491036499</v>
      </c>
      <c r="I4238">
        <v>29.439586753564299</v>
      </c>
      <c r="J4238">
        <v>-6.3419388097162903</v>
      </c>
      <c r="K4238">
        <v>16.941398352887202</v>
      </c>
      <c r="L4238">
        <v>13.8369263780064</v>
      </c>
      <c r="M4238">
        <v>28.0782509946775</v>
      </c>
      <c r="N4238">
        <v>0.37373564182347602</v>
      </c>
      <c r="O4238">
        <v>60.718789407313899</v>
      </c>
      <c r="P4238">
        <v>118.758620689655</v>
      </c>
      <c r="Q4238">
        <v>0.118057796019407</v>
      </c>
    </row>
    <row r="4239" spans="1:17" hidden="1" x14ac:dyDescent="0.3">
      <c r="A4239" t="s">
        <v>8709</v>
      </c>
      <c r="B4239" t="s">
        <v>8710</v>
      </c>
      <c r="C4239" t="s">
        <v>10398</v>
      </c>
      <c r="D4239" t="s">
        <v>5645</v>
      </c>
      <c r="E4239">
        <v>16.490096999999999</v>
      </c>
      <c r="F4239">
        <v>37.83</v>
      </c>
      <c r="G4239">
        <v>-48.932665867888602</v>
      </c>
      <c r="H4239">
        <v>-3.4178652016142101</v>
      </c>
      <c r="I4239">
        <v>-27.808900785981599</v>
      </c>
      <c r="J4239">
        <v>3.7540547151724</v>
      </c>
      <c r="K4239">
        <v>37.4990889523134</v>
      </c>
      <c r="L4239">
        <v>37.758232770059102</v>
      </c>
      <c r="M4239">
        <v>60.045035118274598</v>
      </c>
      <c r="N4239">
        <v>1.36901984352502</v>
      </c>
      <c r="O4239">
        <v>51.070578905630398</v>
      </c>
      <c r="P4239">
        <v>33.958923512747802</v>
      </c>
      <c r="Q4239">
        <v>0.16934863525568999</v>
      </c>
    </row>
    <row r="4240" spans="1:17" hidden="1" x14ac:dyDescent="0.3">
      <c r="A4240" t="s">
        <v>8711</v>
      </c>
      <c r="B4240" t="s">
        <v>8712</v>
      </c>
      <c r="C4240" t="s">
        <v>10398</v>
      </c>
      <c r="D4240" t="s">
        <v>390</v>
      </c>
      <c r="E4240">
        <v>16.3918</v>
      </c>
      <c r="F4240">
        <v>82</v>
      </c>
      <c r="G4240">
        <v>-8.4531532522108801</v>
      </c>
      <c r="H4240">
        <v>-13.3216633567959</v>
      </c>
      <c r="I4240">
        <v>138.15470303263399</v>
      </c>
      <c r="J4240">
        <v>-9.2990301403874405</v>
      </c>
      <c r="K4240">
        <v>78.948104234836507</v>
      </c>
      <c r="L4240">
        <v>65.372793368391797</v>
      </c>
      <c r="M4240">
        <v>49.702849933303099</v>
      </c>
      <c r="N4240">
        <v>0.95605174552542904</v>
      </c>
      <c r="O4240">
        <v>18.402439024390201</v>
      </c>
      <c r="P4240">
        <v>176.839972991222</v>
      </c>
    </row>
    <row r="4241" spans="1:17" hidden="1" x14ac:dyDescent="0.3">
      <c r="A4241" t="s">
        <v>8713</v>
      </c>
      <c r="B4241" t="s">
        <v>8714</v>
      </c>
      <c r="C4241" t="s">
        <v>10398</v>
      </c>
      <c r="D4241" t="s">
        <v>753</v>
      </c>
      <c r="E4241">
        <v>16.390346701999999</v>
      </c>
      <c r="F4241">
        <v>130.69999999999999</v>
      </c>
      <c r="G4241">
        <v>20.584452827794301</v>
      </c>
      <c r="H4241">
        <v>4.8863125145176998</v>
      </c>
      <c r="I4241">
        <v>12.604703032634101</v>
      </c>
      <c r="J4241">
        <v>-0.73039524492195795</v>
      </c>
      <c r="K4241">
        <v>121.730128643217</v>
      </c>
      <c r="L4241">
        <v>108.889412005537</v>
      </c>
      <c r="M4241">
        <v>36.790095614213499</v>
      </c>
      <c r="N4241">
        <v>1.10727737870211</v>
      </c>
      <c r="O4241">
        <v>1.75975516449886</v>
      </c>
      <c r="P4241">
        <v>56.227587855605996</v>
      </c>
    </row>
    <row r="4242" spans="1:17" hidden="1" x14ac:dyDescent="0.3">
      <c r="A4242" t="s">
        <v>8715</v>
      </c>
      <c r="B4242" t="s">
        <v>8716</v>
      </c>
      <c r="C4242" t="s">
        <v>10398</v>
      </c>
      <c r="D4242" t="s">
        <v>51</v>
      </c>
      <c r="E4242">
        <v>16.343872831999999</v>
      </c>
      <c r="F4242">
        <v>11.36</v>
      </c>
      <c r="G4242">
        <v>-17.006927153841598</v>
      </c>
      <c r="H4242">
        <v>-6.0075664404964098</v>
      </c>
      <c r="I4242">
        <v>-7.5894603914903902</v>
      </c>
      <c r="J4242">
        <v>-7.7688762120952504</v>
      </c>
      <c r="K4242">
        <v>11.686931141531501</v>
      </c>
      <c r="L4242">
        <v>10.8184570214025</v>
      </c>
      <c r="M4242">
        <v>41.717813719917203</v>
      </c>
      <c r="N4242">
        <v>0.96693325086192405</v>
      </c>
      <c r="O4242">
        <v>51.3204225352112</v>
      </c>
      <c r="P4242">
        <v>92.869269949066194</v>
      </c>
      <c r="Q4242">
        <v>8.5739059312020999E-2</v>
      </c>
    </row>
    <row r="4243" spans="1:17" hidden="1" x14ac:dyDescent="0.3">
      <c r="A4243" t="s">
        <v>8717</v>
      </c>
      <c r="B4243" t="s">
        <v>8718</v>
      </c>
      <c r="C4243" t="s">
        <v>10398</v>
      </c>
      <c r="D4243" t="s">
        <v>1409</v>
      </c>
      <c r="E4243">
        <v>16.313669999999998</v>
      </c>
      <c r="F4243">
        <v>25.53</v>
      </c>
      <c r="G4243">
        <v>-6.0215266394009603</v>
      </c>
      <c r="H4243">
        <v>-30.785050586173799</v>
      </c>
      <c r="I4243">
        <v>-7.3360778784287799</v>
      </c>
      <c r="J4243">
        <v>-1.97320405523544</v>
      </c>
      <c r="K4243">
        <v>29.068948954749601</v>
      </c>
      <c r="L4243">
        <v>25.519755812762501</v>
      </c>
      <c r="M4243">
        <v>17.490630249936501</v>
      </c>
      <c r="N4243">
        <v>0.18390804597701099</v>
      </c>
      <c r="O4243">
        <v>57.853505679592601</v>
      </c>
      <c r="P4243">
        <v>39.2798690671031</v>
      </c>
    </row>
    <row r="4244" spans="1:17" hidden="1" x14ac:dyDescent="0.3">
      <c r="A4244" t="s">
        <v>8719</v>
      </c>
      <c r="B4244" t="s">
        <v>8720</v>
      </c>
      <c r="C4244" t="s">
        <v>10398</v>
      </c>
      <c r="D4244" t="s">
        <v>132</v>
      </c>
      <c r="E4244">
        <v>16.217495580000001</v>
      </c>
      <c r="F4244">
        <v>61.49</v>
      </c>
      <c r="G4244">
        <v>67.426539159749296</v>
      </c>
      <c r="H4244">
        <v>7.5004334761126596</v>
      </c>
      <c r="I4244">
        <v>11.330087162291001</v>
      </c>
      <c r="J4244">
        <v>-1.091537893336</v>
      </c>
      <c r="K4244">
        <v>59.2085372045863</v>
      </c>
      <c r="L4244">
        <v>49.482865752693101</v>
      </c>
      <c r="M4244">
        <v>45.507374361811202</v>
      </c>
      <c r="N4244">
        <v>1.3675230525716899</v>
      </c>
      <c r="O4244">
        <v>20.507399577167</v>
      </c>
      <c r="P4244">
        <v>120</v>
      </c>
      <c r="Q4244">
        <v>7.7677042687180994E-2</v>
      </c>
    </row>
    <row r="4245" spans="1:17" hidden="1" x14ac:dyDescent="0.3">
      <c r="A4245" t="s">
        <v>8721</v>
      </c>
      <c r="B4245" t="s">
        <v>8722</v>
      </c>
      <c r="C4245" t="s">
        <v>10398</v>
      </c>
      <c r="D4245" t="s">
        <v>753</v>
      </c>
      <c r="E4245">
        <v>16.197496464</v>
      </c>
      <c r="F4245">
        <v>261.64999999999998</v>
      </c>
      <c r="G4245">
        <v>5.73789361359092</v>
      </c>
      <c r="H4245">
        <v>-1.94454123625321</v>
      </c>
      <c r="I4245">
        <v>11.9042061876</v>
      </c>
      <c r="J4245">
        <v>-3.1474670852195299</v>
      </c>
      <c r="K4245">
        <v>255.98458249722299</v>
      </c>
      <c r="L4245">
        <v>231.286961025099</v>
      </c>
      <c r="M4245">
        <v>41.917729329093497</v>
      </c>
      <c r="N4245">
        <v>0.70017335531522995</v>
      </c>
      <c r="O4245">
        <v>2.9925472960061299</v>
      </c>
      <c r="P4245">
        <v>44.717920353982201</v>
      </c>
    </row>
    <row r="4246" spans="1:17" hidden="1" x14ac:dyDescent="0.3">
      <c r="A4246" t="s">
        <v>8723</v>
      </c>
      <c r="B4246" t="s">
        <v>8724</v>
      </c>
      <c r="C4246" t="s">
        <v>10398</v>
      </c>
      <c r="D4246" t="s">
        <v>467</v>
      </c>
      <c r="E4246">
        <v>16.187930399999999</v>
      </c>
      <c r="F4246">
        <v>5.78</v>
      </c>
      <c r="G4246">
        <v>-24.502737587214</v>
      </c>
      <c r="H4246">
        <v>-16.0393104156195</v>
      </c>
      <c r="I4246">
        <v>-7.7899534559154997</v>
      </c>
      <c r="J4246">
        <v>-5.0895731689262202</v>
      </c>
      <c r="K4246">
        <v>6.4737728165826596</v>
      </c>
      <c r="L4246">
        <v>6.2855135228880901</v>
      </c>
      <c r="M4246">
        <v>18.164167287188398</v>
      </c>
      <c r="N4246">
        <v>0.45220653060017202</v>
      </c>
      <c r="O4246">
        <v>85.121107266435899</v>
      </c>
      <c r="P4246">
        <v>31.363636363636299</v>
      </c>
      <c r="Q4246">
        <v>3.7560839846827003E-2</v>
      </c>
    </row>
    <row r="4247" spans="1:17" hidden="1" x14ac:dyDescent="0.3">
      <c r="A4247" t="s">
        <v>8725</v>
      </c>
      <c r="B4247" t="s">
        <v>8726</v>
      </c>
      <c r="C4247" t="s">
        <v>10398</v>
      </c>
      <c r="D4247" t="s">
        <v>215</v>
      </c>
      <c r="E4247">
        <v>16.187149999999999</v>
      </c>
      <c r="F4247">
        <v>66.069999999999993</v>
      </c>
      <c r="G4247">
        <v>-4.9097440549867102</v>
      </c>
      <c r="H4247">
        <v>-4.8976477791239601</v>
      </c>
      <c r="I4247">
        <v>7.8002823009267903</v>
      </c>
      <c r="J4247">
        <v>1.2256151639841599</v>
      </c>
      <c r="K4247">
        <v>73.2566283813225</v>
      </c>
      <c r="L4247">
        <v>72.378226848354601</v>
      </c>
      <c r="M4247">
        <v>36.674522721666399</v>
      </c>
      <c r="N4247">
        <v>0.31110670697744303</v>
      </c>
      <c r="O4247">
        <v>48.327531406084397</v>
      </c>
      <c r="P4247">
        <v>34.946895424836498</v>
      </c>
      <c r="Q4247">
        <v>4.3109710937462999E-2</v>
      </c>
    </row>
    <row r="4248" spans="1:17" hidden="1" x14ac:dyDescent="0.3">
      <c r="A4248" t="s">
        <v>8727</v>
      </c>
      <c r="B4248" t="s">
        <v>8728</v>
      </c>
      <c r="C4248" t="s">
        <v>10398</v>
      </c>
      <c r="D4248" t="s">
        <v>21</v>
      </c>
      <c r="E4248">
        <v>16.100625000000001</v>
      </c>
      <c r="F4248">
        <v>38.75</v>
      </c>
      <c r="G4248">
        <v>-68.124738048681493</v>
      </c>
      <c r="H4248">
        <v>-11.7788062139388</v>
      </c>
      <c r="I4248">
        <v>-33.469832892240298</v>
      </c>
      <c r="J4248">
        <v>-7.9994945487749503</v>
      </c>
      <c r="K4248">
        <v>41.154927053383602</v>
      </c>
      <c r="L4248">
        <v>44.085583270292602</v>
      </c>
      <c r="M4248">
        <v>21.415387821966199</v>
      </c>
      <c r="N4248">
        <v>1.1010707841635099</v>
      </c>
      <c r="O4248">
        <v>80.387096774193495</v>
      </c>
      <c r="P4248">
        <v>36.925795053003498</v>
      </c>
      <c r="Q4248">
        <v>0.103940527668702</v>
      </c>
    </row>
    <row r="4249" spans="1:17" hidden="1" x14ac:dyDescent="0.3">
      <c r="A4249" t="s">
        <v>8729</v>
      </c>
      <c r="B4249" t="s">
        <v>8730</v>
      </c>
      <c r="C4249" t="s">
        <v>10398</v>
      </c>
      <c r="D4249" t="s">
        <v>533</v>
      </c>
      <c r="E4249">
        <v>16.071110028</v>
      </c>
      <c r="F4249">
        <v>51.54</v>
      </c>
      <c r="G4249">
        <v>-47.521303864692698</v>
      </c>
      <c r="H4249">
        <v>-3.2978538329864402</v>
      </c>
      <c r="I4249">
        <v>-37.7507929500076</v>
      </c>
      <c r="J4249">
        <v>-9.8621563084805004</v>
      </c>
      <c r="K4249">
        <v>57.916090272006798</v>
      </c>
      <c r="L4249">
        <v>61.414242032973803</v>
      </c>
      <c r="M4249">
        <v>35.3630676611252</v>
      </c>
      <c r="N4249">
        <v>0.88113756694211798</v>
      </c>
      <c r="O4249">
        <v>50.640279394644899</v>
      </c>
      <c r="P4249">
        <v>5.1836734693877498</v>
      </c>
      <c r="Q4249">
        <v>7.6915088442412002E-2</v>
      </c>
    </row>
    <row r="4250" spans="1:17" hidden="1" x14ac:dyDescent="0.3">
      <c r="A4250" t="s">
        <v>8731</v>
      </c>
      <c r="B4250" t="s">
        <v>8732</v>
      </c>
      <c r="C4250" t="s">
        <v>10398</v>
      </c>
      <c r="D4250" t="s">
        <v>77</v>
      </c>
      <c r="E4250">
        <v>16.04984</v>
      </c>
      <c r="F4250">
        <v>36.56</v>
      </c>
      <c r="G4250">
        <v>66.859872934988104</v>
      </c>
      <c r="H4250">
        <v>24.328336643204</v>
      </c>
      <c r="I4250">
        <v>31.129192828552402</v>
      </c>
      <c r="J4250">
        <v>-3.0543635497272499</v>
      </c>
      <c r="K4250">
        <v>32.6801178148364</v>
      </c>
      <c r="L4250">
        <v>26.183127379335001</v>
      </c>
      <c r="M4250">
        <v>47.105777374011602</v>
      </c>
      <c r="N4250">
        <v>0.31004999192708999</v>
      </c>
      <c r="O4250">
        <v>14.8522975929978</v>
      </c>
      <c r="P4250">
        <v>172.83582089552201</v>
      </c>
      <c r="Q4250">
        <v>6.2821041972576999E-2</v>
      </c>
    </row>
    <row r="4251" spans="1:17" hidden="1" x14ac:dyDescent="0.3">
      <c r="A4251" t="s">
        <v>8733</v>
      </c>
      <c r="B4251" t="s">
        <v>8734</v>
      </c>
      <c r="C4251" t="s">
        <v>10398</v>
      </c>
      <c r="D4251" t="s">
        <v>51</v>
      </c>
      <c r="E4251">
        <v>16.031230000000001</v>
      </c>
      <c r="F4251">
        <v>23</v>
      </c>
      <c r="G4251">
        <v>48.287250460314603</v>
      </c>
      <c r="H4251">
        <v>7.6846358558024503</v>
      </c>
      <c r="I4251">
        <v>4.5059823503313297</v>
      </c>
      <c r="J4251">
        <v>-12.728992381144799</v>
      </c>
      <c r="K4251">
        <v>23.021664372467399</v>
      </c>
      <c r="L4251">
        <v>20.874641589988101</v>
      </c>
      <c r="M4251">
        <v>42.4320982554365</v>
      </c>
      <c r="N4251">
        <v>0.53562603854636204</v>
      </c>
      <c r="O4251">
        <v>27.347826086956498</v>
      </c>
      <c r="P4251">
        <v>87.755102040816297</v>
      </c>
      <c r="Q4251">
        <v>9.1638086745117003E-2</v>
      </c>
    </row>
    <row r="4252" spans="1:17" hidden="1" x14ac:dyDescent="0.3">
      <c r="A4252" t="s">
        <v>8735</v>
      </c>
      <c r="B4252" t="s">
        <v>8736</v>
      </c>
      <c r="C4252" t="s">
        <v>10398</v>
      </c>
      <c r="D4252" t="s">
        <v>364</v>
      </c>
      <c r="E4252">
        <v>16.021580700000001</v>
      </c>
      <c r="F4252">
        <v>32.770000000000003</v>
      </c>
      <c r="G4252">
        <v>98.609695940261204</v>
      </c>
      <c r="H4252">
        <v>37.620776961506401</v>
      </c>
      <c r="I4252">
        <v>68.097884850815902</v>
      </c>
      <c r="J4252">
        <v>15.208029998767699</v>
      </c>
      <c r="K4252">
        <v>25.4847120438329</v>
      </c>
      <c r="L4252">
        <v>19.849432271461701</v>
      </c>
      <c r="M4252">
        <v>85.429005606964793</v>
      </c>
      <c r="N4252">
        <v>1.38218656322711</v>
      </c>
      <c r="O4252">
        <v>0</v>
      </c>
      <c r="P4252">
        <v>184.95652173913001</v>
      </c>
      <c r="Q4252">
        <v>0.181664064792636</v>
      </c>
    </row>
    <row r="4253" spans="1:17" hidden="1" x14ac:dyDescent="0.3">
      <c r="A4253" t="s">
        <v>8737</v>
      </c>
      <c r="B4253" t="s">
        <v>8738</v>
      </c>
      <c r="C4253" t="s">
        <v>10398</v>
      </c>
      <c r="D4253" t="s">
        <v>685</v>
      </c>
      <c r="E4253">
        <v>15.99213</v>
      </c>
      <c r="F4253">
        <v>14.19</v>
      </c>
      <c r="G4253">
        <v>67.489686655210093</v>
      </c>
      <c r="H4253">
        <v>-17.7128025973023</v>
      </c>
      <c r="I4253">
        <v>23.804703032634102</v>
      </c>
      <c r="J4253">
        <v>-5.3023891967676802</v>
      </c>
      <c r="K4253">
        <v>15.000862814762799</v>
      </c>
      <c r="L4253">
        <v>13.3776665897225</v>
      </c>
      <c r="M4253">
        <v>43.535966706379597</v>
      </c>
      <c r="N4253">
        <v>1.7562064028373301</v>
      </c>
      <c r="O4253">
        <v>39.887244538407302</v>
      </c>
      <c r="Q4253">
        <v>4.9950783266919999E-2</v>
      </c>
    </row>
    <row r="4254" spans="1:17" hidden="1" x14ac:dyDescent="0.3">
      <c r="A4254" t="s">
        <v>8739</v>
      </c>
      <c r="B4254" t="s">
        <v>8740</v>
      </c>
      <c r="C4254" t="s">
        <v>10398</v>
      </c>
      <c r="D4254" t="s">
        <v>259</v>
      </c>
      <c r="E4254">
        <v>15.979977</v>
      </c>
      <c r="F4254">
        <v>58.5</v>
      </c>
      <c r="G4254">
        <v>104.406353321876</v>
      </c>
      <c r="H4254">
        <v>28.5328820977494</v>
      </c>
      <c r="I4254">
        <v>5.7666551816919203</v>
      </c>
      <c r="J4254">
        <v>9.2291700738143501</v>
      </c>
      <c r="K4254">
        <v>49.621361041971298</v>
      </c>
      <c r="L4254">
        <v>43.792505097833299</v>
      </c>
      <c r="M4254">
        <v>79.272413714511501</v>
      </c>
      <c r="N4254">
        <v>0.24970148724768901</v>
      </c>
      <c r="O4254">
        <v>4.2735042735042796</v>
      </c>
      <c r="P4254">
        <v>160</v>
      </c>
      <c r="Q4254">
        <v>0.12736065855536699</v>
      </c>
    </row>
    <row r="4255" spans="1:17" hidden="1" x14ac:dyDescent="0.3">
      <c r="A4255" t="s">
        <v>8741</v>
      </c>
      <c r="B4255" t="s">
        <v>8742</v>
      </c>
      <c r="C4255" t="s">
        <v>10398</v>
      </c>
      <c r="D4255" t="s">
        <v>753</v>
      </c>
      <c r="E4255">
        <v>15.966448</v>
      </c>
      <c r="F4255">
        <v>147.86000000000001</v>
      </c>
      <c r="G4255">
        <v>8.2197562485242699</v>
      </c>
      <c r="H4255">
        <v>-2.59454729340059</v>
      </c>
      <c r="I4255">
        <v>1.2139905336427499</v>
      </c>
      <c r="J4255">
        <v>-2.3213522490770502</v>
      </c>
      <c r="K4255">
        <v>143.672454030761</v>
      </c>
      <c r="L4255">
        <v>130.38136724321899</v>
      </c>
      <c r="M4255">
        <v>48.680230268627398</v>
      </c>
      <c r="N4255">
        <v>0.75429980647115702</v>
      </c>
      <c r="O4255">
        <v>3.9496821317462198</v>
      </c>
      <c r="P4255">
        <v>46.396039603960403</v>
      </c>
    </row>
    <row r="4256" spans="1:17" hidden="1" x14ac:dyDescent="0.3">
      <c r="A4256" t="s">
        <v>8743</v>
      </c>
      <c r="B4256" t="s">
        <v>8744</v>
      </c>
      <c r="C4256" t="s">
        <v>10398</v>
      </c>
      <c r="D4256" t="s">
        <v>46</v>
      </c>
      <c r="E4256">
        <v>15.962059999999999</v>
      </c>
      <c r="F4256">
        <v>23.35</v>
      </c>
      <c r="G4256">
        <v>0.48991878148690299</v>
      </c>
      <c r="H4256">
        <v>-11.208090502504501</v>
      </c>
      <c r="I4256">
        <v>-13.854225538794401</v>
      </c>
      <c r="J4256">
        <v>-1.71336738114487</v>
      </c>
      <c r="K4256">
        <v>19.836922397930302</v>
      </c>
      <c r="L4256">
        <v>12.8036687675444</v>
      </c>
      <c r="M4256">
        <v>75.943016259948806</v>
      </c>
      <c r="N4256">
        <v>1.39354838709677</v>
      </c>
      <c r="O4256">
        <v>7.2805139186295298</v>
      </c>
      <c r="P4256">
        <v>86.8</v>
      </c>
    </row>
    <row r="4257" spans="1:17" hidden="1" x14ac:dyDescent="0.3">
      <c r="A4257" t="s">
        <v>8745</v>
      </c>
      <c r="B4257" t="s">
        <v>8746</v>
      </c>
      <c r="C4257" t="s">
        <v>10398</v>
      </c>
      <c r="D4257" t="s">
        <v>132</v>
      </c>
      <c r="E4257">
        <v>15.96</v>
      </c>
      <c r="F4257">
        <v>42</v>
      </c>
      <c r="G4257">
        <v>270.02576340750898</v>
      </c>
      <c r="H4257">
        <v>-10.4324693000647</v>
      </c>
      <c r="I4257">
        <v>56.904703032634103</v>
      </c>
      <c r="J4257">
        <v>-8.9355896033670899</v>
      </c>
      <c r="K4257">
        <v>42.771483359089103</v>
      </c>
      <c r="L4257">
        <v>32.9741744294572</v>
      </c>
      <c r="M4257">
        <v>22.2760102725262</v>
      </c>
      <c r="N4257">
        <v>0.13977775421081501</v>
      </c>
      <c r="O4257">
        <v>36.261904761904702</v>
      </c>
      <c r="P4257">
        <v>341.640378548895</v>
      </c>
    </row>
    <row r="4258" spans="1:17" hidden="1" x14ac:dyDescent="0.3">
      <c r="A4258" t="s">
        <v>8747</v>
      </c>
      <c r="B4258" t="s">
        <v>8748</v>
      </c>
      <c r="C4258" t="s">
        <v>10398</v>
      </c>
      <c r="D4258" t="s">
        <v>642</v>
      </c>
      <c r="E4258">
        <v>15.94680945</v>
      </c>
      <c r="F4258">
        <v>16.5</v>
      </c>
      <c r="G4258">
        <v>-63.5936466781231</v>
      </c>
      <c r="H4258">
        <v>1.7104121149021401</v>
      </c>
      <c r="I4258">
        <v>-29.385619548011</v>
      </c>
      <c r="J4258">
        <v>-7.3454824200903603</v>
      </c>
      <c r="K4258">
        <v>15.4875276319412</v>
      </c>
      <c r="L4258">
        <v>18.058894134191601</v>
      </c>
      <c r="M4258">
        <v>65.324254807356098</v>
      </c>
      <c r="N4258">
        <v>1.6389768770518101</v>
      </c>
      <c r="O4258">
        <v>55.151515151515099</v>
      </c>
      <c r="P4258">
        <v>18.961788031723099</v>
      </c>
      <c r="Q4258">
        <v>-3.1240028050439E-2</v>
      </c>
    </row>
    <row r="4259" spans="1:17" hidden="1" x14ac:dyDescent="0.3">
      <c r="A4259" t="s">
        <v>8749</v>
      </c>
      <c r="B4259" t="s">
        <v>8750</v>
      </c>
      <c r="C4259" t="s">
        <v>10398</v>
      </c>
      <c r="D4259" t="s">
        <v>467</v>
      </c>
      <c r="E4259">
        <v>15.863129600000001</v>
      </c>
      <c r="F4259">
        <v>12.8</v>
      </c>
      <c r="G4259">
        <v>-42.400186187659898</v>
      </c>
      <c r="H4259">
        <v>-19.0883300234626</v>
      </c>
      <c r="I4259">
        <v>-15.695296967365801</v>
      </c>
      <c r="J4259">
        <v>-2.2572679250454</v>
      </c>
      <c r="K4259">
        <v>13.4648802409688</v>
      </c>
      <c r="L4259">
        <v>12.954742928429001</v>
      </c>
      <c r="M4259">
        <v>37.544034142891498</v>
      </c>
      <c r="N4259">
        <v>1.6804407713498599</v>
      </c>
      <c r="O4259">
        <v>21.640624999999901</v>
      </c>
      <c r="P4259">
        <v>7.7441077441077404</v>
      </c>
    </row>
    <row r="4260" spans="1:17" hidden="1" x14ac:dyDescent="0.3">
      <c r="A4260" t="s">
        <v>8751</v>
      </c>
      <c r="B4260" t="s">
        <v>8752</v>
      </c>
      <c r="C4260" t="s">
        <v>10398</v>
      </c>
      <c r="D4260" t="s">
        <v>605</v>
      </c>
      <c r="E4260">
        <v>15.849474799999999</v>
      </c>
      <c r="F4260">
        <v>21.16</v>
      </c>
      <c r="G4260">
        <v>30.104466529423998</v>
      </c>
      <c r="H4260">
        <v>18.092622357489699</v>
      </c>
      <c r="I4260">
        <v>4.2168417609578102</v>
      </c>
      <c r="J4260">
        <v>-8.0889132326732494</v>
      </c>
      <c r="K4260">
        <v>19.2510119423637</v>
      </c>
      <c r="L4260">
        <v>17.4915364668278</v>
      </c>
      <c r="M4260">
        <v>45.835550562635497</v>
      </c>
      <c r="N4260">
        <v>0.80440470450866697</v>
      </c>
      <c r="O4260">
        <v>24.5274102079395</v>
      </c>
      <c r="P4260">
        <v>92.363636363636303</v>
      </c>
      <c r="Q4260">
        <v>9.3239772577342006E-2</v>
      </c>
    </row>
    <row r="4261" spans="1:17" hidden="1" x14ac:dyDescent="0.3">
      <c r="A4261" t="s">
        <v>8753</v>
      </c>
      <c r="B4261" t="s">
        <v>8754</v>
      </c>
      <c r="C4261" t="s">
        <v>10398</v>
      </c>
      <c r="D4261" t="s">
        <v>89</v>
      </c>
      <c r="E4261">
        <v>15.79158</v>
      </c>
      <c r="F4261">
        <v>17.43</v>
      </c>
      <c r="G4261">
        <v>183.33274470428199</v>
      </c>
      <c r="H4261">
        <v>-10.400499335631901</v>
      </c>
      <c r="I4261">
        <v>-62.014215886284703</v>
      </c>
      <c r="J4261">
        <v>4.1865134293437896</v>
      </c>
      <c r="K4261">
        <v>18.054117056788101</v>
      </c>
      <c r="L4261">
        <v>18.2592180055676</v>
      </c>
      <c r="M4261">
        <v>45.245523499109403</v>
      </c>
      <c r="N4261">
        <v>0.35431671037263102</v>
      </c>
      <c r="O4261">
        <v>126.85025817555901</v>
      </c>
      <c r="P4261">
        <v>212.926391382405</v>
      </c>
      <c r="Q4261">
        <v>0.16910422087939</v>
      </c>
    </row>
    <row r="4262" spans="1:17" hidden="1" x14ac:dyDescent="0.3">
      <c r="A4262" t="s">
        <v>8755</v>
      </c>
      <c r="B4262" t="s">
        <v>8756</v>
      </c>
      <c r="C4262" t="s">
        <v>10398</v>
      </c>
      <c r="D4262" t="s">
        <v>789</v>
      </c>
      <c r="E4262">
        <v>15.524699999999999</v>
      </c>
      <c r="F4262">
        <v>30</v>
      </c>
      <c r="G4262">
        <v>-49.5936466781231</v>
      </c>
      <c r="H4262">
        <v>-7.6162422532141596</v>
      </c>
      <c r="I4262">
        <v>-7.3941899562957696</v>
      </c>
      <c r="J4262">
        <v>4.6696113422593797</v>
      </c>
      <c r="K4262">
        <v>29.596372135745401</v>
      </c>
      <c r="L4262">
        <v>30.9765834266566</v>
      </c>
      <c r="M4262">
        <v>72.147059372296397</v>
      </c>
      <c r="N4262">
        <v>1.0809464508094599</v>
      </c>
      <c r="O4262">
        <v>43.1</v>
      </c>
      <c r="P4262">
        <v>19.047619047619001</v>
      </c>
    </row>
    <row r="4263" spans="1:17" hidden="1" x14ac:dyDescent="0.3">
      <c r="A4263" t="s">
        <v>8757</v>
      </c>
      <c r="B4263" t="s">
        <v>8758</v>
      </c>
      <c r="C4263" t="s">
        <v>10398</v>
      </c>
      <c r="D4263" t="s">
        <v>407</v>
      </c>
      <c r="E4263">
        <v>15.51</v>
      </c>
      <c r="F4263">
        <v>31.02</v>
      </c>
      <c r="G4263">
        <v>72.096860474022407</v>
      </c>
      <c r="H4263">
        <v>20.360945338856101</v>
      </c>
      <c r="I4263">
        <v>41.554728766036</v>
      </c>
      <c r="J4263">
        <v>3.6077335362863101</v>
      </c>
      <c r="K4263">
        <v>24.820502455282401</v>
      </c>
      <c r="L4263">
        <v>21.113306928258101</v>
      </c>
      <c r="M4263">
        <v>73.016034758900901</v>
      </c>
      <c r="N4263">
        <v>1.6906396133502899</v>
      </c>
      <c r="O4263">
        <v>10.5738233397807</v>
      </c>
      <c r="P4263">
        <v>129.777777777777</v>
      </c>
      <c r="Q4263">
        <v>0.112907741197124</v>
      </c>
    </row>
    <row r="4264" spans="1:17" hidden="1" x14ac:dyDescent="0.3">
      <c r="A4264" t="s">
        <v>8759</v>
      </c>
      <c r="B4264" t="s">
        <v>8760</v>
      </c>
      <c r="C4264" t="s">
        <v>10398</v>
      </c>
      <c r="D4264" t="s">
        <v>533</v>
      </c>
      <c r="E4264">
        <v>15.506892300000001</v>
      </c>
      <c r="F4264">
        <v>36.51</v>
      </c>
      <c r="G4264">
        <v>52.956353321876797</v>
      </c>
      <c r="H4264">
        <v>-19.248161779508902</v>
      </c>
      <c r="I4264">
        <v>-23.754211696047999</v>
      </c>
      <c r="J4264">
        <v>11.512439070468</v>
      </c>
      <c r="K4264">
        <v>34.191128869024404</v>
      </c>
      <c r="L4264">
        <v>33.611192692638298</v>
      </c>
      <c r="M4264">
        <v>66.851352429982896</v>
      </c>
      <c r="N4264">
        <v>1.61233821591877</v>
      </c>
      <c r="O4264">
        <v>42.371952889619202</v>
      </c>
      <c r="P4264">
        <v>99.073064340239895</v>
      </c>
      <c r="Q4264">
        <v>0.13663037811270201</v>
      </c>
    </row>
    <row r="4265" spans="1:17" hidden="1" x14ac:dyDescent="0.3">
      <c r="A4265" t="s">
        <v>8761</v>
      </c>
      <c r="B4265" t="s">
        <v>8762</v>
      </c>
      <c r="C4265" t="s">
        <v>10398</v>
      </c>
      <c r="D4265" t="s">
        <v>753</v>
      </c>
      <c r="E4265">
        <v>15.501888424000001</v>
      </c>
      <c r="F4265">
        <v>98.8</v>
      </c>
      <c r="G4265">
        <v>17.869039889041002</v>
      </c>
      <c r="H4265">
        <v>-0.38593030372189102</v>
      </c>
      <c r="I4265">
        <v>9.1259237382740892</v>
      </c>
      <c r="J4265">
        <v>-2.5845870887354998</v>
      </c>
      <c r="K4265">
        <v>94.238265938668903</v>
      </c>
      <c r="L4265">
        <v>83.301155431934703</v>
      </c>
      <c r="M4265">
        <v>40.888200527429397</v>
      </c>
      <c r="N4265">
        <v>1.3249785459033601</v>
      </c>
      <c r="O4265">
        <v>2.4999999999999898</v>
      </c>
      <c r="P4265">
        <v>56.701030927834999</v>
      </c>
    </row>
    <row r="4266" spans="1:17" hidden="1" x14ac:dyDescent="0.3">
      <c r="A4266" t="s">
        <v>8763</v>
      </c>
      <c r="B4266" t="s">
        <v>8764</v>
      </c>
      <c r="C4266" t="s">
        <v>10398</v>
      </c>
      <c r="D4266" t="s">
        <v>138</v>
      </c>
      <c r="E4266">
        <v>15.4945307</v>
      </c>
      <c r="F4266">
        <v>29.23</v>
      </c>
      <c r="G4266">
        <v>9.5968295123530503</v>
      </c>
      <c r="H4266">
        <v>-13.532634353012799</v>
      </c>
      <c r="I4266">
        <v>-34.533261518537898</v>
      </c>
      <c r="J4266">
        <v>-10.967380601163701</v>
      </c>
      <c r="K4266">
        <v>30.9007577833233</v>
      </c>
      <c r="L4266">
        <v>30.572964242619999</v>
      </c>
      <c r="M4266">
        <v>35.3766378502837</v>
      </c>
      <c r="N4266">
        <v>0.831669837389028</v>
      </c>
      <c r="O4266">
        <v>52.411905576462502</v>
      </c>
      <c r="P4266">
        <v>54.984093319194002</v>
      </c>
      <c r="Q4266">
        <v>0.10685648771417799</v>
      </c>
    </row>
    <row r="4267" spans="1:17" hidden="1" x14ac:dyDescent="0.3">
      <c r="A4267" t="s">
        <v>8765</v>
      </c>
      <c r="B4267" t="s">
        <v>8766</v>
      </c>
      <c r="C4267" t="s">
        <v>10398</v>
      </c>
      <c r="D4267" t="s">
        <v>223</v>
      </c>
      <c r="E4267">
        <v>15.493207247999999</v>
      </c>
      <c r="F4267">
        <v>2.74</v>
      </c>
      <c r="G4267">
        <v>-51.307932392408802</v>
      </c>
      <c r="H4267">
        <v>-14.585597783025401</v>
      </c>
      <c r="I4267">
        <v>-39.809582681651499</v>
      </c>
      <c r="J4267">
        <v>-2.07700374478123</v>
      </c>
      <c r="K4267">
        <v>2.9371403326785002</v>
      </c>
      <c r="L4267">
        <v>2.4104446926934999</v>
      </c>
      <c r="M4267">
        <v>10.437792891788</v>
      </c>
      <c r="N4267">
        <v>0.84388014132121802</v>
      </c>
      <c r="O4267">
        <v>64.233576642335706</v>
      </c>
      <c r="P4267">
        <v>28.6384976525821</v>
      </c>
    </row>
    <row r="4268" spans="1:17" hidden="1" x14ac:dyDescent="0.3">
      <c r="A4268" t="s">
        <v>8767</v>
      </c>
      <c r="B4268" t="s">
        <v>8768</v>
      </c>
      <c r="C4268" t="s">
        <v>10398</v>
      </c>
      <c r="D4268" t="s">
        <v>51</v>
      </c>
      <c r="E4268">
        <v>15.4771264</v>
      </c>
      <c r="F4268">
        <v>25.84</v>
      </c>
      <c r="G4268">
        <v>44.647755884250401</v>
      </c>
      <c r="H4268">
        <v>-7.0755095106421297</v>
      </c>
      <c r="I4268">
        <v>15.6521150409156</v>
      </c>
      <c r="J4268">
        <v>-7.9378949839607298</v>
      </c>
      <c r="K4268">
        <v>24.498362730948401</v>
      </c>
      <c r="L4268">
        <v>21.127935314892699</v>
      </c>
      <c r="M4268">
        <v>50.479748908137502</v>
      </c>
      <c r="N4268">
        <v>2.5752065862296201</v>
      </c>
      <c r="O4268">
        <v>10.797213622291</v>
      </c>
      <c r="P4268">
        <v>90.701107011070107</v>
      </c>
      <c r="Q4268">
        <v>5.9510502465576001E-2</v>
      </c>
    </row>
    <row r="4269" spans="1:17" hidden="1" x14ac:dyDescent="0.3">
      <c r="A4269" t="s">
        <v>8769</v>
      </c>
      <c r="B4269" t="s">
        <v>8770</v>
      </c>
      <c r="C4269" t="s">
        <v>10398</v>
      </c>
      <c r="D4269" t="s">
        <v>1947</v>
      </c>
      <c r="E4269">
        <v>15.333299999999999</v>
      </c>
      <c r="F4269">
        <v>18.93</v>
      </c>
      <c r="G4269">
        <v>-29.962067730754701</v>
      </c>
      <c r="H4269">
        <v>-14.1128747582211</v>
      </c>
      <c r="I4269">
        <v>-7.0037476715912304</v>
      </c>
      <c r="J4269">
        <v>-3.1648966709323099</v>
      </c>
      <c r="K4269">
        <v>19.659115279272001</v>
      </c>
      <c r="L4269">
        <v>19.434323811214298</v>
      </c>
      <c r="M4269">
        <v>35.509604254465202</v>
      </c>
      <c r="N4269">
        <v>0.47396232678404598</v>
      </c>
      <c r="O4269">
        <v>21.922873745377601</v>
      </c>
      <c r="P4269">
        <v>17.141089108910801</v>
      </c>
      <c r="Q4269">
        <v>8.2107699690049992E-3</v>
      </c>
    </row>
    <row r="4270" spans="1:17" hidden="1" x14ac:dyDescent="0.3">
      <c r="A4270" t="s">
        <v>8771</v>
      </c>
      <c r="B4270" t="s">
        <v>8772</v>
      </c>
      <c r="C4270" t="s">
        <v>10398</v>
      </c>
      <c r="D4270" t="s">
        <v>144</v>
      </c>
      <c r="E4270">
        <v>15.3</v>
      </c>
      <c r="F4270">
        <v>38.25</v>
      </c>
      <c r="G4270">
        <v>-47.069374833462902</v>
      </c>
      <c r="H4270">
        <v>-30.287900262517098</v>
      </c>
      <c r="I4270">
        <v>-31.360603089814798</v>
      </c>
      <c r="J4270">
        <v>10.174744506967</v>
      </c>
      <c r="K4270">
        <v>40.128598810096797</v>
      </c>
      <c r="L4270">
        <v>38.741273271577803</v>
      </c>
      <c r="M4270">
        <v>63.692700442059497</v>
      </c>
      <c r="N4270">
        <v>1.00540695335565</v>
      </c>
      <c r="O4270">
        <v>44.1045751633986</v>
      </c>
      <c r="P4270">
        <v>34.730538922155603</v>
      </c>
      <c r="Q4270">
        <v>9.1171570287913006E-2</v>
      </c>
    </row>
    <row r="4271" spans="1:17" hidden="1" x14ac:dyDescent="0.3">
      <c r="A4271" t="s">
        <v>8773</v>
      </c>
      <c r="B4271" t="s">
        <v>8774</v>
      </c>
      <c r="C4271" t="s">
        <v>10398</v>
      </c>
      <c r="D4271" t="s">
        <v>122</v>
      </c>
      <c r="E4271">
        <v>15.2944</v>
      </c>
      <c r="F4271">
        <v>17.38</v>
      </c>
      <c r="G4271">
        <v>-50.521763147640797</v>
      </c>
      <c r="H4271">
        <v>-12.763796408538299</v>
      </c>
      <c r="I4271">
        <v>-48.603093848613298</v>
      </c>
      <c r="J4271">
        <v>-1.8284421797639701</v>
      </c>
      <c r="K4271">
        <v>18.482175891680999</v>
      </c>
      <c r="L4271">
        <v>20.843853284627201</v>
      </c>
      <c r="M4271">
        <v>44.571648160831302</v>
      </c>
      <c r="N4271">
        <v>0.74439710893790301</v>
      </c>
      <c r="O4271">
        <v>112.197928653624</v>
      </c>
      <c r="P4271">
        <v>5.2058111380145196</v>
      </c>
      <c r="Q4271">
        <v>2.0900019232131001E-2</v>
      </c>
    </row>
    <row r="4272" spans="1:17" hidden="1" x14ac:dyDescent="0.3">
      <c r="A4272" t="s">
        <v>8775</v>
      </c>
      <c r="B4272" t="s">
        <v>8776</v>
      </c>
      <c r="C4272" t="s">
        <v>10398</v>
      </c>
      <c r="D4272" t="s">
        <v>77</v>
      </c>
      <c r="E4272">
        <v>15.280200000000001</v>
      </c>
      <c r="F4272">
        <v>1.17</v>
      </c>
      <c r="G4272">
        <v>-94.563706558362597</v>
      </c>
      <c r="H4272">
        <v>-34.421663356795897</v>
      </c>
      <c r="I4272">
        <v>-83.065356847605401</v>
      </c>
      <c r="J4272">
        <v>-8.0125799795700701</v>
      </c>
      <c r="K4272">
        <v>1.85616958547776</v>
      </c>
      <c r="M4272">
        <v>5.7220483039643E-2</v>
      </c>
      <c r="N4272">
        <v>1.3458108583994</v>
      </c>
      <c r="O4272">
        <v>206.83760683760599</v>
      </c>
      <c r="P4272">
        <v>0</v>
      </c>
    </row>
    <row r="4273" spans="1:17" hidden="1" x14ac:dyDescent="0.3">
      <c r="A4273" t="s">
        <v>8777</v>
      </c>
      <c r="B4273" t="s">
        <v>8778</v>
      </c>
      <c r="C4273" t="s">
        <v>10398</v>
      </c>
      <c r="D4273" t="s">
        <v>533</v>
      </c>
      <c r="E4273">
        <v>15.2325684</v>
      </c>
      <c r="F4273">
        <v>50.76</v>
      </c>
      <c r="G4273">
        <v>10.5112387759204</v>
      </c>
      <c r="H4273">
        <v>5.2382005887822496</v>
      </c>
      <c r="I4273">
        <v>-41.580373844061697</v>
      </c>
      <c r="J4273">
        <v>-1.6926848578770399</v>
      </c>
      <c r="K4273">
        <v>46.8651875284067</v>
      </c>
      <c r="L4273">
        <v>46.812456961693599</v>
      </c>
      <c r="M4273">
        <v>75.449195146864</v>
      </c>
      <c r="N4273">
        <v>0.365344741239299</v>
      </c>
      <c r="O4273">
        <v>44.602048857367997</v>
      </c>
      <c r="P4273">
        <v>40.259740259740198</v>
      </c>
      <c r="Q4273">
        <v>0.26786971856843</v>
      </c>
    </row>
    <row r="4274" spans="1:17" hidden="1" x14ac:dyDescent="0.3">
      <c r="A4274" t="s">
        <v>8779</v>
      </c>
      <c r="B4274" t="s">
        <v>8780</v>
      </c>
      <c r="C4274" t="s">
        <v>10398</v>
      </c>
      <c r="D4274" t="s">
        <v>753</v>
      </c>
      <c r="E4274">
        <v>15.224317124999899</v>
      </c>
      <c r="F4274">
        <v>27.28</v>
      </c>
      <c r="G4274">
        <v>5.5225852443545103</v>
      </c>
      <c r="H4274">
        <v>-0.71512915733094096</v>
      </c>
      <c r="I4274">
        <v>2.1868899814877301</v>
      </c>
      <c r="J4274">
        <v>-1.19484886262635</v>
      </c>
      <c r="K4274">
        <v>26.269782116614302</v>
      </c>
      <c r="L4274">
        <v>24.1534209447512</v>
      </c>
      <c r="M4274">
        <v>59.890528015670299</v>
      </c>
      <c r="N4274">
        <v>0.92434794675265097</v>
      </c>
      <c r="O4274">
        <v>4.4721407624633303</v>
      </c>
      <c r="P4274">
        <v>44.262295081967203</v>
      </c>
    </row>
    <row r="4275" spans="1:17" hidden="1" x14ac:dyDescent="0.3">
      <c r="A4275" t="s">
        <v>8781</v>
      </c>
      <c r="B4275" t="s">
        <v>8782</v>
      </c>
      <c r="C4275" t="s">
        <v>10398</v>
      </c>
      <c r="D4275" t="s">
        <v>54</v>
      </c>
      <c r="E4275">
        <v>15.2</v>
      </c>
      <c r="F4275">
        <v>3.8</v>
      </c>
      <c r="G4275">
        <v>-98.136693035739</v>
      </c>
      <c r="H4275">
        <v>-14.799021847362001</v>
      </c>
      <c r="I4275">
        <v>-63.102532857380297</v>
      </c>
      <c r="J4275">
        <v>-6.71336738114488</v>
      </c>
      <c r="K4275">
        <v>4.4582787875069601</v>
      </c>
      <c r="L4275">
        <v>6.7428848156520296</v>
      </c>
      <c r="M4275">
        <v>22.743828029749</v>
      </c>
      <c r="N4275">
        <v>0.32359429290178399</v>
      </c>
      <c r="O4275">
        <v>263.15789473684202</v>
      </c>
      <c r="P4275">
        <v>2.7027027027026902</v>
      </c>
      <c r="Q4275">
        <v>-6.2711057475956997E-2</v>
      </c>
    </row>
    <row r="4276" spans="1:17" hidden="1" x14ac:dyDescent="0.3">
      <c r="A4276" t="s">
        <v>8783</v>
      </c>
      <c r="B4276" t="s">
        <v>8784</v>
      </c>
      <c r="C4276" t="s">
        <v>10398</v>
      </c>
      <c r="E4276">
        <v>15.198748</v>
      </c>
      <c r="F4276">
        <v>11.26</v>
      </c>
      <c r="G4276">
        <v>173.09452536488701</v>
      </c>
      <c r="H4276">
        <v>-3.6417673429311401</v>
      </c>
      <c r="I4276">
        <v>-21.855980728049602</v>
      </c>
      <c r="J4276">
        <v>3.0614073936299002</v>
      </c>
      <c r="K4276">
        <v>11.282076642800099</v>
      </c>
      <c r="L4276">
        <v>9.6250241215980701</v>
      </c>
      <c r="M4276">
        <v>47.335847009634101</v>
      </c>
      <c r="N4276">
        <v>0.94723202797425399</v>
      </c>
      <c r="O4276">
        <v>23.7122557726465</v>
      </c>
      <c r="P4276">
        <v>240.181268882175</v>
      </c>
      <c r="Q4276">
        <v>3.7055656420130001E-3</v>
      </c>
    </row>
    <row r="4277" spans="1:17" hidden="1" x14ac:dyDescent="0.3">
      <c r="A4277" t="s">
        <v>8785</v>
      </c>
      <c r="B4277" t="s">
        <v>8786</v>
      </c>
      <c r="C4277" t="s">
        <v>10398</v>
      </c>
      <c r="D4277" t="s">
        <v>753</v>
      </c>
      <c r="E4277">
        <v>15.1879762019999</v>
      </c>
      <c r="F4277">
        <v>169.5</v>
      </c>
      <c r="G4277">
        <v>14.784547529713301</v>
      </c>
      <c r="H4277">
        <v>-2.9515163420945099</v>
      </c>
      <c r="I4277">
        <v>10.459879369380401</v>
      </c>
      <c r="J4277">
        <v>-2.3655029783483301</v>
      </c>
      <c r="K4277">
        <v>165.56103510789501</v>
      </c>
      <c r="L4277">
        <v>148.24852809673001</v>
      </c>
      <c r="M4277">
        <v>55.3773054855941</v>
      </c>
      <c r="N4277">
        <v>0.94934032990901596</v>
      </c>
      <c r="O4277">
        <v>2.4483775811209498</v>
      </c>
      <c r="P4277">
        <v>54.667396660279202</v>
      </c>
    </row>
    <row r="4278" spans="1:17" hidden="1" x14ac:dyDescent="0.3">
      <c r="A4278" t="s">
        <v>8787</v>
      </c>
      <c r="B4278" t="s">
        <v>8788</v>
      </c>
      <c r="C4278" t="s">
        <v>10398</v>
      </c>
      <c r="D4278" t="s">
        <v>132</v>
      </c>
      <c r="E4278">
        <v>15.180438435999999</v>
      </c>
      <c r="F4278">
        <v>38.270000000000003</v>
      </c>
      <c r="G4278">
        <v>321.703523133197</v>
      </c>
      <c r="H4278">
        <v>-12.1631231749331</v>
      </c>
      <c r="I4278">
        <v>333.20187284395399</v>
      </c>
      <c r="J4278">
        <v>8.4392147784795402</v>
      </c>
      <c r="K4278">
        <v>31.4969259252134</v>
      </c>
      <c r="M4278">
        <v>75.037559483338995</v>
      </c>
      <c r="N4278">
        <v>1.6060456674210599</v>
      </c>
      <c r="O4278">
        <v>18.500130650640099</v>
      </c>
      <c r="P4278">
        <v>351.29716981131997</v>
      </c>
    </row>
    <row r="4279" spans="1:17" hidden="1" x14ac:dyDescent="0.3">
      <c r="A4279" t="s">
        <v>8789</v>
      </c>
      <c r="B4279" t="s">
        <v>8790</v>
      </c>
      <c r="C4279" t="s">
        <v>10398</v>
      </c>
      <c r="D4279" t="s">
        <v>1414</v>
      </c>
      <c r="E4279">
        <v>15.172499999999999</v>
      </c>
      <c r="F4279">
        <v>14.45</v>
      </c>
      <c r="G4279">
        <v>-60.454890697261803</v>
      </c>
      <c r="H4279">
        <v>-33.803106655764999</v>
      </c>
      <c r="I4279">
        <v>-48.956540986504599</v>
      </c>
      <c r="J4279">
        <v>1.68285903394945</v>
      </c>
      <c r="K4279">
        <v>17.3962047654258</v>
      </c>
      <c r="L4279">
        <v>13.8437078066493</v>
      </c>
      <c r="M4279">
        <v>38.237558280225102</v>
      </c>
      <c r="N4279">
        <v>0.211111111111111</v>
      </c>
      <c r="O4279">
        <v>59.861591695501701</v>
      </c>
      <c r="P4279">
        <v>13.779527559055101</v>
      </c>
    </row>
    <row r="4280" spans="1:17" hidden="1" x14ac:dyDescent="0.3">
      <c r="A4280" t="s">
        <v>8791</v>
      </c>
      <c r="B4280" t="s">
        <v>8792</v>
      </c>
      <c r="C4280" t="s">
        <v>10398</v>
      </c>
      <c r="D4280" t="s">
        <v>138</v>
      </c>
      <c r="E4280">
        <v>15.146745900000001</v>
      </c>
      <c r="F4280">
        <v>48.73</v>
      </c>
      <c r="G4280">
        <v>-38.081909588921199</v>
      </c>
      <c r="H4280">
        <v>-13.838534464552099</v>
      </c>
      <c r="I4280">
        <v>10.649749267772799</v>
      </c>
      <c r="J4280">
        <v>-6.9079160676943498</v>
      </c>
      <c r="K4280">
        <v>51.713690007195602</v>
      </c>
      <c r="L4280">
        <v>46.740584958945099</v>
      </c>
      <c r="M4280">
        <v>24.794329166826799</v>
      </c>
      <c r="N4280">
        <v>0.110602210319092</v>
      </c>
      <c r="O4280">
        <v>63.759491073260797</v>
      </c>
      <c r="P4280">
        <v>45.245901639344197</v>
      </c>
      <c r="Q4280">
        <v>6.0105817782266001E-2</v>
      </c>
    </row>
    <row r="4281" spans="1:17" hidden="1" x14ac:dyDescent="0.3">
      <c r="A4281" t="s">
        <v>8793</v>
      </c>
      <c r="B4281" t="s">
        <v>8794</v>
      </c>
      <c r="C4281" t="s">
        <v>10398</v>
      </c>
      <c r="D4281" t="s">
        <v>605</v>
      </c>
      <c r="E4281">
        <v>15.097200000000001</v>
      </c>
      <c r="F4281">
        <v>10.94</v>
      </c>
      <c r="G4281">
        <v>17.449364074565</v>
      </c>
      <c r="H4281">
        <v>-14.037047972180501</v>
      </c>
      <c r="I4281">
        <v>35.5563884258925</v>
      </c>
      <c r="J4281">
        <v>-6.8437290295889497</v>
      </c>
      <c r="K4281">
        <v>11.296871439000499</v>
      </c>
      <c r="L4281">
        <v>9.3367889411568008</v>
      </c>
      <c r="M4281">
        <v>28.669505240123499</v>
      </c>
      <c r="N4281">
        <v>0.28112715500223001</v>
      </c>
      <c r="O4281">
        <v>35.6489945155393</v>
      </c>
      <c r="P4281">
        <v>82.029950083194606</v>
      </c>
      <c r="Q4281">
        <v>9.7333543233909997E-2</v>
      </c>
    </row>
    <row r="4282" spans="1:17" hidden="1" x14ac:dyDescent="0.3">
      <c r="A4282" t="s">
        <v>8795</v>
      </c>
      <c r="B4282" t="s">
        <v>8796</v>
      </c>
      <c r="C4282" t="s">
        <v>10398</v>
      </c>
      <c r="D4282" t="s">
        <v>54</v>
      </c>
      <c r="E4282">
        <v>15.096069999999999</v>
      </c>
      <c r="F4282">
        <v>25.63</v>
      </c>
      <c r="G4282">
        <v>247.87321635575</v>
      </c>
      <c r="H4282">
        <v>53.1331955773733</v>
      </c>
      <c r="I4282">
        <v>75.047129558632605</v>
      </c>
      <c r="J4282">
        <v>6.2333680140441103</v>
      </c>
      <c r="K4282">
        <v>20.559249024231701</v>
      </c>
      <c r="L4282">
        <v>16.7419007921551</v>
      </c>
      <c r="M4282">
        <v>95.532601271378397</v>
      </c>
      <c r="N4282">
        <v>2.18221943068031</v>
      </c>
      <c r="O4282">
        <v>13.9680062426843</v>
      </c>
      <c r="P4282">
        <v>447.64957264957201</v>
      </c>
      <c r="Q4282">
        <v>0.15242214001842899</v>
      </c>
    </row>
    <row r="4283" spans="1:17" hidden="1" x14ac:dyDescent="0.3">
      <c r="A4283" t="s">
        <v>8797</v>
      </c>
      <c r="B4283" t="s">
        <v>8798</v>
      </c>
      <c r="C4283" t="s">
        <v>10398</v>
      </c>
      <c r="D4283" t="s">
        <v>514</v>
      </c>
      <c r="E4283">
        <v>15.052032000000001</v>
      </c>
      <c r="F4283">
        <v>4.2300000000000004</v>
      </c>
      <c r="G4283">
        <v>-23.578609084138101</v>
      </c>
      <c r="H4283">
        <v>-9.7788062139388305</v>
      </c>
      <c r="I4283">
        <v>-25.128264000332901</v>
      </c>
      <c r="J4283">
        <v>0.45530731765030003</v>
      </c>
      <c r="K4283">
        <v>4.2303333041929001</v>
      </c>
      <c r="L4283">
        <v>4.1994486165903302</v>
      </c>
      <c r="M4283">
        <v>50.051903522161197</v>
      </c>
      <c r="N4283">
        <v>0.39222328467748602</v>
      </c>
      <c r="O4283">
        <v>55.319148936170201</v>
      </c>
      <c r="P4283">
        <v>18.487394957983199</v>
      </c>
      <c r="Q4283">
        <v>4.6213549221387998E-2</v>
      </c>
    </row>
    <row r="4284" spans="1:17" hidden="1" x14ac:dyDescent="0.3">
      <c r="A4284" t="s">
        <v>8799</v>
      </c>
      <c r="B4284" t="s">
        <v>8800</v>
      </c>
      <c r="C4284" t="s">
        <v>10398</v>
      </c>
      <c r="D4284" t="s">
        <v>429</v>
      </c>
      <c r="E4284">
        <v>15.052002</v>
      </c>
      <c r="F4284">
        <v>86.1</v>
      </c>
      <c r="G4284">
        <v>-27.0936466781231</v>
      </c>
      <c r="H4284">
        <v>3.07833664320402</v>
      </c>
      <c r="I4284">
        <v>-6.20445876073821</v>
      </c>
      <c r="J4284">
        <v>12.9532992855217</v>
      </c>
      <c r="K4284">
        <v>79.228655354886897</v>
      </c>
      <c r="L4284">
        <v>81.578029129708497</v>
      </c>
      <c r="M4284">
        <v>78.516190827486</v>
      </c>
      <c r="N4284">
        <v>1.0911999999999999</v>
      </c>
      <c r="O4284">
        <v>12.659698025551601</v>
      </c>
      <c r="P4284">
        <v>42.314049586776797</v>
      </c>
    </row>
    <row r="4285" spans="1:17" hidden="1" x14ac:dyDescent="0.3">
      <c r="A4285" t="s">
        <v>8801</v>
      </c>
      <c r="B4285" t="s">
        <v>8802</v>
      </c>
      <c r="C4285" t="s">
        <v>10398</v>
      </c>
      <c r="D4285" t="s">
        <v>46</v>
      </c>
      <c r="E4285">
        <v>15.016805</v>
      </c>
      <c r="F4285">
        <v>22.45</v>
      </c>
      <c r="G4285">
        <v>100.662763578287</v>
      </c>
      <c r="H4285">
        <v>-1.66936977881433</v>
      </c>
      <c r="I4285">
        <v>-36.160990398022797</v>
      </c>
      <c r="J4285">
        <v>-15.724883695924101</v>
      </c>
      <c r="K4285">
        <v>24.055314432407901</v>
      </c>
      <c r="L4285">
        <v>20.3616628358571</v>
      </c>
      <c r="M4285">
        <v>19.974180372789299</v>
      </c>
      <c r="N4285">
        <v>0.65625</v>
      </c>
      <c r="O4285">
        <v>77.728285077951</v>
      </c>
      <c r="P4285">
        <v>145.35519125683001</v>
      </c>
      <c r="Q4285">
        <v>0.223538806103455</v>
      </c>
    </row>
    <row r="4286" spans="1:17" hidden="1" x14ac:dyDescent="0.3">
      <c r="A4286" t="s">
        <v>8803</v>
      </c>
      <c r="B4286" t="s">
        <v>8804</v>
      </c>
      <c r="C4286" t="s">
        <v>10398</v>
      </c>
      <c r="D4286" t="s">
        <v>533</v>
      </c>
      <c r="E4286">
        <v>14.978048749999999</v>
      </c>
      <c r="F4286">
        <v>51.1</v>
      </c>
      <c r="G4286">
        <v>102.784707119057</v>
      </c>
      <c r="H4286">
        <v>1.12437518710123</v>
      </c>
      <c r="I4286">
        <v>30.884294869368802</v>
      </c>
      <c r="J4286">
        <v>-3.1333673811448701</v>
      </c>
      <c r="K4286">
        <v>49.796649958894101</v>
      </c>
      <c r="L4286">
        <v>42.178319596369001</v>
      </c>
      <c r="M4286">
        <v>54.414732537162401</v>
      </c>
      <c r="N4286">
        <v>0.25714411199766002</v>
      </c>
      <c r="O4286">
        <v>35.714285714285701</v>
      </c>
      <c r="P4286">
        <v>183.73126041088199</v>
      </c>
      <c r="Q4286">
        <v>0.117263477500459</v>
      </c>
    </row>
    <row r="4287" spans="1:17" hidden="1" x14ac:dyDescent="0.3">
      <c r="A4287" t="s">
        <v>8805</v>
      </c>
      <c r="B4287" t="s">
        <v>8806</v>
      </c>
      <c r="C4287" t="s">
        <v>10398</v>
      </c>
      <c r="D4287" t="s">
        <v>605</v>
      </c>
      <c r="E4287">
        <v>14.969654708</v>
      </c>
      <c r="F4287">
        <v>12.86</v>
      </c>
      <c r="G4287">
        <v>-16.885495933162499</v>
      </c>
      <c r="H4287">
        <v>-9.5480171474096807</v>
      </c>
      <c r="I4287">
        <v>-5.6827095547784596</v>
      </c>
      <c r="J4287">
        <v>0.94288261885512104</v>
      </c>
      <c r="K4287">
        <v>13.1240090572371</v>
      </c>
      <c r="L4287">
        <v>12.7245973590553</v>
      </c>
      <c r="M4287">
        <v>42.736382713146497</v>
      </c>
      <c r="N4287">
        <v>0.55109611488437704</v>
      </c>
      <c r="O4287">
        <v>22.783825816485201</v>
      </c>
      <c r="P4287">
        <v>24.854368932038799</v>
      </c>
      <c r="Q4287">
        <v>5.1388899615101E-2</v>
      </c>
    </row>
    <row r="4288" spans="1:17" hidden="1" x14ac:dyDescent="0.3">
      <c r="A4288" t="s">
        <v>8807</v>
      </c>
      <c r="B4288" t="s">
        <v>8808</v>
      </c>
      <c r="C4288" t="s">
        <v>10398</v>
      </c>
      <c r="D4288" t="s">
        <v>144</v>
      </c>
      <c r="E4288">
        <v>14.9359912</v>
      </c>
      <c r="F4288">
        <v>24.89</v>
      </c>
      <c r="G4288">
        <v>-6.8618912540600201</v>
      </c>
      <c r="H4288">
        <v>3.30823446639371</v>
      </c>
      <c r="I4288">
        <v>-12.6291952724506</v>
      </c>
      <c r="J4288">
        <v>-5.3685123950503204</v>
      </c>
      <c r="K4288">
        <v>24.3884371986817</v>
      </c>
      <c r="L4288">
        <v>24.090717447030499</v>
      </c>
      <c r="M4288">
        <v>55.101763183248202</v>
      </c>
      <c r="N4288">
        <v>0.64469303525665</v>
      </c>
      <c r="O4288">
        <v>45.4399357171555</v>
      </c>
      <c r="P4288">
        <v>46.325690770135097</v>
      </c>
      <c r="Q4288">
        <v>6.7973977432424004E-2</v>
      </c>
    </row>
    <row r="4289" spans="1:17" hidden="1" x14ac:dyDescent="0.3">
      <c r="A4289" t="s">
        <v>8809</v>
      </c>
      <c r="B4289" t="s">
        <v>8810</v>
      </c>
      <c r="C4289" t="s">
        <v>10398</v>
      </c>
      <c r="D4289" t="s">
        <v>533</v>
      </c>
      <c r="E4289">
        <v>14.92393</v>
      </c>
      <c r="F4289">
        <v>2.29</v>
      </c>
      <c r="G4289">
        <v>26.1886662470469</v>
      </c>
      <c r="H4289">
        <v>6.6894477543151396</v>
      </c>
      <c r="I4289">
        <v>32.562597769476199</v>
      </c>
      <c r="J4289">
        <v>-0.836174398688735</v>
      </c>
      <c r="K4289">
        <v>2.1465749749068199</v>
      </c>
      <c r="L4289">
        <v>1.9152292104844599</v>
      </c>
      <c r="M4289">
        <v>60.3108453935386</v>
      </c>
      <c r="N4289">
        <v>0.86862902932844299</v>
      </c>
      <c r="O4289">
        <v>24.454148471615699</v>
      </c>
      <c r="P4289">
        <v>78.90625</v>
      </c>
      <c r="Q4289">
        <v>7.1658340154074004E-2</v>
      </c>
    </row>
    <row r="4290" spans="1:17" hidden="1" x14ac:dyDescent="0.3">
      <c r="A4290" t="s">
        <v>8811</v>
      </c>
      <c r="B4290" t="s">
        <v>8812</v>
      </c>
      <c r="C4290" t="s">
        <v>10398</v>
      </c>
      <c r="D4290" t="s">
        <v>533</v>
      </c>
      <c r="E4290">
        <v>14.890559</v>
      </c>
      <c r="F4290">
        <v>4.43</v>
      </c>
      <c r="G4290">
        <v>246.78698203895399</v>
      </c>
      <c r="H4290">
        <v>12.374202276278901</v>
      </c>
      <c r="I4290">
        <v>66.488036365967403</v>
      </c>
      <c r="J4290">
        <v>-2.5905603636010102</v>
      </c>
      <c r="K4290">
        <v>4.0990187649056997</v>
      </c>
      <c r="L4290">
        <v>2.9591833913747601</v>
      </c>
      <c r="M4290">
        <v>49.6612708828048</v>
      </c>
      <c r="N4290">
        <v>0.46845863725648301</v>
      </c>
      <c r="O4290">
        <v>21.218961625282098</v>
      </c>
      <c r="P4290">
        <v>306.422018348623</v>
      </c>
      <c r="Q4290">
        <v>2.9108587787418001E-2</v>
      </c>
    </row>
    <row r="4291" spans="1:17" hidden="1" x14ac:dyDescent="0.3">
      <c r="A4291" t="s">
        <v>8813</v>
      </c>
      <c r="B4291" t="s">
        <v>8814</v>
      </c>
      <c r="C4291" t="s">
        <v>10398</v>
      </c>
      <c r="D4291" t="s">
        <v>54</v>
      </c>
      <c r="E4291">
        <v>14.890400100000001</v>
      </c>
      <c r="F4291">
        <v>59.11</v>
      </c>
      <c r="G4291">
        <v>23.9388208543443</v>
      </c>
      <c r="H4291">
        <v>7.3205540107627396</v>
      </c>
      <c r="I4291">
        <v>33.507678154460201</v>
      </c>
      <c r="J4291">
        <v>-8.7133673811448702</v>
      </c>
      <c r="K4291">
        <v>59.171734537552503</v>
      </c>
      <c r="L4291">
        <v>50.239306921525397</v>
      </c>
      <c r="M4291">
        <v>39.346578979183199</v>
      </c>
      <c r="N4291">
        <v>0.45739163075063299</v>
      </c>
      <c r="O4291">
        <v>42.7846388090001</v>
      </c>
      <c r="P4291">
        <v>67.926136363636303</v>
      </c>
      <c r="Q4291">
        <v>0.10389176310251</v>
      </c>
    </row>
    <row r="4292" spans="1:17" hidden="1" x14ac:dyDescent="0.3">
      <c r="A4292" t="s">
        <v>8815</v>
      </c>
      <c r="B4292" t="s">
        <v>8816</v>
      </c>
      <c r="C4292" t="s">
        <v>10398</v>
      </c>
      <c r="D4292" t="s">
        <v>407</v>
      </c>
      <c r="E4292">
        <v>14.823648</v>
      </c>
      <c r="F4292">
        <v>1.1399999999999999</v>
      </c>
      <c r="G4292">
        <v>40.555607053220101</v>
      </c>
      <c r="H4292">
        <v>21.665293164943101</v>
      </c>
      <c r="I4292">
        <v>47.122094336981903</v>
      </c>
      <c r="J4292">
        <v>3.74117807340056</v>
      </c>
      <c r="K4292">
        <v>0.99081882480535799</v>
      </c>
      <c r="L4292">
        <v>0.86176289841492104</v>
      </c>
      <c r="M4292">
        <v>70.748842235472594</v>
      </c>
      <c r="N4292">
        <v>0.99792649767394304</v>
      </c>
      <c r="O4292">
        <v>21.9298245614035</v>
      </c>
      <c r="P4292">
        <v>111.111111111111</v>
      </c>
      <c r="Q4292">
        <v>0.109911795685272</v>
      </c>
    </row>
    <row r="4293" spans="1:17" hidden="1" x14ac:dyDescent="0.3">
      <c r="A4293" t="s">
        <v>8817</v>
      </c>
      <c r="B4293" t="s">
        <v>8818</v>
      </c>
      <c r="C4293" t="s">
        <v>10398</v>
      </c>
      <c r="D4293" t="s">
        <v>533</v>
      </c>
      <c r="E4293">
        <v>14.804766900000001</v>
      </c>
      <c r="F4293">
        <v>48.51</v>
      </c>
      <c r="G4293">
        <v>366.418623260527</v>
      </c>
      <c r="H4293">
        <v>-5.3795975508817699</v>
      </c>
      <c r="I4293">
        <v>42.0037129336242</v>
      </c>
      <c r="J4293">
        <v>1.23035556257806</v>
      </c>
      <c r="K4293">
        <v>46.477655595267599</v>
      </c>
      <c r="L4293">
        <v>35.390743523099403</v>
      </c>
      <c r="M4293">
        <v>59.404540499891098</v>
      </c>
      <c r="N4293">
        <v>1.5535044841355099</v>
      </c>
      <c r="O4293">
        <v>24.737167594310399</v>
      </c>
      <c r="P4293">
        <v>510.188679245282</v>
      </c>
      <c r="Q4293">
        <v>0.163235975670324</v>
      </c>
    </row>
    <row r="4294" spans="1:17" hidden="1" x14ac:dyDescent="0.3">
      <c r="A4294" t="s">
        <v>8819</v>
      </c>
      <c r="B4294" t="s">
        <v>8820</v>
      </c>
      <c r="C4294" t="s">
        <v>10398</v>
      </c>
      <c r="D4294" t="s">
        <v>4298</v>
      </c>
      <c r="E4294">
        <v>14.79</v>
      </c>
      <c r="F4294">
        <v>8.6999999999999993</v>
      </c>
      <c r="G4294">
        <v>-55.989585764417498</v>
      </c>
      <c r="H4294">
        <v>-13.8067766254043</v>
      </c>
      <c r="I4294">
        <v>-12.895780643303</v>
      </c>
      <c r="J4294">
        <v>3.5497905135919599</v>
      </c>
      <c r="K4294">
        <v>8.3367359439180095</v>
      </c>
      <c r="L4294">
        <v>9.2545200641369405</v>
      </c>
      <c r="M4294">
        <v>68.271673866248605</v>
      </c>
      <c r="N4294">
        <v>1.3101042609986799</v>
      </c>
      <c r="O4294">
        <v>51.609195402298802</v>
      </c>
      <c r="P4294">
        <v>15.999999999999901</v>
      </c>
      <c r="Q4294">
        <v>7.5395159791894997E-2</v>
      </c>
    </row>
    <row r="4295" spans="1:17" hidden="1" x14ac:dyDescent="0.3">
      <c r="A4295" t="s">
        <v>8821</v>
      </c>
      <c r="B4295" t="s">
        <v>8822</v>
      </c>
      <c r="C4295" t="s">
        <v>10398</v>
      </c>
      <c r="D4295" t="s">
        <v>5197</v>
      </c>
      <c r="E4295">
        <v>14.7785715</v>
      </c>
      <c r="F4295">
        <v>32.340000000000003</v>
      </c>
      <c r="G4295">
        <v>-36.017257789234201</v>
      </c>
      <c r="H4295">
        <v>-0.55281089777958003</v>
      </c>
      <c r="I4295">
        <v>14.228761952437701</v>
      </c>
      <c r="J4295">
        <v>10.7866326188551</v>
      </c>
      <c r="K4295">
        <v>28.981071155338402</v>
      </c>
      <c r="L4295">
        <v>30.428936561138102</v>
      </c>
      <c r="M4295">
        <v>70.854456165799803</v>
      </c>
      <c r="N4295">
        <v>3.4163357006488799</v>
      </c>
      <c r="O4295">
        <v>19.604205318491001</v>
      </c>
      <c r="P4295">
        <v>43.414634146341399</v>
      </c>
      <c r="Q4295">
        <v>-5.5672181414199995E-4</v>
      </c>
    </row>
    <row r="4296" spans="1:17" hidden="1" x14ac:dyDescent="0.3">
      <c r="A4296" t="s">
        <v>8823</v>
      </c>
      <c r="B4296" t="s">
        <v>8824</v>
      </c>
      <c r="C4296" t="s">
        <v>10398</v>
      </c>
      <c r="D4296" t="s">
        <v>77</v>
      </c>
      <c r="E4296">
        <v>14.720499999999999</v>
      </c>
      <c r="F4296">
        <v>9.98</v>
      </c>
      <c r="G4296">
        <v>38.703149274659303</v>
      </c>
      <c r="H4296">
        <v>-12.990487422429499</v>
      </c>
      <c r="I4296">
        <v>-24.998282041992699</v>
      </c>
      <c r="J4296">
        <v>-2.0115781167313602</v>
      </c>
      <c r="K4296">
        <v>10.4205669229198</v>
      </c>
      <c r="L4296">
        <v>10.3536122772681</v>
      </c>
      <c r="M4296">
        <v>38.804366522370202</v>
      </c>
      <c r="N4296">
        <v>0.646361067561534</v>
      </c>
      <c r="O4296">
        <v>109.91983967935801</v>
      </c>
      <c r="P4296">
        <v>72.068965517241395</v>
      </c>
      <c r="Q4296">
        <v>1.4555668539849E-2</v>
      </c>
    </row>
    <row r="4297" spans="1:17" hidden="1" x14ac:dyDescent="0.3">
      <c r="A4297" t="s">
        <v>8825</v>
      </c>
      <c r="B4297" t="s">
        <v>8826</v>
      </c>
      <c r="C4297" t="s">
        <v>10398</v>
      </c>
      <c r="D4297" t="s">
        <v>259</v>
      </c>
      <c r="E4297">
        <v>14.700323879999999</v>
      </c>
      <c r="F4297">
        <v>4.84</v>
      </c>
      <c r="G4297">
        <v>46.4063533218768</v>
      </c>
      <c r="H4297">
        <v>15.9763465934527</v>
      </c>
      <c r="I4297">
        <v>57.904703032634103</v>
      </c>
      <c r="J4297">
        <v>-1.71336738114487</v>
      </c>
      <c r="K4297">
        <v>4.2563734166062801</v>
      </c>
      <c r="L4297">
        <v>3.5670133422568702</v>
      </c>
      <c r="M4297">
        <v>59.530293289184499</v>
      </c>
      <c r="N4297">
        <v>1.4265698825462101</v>
      </c>
      <c r="O4297">
        <v>19.834710743801601</v>
      </c>
      <c r="P4297">
        <v>97.551020408163197</v>
      </c>
      <c r="Q4297">
        <v>6.3728322070182003E-2</v>
      </c>
    </row>
    <row r="4298" spans="1:17" hidden="1" x14ac:dyDescent="0.3">
      <c r="A4298" t="s">
        <v>8827</v>
      </c>
      <c r="B4298" t="s">
        <v>8828</v>
      </c>
      <c r="C4298" t="s">
        <v>10398</v>
      </c>
      <c r="D4298" t="s">
        <v>605</v>
      </c>
      <c r="E4298">
        <v>14.7001776</v>
      </c>
      <c r="F4298">
        <v>0.8</v>
      </c>
      <c r="G4298">
        <v>-85.149202233678693</v>
      </c>
      <c r="H4298">
        <v>10.8561144209818</v>
      </c>
      <c r="I4298">
        <v>-29.206408078476901</v>
      </c>
      <c r="J4298">
        <v>-5.2017394741681304</v>
      </c>
      <c r="K4298">
        <v>0.91922047788737704</v>
      </c>
      <c r="L4298">
        <v>1.4843715819577099</v>
      </c>
      <c r="M4298">
        <v>41.9833161734432</v>
      </c>
      <c r="N4298">
        <v>1.05811555018215</v>
      </c>
      <c r="O4298">
        <v>175</v>
      </c>
      <c r="P4298">
        <v>23.076923076922998</v>
      </c>
      <c r="Q4298">
        <v>-9.4301065163165998E-2</v>
      </c>
    </row>
    <row r="4299" spans="1:17" hidden="1" x14ac:dyDescent="0.3">
      <c r="A4299" t="s">
        <v>8829</v>
      </c>
      <c r="B4299" t="s">
        <v>8830</v>
      </c>
      <c r="C4299" t="s">
        <v>10398</v>
      </c>
      <c r="D4299" t="s">
        <v>1414</v>
      </c>
      <c r="E4299">
        <v>14.64395768</v>
      </c>
      <c r="F4299">
        <v>14.6</v>
      </c>
      <c r="G4299">
        <v>7.4955551998111201</v>
      </c>
      <c r="H4299">
        <v>0.57833664320402101</v>
      </c>
      <c r="I4299">
        <v>37.223851968804297</v>
      </c>
      <c r="J4299">
        <v>3.2866326188551098</v>
      </c>
      <c r="K4299">
        <v>13.3575763906452</v>
      </c>
      <c r="L4299">
        <v>12.0425174555726</v>
      </c>
      <c r="M4299">
        <v>69.351282081187094</v>
      </c>
      <c r="N4299">
        <v>0.97553516819571795</v>
      </c>
      <c r="O4299">
        <v>13.698630136986299</v>
      </c>
      <c r="P4299">
        <v>83.647798742138306</v>
      </c>
      <c r="Q4299">
        <v>0.159234984023398</v>
      </c>
    </row>
    <row r="4300" spans="1:17" hidden="1" x14ac:dyDescent="0.3">
      <c r="A4300" t="s">
        <v>8831</v>
      </c>
      <c r="B4300" t="s">
        <v>8832</v>
      </c>
      <c r="C4300" t="s">
        <v>10398</v>
      </c>
      <c r="D4300" t="s">
        <v>51</v>
      </c>
      <c r="E4300">
        <v>14.602477500000001</v>
      </c>
      <c r="F4300">
        <v>5.85</v>
      </c>
      <c r="G4300">
        <v>8.0534121454062593</v>
      </c>
      <c r="H4300">
        <v>12.812805581079701</v>
      </c>
      <c r="I4300">
        <v>-16.1789206607456</v>
      </c>
      <c r="J4300">
        <v>-2.5608250082635302</v>
      </c>
      <c r="K4300">
        <v>5.2955414865462096</v>
      </c>
      <c r="L4300">
        <v>5.0057889229083701</v>
      </c>
      <c r="M4300">
        <v>70.8228214626631</v>
      </c>
      <c r="N4300">
        <v>0.38853503184713301</v>
      </c>
      <c r="O4300">
        <v>18.803418803418801</v>
      </c>
      <c r="P4300">
        <v>51.948051948051898</v>
      </c>
      <c r="Q4300">
        <v>5.5656598833906001E-2</v>
      </c>
    </row>
    <row r="4301" spans="1:17" hidden="1" x14ac:dyDescent="0.3">
      <c r="A4301" t="s">
        <v>8833</v>
      </c>
      <c r="B4301" t="s">
        <v>8834</v>
      </c>
      <c r="C4301" t="s">
        <v>10398</v>
      </c>
      <c r="D4301" t="s">
        <v>533</v>
      </c>
      <c r="E4301">
        <v>14.551460000000001</v>
      </c>
      <c r="F4301">
        <v>8.59</v>
      </c>
      <c r="G4301">
        <v>-7.74967504691746</v>
      </c>
      <c r="H4301">
        <v>20.4258976188137</v>
      </c>
      <c r="I4301">
        <v>45.836000742557701</v>
      </c>
      <c r="J4301">
        <v>30.596810324832401</v>
      </c>
      <c r="K4301">
        <v>6.6225556214774999</v>
      </c>
      <c r="L4301">
        <v>6.3184365716348898</v>
      </c>
      <c r="M4301">
        <v>86.447345149680302</v>
      </c>
      <c r="N4301">
        <v>1.9309234073013599</v>
      </c>
      <c r="O4301">
        <v>34.458672875436498</v>
      </c>
      <c r="P4301">
        <v>73.185483870967701</v>
      </c>
      <c r="Q4301">
        <v>0.11428981065593299</v>
      </c>
    </row>
    <row r="4302" spans="1:17" hidden="1" x14ac:dyDescent="0.3">
      <c r="A4302" t="s">
        <v>8835</v>
      </c>
      <c r="B4302" t="s">
        <v>8836</v>
      </c>
      <c r="C4302" t="s">
        <v>10398</v>
      </c>
      <c r="D4302" t="s">
        <v>27</v>
      </c>
      <c r="E4302">
        <v>14.507999999999999</v>
      </c>
      <c r="F4302">
        <v>72</v>
      </c>
      <c r="G4302">
        <v>-65.961300235348006</v>
      </c>
      <c r="H4302">
        <v>-3.8630041389188698</v>
      </c>
      <c r="I4302">
        <v>-19.935787764911801</v>
      </c>
      <c r="J4302">
        <v>0.55935989158238697</v>
      </c>
      <c r="K4302">
        <v>78.801727518342005</v>
      </c>
      <c r="L4302">
        <v>100.401099564321</v>
      </c>
      <c r="M4302">
        <v>59.646018050258498</v>
      </c>
      <c r="N4302">
        <v>1.20192307692307</v>
      </c>
      <c r="O4302">
        <v>63.8888888888888</v>
      </c>
      <c r="P4302">
        <v>7.4626865671641696</v>
      </c>
      <c r="Q4302">
        <v>-0.13523280895598599</v>
      </c>
    </row>
    <row r="4303" spans="1:17" hidden="1" x14ac:dyDescent="0.3">
      <c r="A4303" t="s">
        <v>8837</v>
      </c>
      <c r="B4303" t="s">
        <v>8838</v>
      </c>
      <c r="C4303" t="s">
        <v>10398</v>
      </c>
      <c r="D4303" t="s">
        <v>4403</v>
      </c>
      <c r="E4303">
        <v>14.472</v>
      </c>
      <c r="F4303">
        <v>2.0099999999999998</v>
      </c>
      <c r="G4303">
        <v>-17.926980011456401</v>
      </c>
      <c r="H4303">
        <v>-12.079321014453599</v>
      </c>
      <c r="I4303">
        <v>-20.993847692003499</v>
      </c>
      <c r="J4303">
        <v>-3.15567507345258</v>
      </c>
      <c r="K4303">
        <v>2.07451474741316</v>
      </c>
      <c r="L4303">
        <v>1.9609227103164899</v>
      </c>
      <c r="M4303">
        <v>29.189694764579698</v>
      </c>
      <c r="N4303">
        <v>0.64450094035933303</v>
      </c>
      <c r="O4303">
        <v>52.736318407960198</v>
      </c>
      <c r="P4303">
        <v>43.571428571428498</v>
      </c>
      <c r="Q4303">
        <v>6.4840794193980006E-2</v>
      </c>
    </row>
    <row r="4304" spans="1:17" hidden="1" x14ac:dyDescent="0.3">
      <c r="A4304" t="s">
        <v>8839</v>
      </c>
      <c r="B4304" t="s">
        <v>8840</v>
      </c>
      <c r="C4304" t="s">
        <v>10398</v>
      </c>
      <c r="D4304" t="s">
        <v>83</v>
      </c>
      <c r="E4304">
        <v>14.463745866673699</v>
      </c>
      <c r="F4304">
        <v>43</v>
      </c>
      <c r="M4304" s="1">
        <v>9.8126000000000006E-11</v>
      </c>
      <c r="N4304">
        <v>1</v>
      </c>
    </row>
    <row r="4305" spans="1:17" hidden="1" x14ac:dyDescent="0.3">
      <c r="A4305" t="s">
        <v>8841</v>
      </c>
      <c r="B4305" t="s">
        <v>8842</v>
      </c>
      <c r="C4305" t="s">
        <v>10398</v>
      </c>
      <c r="D4305" t="s">
        <v>278</v>
      </c>
      <c r="E4305">
        <v>14.409796869999999</v>
      </c>
      <c r="F4305">
        <v>62.3</v>
      </c>
      <c r="G4305">
        <v>30.190913465503399</v>
      </c>
      <c r="H4305">
        <v>11.095578022514299</v>
      </c>
      <c r="I4305">
        <v>23.4956121235432</v>
      </c>
      <c r="J4305">
        <v>-5.9838865111655197</v>
      </c>
      <c r="K4305">
        <v>55.345832052683797</v>
      </c>
      <c r="L4305">
        <v>49.090648382889803</v>
      </c>
      <c r="M4305">
        <v>57.024362119005403</v>
      </c>
      <c r="N4305">
        <v>0.37543803323502001</v>
      </c>
      <c r="O4305">
        <v>35.922953451043298</v>
      </c>
      <c r="P4305">
        <v>78.766140602582496</v>
      </c>
      <c r="Q4305">
        <v>5.0551182414069001E-2</v>
      </c>
    </row>
    <row r="4306" spans="1:17" hidden="1" x14ac:dyDescent="0.3">
      <c r="A4306" t="s">
        <v>8843</v>
      </c>
      <c r="B4306" t="s">
        <v>8844</v>
      </c>
      <c r="C4306" t="s">
        <v>10398</v>
      </c>
      <c r="D4306" t="s">
        <v>753</v>
      </c>
      <c r="E4306">
        <v>14.354740187999999</v>
      </c>
      <c r="F4306">
        <v>13.58</v>
      </c>
      <c r="G4306">
        <v>-34.959500336659701</v>
      </c>
      <c r="H4306">
        <v>-3.9016039214319398</v>
      </c>
      <c r="I4306">
        <v>-10.317519189588101</v>
      </c>
      <c r="J4306">
        <v>-0.89369524999733996</v>
      </c>
      <c r="K4306">
        <v>13.4984475083641</v>
      </c>
      <c r="L4306">
        <v>13.5668734665753</v>
      </c>
      <c r="M4306">
        <v>58.520367008885003</v>
      </c>
      <c r="N4306">
        <v>0.92955034570085404</v>
      </c>
      <c r="O4306">
        <v>17.820324005890999</v>
      </c>
      <c r="P4306">
        <v>16.566523605150199</v>
      </c>
    </row>
    <row r="4307" spans="1:17" hidden="1" x14ac:dyDescent="0.3">
      <c r="A4307" t="s">
        <v>8845</v>
      </c>
      <c r="B4307" t="s">
        <v>8846</v>
      </c>
      <c r="C4307" t="s">
        <v>10398</v>
      </c>
      <c r="D4307" t="s">
        <v>991</v>
      </c>
      <c r="E4307">
        <v>14.327534200000001</v>
      </c>
      <c r="F4307">
        <v>27.58</v>
      </c>
      <c r="G4307">
        <v>-19.2736466781231</v>
      </c>
      <c r="H4307">
        <v>4.6277663009986902</v>
      </c>
      <c r="I4307">
        <v>-15.9471488192177</v>
      </c>
      <c r="J4307">
        <v>2.5775417097642102</v>
      </c>
      <c r="K4307">
        <v>26.9709578987326</v>
      </c>
      <c r="L4307">
        <v>26.990914765897902</v>
      </c>
      <c r="M4307">
        <v>52.948705830129697</v>
      </c>
      <c r="N4307">
        <v>0.56198329265911195</v>
      </c>
      <c r="O4307">
        <v>21.8274111675127</v>
      </c>
      <c r="P4307">
        <v>19.1360691144708</v>
      </c>
      <c r="Q4307">
        <v>-6.7617391766984003E-2</v>
      </c>
    </row>
    <row r="4308" spans="1:17" hidden="1" x14ac:dyDescent="0.3">
      <c r="A4308" t="s">
        <v>8847</v>
      </c>
      <c r="B4308" t="s">
        <v>8848</v>
      </c>
      <c r="C4308" t="s">
        <v>10398</v>
      </c>
      <c r="D4308" t="s">
        <v>281</v>
      </c>
      <c r="E4308">
        <v>14.319990000000001</v>
      </c>
      <c r="F4308">
        <v>19.170000000000002</v>
      </c>
      <c r="G4308">
        <v>39.902374542036</v>
      </c>
      <c r="H4308">
        <v>1.7245160451974</v>
      </c>
      <c r="I4308">
        <v>-2.7523366785572101</v>
      </c>
      <c r="J4308">
        <v>-7.5581610943079296</v>
      </c>
      <c r="K4308">
        <v>19.431776773389601</v>
      </c>
      <c r="L4308">
        <v>17.963015234680199</v>
      </c>
      <c r="M4308">
        <v>40.568830884461597</v>
      </c>
      <c r="N4308">
        <v>0.82706512085864203</v>
      </c>
      <c r="O4308">
        <v>19.4053208137715</v>
      </c>
      <c r="P4308">
        <v>90.746268656716396</v>
      </c>
      <c r="Q4308">
        <v>0.10101940444723501</v>
      </c>
    </row>
    <row r="4309" spans="1:17" hidden="1" x14ac:dyDescent="0.3">
      <c r="A4309" t="s">
        <v>8849</v>
      </c>
      <c r="B4309" t="s">
        <v>8850</v>
      </c>
      <c r="C4309" t="s">
        <v>10398</v>
      </c>
      <c r="D4309" t="s">
        <v>5645</v>
      </c>
      <c r="E4309">
        <v>14.275456</v>
      </c>
      <c r="F4309">
        <v>85.79</v>
      </c>
      <c r="G4309">
        <v>-1.5488705587201399</v>
      </c>
      <c r="H4309">
        <v>-4.6658494033075897</v>
      </c>
      <c r="I4309">
        <v>-10.8577969673658</v>
      </c>
      <c r="J4309">
        <v>-1.71336738114487</v>
      </c>
      <c r="K4309">
        <v>82.881824351058398</v>
      </c>
      <c r="L4309">
        <v>77.404133174146807</v>
      </c>
      <c r="M4309">
        <v>49.3514512277116</v>
      </c>
      <c r="N4309">
        <v>0.252066115702479</v>
      </c>
      <c r="O4309">
        <v>5.2570229630492804</v>
      </c>
      <c r="P4309">
        <v>35.1023622047244</v>
      </c>
    </row>
    <row r="4310" spans="1:17" hidden="1" x14ac:dyDescent="0.3">
      <c r="A4310" t="s">
        <v>8851</v>
      </c>
      <c r="B4310" t="s">
        <v>8852</v>
      </c>
      <c r="C4310" t="s">
        <v>10398</v>
      </c>
      <c r="D4310" t="s">
        <v>46</v>
      </c>
      <c r="E4310">
        <v>14.250087499999999</v>
      </c>
      <c r="F4310">
        <v>508.75</v>
      </c>
      <c r="G4310">
        <v>3.0314836659852999</v>
      </c>
      <c r="H4310">
        <v>-10.199976163537301</v>
      </c>
      <c r="I4310">
        <v>-4.0002083824813699</v>
      </c>
      <c r="J4310">
        <v>-1.95846542036056</v>
      </c>
      <c r="K4310">
        <v>525.40112539964605</v>
      </c>
      <c r="L4310">
        <v>478.999315740989</v>
      </c>
      <c r="M4310">
        <v>36.9851165347443</v>
      </c>
      <c r="N4310">
        <v>0.291536050156739</v>
      </c>
      <c r="O4310">
        <v>23.626535626535599</v>
      </c>
      <c r="P4310">
        <v>72.633186291143502</v>
      </c>
    </row>
    <row r="4311" spans="1:17" hidden="1" x14ac:dyDescent="0.3">
      <c r="A4311" t="s">
        <v>8853</v>
      </c>
      <c r="B4311" t="s">
        <v>8854</v>
      </c>
      <c r="C4311" t="s">
        <v>10398</v>
      </c>
      <c r="D4311" t="s">
        <v>991</v>
      </c>
      <c r="E4311">
        <v>14.23494</v>
      </c>
      <c r="F4311">
        <v>4.3499999999999996</v>
      </c>
      <c r="G4311">
        <v>-66.274869385546694</v>
      </c>
      <c r="H4311">
        <v>-14.7097292004173</v>
      </c>
      <c r="I4311">
        <v>-60.095296967365798</v>
      </c>
      <c r="J4311">
        <v>-5.6781250903959704</v>
      </c>
      <c r="K4311">
        <v>4.8897667807734804</v>
      </c>
      <c r="L4311">
        <v>9.0958081680217209</v>
      </c>
      <c r="M4311">
        <v>38.8830063730082</v>
      </c>
      <c r="N4311">
        <v>1.7364083074885399</v>
      </c>
      <c r="O4311">
        <v>108.965517241379</v>
      </c>
      <c r="P4311">
        <v>3.5714285714285499</v>
      </c>
      <c r="Q4311">
        <v>-0.137446941047943</v>
      </c>
    </row>
    <row r="4312" spans="1:17" hidden="1" x14ac:dyDescent="0.3">
      <c r="A4312" t="s">
        <v>8855</v>
      </c>
      <c r="B4312" t="s">
        <v>8856</v>
      </c>
      <c r="C4312" t="s">
        <v>10398</v>
      </c>
      <c r="D4312" t="s">
        <v>982</v>
      </c>
      <c r="E4312">
        <v>14.2284424</v>
      </c>
      <c r="F4312">
        <v>26.09</v>
      </c>
      <c r="G4312">
        <v>39.821937737461198</v>
      </c>
      <c r="H4312">
        <v>11.4154407156022</v>
      </c>
      <c r="I4312">
        <v>6.0245888556598004</v>
      </c>
      <c r="J4312">
        <v>-1.5960423909219501</v>
      </c>
      <c r="K4312">
        <v>25.0248559697826</v>
      </c>
      <c r="L4312">
        <v>22.619829963070401</v>
      </c>
      <c r="M4312">
        <v>60.658080171035401</v>
      </c>
      <c r="N4312">
        <v>0.301249504389691</v>
      </c>
      <c r="O4312">
        <v>57.838252203909498</v>
      </c>
      <c r="P4312">
        <v>102.877138413685</v>
      </c>
      <c r="Q4312">
        <v>7.6421609854758002E-2</v>
      </c>
    </row>
    <row r="4313" spans="1:17" hidden="1" x14ac:dyDescent="0.3">
      <c r="A4313" t="s">
        <v>8857</v>
      </c>
      <c r="B4313" t="s">
        <v>8858</v>
      </c>
      <c r="C4313" t="s">
        <v>10398</v>
      </c>
      <c r="D4313" t="s">
        <v>259</v>
      </c>
      <c r="E4313">
        <v>14.167999999999999</v>
      </c>
      <c r="F4313">
        <v>20.239999999999998</v>
      </c>
      <c r="G4313">
        <v>8.8468457979370392</v>
      </c>
      <c r="H4313">
        <v>-11.4982860995973</v>
      </c>
      <c r="I4313">
        <v>0.96352656204587095</v>
      </c>
      <c r="J4313">
        <v>-7.0341033334074297</v>
      </c>
      <c r="K4313">
        <v>18.719348149016898</v>
      </c>
      <c r="L4313">
        <v>17.062292605501401</v>
      </c>
      <c r="M4313">
        <v>54.869305875856298</v>
      </c>
      <c r="N4313">
        <v>2.4733418926986399</v>
      </c>
      <c r="O4313">
        <v>18.626482213438699</v>
      </c>
      <c r="P4313">
        <v>65.089722675367</v>
      </c>
      <c r="Q4313">
        <v>5.9139621219183001E-2</v>
      </c>
    </row>
    <row r="4314" spans="1:17" hidden="1" x14ac:dyDescent="0.3">
      <c r="A4314" t="s">
        <v>8859</v>
      </c>
      <c r="B4314" t="s">
        <v>8860</v>
      </c>
      <c r="C4314" t="s">
        <v>10398</v>
      </c>
      <c r="D4314" t="s">
        <v>2902</v>
      </c>
      <c r="E4314">
        <v>14.063857499999999</v>
      </c>
      <c r="F4314">
        <v>39.049999999999997</v>
      </c>
      <c r="G4314">
        <v>-79.930668171191897</v>
      </c>
      <c r="H4314">
        <v>-11.126208811341399</v>
      </c>
      <c r="I4314">
        <v>-57.1368205390174</v>
      </c>
      <c r="J4314">
        <v>-8.4179128356903306</v>
      </c>
      <c r="K4314">
        <v>44.991681484690702</v>
      </c>
      <c r="M4314">
        <v>19.1918065554704</v>
      </c>
      <c r="N4314">
        <v>0.939393939393939</v>
      </c>
      <c r="O4314">
        <v>101.664532650448</v>
      </c>
      <c r="P4314">
        <v>5.2560646900269496</v>
      </c>
    </row>
    <row r="4315" spans="1:17" hidden="1" x14ac:dyDescent="0.3">
      <c r="A4315" t="s">
        <v>8861</v>
      </c>
      <c r="B4315" t="s">
        <v>8862</v>
      </c>
      <c r="C4315" t="s">
        <v>10398</v>
      </c>
      <c r="D4315" t="s">
        <v>1526</v>
      </c>
      <c r="E4315">
        <v>14.046367500000001</v>
      </c>
      <c r="F4315">
        <v>5.7</v>
      </c>
      <c r="G4315">
        <v>-27.807932392408802</v>
      </c>
      <c r="H4315">
        <v>2.04892487849814</v>
      </c>
      <c r="I4315">
        <v>14.7718358997669</v>
      </c>
      <c r="J4315">
        <v>-0.21804027834113701</v>
      </c>
      <c r="K4315">
        <v>5.0046963126058897</v>
      </c>
      <c r="L4315">
        <v>5.2052304275764998</v>
      </c>
      <c r="M4315">
        <v>74.106412478158603</v>
      </c>
      <c r="N4315">
        <v>0.90967608804787303</v>
      </c>
      <c r="O4315">
        <v>38.5964912280701</v>
      </c>
      <c r="P4315">
        <v>44.670050761421301</v>
      </c>
      <c r="Q4315">
        <v>1.1018677476494E-2</v>
      </c>
    </row>
    <row r="4316" spans="1:17" hidden="1" x14ac:dyDescent="0.3">
      <c r="A4316" t="s">
        <v>8863</v>
      </c>
      <c r="B4316" t="s">
        <v>8864</v>
      </c>
      <c r="C4316" t="s">
        <v>10398</v>
      </c>
      <c r="D4316" t="s">
        <v>533</v>
      </c>
      <c r="E4316">
        <v>14.018152499999999</v>
      </c>
      <c r="F4316">
        <v>51.49</v>
      </c>
      <c r="G4316">
        <v>10.914911992181899</v>
      </c>
      <c r="H4316">
        <v>52.868056269372197</v>
      </c>
      <c r="I4316">
        <v>1542.8724449681099</v>
      </c>
      <c r="J4316">
        <v>6.5181438728744201</v>
      </c>
      <c r="K4316">
        <v>34.973228490596497</v>
      </c>
      <c r="L4316">
        <v>26.292896425970898</v>
      </c>
      <c r="M4316">
        <v>100</v>
      </c>
      <c r="N4316">
        <v>1.9343547619741099</v>
      </c>
      <c r="O4316">
        <v>0</v>
      </c>
      <c r="P4316">
        <v>1560.96774193548</v>
      </c>
    </row>
    <row r="4317" spans="1:17" hidden="1" x14ac:dyDescent="0.3">
      <c r="A4317" t="s">
        <v>8865</v>
      </c>
      <c r="B4317" t="s">
        <v>8866</v>
      </c>
      <c r="C4317" t="s">
        <v>10398</v>
      </c>
      <c r="D4317" t="s">
        <v>605</v>
      </c>
      <c r="E4317">
        <v>13.963733700000001</v>
      </c>
      <c r="F4317">
        <v>3.57</v>
      </c>
      <c r="G4317">
        <v>10.4063533218768</v>
      </c>
      <c r="H4317">
        <v>-22.812467954497102</v>
      </c>
      <c r="I4317">
        <v>64.981626109557197</v>
      </c>
      <c r="J4317">
        <v>-3.1022562700337701</v>
      </c>
      <c r="K4317">
        <v>3.7216175919364902</v>
      </c>
      <c r="L4317">
        <v>3.1217765570015401</v>
      </c>
      <c r="M4317">
        <v>25.501763564831499</v>
      </c>
      <c r="N4317">
        <v>0.42789505985264498</v>
      </c>
      <c r="O4317">
        <v>27.731092436974699</v>
      </c>
      <c r="P4317">
        <v>104</v>
      </c>
      <c r="Q4317">
        <v>5.6953414610786998E-2</v>
      </c>
    </row>
    <row r="4318" spans="1:17" hidden="1" x14ac:dyDescent="0.3">
      <c r="A4318" t="s">
        <v>8867</v>
      </c>
      <c r="B4318" t="s">
        <v>8868</v>
      </c>
      <c r="C4318" t="s">
        <v>10398</v>
      </c>
      <c r="D4318" t="s">
        <v>605</v>
      </c>
      <c r="E4318">
        <v>13.953295744999901</v>
      </c>
      <c r="F4318">
        <v>26</v>
      </c>
      <c r="M4318">
        <v>50</v>
      </c>
      <c r="N4318">
        <v>1</v>
      </c>
    </row>
    <row r="4319" spans="1:17" hidden="1" x14ac:dyDescent="0.3">
      <c r="A4319" t="s">
        <v>8869</v>
      </c>
      <c r="B4319" t="s">
        <v>8870</v>
      </c>
      <c r="C4319" t="s">
        <v>10398</v>
      </c>
      <c r="D4319" t="s">
        <v>266</v>
      </c>
      <c r="E4319">
        <v>13.9078389</v>
      </c>
      <c r="F4319">
        <v>32.61</v>
      </c>
      <c r="G4319">
        <v>-7.8691226019753202</v>
      </c>
      <c r="H4319">
        <v>7.5062645711319496</v>
      </c>
      <c r="I4319">
        <v>26.0054542478351</v>
      </c>
      <c r="J4319">
        <v>-4.65086738114488</v>
      </c>
      <c r="K4319">
        <v>29.6790130525949</v>
      </c>
      <c r="L4319">
        <v>27.527818241882301</v>
      </c>
      <c r="M4319">
        <v>57.2268324686884</v>
      </c>
      <c r="N4319">
        <v>0.56380796947096201</v>
      </c>
      <c r="O4319">
        <v>9.0769702545231592</v>
      </c>
      <c r="P4319">
        <v>46.430175123484503</v>
      </c>
      <c r="Q4319">
        <v>1.9734211692051001E-2</v>
      </c>
    </row>
    <row r="4320" spans="1:17" hidden="1" x14ac:dyDescent="0.3">
      <c r="A4320" t="s">
        <v>8871</v>
      </c>
      <c r="B4320" t="s">
        <v>8872</v>
      </c>
      <c r="C4320" t="s">
        <v>10398</v>
      </c>
      <c r="D4320" t="s">
        <v>54</v>
      </c>
      <c r="E4320">
        <v>13.8726490199999</v>
      </c>
      <c r="F4320">
        <v>5.55</v>
      </c>
      <c r="G4320">
        <v>-106.931335530716</v>
      </c>
      <c r="H4320">
        <v>-58.179833291436402</v>
      </c>
      <c r="I4320">
        <v>-91.829324416490294</v>
      </c>
      <c r="J4320">
        <v>-9.2297072504259194</v>
      </c>
      <c r="K4320">
        <v>12.4076953077561</v>
      </c>
      <c r="L4320">
        <v>18.862329933280101</v>
      </c>
      <c r="M4320">
        <v>1.2963393416975499</v>
      </c>
      <c r="N4320">
        <v>0.64927857935626998</v>
      </c>
      <c r="O4320">
        <v>377.47747747747701</v>
      </c>
      <c r="P4320">
        <v>0</v>
      </c>
      <c r="Q4320">
        <v>-3.1498364290406998E-2</v>
      </c>
    </row>
    <row r="4321" spans="1:17" hidden="1" x14ac:dyDescent="0.3">
      <c r="A4321" t="s">
        <v>8873</v>
      </c>
      <c r="B4321" t="s">
        <v>8874</v>
      </c>
      <c r="C4321" t="s">
        <v>10398</v>
      </c>
      <c r="D4321" t="s">
        <v>390</v>
      </c>
      <c r="E4321">
        <v>13.871587999999999</v>
      </c>
      <c r="F4321">
        <v>43.3</v>
      </c>
      <c r="G4321">
        <v>155.46231118889401</v>
      </c>
      <c r="H4321">
        <v>9.2184578887262099</v>
      </c>
      <c r="I4321">
        <v>161.62046530653501</v>
      </c>
      <c r="J4321">
        <v>22.1676779778217</v>
      </c>
      <c r="K4321">
        <v>31.516177067973398</v>
      </c>
      <c r="L4321">
        <v>21.956940314637599</v>
      </c>
      <c r="M4321">
        <v>92.220410384870505</v>
      </c>
      <c r="N4321">
        <v>1.03561808312352</v>
      </c>
      <c r="O4321">
        <v>0</v>
      </c>
      <c r="P4321">
        <v>316.74687199229999</v>
      </c>
      <c r="Q4321">
        <v>0.18246879097641999</v>
      </c>
    </row>
    <row r="4322" spans="1:17" hidden="1" x14ac:dyDescent="0.3">
      <c r="A4322" t="s">
        <v>8875</v>
      </c>
      <c r="B4322" t="s">
        <v>8876</v>
      </c>
      <c r="C4322" t="s">
        <v>10398</v>
      </c>
      <c r="D4322" t="s">
        <v>407</v>
      </c>
      <c r="E4322">
        <v>13.821645</v>
      </c>
      <c r="F4322">
        <v>28.5</v>
      </c>
      <c r="G4322">
        <v>13.6224337238869</v>
      </c>
      <c r="H4322">
        <v>7.4821279191925996</v>
      </c>
      <c r="I4322">
        <v>-35.150011751999102</v>
      </c>
      <c r="J4322">
        <v>-6.56605368963708</v>
      </c>
      <c r="K4322">
        <v>27.310539053391398</v>
      </c>
      <c r="L4322">
        <v>26.115543800883199</v>
      </c>
      <c r="M4322">
        <v>60.156849957441203</v>
      </c>
      <c r="N4322">
        <v>0.83601167909645402</v>
      </c>
      <c r="O4322">
        <v>34.035087719298197</v>
      </c>
      <c r="P4322">
        <v>102.846975088967</v>
      </c>
      <c r="Q4322">
        <v>0.111635214410711</v>
      </c>
    </row>
    <row r="4323" spans="1:17" hidden="1" x14ac:dyDescent="0.3">
      <c r="A4323" t="s">
        <v>8877</v>
      </c>
      <c r="B4323" t="s">
        <v>8878</v>
      </c>
      <c r="C4323" t="s">
        <v>10398</v>
      </c>
      <c r="D4323" t="s">
        <v>472</v>
      </c>
      <c r="E4323">
        <v>13.8066054</v>
      </c>
      <c r="F4323">
        <v>17.989999999999998</v>
      </c>
      <c r="G4323">
        <v>100.163696872323</v>
      </c>
      <c r="H4323">
        <v>-3.4367270879663199</v>
      </c>
      <c r="I4323">
        <v>70.479126512717897</v>
      </c>
      <c r="J4323">
        <v>3.2866326188551098</v>
      </c>
      <c r="K4323">
        <v>17.802869635361599</v>
      </c>
      <c r="L4323">
        <v>13.9003214664188</v>
      </c>
      <c r="M4323">
        <v>45.896455998281098</v>
      </c>
      <c r="N4323">
        <v>1.19557070531578</v>
      </c>
      <c r="O4323">
        <v>17.3429683157309</v>
      </c>
      <c r="P4323">
        <v>193.47471451876001</v>
      </c>
      <c r="Q4323">
        <v>9.8890534991065995E-2</v>
      </c>
    </row>
    <row r="4324" spans="1:17" hidden="1" x14ac:dyDescent="0.3">
      <c r="A4324" t="s">
        <v>8879</v>
      </c>
      <c r="B4324" t="s">
        <v>8880</v>
      </c>
      <c r="C4324" t="s">
        <v>10398</v>
      </c>
      <c r="D4324" t="s">
        <v>753</v>
      </c>
      <c r="E4324">
        <v>13.801773789</v>
      </c>
      <c r="F4324">
        <v>16.059999999999999</v>
      </c>
      <c r="G4324">
        <v>8.4381539235098497</v>
      </c>
      <c r="H4324">
        <v>-2.4433608679638001</v>
      </c>
      <c r="I4324">
        <v>1.7554493012908201</v>
      </c>
      <c r="J4324">
        <v>-2.2114993861261798</v>
      </c>
      <c r="K4324">
        <v>15.580536127197901</v>
      </c>
      <c r="L4324">
        <v>14.138094771274</v>
      </c>
      <c r="M4324">
        <v>59.192142314001003</v>
      </c>
      <c r="N4324">
        <v>1.0903942884411999</v>
      </c>
      <c r="O4324">
        <v>3.3623910336239198</v>
      </c>
      <c r="P4324">
        <v>48.566142460684503</v>
      </c>
      <c r="Q4324">
        <v>3.6626942849021002E-2</v>
      </c>
    </row>
    <row r="4325" spans="1:17" hidden="1" x14ac:dyDescent="0.3">
      <c r="A4325" t="s">
        <v>8881</v>
      </c>
      <c r="B4325" t="s">
        <v>8882</v>
      </c>
      <c r="C4325" t="s">
        <v>10398</v>
      </c>
      <c r="D4325" t="s">
        <v>1379</v>
      </c>
      <c r="E4325">
        <v>13.7662</v>
      </c>
      <c r="F4325">
        <v>98.33</v>
      </c>
      <c r="G4325">
        <v>-26.088383520228401</v>
      </c>
      <c r="H4325">
        <v>-3.05052933617741</v>
      </c>
      <c r="I4325">
        <v>-24.447677919746798</v>
      </c>
      <c r="J4325">
        <v>-1.37663268726732</v>
      </c>
      <c r="K4325">
        <v>101.055704144026</v>
      </c>
      <c r="L4325">
        <v>106.27244317311499</v>
      </c>
      <c r="M4325">
        <v>41.457458239252801</v>
      </c>
      <c r="N4325">
        <v>0.44003055767761601</v>
      </c>
      <c r="O4325">
        <v>71.788874199125303</v>
      </c>
      <c r="P4325">
        <v>22.912500000000001</v>
      </c>
      <c r="Q4325">
        <v>-8.401625053273E-3</v>
      </c>
    </row>
    <row r="4326" spans="1:17" hidden="1" x14ac:dyDescent="0.3">
      <c r="A4326" t="s">
        <v>8883</v>
      </c>
      <c r="B4326" t="s">
        <v>8884</v>
      </c>
      <c r="C4326" t="s">
        <v>10398</v>
      </c>
      <c r="D4326" t="s">
        <v>1001</v>
      </c>
      <c r="E4326">
        <v>13.763999999999999</v>
      </c>
      <c r="F4326">
        <v>7.44</v>
      </c>
      <c r="G4326">
        <v>-34.695687494449601</v>
      </c>
      <c r="H4326">
        <v>-8.1253670604996699</v>
      </c>
      <c r="I4326">
        <v>5.2877876097485403</v>
      </c>
      <c r="J4326">
        <v>-6.1493623114363798</v>
      </c>
      <c r="K4326">
        <v>9.0903494544271002</v>
      </c>
      <c r="L4326">
        <v>8.4523278815842993</v>
      </c>
      <c r="M4326">
        <v>19.2780691511662</v>
      </c>
      <c r="N4326">
        <v>0.63164876834877803</v>
      </c>
      <c r="O4326">
        <v>127.150537634408</v>
      </c>
      <c r="P4326">
        <v>32.857142857142797</v>
      </c>
      <c r="Q4326">
        <v>9.9979572541176995E-2</v>
      </c>
    </row>
    <row r="4327" spans="1:17" hidden="1" x14ac:dyDescent="0.3">
      <c r="A4327" t="s">
        <v>8885</v>
      </c>
      <c r="B4327" t="s">
        <v>8886</v>
      </c>
      <c r="C4327" t="s">
        <v>10398</v>
      </c>
      <c r="D4327" t="s">
        <v>3019</v>
      </c>
      <c r="E4327">
        <v>13.756339799999999</v>
      </c>
      <c r="F4327">
        <v>31.99</v>
      </c>
      <c r="G4327">
        <v>-47.378277878328703</v>
      </c>
      <c r="H4327">
        <v>4.2288556743458896</v>
      </c>
      <c r="I4327">
        <v>-18.809139301319899</v>
      </c>
      <c r="J4327">
        <v>8.5781675679243108</v>
      </c>
      <c r="K4327">
        <v>30.003461976731</v>
      </c>
      <c r="L4327">
        <v>33.831008487190999</v>
      </c>
      <c r="M4327">
        <v>60.897597762896403</v>
      </c>
      <c r="N4327">
        <v>2.7451056939969698</v>
      </c>
      <c r="O4327">
        <v>73.804313848077499</v>
      </c>
      <c r="P4327">
        <v>21.174242424242401</v>
      </c>
      <c r="Q4327">
        <v>5.5746079562040002E-2</v>
      </c>
    </row>
    <row r="4328" spans="1:17" hidden="1" x14ac:dyDescent="0.3">
      <c r="A4328" t="s">
        <v>8887</v>
      </c>
      <c r="B4328" t="s">
        <v>8888</v>
      </c>
      <c r="C4328" t="s">
        <v>10398</v>
      </c>
      <c r="D4328" t="s">
        <v>1414</v>
      </c>
      <c r="E4328">
        <v>13.702680000000001</v>
      </c>
      <c r="F4328">
        <v>2</v>
      </c>
      <c r="G4328">
        <v>-18.482535567012</v>
      </c>
      <c r="K4328">
        <v>1.8164878752898299</v>
      </c>
      <c r="L4328">
        <v>1.8009664774797101</v>
      </c>
      <c r="M4328">
        <v>73.414657253377001</v>
      </c>
      <c r="N4328">
        <v>1</v>
      </c>
      <c r="O4328">
        <v>0</v>
      </c>
      <c r="P4328">
        <v>25</v>
      </c>
      <c r="Q4328">
        <v>-2.1676028175539999E-2</v>
      </c>
    </row>
    <row r="4329" spans="1:17" hidden="1" x14ac:dyDescent="0.3">
      <c r="A4329" t="s">
        <v>8889</v>
      </c>
      <c r="B4329" t="s">
        <v>8890</v>
      </c>
      <c r="C4329" t="s">
        <v>10398</v>
      </c>
      <c r="D4329" t="s">
        <v>533</v>
      </c>
      <c r="E4329">
        <v>13.7</v>
      </c>
      <c r="F4329">
        <v>27.4</v>
      </c>
      <c r="G4329">
        <v>91.374095257360693</v>
      </c>
      <c r="H4329">
        <v>-8.4356249623806097</v>
      </c>
      <c r="I4329">
        <v>94.637622287292402</v>
      </c>
      <c r="J4329">
        <v>9.4876031000520396</v>
      </c>
      <c r="K4329">
        <v>25.282932668153901</v>
      </c>
      <c r="L4329">
        <v>19.5432583631897</v>
      </c>
      <c r="M4329">
        <v>63.528461974707902</v>
      </c>
      <c r="N4329">
        <v>0.96901552940476798</v>
      </c>
      <c r="O4329">
        <v>11.4598540145985</v>
      </c>
      <c r="P4329">
        <v>256.77083333333297</v>
      </c>
      <c r="Q4329">
        <v>0.171090056556535</v>
      </c>
    </row>
    <row r="4330" spans="1:17" hidden="1" x14ac:dyDescent="0.3">
      <c r="A4330" t="s">
        <v>8891</v>
      </c>
      <c r="B4330" t="s">
        <v>8892</v>
      </c>
      <c r="C4330" t="s">
        <v>10398</v>
      </c>
      <c r="D4330" t="s">
        <v>226</v>
      </c>
      <c r="E4330">
        <v>13.676026</v>
      </c>
      <c r="F4330">
        <v>45.64</v>
      </c>
      <c r="G4330">
        <v>42.6327684162164</v>
      </c>
      <c r="H4330">
        <v>-2.5975591222682701</v>
      </c>
      <c r="I4330">
        <v>-12.4960373653297</v>
      </c>
      <c r="J4330">
        <v>-3.8831983846917102</v>
      </c>
      <c r="K4330">
        <v>46.393008616051198</v>
      </c>
      <c r="L4330">
        <v>41.434736418120302</v>
      </c>
      <c r="M4330">
        <v>38.0207130042389</v>
      </c>
      <c r="N4330">
        <v>0.267200012648521</v>
      </c>
      <c r="O4330">
        <v>42.2874671340929</v>
      </c>
      <c r="P4330">
        <v>98.176291793312998</v>
      </c>
      <c r="Q4330">
        <v>9.5165868861216002E-2</v>
      </c>
    </row>
    <row r="4331" spans="1:17" hidden="1" x14ac:dyDescent="0.3">
      <c r="A4331" t="s">
        <v>8893</v>
      </c>
      <c r="B4331" t="s">
        <v>8894</v>
      </c>
      <c r="C4331" t="s">
        <v>10398</v>
      </c>
      <c r="D4331" t="s">
        <v>1509</v>
      </c>
      <c r="E4331">
        <v>13.67296</v>
      </c>
      <c r="F4331">
        <v>8.9600000000000009</v>
      </c>
      <c r="G4331">
        <v>663.32670730417794</v>
      </c>
      <c r="H4331">
        <v>39.205787623596102</v>
      </c>
      <c r="I4331">
        <v>674.82505701493506</v>
      </c>
      <c r="J4331">
        <v>4.1902470766864202</v>
      </c>
      <c r="K4331">
        <v>5.7799653754118498</v>
      </c>
      <c r="M4331">
        <v>100</v>
      </c>
      <c r="O4331">
        <v>0</v>
      </c>
      <c r="P4331">
        <v>692.92035398230098</v>
      </c>
    </row>
    <row r="4332" spans="1:17" hidden="1" x14ac:dyDescent="0.3">
      <c r="A4332" t="s">
        <v>8895</v>
      </c>
      <c r="B4332" t="s">
        <v>8896</v>
      </c>
      <c r="C4332" t="s">
        <v>10398</v>
      </c>
      <c r="D4332" t="s">
        <v>625</v>
      </c>
      <c r="E4332">
        <v>13.606640000000001</v>
      </c>
      <c r="F4332">
        <v>11.32</v>
      </c>
      <c r="G4332">
        <v>246.48608754114599</v>
      </c>
      <c r="H4332">
        <v>-2.9591405048764101</v>
      </c>
      <c r="I4332">
        <v>15.395269070369899</v>
      </c>
      <c r="J4332">
        <v>6.2632863153531799</v>
      </c>
      <c r="K4332">
        <v>9.9811898988551402</v>
      </c>
      <c r="L4332">
        <v>8.3497096205514207</v>
      </c>
      <c r="M4332">
        <v>77.822943444700201</v>
      </c>
      <c r="N4332">
        <v>0.46868148151908801</v>
      </c>
      <c r="O4332">
        <v>6.8021201413427601</v>
      </c>
      <c r="P4332">
        <v>335.38461538461502</v>
      </c>
      <c r="Q4332">
        <v>9.1203122177734006E-2</v>
      </c>
    </row>
    <row r="4333" spans="1:17" hidden="1" x14ac:dyDescent="0.3">
      <c r="A4333" t="s">
        <v>8897</v>
      </c>
      <c r="B4333" t="s">
        <v>8898</v>
      </c>
      <c r="C4333" t="s">
        <v>10398</v>
      </c>
      <c r="E4333">
        <v>13.563774</v>
      </c>
      <c r="F4333">
        <v>17.010000000000002</v>
      </c>
      <c r="G4333">
        <v>-29.5936466781231</v>
      </c>
      <c r="H4333">
        <v>-4.4216633567959702</v>
      </c>
      <c r="I4333">
        <v>-18.095296967365801</v>
      </c>
      <c r="J4333">
        <v>-1.71336738114487</v>
      </c>
      <c r="K4333">
        <v>17.009999199032801</v>
      </c>
      <c r="L4333">
        <v>16.955093680825001</v>
      </c>
      <c r="M4333">
        <v>100</v>
      </c>
      <c r="O4333">
        <v>0</v>
      </c>
      <c r="P4333">
        <v>0</v>
      </c>
    </row>
    <row r="4334" spans="1:17" hidden="1" x14ac:dyDescent="0.3">
      <c r="A4334" t="s">
        <v>8899</v>
      </c>
      <c r="B4334" t="s">
        <v>8900</v>
      </c>
      <c r="C4334" t="s">
        <v>10398</v>
      </c>
      <c r="D4334" t="s">
        <v>290</v>
      </c>
      <c r="E4334">
        <v>13.553048</v>
      </c>
      <c r="F4334">
        <v>2.84</v>
      </c>
      <c r="G4334">
        <v>12.4063533218768</v>
      </c>
      <c r="H4334">
        <v>31.759241165816999</v>
      </c>
      <c r="I4334">
        <v>17.7898704967489</v>
      </c>
      <c r="J4334">
        <v>10.2701036932352</v>
      </c>
      <c r="K4334">
        <v>2.26061423181189</v>
      </c>
      <c r="L4334">
        <v>2.17232206756327</v>
      </c>
      <c r="M4334">
        <v>81.997933971438101</v>
      </c>
      <c r="N4334">
        <v>1.6923771956270099</v>
      </c>
      <c r="O4334">
        <v>13.7323943661971</v>
      </c>
      <c r="P4334">
        <v>101.41843971631199</v>
      </c>
    </row>
    <row r="4335" spans="1:17" hidden="1" x14ac:dyDescent="0.3">
      <c r="A4335" t="s">
        <v>8901</v>
      </c>
      <c r="B4335" t="s">
        <v>8902</v>
      </c>
      <c r="C4335" t="s">
        <v>10398</v>
      </c>
      <c r="D4335" t="s">
        <v>533</v>
      </c>
      <c r="E4335">
        <v>13.539680000000001</v>
      </c>
      <c r="F4335">
        <v>43.96</v>
      </c>
      <c r="G4335">
        <v>51.386180411213999</v>
      </c>
      <c r="H4335">
        <v>8.4911015520261106</v>
      </c>
      <c r="I4335">
        <v>16.958466473494301</v>
      </c>
      <c r="J4335">
        <v>-1.8659060605957301</v>
      </c>
      <c r="K4335">
        <v>43.837133607421698</v>
      </c>
      <c r="L4335">
        <v>38.058568070828997</v>
      </c>
      <c r="M4335">
        <v>43.489004718788799</v>
      </c>
      <c r="N4335">
        <v>0.24866591494424001</v>
      </c>
      <c r="O4335">
        <v>38.671519563239301</v>
      </c>
      <c r="P4335">
        <v>81.278350515463899</v>
      </c>
    </row>
    <row r="4336" spans="1:17" hidden="1" x14ac:dyDescent="0.3">
      <c r="A4336" t="s">
        <v>8903</v>
      </c>
      <c r="B4336" t="s">
        <v>8904</v>
      </c>
      <c r="C4336" t="s">
        <v>10398</v>
      </c>
      <c r="D4336" t="s">
        <v>3147</v>
      </c>
      <c r="E4336">
        <v>13.533675000000001</v>
      </c>
      <c r="F4336">
        <v>18.5</v>
      </c>
      <c r="G4336">
        <v>77.110263936402006</v>
      </c>
      <c r="H4336">
        <v>-17.828679214556601</v>
      </c>
      <c r="I4336">
        <v>5.2380363659674396</v>
      </c>
      <c r="J4336">
        <v>-4.3079619757394703</v>
      </c>
      <c r="K4336">
        <v>18.419856014558299</v>
      </c>
      <c r="L4336">
        <v>17.1211727255337</v>
      </c>
      <c r="M4336">
        <v>52.455837646363399</v>
      </c>
      <c r="N4336">
        <v>0.488687840790409</v>
      </c>
      <c r="O4336">
        <v>27.567567567567501</v>
      </c>
      <c r="P4336">
        <v>107.865168539325</v>
      </c>
      <c r="Q4336">
        <v>6.4963727980031E-2</v>
      </c>
    </row>
    <row r="4337" spans="1:17" hidden="1" x14ac:dyDescent="0.3">
      <c r="A4337" t="s">
        <v>8905</v>
      </c>
      <c r="B4337" t="s">
        <v>8906</v>
      </c>
      <c r="C4337" t="s">
        <v>10398</v>
      </c>
      <c r="D4337" t="s">
        <v>605</v>
      </c>
      <c r="E4337">
        <v>13.520966749999999</v>
      </c>
      <c r="F4337">
        <v>40.57</v>
      </c>
      <c r="G4337">
        <v>-24.815754116139601</v>
      </c>
      <c r="H4337">
        <v>-27.7472155205596</v>
      </c>
      <c r="I4337">
        <v>-19.719933242826599</v>
      </c>
      <c r="J4337">
        <v>8.5940467237375806</v>
      </c>
      <c r="K4337">
        <v>49.874180089103199</v>
      </c>
      <c r="L4337">
        <v>45.519550276821803</v>
      </c>
      <c r="M4337">
        <v>26.3496016457098</v>
      </c>
      <c r="N4337">
        <v>0.79703794584173104</v>
      </c>
      <c r="O4337">
        <v>104.560019719004</v>
      </c>
      <c r="P4337">
        <v>15.748930099857301</v>
      </c>
      <c r="Q4337">
        <v>6.6604132910459996E-2</v>
      </c>
    </row>
    <row r="4338" spans="1:17" hidden="1" x14ac:dyDescent="0.3">
      <c r="A4338" t="s">
        <v>8907</v>
      </c>
      <c r="B4338" t="s">
        <v>8908</v>
      </c>
      <c r="C4338" t="s">
        <v>10398</v>
      </c>
      <c r="D4338" t="s">
        <v>77</v>
      </c>
      <c r="E4338">
        <v>13.5196858</v>
      </c>
      <c r="F4338">
        <v>30.19</v>
      </c>
      <c r="G4338">
        <v>654.56219747772104</v>
      </c>
      <c r="H4338">
        <v>49.424490489357801</v>
      </c>
      <c r="I4338">
        <v>446.20376845319498</v>
      </c>
      <c r="J4338">
        <v>6.4342394876896103</v>
      </c>
      <c r="K4338">
        <v>20.604216464002299</v>
      </c>
      <c r="L4338">
        <v>11.5636922511906</v>
      </c>
      <c r="M4338">
        <v>99.999999999591395</v>
      </c>
      <c r="N4338">
        <v>1.7331672778060701</v>
      </c>
      <c r="O4338">
        <v>0</v>
      </c>
      <c r="P4338">
        <v>772.54335260115602</v>
      </c>
    </row>
    <row r="4339" spans="1:17" hidden="1" x14ac:dyDescent="0.3">
      <c r="A4339" t="s">
        <v>8909</v>
      </c>
      <c r="B4339" t="s">
        <v>8910</v>
      </c>
      <c r="C4339" t="s">
        <v>10398</v>
      </c>
      <c r="D4339" t="s">
        <v>407</v>
      </c>
      <c r="E4339">
        <v>13.500732299999999</v>
      </c>
      <c r="F4339">
        <v>13.31</v>
      </c>
      <c r="G4339">
        <v>11.2529141684377</v>
      </c>
      <c r="H4339">
        <v>7.3430425255569602</v>
      </c>
      <c r="I4339">
        <v>4.01479477575338</v>
      </c>
      <c r="J4339">
        <v>-5.3562245240020099</v>
      </c>
      <c r="K4339">
        <v>12.685261814725701</v>
      </c>
      <c r="L4339">
        <v>11.7387892430181</v>
      </c>
      <c r="M4339">
        <v>51.499151845661601</v>
      </c>
      <c r="N4339">
        <v>1.9468138213880299</v>
      </c>
      <c r="O4339">
        <v>51.389932381667897</v>
      </c>
      <c r="P4339">
        <v>62.317073170731703</v>
      </c>
      <c r="Q4339">
        <v>7.9379742158356997E-2</v>
      </c>
    </row>
    <row r="4340" spans="1:17" hidden="1" x14ac:dyDescent="0.3">
      <c r="A4340" t="s">
        <v>8911</v>
      </c>
      <c r="B4340" t="s">
        <v>8912</v>
      </c>
      <c r="C4340" t="s">
        <v>10398</v>
      </c>
      <c r="D4340" t="s">
        <v>1223</v>
      </c>
      <c r="E4340">
        <v>13.4753773</v>
      </c>
      <c r="F4340">
        <v>5.39</v>
      </c>
      <c r="G4340">
        <v>-97.529399206380106</v>
      </c>
      <c r="H4340">
        <v>-30.612139547272101</v>
      </c>
      <c r="I4340">
        <v>-66.6639992574422</v>
      </c>
      <c r="J4340">
        <v>-11.6278972956747</v>
      </c>
      <c r="K4340">
        <v>6.3587364434148501</v>
      </c>
      <c r="L4340">
        <v>9.7000174152027405</v>
      </c>
      <c r="M4340">
        <v>28.724070864873202</v>
      </c>
      <c r="N4340">
        <v>2.41573995991862</v>
      </c>
      <c r="O4340">
        <v>252.50463821892299</v>
      </c>
      <c r="P4340">
        <v>14.680851063829699</v>
      </c>
      <c r="Q4340">
        <v>7.9308222443000005E-4</v>
      </c>
    </row>
    <row r="4341" spans="1:17" hidden="1" x14ac:dyDescent="0.3">
      <c r="A4341" t="s">
        <v>8913</v>
      </c>
      <c r="B4341" t="s">
        <v>8914</v>
      </c>
      <c r="C4341" t="s">
        <v>10398</v>
      </c>
      <c r="D4341" t="s">
        <v>77</v>
      </c>
      <c r="E4341">
        <v>13.473599999999999</v>
      </c>
      <c r="F4341">
        <v>1.1200000000000001</v>
      </c>
      <c r="G4341">
        <v>15.8608987764223</v>
      </c>
      <c r="H4341">
        <v>-7.0765306134331203</v>
      </c>
      <c r="I4341">
        <v>4.9816261095572001</v>
      </c>
      <c r="J4341">
        <v>-5.2221393109694203</v>
      </c>
      <c r="K4341">
        <v>1.12584734028884</v>
      </c>
      <c r="L4341">
        <v>1.0582559342885001</v>
      </c>
      <c r="M4341">
        <v>47.516650111887301</v>
      </c>
      <c r="N4341">
        <v>0.40013706485274603</v>
      </c>
      <c r="O4341">
        <v>50.892857142857103</v>
      </c>
      <c r="P4341">
        <v>57.746478873239397</v>
      </c>
      <c r="Q4341">
        <v>9.0163941594453997E-2</v>
      </c>
    </row>
    <row r="4342" spans="1:17" hidden="1" x14ac:dyDescent="0.3">
      <c r="A4342" t="s">
        <v>8915</v>
      </c>
      <c r="B4342" t="s">
        <v>8916</v>
      </c>
      <c r="C4342" t="s">
        <v>10398</v>
      </c>
      <c r="D4342" t="s">
        <v>278</v>
      </c>
      <c r="E4342">
        <v>13.441230419999901</v>
      </c>
      <c r="F4342">
        <v>24.13</v>
      </c>
      <c r="G4342">
        <v>-14.8528002682325</v>
      </c>
      <c r="H4342">
        <v>3.78488343896242</v>
      </c>
      <c r="I4342">
        <v>-15.458121297438201</v>
      </c>
      <c r="J4342">
        <v>-2.89231474956593</v>
      </c>
      <c r="K4342">
        <v>22.9985562579019</v>
      </c>
      <c r="L4342">
        <v>23.501933645874502</v>
      </c>
      <c r="M4342">
        <v>60.851330984915201</v>
      </c>
      <c r="N4342">
        <v>0.87888288392296599</v>
      </c>
      <c r="O4342">
        <v>82.345627849150404</v>
      </c>
      <c r="P4342">
        <v>50.812499999999901</v>
      </c>
      <c r="Q4342">
        <v>2.3595639801739999E-2</v>
      </c>
    </row>
    <row r="4343" spans="1:17" hidden="1" x14ac:dyDescent="0.3">
      <c r="A4343" t="s">
        <v>8917</v>
      </c>
      <c r="B4343" t="s">
        <v>8918</v>
      </c>
      <c r="C4343" t="s">
        <v>10398</v>
      </c>
      <c r="D4343" t="s">
        <v>281</v>
      </c>
      <c r="E4343">
        <v>13.411376764</v>
      </c>
      <c r="F4343">
        <v>10.52</v>
      </c>
      <c r="G4343">
        <v>54.967756830648703</v>
      </c>
      <c r="H4343">
        <v>16.359048468691899</v>
      </c>
      <c r="I4343">
        <v>-4.3655672376361503</v>
      </c>
      <c r="J4343">
        <v>8.4437006816823299</v>
      </c>
      <c r="K4343">
        <v>8.0702871382898795</v>
      </c>
      <c r="L4343">
        <v>6.4134406712518404</v>
      </c>
      <c r="M4343">
        <v>94.514098977665597</v>
      </c>
      <c r="N4343">
        <v>0.96899488926746102</v>
      </c>
      <c r="O4343">
        <v>0</v>
      </c>
      <c r="P4343">
        <v>110.4</v>
      </c>
    </row>
    <row r="4344" spans="1:17" hidden="1" x14ac:dyDescent="0.3">
      <c r="A4344" t="s">
        <v>8919</v>
      </c>
      <c r="B4344" t="s">
        <v>8920</v>
      </c>
      <c r="C4344" t="s">
        <v>10398</v>
      </c>
      <c r="D4344" t="s">
        <v>77</v>
      </c>
      <c r="E4344">
        <v>13.394159999999999</v>
      </c>
      <c r="F4344">
        <v>2.34</v>
      </c>
      <c r="G4344">
        <v>-38.789048976973703</v>
      </c>
      <c r="H4344">
        <v>-10.445759742338099</v>
      </c>
      <c r="I4344">
        <v>20.366241494172499</v>
      </c>
      <c r="J4344">
        <v>-4.6179316964975801</v>
      </c>
      <c r="K4344">
        <v>2.4704082921875101</v>
      </c>
      <c r="L4344">
        <v>2.4628218318881299</v>
      </c>
      <c r="M4344">
        <v>31.711014054191999</v>
      </c>
      <c r="N4344">
        <v>1.0517250373412701</v>
      </c>
      <c r="O4344">
        <v>100.8547008547</v>
      </c>
      <c r="P4344">
        <v>82.812499999999901</v>
      </c>
      <c r="Q4344">
        <v>-5.8321247546942998E-2</v>
      </c>
    </row>
    <row r="4345" spans="1:17" hidden="1" x14ac:dyDescent="0.3">
      <c r="A4345" t="s">
        <v>8921</v>
      </c>
      <c r="B4345" t="s">
        <v>8922</v>
      </c>
      <c r="C4345" t="s">
        <v>10398</v>
      </c>
      <c r="D4345" t="s">
        <v>605</v>
      </c>
      <c r="E4345">
        <v>13.38936</v>
      </c>
      <c r="F4345">
        <v>9.4</v>
      </c>
      <c r="G4345">
        <v>139.747327533911</v>
      </c>
      <c r="H4345">
        <v>25.4374915727815</v>
      </c>
      <c r="I4345">
        <v>138.73530412553001</v>
      </c>
      <c r="J4345">
        <v>6.37572992248937</v>
      </c>
      <c r="K4345">
        <v>7.1399945988458304</v>
      </c>
      <c r="L4345">
        <v>5.4572992370241797</v>
      </c>
      <c r="M4345">
        <v>95.6189795201945</v>
      </c>
      <c r="N4345">
        <v>0.67310212622264398</v>
      </c>
      <c r="O4345">
        <v>0</v>
      </c>
      <c r="P4345">
        <v>209.210526315789</v>
      </c>
      <c r="Q4345">
        <v>0.13725529511447901</v>
      </c>
    </row>
    <row r="4346" spans="1:17" hidden="1" x14ac:dyDescent="0.3">
      <c r="A4346" t="s">
        <v>8923</v>
      </c>
      <c r="B4346" t="s">
        <v>8924</v>
      </c>
      <c r="C4346" t="s">
        <v>10398</v>
      </c>
      <c r="D4346" t="s">
        <v>605</v>
      </c>
      <c r="E4346">
        <v>13.326044395</v>
      </c>
      <c r="F4346">
        <v>15.23</v>
      </c>
      <c r="G4346">
        <v>-5.2671160658782297</v>
      </c>
      <c r="H4346">
        <v>9.1812778196746105</v>
      </c>
      <c r="I4346">
        <v>-14.4898547904951</v>
      </c>
      <c r="J4346">
        <v>-2.2284993837205298</v>
      </c>
      <c r="K4346">
        <v>14.756841400085699</v>
      </c>
      <c r="L4346">
        <v>13.9922675226736</v>
      </c>
      <c r="M4346">
        <v>52.697916797686602</v>
      </c>
      <c r="N4346">
        <v>0.75145371804032601</v>
      </c>
      <c r="O4346">
        <v>44.780039395929002</v>
      </c>
      <c r="Q4346">
        <v>7.7489105087400006E-2</v>
      </c>
    </row>
    <row r="4347" spans="1:17" hidden="1" x14ac:dyDescent="0.3">
      <c r="A4347" t="s">
        <v>8925</v>
      </c>
      <c r="B4347" t="s">
        <v>8926</v>
      </c>
      <c r="C4347" t="s">
        <v>10398</v>
      </c>
      <c r="D4347" t="s">
        <v>1657</v>
      </c>
      <c r="E4347">
        <v>13.2648425</v>
      </c>
      <c r="F4347">
        <v>14.65</v>
      </c>
      <c r="G4347">
        <v>-8.4191222777922796</v>
      </c>
      <c r="H4347">
        <v>-12.5581462964285</v>
      </c>
      <c r="I4347">
        <v>-7.1104484825173797</v>
      </c>
      <c r="J4347">
        <v>-8.2554234559112292</v>
      </c>
      <c r="K4347">
        <v>14.661993475769201</v>
      </c>
      <c r="L4347">
        <v>15.301402043420101</v>
      </c>
      <c r="M4347">
        <v>53.294955556685501</v>
      </c>
      <c r="N4347">
        <v>1.6291785718566301</v>
      </c>
      <c r="O4347">
        <v>55.767918088737197</v>
      </c>
      <c r="P4347">
        <v>35.899814471242998</v>
      </c>
      <c r="Q4347">
        <v>7.2420326358712997E-2</v>
      </c>
    </row>
    <row r="4348" spans="1:17" hidden="1" x14ac:dyDescent="0.3">
      <c r="A4348" t="s">
        <v>8927</v>
      </c>
      <c r="B4348" t="s">
        <v>8928</v>
      </c>
      <c r="C4348" t="s">
        <v>10398</v>
      </c>
      <c r="D4348" t="s">
        <v>1603</v>
      </c>
      <c r="E4348">
        <v>13.257073200000001</v>
      </c>
      <c r="F4348">
        <v>37.659999999999997</v>
      </c>
      <c r="G4348">
        <v>187.409720325243</v>
      </c>
      <c r="H4348">
        <v>10.1497652146326</v>
      </c>
      <c r="I4348">
        <v>-16.063327311445999</v>
      </c>
      <c r="J4348">
        <v>-3.1068100040956899</v>
      </c>
      <c r="K4348">
        <v>33.215613580472997</v>
      </c>
      <c r="M4348">
        <v>65.871925101670996</v>
      </c>
      <c r="N4348">
        <v>0.72212504214321205</v>
      </c>
      <c r="O4348">
        <v>17.3393520977164</v>
      </c>
      <c r="P4348">
        <v>232.68551236749099</v>
      </c>
    </row>
    <row r="4349" spans="1:17" hidden="1" x14ac:dyDescent="0.3">
      <c r="A4349" t="s">
        <v>8929</v>
      </c>
      <c r="B4349" t="s">
        <v>8930</v>
      </c>
      <c r="C4349" t="s">
        <v>10398</v>
      </c>
      <c r="D4349" t="s">
        <v>467</v>
      </c>
      <c r="E4349">
        <v>13.23417697</v>
      </c>
      <c r="F4349">
        <v>18.05</v>
      </c>
      <c r="G4349">
        <v>-28.755657851307401</v>
      </c>
      <c r="H4349">
        <v>-4.4216633567959702</v>
      </c>
      <c r="I4349">
        <v>-17.817519189588101</v>
      </c>
      <c r="J4349">
        <v>-1.71336738114487</v>
      </c>
      <c r="K4349">
        <v>18.516486008140902</v>
      </c>
      <c r="L4349">
        <v>17.7424904152059</v>
      </c>
      <c r="M4349">
        <v>1.62026280147138</v>
      </c>
      <c r="N4349">
        <v>1.23232323232323</v>
      </c>
      <c r="O4349">
        <v>10.5263157894736</v>
      </c>
      <c r="P4349">
        <v>5.55555555555555</v>
      </c>
    </row>
    <row r="4350" spans="1:17" hidden="1" x14ac:dyDescent="0.3">
      <c r="A4350" t="s">
        <v>8931</v>
      </c>
      <c r="B4350" t="s">
        <v>8932</v>
      </c>
      <c r="C4350" t="s">
        <v>10398</v>
      </c>
      <c r="D4350" t="s">
        <v>364</v>
      </c>
      <c r="E4350">
        <v>13.230105200000001</v>
      </c>
      <c r="F4350">
        <v>24.44</v>
      </c>
      <c r="G4350">
        <v>-17.225830586169099</v>
      </c>
      <c r="H4350">
        <v>-11.2844084548351</v>
      </c>
      <c r="I4350">
        <v>5.9656167382178804</v>
      </c>
      <c r="J4350">
        <v>1.5475021840725101</v>
      </c>
      <c r="K4350">
        <v>24.827777055796101</v>
      </c>
      <c r="L4350">
        <v>26.2583696588351</v>
      </c>
      <c r="M4350">
        <v>55.019954675528403</v>
      </c>
      <c r="N4350">
        <v>0.89120058746741404</v>
      </c>
      <c r="O4350">
        <v>52.618657937806802</v>
      </c>
      <c r="P4350">
        <v>27.958115183246001</v>
      </c>
    </row>
    <row r="4351" spans="1:17" hidden="1" x14ac:dyDescent="0.3">
      <c r="A4351" t="s">
        <v>8933</v>
      </c>
      <c r="B4351" t="s">
        <v>8934</v>
      </c>
      <c r="C4351" t="s">
        <v>10398</v>
      </c>
      <c r="D4351" t="s">
        <v>4222</v>
      </c>
      <c r="E4351">
        <v>13.17055416</v>
      </c>
      <c r="F4351">
        <v>7.85</v>
      </c>
      <c r="G4351">
        <v>-2.9807434523166898</v>
      </c>
      <c r="H4351">
        <v>10.5556437536427</v>
      </c>
      <c r="I4351">
        <v>-11.292575878930499</v>
      </c>
      <c r="J4351">
        <v>-11.0212432761329</v>
      </c>
      <c r="K4351">
        <v>7.2648733120835303</v>
      </c>
      <c r="L4351">
        <v>7.5463572133513903</v>
      </c>
      <c r="M4351">
        <v>66.831606943873993</v>
      </c>
      <c r="N4351">
        <v>1.22326974817015</v>
      </c>
      <c r="O4351">
        <v>68.535031847133695</v>
      </c>
      <c r="P4351">
        <v>56.063618290258397</v>
      </c>
      <c r="Q4351">
        <v>3.5659498956638003E-2</v>
      </c>
    </row>
    <row r="4352" spans="1:17" hidden="1" x14ac:dyDescent="0.3">
      <c r="A4352" t="s">
        <v>8935</v>
      </c>
      <c r="B4352" t="s">
        <v>8936</v>
      </c>
      <c r="C4352" t="s">
        <v>10398</v>
      </c>
      <c r="D4352" t="s">
        <v>1379</v>
      </c>
      <c r="E4352">
        <v>13.13</v>
      </c>
      <c r="F4352">
        <v>262.60000000000002</v>
      </c>
      <c r="G4352">
        <v>116.724709948834</v>
      </c>
      <c r="H4352">
        <v>16.762547169519799</v>
      </c>
      <c r="I4352">
        <v>-41.165459557083103</v>
      </c>
      <c r="J4352">
        <v>-14.935729190189999</v>
      </c>
      <c r="K4352">
        <v>285.57396496935399</v>
      </c>
      <c r="L4352">
        <v>248.23911818575601</v>
      </c>
      <c r="M4352">
        <v>43.624294966753503</v>
      </c>
      <c r="N4352">
        <v>1.2174727213799501</v>
      </c>
      <c r="O4352">
        <v>49.657273419649599</v>
      </c>
      <c r="P4352">
        <v>157.65306122448899</v>
      </c>
    </row>
    <row r="4353" spans="1:17" hidden="1" x14ac:dyDescent="0.3">
      <c r="A4353" t="s">
        <v>8937</v>
      </c>
      <c r="B4353" t="s">
        <v>8938</v>
      </c>
      <c r="C4353" t="s">
        <v>10398</v>
      </c>
      <c r="D4353" t="s">
        <v>125</v>
      </c>
      <c r="E4353">
        <v>13.11609</v>
      </c>
      <c r="F4353">
        <v>3.98</v>
      </c>
      <c r="G4353">
        <v>29.606353321876799</v>
      </c>
      <c r="H4353">
        <v>-4.4216633567959702</v>
      </c>
      <c r="I4353">
        <v>46.367512949989397</v>
      </c>
      <c r="J4353">
        <v>-1.71336738114487</v>
      </c>
      <c r="K4353">
        <v>3.8434848636717698</v>
      </c>
      <c r="L4353">
        <v>3.2224834306174799</v>
      </c>
      <c r="M4353">
        <v>57.7993545709149</v>
      </c>
      <c r="N4353">
        <v>0.61342080071608995</v>
      </c>
      <c r="O4353">
        <v>25.3768844221105</v>
      </c>
      <c r="P4353">
        <v>107.291666666666</v>
      </c>
      <c r="Q4353">
        <v>-2.3183978236643001E-2</v>
      </c>
    </row>
    <row r="4354" spans="1:17" hidden="1" x14ac:dyDescent="0.3">
      <c r="A4354" t="s">
        <v>8939</v>
      </c>
      <c r="B4354" t="s">
        <v>5393</v>
      </c>
      <c r="C4354" t="s">
        <v>10398</v>
      </c>
      <c r="D4354" t="s">
        <v>132</v>
      </c>
      <c r="E4354">
        <v>13.103999999999999</v>
      </c>
      <c r="F4354">
        <v>41.6</v>
      </c>
      <c r="G4354">
        <v>57.372645456708298</v>
      </c>
      <c r="H4354">
        <v>-2.6226707926318999</v>
      </c>
      <c r="I4354">
        <v>84.732591867348802</v>
      </c>
      <c r="J4354">
        <v>-9.4524978159274902</v>
      </c>
      <c r="K4354">
        <v>51.166605056299197</v>
      </c>
      <c r="L4354">
        <v>45.7526335414085</v>
      </c>
      <c r="M4354">
        <v>33.349654889504002</v>
      </c>
      <c r="N4354">
        <v>0.50954498728145803</v>
      </c>
      <c r="O4354">
        <v>110.45673076923001</v>
      </c>
      <c r="P4354">
        <v>160</v>
      </c>
      <c r="Q4354">
        <v>4.9747854232157003E-2</v>
      </c>
    </row>
    <row r="4355" spans="1:17" hidden="1" x14ac:dyDescent="0.3">
      <c r="A4355" t="s">
        <v>8940</v>
      </c>
      <c r="B4355" t="s">
        <v>8941</v>
      </c>
      <c r="C4355" t="s">
        <v>10398</v>
      </c>
      <c r="D4355" t="s">
        <v>753</v>
      </c>
      <c r="E4355">
        <v>13.10207943</v>
      </c>
      <c r="F4355">
        <v>131.11000000000001</v>
      </c>
      <c r="G4355">
        <v>21.090182766768201</v>
      </c>
      <c r="H4355">
        <v>2.7253249931999002</v>
      </c>
      <c r="I4355">
        <v>13.014703032634101</v>
      </c>
      <c r="J4355">
        <v>-0.65351700708002802</v>
      </c>
      <c r="K4355">
        <v>122.100736626176</v>
      </c>
      <c r="L4355">
        <v>109.18026144636301</v>
      </c>
      <c r="M4355">
        <v>34.201172078942697</v>
      </c>
      <c r="N4355">
        <v>0.75985699978333399</v>
      </c>
      <c r="O4355">
        <v>2.2805278010830499</v>
      </c>
      <c r="P4355">
        <v>56.717666746354297</v>
      </c>
    </row>
    <row r="4356" spans="1:17" hidden="1" x14ac:dyDescent="0.3">
      <c r="A4356" t="s">
        <v>8942</v>
      </c>
      <c r="B4356" t="s">
        <v>8943</v>
      </c>
      <c r="C4356" t="s">
        <v>10398</v>
      </c>
      <c r="D4356" t="s">
        <v>514</v>
      </c>
      <c r="E4356">
        <v>13.0845561</v>
      </c>
      <c r="F4356">
        <v>11</v>
      </c>
      <c r="G4356">
        <v>36.820876771195998</v>
      </c>
      <c r="H4356">
        <v>24.838031120289799</v>
      </c>
      <c r="I4356">
        <v>59.898230540724697</v>
      </c>
      <c r="J4356">
        <v>9.1737293930486707</v>
      </c>
      <c r="K4356">
        <v>10.0331150695277</v>
      </c>
      <c r="L4356">
        <v>8.0908376733099807</v>
      </c>
      <c r="M4356">
        <v>45.799352432878898</v>
      </c>
      <c r="N4356">
        <v>0.75048233655338303</v>
      </c>
      <c r="O4356">
        <v>28.909090909090899</v>
      </c>
      <c r="P4356">
        <v>111.132437619961</v>
      </c>
      <c r="Q4356">
        <v>0.130392623418946</v>
      </c>
    </row>
    <row r="4357" spans="1:17" hidden="1" x14ac:dyDescent="0.3">
      <c r="A4357" t="s">
        <v>8944</v>
      </c>
      <c r="B4357" t="s">
        <v>8945</v>
      </c>
      <c r="C4357" t="s">
        <v>10398</v>
      </c>
      <c r="D4357" t="s">
        <v>114</v>
      </c>
      <c r="E4357">
        <v>13.060374884345199</v>
      </c>
      <c r="F4357">
        <v>99.6</v>
      </c>
      <c r="G4357">
        <v>-5.5931859894901201</v>
      </c>
      <c r="H4357">
        <v>-1.87035303188851</v>
      </c>
      <c r="I4357">
        <v>-12.2495918825592</v>
      </c>
      <c r="J4357">
        <v>1.0670674632677399</v>
      </c>
      <c r="K4357">
        <v>88.622837348358701</v>
      </c>
      <c r="L4357">
        <v>75.642478964540601</v>
      </c>
      <c r="M4357">
        <v>75.835066412166697</v>
      </c>
      <c r="N4357">
        <v>1</v>
      </c>
      <c r="Q4357">
        <v>-4.6725400847372998E-2</v>
      </c>
    </row>
    <row r="4358" spans="1:17" hidden="1" x14ac:dyDescent="0.3">
      <c r="A4358" t="s">
        <v>8946</v>
      </c>
      <c r="B4358" t="s">
        <v>8947</v>
      </c>
      <c r="C4358" t="s">
        <v>10398</v>
      </c>
      <c r="D4358" t="s">
        <v>533</v>
      </c>
      <c r="E4358">
        <v>13.055569439999999</v>
      </c>
      <c r="F4358">
        <v>11.12</v>
      </c>
      <c r="G4358">
        <v>-45.351222435698901</v>
      </c>
      <c r="H4358">
        <v>0.17163807861072999</v>
      </c>
      <c r="I4358">
        <v>2.1209192488503201</v>
      </c>
      <c r="J4358">
        <v>-2.1687407873379598</v>
      </c>
      <c r="K4358">
        <v>10.758746129258901</v>
      </c>
      <c r="L4358">
        <v>10.988092615855299</v>
      </c>
      <c r="M4358">
        <v>57.077705365487397</v>
      </c>
      <c r="N4358">
        <v>0.51733208558889898</v>
      </c>
      <c r="O4358">
        <v>39.298561151079099</v>
      </c>
      <c r="P4358">
        <v>30.8235294117646</v>
      </c>
      <c r="Q4358">
        <v>0.126996910341131</v>
      </c>
    </row>
    <row r="4359" spans="1:17" hidden="1" x14ac:dyDescent="0.3">
      <c r="A4359" t="s">
        <v>8948</v>
      </c>
      <c r="B4359" t="s">
        <v>8949</v>
      </c>
      <c r="C4359" t="s">
        <v>10398</v>
      </c>
      <c r="D4359" t="s">
        <v>642</v>
      </c>
      <c r="E4359">
        <v>13.031364</v>
      </c>
      <c r="F4359">
        <v>45.66</v>
      </c>
      <c r="G4359">
        <v>104.560199475723</v>
      </c>
      <c r="H4359">
        <v>13.923565297711001</v>
      </c>
      <c r="I4359">
        <v>50.3917879034828</v>
      </c>
      <c r="J4359">
        <v>8.6391098187565305</v>
      </c>
      <c r="K4359">
        <v>42.762935109723799</v>
      </c>
      <c r="L4359">
        <v>39.331553091899302</v>
      </c>
      <c r="M4359">
        <v>83.540707323040294</v>
      </c>
      <c r="N4359">
        <v>0.47497453310695997</v>
      </c>
      <c r="O4359">
        <v>36.180464301357802</v>
      </c>
      <c r="P4359">
        <v>174.06962785114001</v>
      </c>
      <c r="Q4359">
        <v>4.0033372243158998E-2</v>
      </c>
    </row>
    <row r="4360" spans="1:17" hidden="1" x14ac:dyDescent="0.3">
      <c r="A4360" t="s">
        <v>8950</v>
      </c>
      <c r="B4360" t="s">
        <v>8951</v>
      </c>
      <c r="C4360" t="s">
        <v>10398</v>
      </c>
      <c r="D4360" t="s">
        <v>605</v>
      </c>
      <c r="E4360">
        <v>13.030656</v>
      </c>
      <c r="F4360">
        <v>22.56</v>
      </c>
      <c r="G4360">
        <v>-55.407523692263197</v>
      </c>
      <c r="H4360">
        <v>-6.6820233400525604</v>
      </c>
      <c r="I4360">
        <v>-6.4673899906217001</v>
      </c>
      <c r="J4360">
        <v>-3.39757790746066</v>
      </c>
      <c r="K4360">
        <v>23.8692656168488</v>
      </c>
      <c r="L4360">
        <v>25.1772750481454</v>
      </c>
      <c r="M4360">
        <v>39.762684921810397</v>
      </c>
      <c r="N4360">
        <v>0.49741551347010898</v>
      </c>
      <c r="O4360">
        <v>54.920212765957402</v>
      </c>
      <c r="P4360">
        <v>18.736842105263101</v>
      </c>
      <c r="Q4360">
        <v>0.126426356458513</v>
      </c>
    </row>
    <row r="4361" spans="1:17" hidden="1" x14ac:dyDescent="0.3">
      <c r="A4361" t="s">
        <v>8952</v>
      </c>
      <c r="B4361" t="s">
        <v>8953</v>
      </c>
      <c r="C4361" t="s">
        <v>10398</v>
      </c>
      <c r="D4361" t="s">
        <v>605</v>
      </c>
      <c r="E4361">
        <v>13.026315200000001</v>
      </c>
      <c r="F4361">
        <v>28.36</v>
      </c>
      <c r="G4361">
        <v>66.669329100423496</v>
      </c>
      <c r="H4361">
        <v>13.949858738130301</v>
      </c>
      <c r="I4361">
        <v>80.226381354312394</v>
      </c>
      <c r="J4361">
        <v>-9.4326656267589097</v>
      </c>
      <c r="K4361">
        <v>25.982339861741799</v>
      </c>
      <c r="L4361">
        <v>20.751886763156801</v>
      </c>
      <c r="M4361">
        <v>33.021534366771199</v>
      </c>
      <c r="N4361">
        <v>0.30306867533700899</v>
      </c>
      <c r="O4361">
        <v>22.1791255289139</v>
      </c>
      <c r="P4361">
        <v>112.434456928838</v>
      </c>
      <c r="Q4361">
        <v>2.3109962296741001E-2</v>
      </c>
    </row>
    <row r="4362" spans="1:17" hidden="1" x14ac:dyDescent="0.3">
      <c r="A4362" t="s">
        <v>8954</v>
      </c>
      <c r="B4362" t="s">
        <v>8955</v>
      </c>
      <c r="C4362" t="s">
        <v>10398</v>
      </c>
      <c r="D4362" t="s">
        <v>991</v>
      </c>
      <c r="E4362">
        <v>13.02</v>
      </c>
      <c r="F4362">
        <v>6.51</v>
      </c>
      <c r="G4362">
        <v>-31.2552780980627</v>
      </c>
      <c r="H4362">
        <v>-2.2477503133177099</v>
      </c>
      <c r="I4362">
        <v>-12.413478785547699</v>
      </c>
      <c r="J4362">
        <v>-2.9145685823460701</v>
      </c>
      <c r="K4362">
        <v>6.3806518888439099</v>
      </c>
      <c r="L4362">
        <v>6.5064075043790899</v>
      </c>
      <c r="M4362">
        <v>48.701967131728701</v>
      </c>
      <c r="N4362">
        <v>0.96893500560694701</v>
      </c>
      <c r="O4362">
        <v>36.712749615975397</v>
      </c>
      <c r="P4362">
        <v>27.1484375</v>
      </c>
      <c r="Q4362">
        <v>8.1656957161894E-2</v>
      </c>
    </row>
    <row r="4363" spans="1:17" hidden="1" x14ac:dyDescent="0.3">
      <c r="A4363" t="s">
        <v>8956</v>
      </c>
      <c r="B4363" t="s">
        <v>8957</v>
      </c>
      <c r="C4363" t="s">
        <v>10398</v>
      </c>
      <c r="D4363" t="s">
        <v>407</v>
      </c>
      <c r="E4363">
        <v>13.01994</v>
      </c>
      <c r="F4363">
        <v>46.17</v>
      </c>
      <c r="G4363">
        <v>143.60161959406599</v>
      </c>
      <c r="H4363">
        <v>49.5829133022429</v>
      </c>
      <c r="I4363">
        <v>86.4682830060501</v>
      </c>
      <c r="J4363">
        <v>5.8073534819695002E-2</v>
      </c>
      <c r="K4363">
        <v>34.968920856223903</v>
      </c>
      <c r="L4363">
        <v>26.132913065962601</v>
      </c>
      <c r="M4363">
        <v>68.088948390120507</v>
      </c>
      <c r="N4363">
        <v>1.6005315002132801</v>
      </c>
      <c r="O4363">
        <v>8.2954299328568304</v>
      </c>
      <c r="P4363">
        <v>192.03036053130899</v>
      </c>
      <c r="Q4363">
        <v>0.127688445759603</v>
      </c>
    </row>
    <row r="4364" spans="1:17" hidden="1" x14ac:dyDescent="0.3">
      <c r="A4364" t="s">
        <v>8958</v>
      </c>
      <c r="B4364" t="s">
        <v>8959</v>
      </c>
      <c r="C4364" t="s">
        <v>10398</v>
      </c>
      <c r="D4364" t="s">
        <v>3147</v>
      </c>
      <c r="E4364">
        <v>13.014741012</v>
      </c>
      <c r="F4364">
        <v>85.98</v>
      </c>
      <c r="G4364">
        <v>48.4187756821253</v>
      </c>
      <c r="H4364">
        <v>12.3525301915911</v>
      </c>
      <c r="I4364">
        <v>12.1576950035476</v>
      </c>
      <c r="J4364">
        <v>5.37455120837115</v>
      </c>
      <c r="K4364">
        <v>78.104342828511804</v>
      </c>
      <c r="L4364">
        <v>72.801142812869401</v>
      </c>
      <c r="M4364">
        <v>55.435602574423697</v>
      </c>
      <c r="N4364">
        <v>1.0638534765907699</v>
      </c>
      <c r="O4364">
        <v>35.799023028611302</v>
      </c>
      <c r="P4364">
        <v>78.012422360248394</v>
      </c>
      <c r="Q4364">
        <v>0.10854331432358399</v>
      </c>
    </row>
    <row r="4365" spans="1:17" hidden="1" x14ac:dyDescent="0.3">
      <c r="A4365" t="s">
        <v>8960</v>
      </c>
      <c r="B4365" t="s">
        <v>8961</v>
      </c>
      <c r="C4365" t="s">
        <v>10398</v>
      </c>
      <c r="D4365" t="s">
        <v>125</v>
      </c>
      <c r="E4365">
        <v>12.99188625</v>
      </c>
      <c r="F4365">
        <v>6.23</v>
      </c>
      <c r="G4365">
        <v>-73.467520551996998</v>
      </c>
      <c r="H4365">
        <v>1.41024058831551</v>
      </c>
      <c r="I4365">
        <v>-26.612183898349699</v>
      </c>
      <c r="J4365">
        <v>-5.60744837802961</v>
      </c>
      <c r="K4365">
        <v>6.0834190758340103</v>
      </c>
      <c r="L4365">
        <v>8.0196000657101596</v>
      </c>
      <c r="M4365">
        <v>56.330053860169102</v>
      </c>
      <c r="N4365">
        <v>0.49014373787434301</v>
      </c>
      <c r="O4365">
        <v>82.664526484751207</v>
      </c>
      <c r="P4365">
        <v>29.521829521829499</v>
      </c>
      <c r="Q4365">
        <v>9.8614565206399992E-3</v>
      </c>
    </row>
    <row r="4366" spans="1:17" hidden="1" x14ac:dyDescent="0.3">
      <c r="A4366" t="s">
        <v>8962</v>
      </c>
      <c r="B4366" t="s">
        <v>8963</v>
      </c>
      <c r="C4366" t="s">
        <v>10398</v>
      </c>
      <c r="D4366" t="s">
        <v>3440</v>
      </c>
      <c r="E4366">
        <v>12.958</v>
      </c>
      <c r="F4366">
        <v>7.6</v>
      </c>
      <c r="G4366">
        <v>43.133626049149498</v>
      </c>
      <c r="H4366">
        <v>57.280464302778398</v>
      </c>
      <c r="I4366">
        <v>61.149986051501998</v>
      </c>
      <c r="J4366">
        <v>7.6391506044666198</v>
      </c>
      <c r="K4366">
        <v>5.8943152819494404</v>
      </c>
      <c r="L4366">
        <v>5.2137909055219103</v>
      </c>
      <c r="M4366">
        <v>71.193907982125793</v>
      </c>
      <c r="N4366">
        <v>1.3584301161393599</v>
      </c>
      <c r="O4366">
        <v>5.6578947368421</v>
      </c>
      <c r="P4366">
        <v>111.111111111111</v>
      </c>
      <c r="Q4366">
        <v>9.6774718910570007E-3</v>
      </c>
    </row>
    <row r="4367" spans="1:17" hidden="1" x14ac:dyDescent="0.3">
      <c r="A4367" t="s">
        <v>8964</v>
      </c>
      <c r="B4367" t="s">
        <v>8965</v>
      </c>
      <c r="C4367" t="s">
        <v>10398</v>
      </c>
      <c r="D4367" t="s">
        <v>21</v>
      </c>
      <c r="E4367">
        <v>12.926500000000001</v>
      </c>
      <c r="F4367">
        <v>25.75</v>
      </c>
      <c r="G4367">
        <v>42.762444352666598</v>
      </c>
      <c r="H4367">
        <v>-2.3229459063490201</v>
      </c>
      <c r="I4367">
        <v>38.249572492257599</v>
      </c>
      <c r="J4367">
        <v>6.2603276455711097</v>
      </c>
      <c r="K4367">
        <v>24.856752379703099</v>
      </c>
      <c r="L4367">
        <v>21.197353401007401</v>
      </c>
      <c r="M4367">
        <v>54.549701251910001</v>
      </c>
      <c r="N4367">
        <v>1.4933699119086601</v>
      </c>
      <c r="O4367">
        <v>28.776699029126199</v>
      </c>
      <c r="P4367">
        <v>83.274021352313099</v>
      </c>
      <c r="Q4367">
        <v>3.5932085080908997E-2</v>
      </c>
    </row>
    <row r="4368" spans="1:17" hidden="1" x14ac:dyDescent="0.3">
      <c r="A4368" t="s">
        <v>8966</v>
      </c>
      <c r="B4368" t="s">
        <v>8967</v>
      </c>
      <c r="C4368" t="s">
        <v>10398</v>
      </c>
      <c r="D4368" t="s">
        <v>605</v>
      </c>
      <c r="E4368">
        <v>12.840834815999999</v>
      </c>
      <c r="F4368">
        <v>26.16</v>
      </c>
      <c r="G4368">
        <v>-24.9536466781231</v>
      </c>
      <c r="H4368">
        <v>-3.8255381705068499</v>
      </c>
      <c r="I4368">
        <v>-7.9479285463132499</v>
      </c>
      <c r="J4368">
        <v>2.0928609925575299</v>
      </c>
      <c r="K4368">
        <v>26.9422505656174</v>
      </c>
      <c r="L4368">
        <v>25.6837049322613</v>
      </c>
      <c r="M4368">
        <v>40.428872112350497</v>
      </c>
      <c r="N4368">
        <v>0.32236987448906002</v>
      </c>
      <c r="O4368">
        <v>44.877675840978497</v>
      </c>
      <c r="P4368">
        <v>34.845360824742201</v>
      </c>
      <c r="Q4368">
        <v>6.4805384330500995E-2</v>
      </c>
    </row>
    <row r="4369" spans="1:17" hidden="1" x14ac:dyDescent="0.3">
      <c r="A4369" t="s">
        <v>8968</v>
      </c>
      <c r="B4369" t="s">
        <v>8969</v>
      </c>
      <c r="C4369" t="s">
        <v>10398</v>
      </c>
      <c r="D4369" t="s">
        <v>605</v>
      </c>
      <c r="E4369">
        <v>12.8086923539507</v>
      </c>
      <c r="F4369">
        <v>31.5</v>
      </c>
      <c r="G4369">
        <v>-36.121836589102301</v>
      </c>
      <c r="I4369">
        <v>-25.448238143836399</v>
      </c>
      <c r="K4369">
        <v>68.019953763615703</v>
      </c>
      <c r="M4369">
        <v>1.6190693955E-5</v>
      </c>
      <c r="N4369">
        <v>0.25</v>
      </c>
      <c r="O4369">
        <v>17.7777777777777</v>
      </c>
      <c r="P4369">
        <v>0</v>
      </c>
    </row>
    <row r="4370" spans="1:17" hidden="1" x14ac:dyDescent="0.3">
      <c r="A4370" t="s">
        <v>8970</v>
      </c>
      <c r="B4370" t="s">
        <v>8971</v>
      </c>
      <c r="C4370" t="s">
        <v>10398</v>
      </c>
      <c r="D4370" t="s">
        <v>753</v>
      </c>
      <c r="E4370">
        <v>12.801381996</v>
      </c>
      <c r="F4370">
        <v>265.25</v>
      </c>
      <c r="G4370">
        <v>1.4457763037956499</v>
      </c>
      <c r="H4370">
        <v>3.7260482912103101</v>
      </c>
      <c r="I4370">
        <v>0.67513244202828204</v>
      </c>
      <c r="J4370">
        <v>3.3671731181298701</v>
      </c>
      <c r="K4370">
        <v>255.40453792060501</v>
      </c>
      <c r="L4370">
        <v>236.400398846922</v>
      </c>
      <c r="M4370">
        <v>61.795021026026802</v>
      </c>
      <c r="N4370">
        <v>0.63511461058581098</v>
      </c>
      <c r="O4370">
        <v>3.78510838831291</v>
      </c>
      <c r="P4370">
        <v>37.606349865117203</v>
      </c>
    </row>
    <row r="4371" spans="1:17" hidden="1" x14ac:dyDescent="0.3">
      <c r="A4371" t="s">
        <v>8972</v>
      </c>
      <c r="B4371" t="s">
        <v>8973</v>
      </c>
      <c r="C4371" t="s">
        <v>10398</v>
      </c>
      <c r="D4371" t="s">
        <v>753</v>
      </c>
      <c r="E4371">
        <v>12.781170502</v>
      </c>
      <c r="F4371">
        <v>27.35</v>
      </c>
      <c r="G4371">
        <v>-14.1976718247414</v>
      </c>
      <c r="H4371">
        <v>1.2313580856991599</v>
      </c>
      <c r="I4371">
        <v>-1.0649161372417899</v>
      </c>
      <c r="J4371">
        <v>1.7217471226719201</v>
      </c>
      <c r="K4371">
        <v>25.987466243761599</v>
      </c>
      <c r="L4371">
        <v>24.860570494185701</v>
      </c>
      <c r="N4371">
        <v>1.2833838035471501</v>
      </c>
      <c r="O4371">
        <v>4.0950639853747504</v>
      </c>
      <c r="P4371">
        <v>24.0362811791383</v>
      </c>
    </row>
    <row r="4372" spans="1:17" hidden="1" x14ac:dyDescent="0.3">
      <c r="A4372" t="s">
        <v>8974</v>
      </c>
      <c r="B4372" t="s">
        <v>8975</v>
      </c>
      <c r="C4372" t="s">
        <v>10398</v>
      </c>
      <c r="D4372" t="s">
        <v>407</v>
      </c>
      <c r="E4372">
        <v>12.766830000000001</v>
      </c>
      <c r="F4372">
        <v>17</v>
      </c>
      <c r="G4372">
        <v>19.529160339420699</v>
      </c>
      <c r="H4372">
        <v>-12.4844339195665</v>
      </c>
      <c r="I4372">
        <v>21.822398505885101</v>
      </c>
      <c r="J4372">
        <v>-2.0652735395026598</v>
      </c>
      <c r="K4372">
        <v>16.0911715906891</v>
      </c>
      <c r="L4372">
        <v>13.772418773467299</v>
      </c>
      <c r="M4372">
        <v>48.946261522455202</v>
      </c>
      <c r="N4372">
        <v>0.58142604248948804</v>
      </c>
      <c r="O4372">
        <v>14.117647058823501</v>
      </c>
      <c r="P4372">
        <v>101.660735468564</v>
      </c>
      <c r="Q4372">
        <v>0.10176715215453599</v>
      </c>
    </row>
    <row r="4373" spans="1:17" hidden="1" x14ac:dyDescent="0.3">
      <c r="A4373" t="s">
        <v>8976</v>
      </c>
      <c r="B4373" t="s">
        <v>8977</v>
      </c>
      <c r="C4373" t="s">
        <v>10398</v>
      </c>
      <c r="D4373" t="s">
        <v>462</v>
      </c>
      <c r="E4373">
        <v>12.76061462</v>
      </c>
      <c r="F4373">
        <v>37.96</v>
      </c>
      <c r="G4373">
        <v>-28.555584394386099</v>
      </c>
      <c r="H4373">
        <v>-8.5709326678606992</v>
      </c>
      <c r="I4373">
        <v>-3.4817703973175602</v>
      </c>
      <c r="J4373">
        <v>-1.08323039484351</v>
      </c>
      <c r="K4373">
        <v>36.584984056166299</v>
      </c>
      <c r="L4373">
        <v>36.448645842439198</v>
      </c>
      <c r="M4373">
        <v>65.249305822386503</v>
      </c>
      <c r="N4373">
        <v>1.4636543266325901</v>
      </c>
      <c r="O4373">
        <v>19.915700737618501</v>
      </c>
      <c r="P4373">
        <v>21.6666666666666</v>
      </c>
      <c r="Q4373">
        <v>9.3799958364340005E-2</v>
      </c>
    </row>
    <row r="4374" spans="1:17" hidden="1" x14ac:dyDescent="0.3">
      <c r="A4374" t="s">
        <v>8978</v>
      </c>
      <c r="B4374" t="s">
        <v>8979</v>
      </c>
      <c r="C4374" t="s">
        <v>10398</v>
      </c>
      <c r="D4374" t="s">
        <v>132</v>
      </c>
      <c r="E4374">
        <v>12.749143399999999</v>
      </c>
      <c r="F4374">
        <v>18.25</v>
      </c>
      <c r="G4374">
        <v>-29.5936466781231</v>
      </c>
      <c r="H4374">
        <v>-4.4216633567959702</v>
      </c>
      <c r="I4374">
        <v>-18.095296967365801</v>
      </c>
      <c r="J4374">
        <v>-1.71336738114487</v>
      </c>
      <c r="K4374">
        <v>18.249999858517398</v>
      </c>
      <c r="L4374">
        <v>18.238500048109799</v>
      </c>
      <c r="M4374">
        <v>100</v>
      </c>
      <c r="O4374">
        <v>0</v>
      </c>
      <c r="P4374">
        <v>0</v>
      </c>
    </row>
    <row r="4375" spans="1:17" hidden="1" x14ac:dyDescent="0.3">
      <c r="A4375" t="s">
        <v>8980</v>
      </c>
      <c r="B4375" t="s">
        <v>8981</v>
      </c>
      <c r="C4375" t="s">
        <v>10398</v>
      </c>
      <c r="D4375" t="s">
        <v>125</v>
      </c>
      <c r="E4375">
        <v>12.673072229999899</v>
      </c>
      <c r="F4375">
        <v>38.270000000000003</v>
      </c>
      <c r="G4375">
        <v>-30.139384723861099</v>
      </c>
      <c r="H4375">
        <v>-6.4242641370300504</v>
      </c>
      <c r="I4375">
        <v>-12.5810979047797</v>
      </c>
      <c r="J4375">
        <v>0.12447045669296</v>
      </c>
      <c r="K4375">
        <v>38.292257841743599</v>
      </c>
      <c r="L4375">
        <v>37.9879075927266</v>
      </c>
      <c r="M4375">
        <v>49.848028615820802</v>
      </c>
      <c r="N4375">
        <v>0.835911797728914</v>
      </c>
      <c r="O4375">
        <v>32.741050431147102</v>
      </c>
      <c r="P4375">
        <v>19.221183800622999</v>
      </c>
      <c r="Q4375">
        <v>2.8067956764871001E-2</v>
      </c>
    </row>
    <row r="4376" spans="1:17" hidden="1" x14ac:dyDescent="0.3">
      <c r="A4376" t="s">
        <v>8982</v>
      </c>
      <c r="B4376" t="s">
        <v>8983</v>
      </c>
      <c r="C4376" t="s">
        <v>10398</v>
      </c>
      <c r="D4376" t="s">
        <v>753</v>
      </c>
      <c r="E4376">
        <v>12.67263724</v>
      </c>
      <c r="F4376">
        <v>83.23</v>
      </c>
      <c r="G4376">
        <v>-2.27224542372509</v>
      </c>
      <c r="H4376">
        <v>-2.2953266246398001</v>
      </c>
      <c r="I4376">
        <v>-0.52219342166734195</v>
      </c>
      <c r="J4376">
        <v>-0.330822016375107</v>
      </c>
      <c r="K4376">
        <v>80.038550729659207</v>
      </c>
      <c r="L4376">
        <v>74.508804381385701</v>
      </c>
      <c r="M4376">
        <v>56.470560257846202</v>
      </c>
      <c r="N4376">
        <v>0.90102982505243001</v>
      </c>
      <c r="O4376">
        <v>3.3161119788537698</v>
      </c>
      <c r="P4376">
        <v>35.113636363636303</v>
      </c>
    </row>
    <row r="4377" spans="1:17" hidden="1" x14ac:dyDescent="0.3">
      <c r="A4377" t="s">
        <v>8984</v>
      </c>
      <c r="B4377" t="s">
        <v>8985</v>
      </c>
      <c r="C4377" t="s">
        <v>10398</v>
      </c>
      <c r="D4377" t="s">
        <v>1657</v>
      </c>
      <c r="E4377">
        <v>12.664014999999999</v>
      </c>
      <c r="F4377">
        <v>23.66</v>
      </c>
      <c r="G4377">
        <v>-27.610888057433399</v>
      </c>
      <c r="H4377">
        <v>50.0390556844823</v>
      </c>
      <c r="I4377">
        <v>76.157576595852504</v>
      </c>
      <c r="J4377">
        <v>0.48927579066129001</v>
      </c>
      <c r="K4377">
        <v>17.778809588447501</v>
      </c>
      <c r="L4377">
        <v>16.678438101047401</v>
      </c>
      <c r="M4377">
        <v>68.2210604043443</v>
      </c>
      <c r="N4377">
        <v>1.2274537749569401</v>
      </c>
      <c r="O4377">
        <v>44.336432797971199</v>
      </c>
      <c r="P4377">
        <v>114.117647058823</v>
      </c>
      <c r="Q4377">
        <v>0.11480936535943501</v>
      </c>
    </row>
    <row r="4378" spans="1:17" hidden="1" x14ac:dyDescent="0.3">
      <c r="A4378" t="s">
        <v>8986</v>
      </c>
      <c r="B4378" t="s">
        <v>8987</v>
      </c>
      <c r="C4378" t="s">
        <v>10398</v>
      </c>
      <c r="D4378" t="s">
        <v>605</v>
      </c>
      <c r="E4378">
        <v>12.65691312</v>
      </c>
      <c r="F4378">
        <v>11.16</v>
      </c>
      <c r="G4378">
        <v>-30.305390450365099</v>
      </c>
      <c r="H4378">
        <v>-12.734420558442</v>
      </c>
      <c r="I4378">
        <v>-17.645251962865402</v>
      </c>
      <c r="J4378">
        <v>-1.62352012148629</v>
      </c>
      <c r="K4378">
        <v>11.2275009567909</v>
      </c>
      <c r="L4378">
        <v>11.165228451401701</v>
      </c>
      <c r="M4378">
        <v>41.521397032724202</v>
      </c>
      <c r="N4378">
        <v>0.60405364240331805</v>
      </c>
      <c r="O4378">
        <v>68.189964157706001</v>
      </c>
      <c r="P4378">
        <v>27.542857142857098</v>
      </c>
      <c r="Q4378">
        <v>4.4771750320653003E-2</v>
      </c>
    </row>
    <row r="4379" spans="1:17" hidden="1" x14ac:dyDescent="0.3">
      <c r="A4379" t="s">
        <v>8988</v>
      </c>
      <c r="B4379" t="s">
        <v>8989</v>
      </c>
      <c r="C4379" t="s">
        <v>10398</v>
      </c>
      <c r="E4379">
        <v>12.64</v>
      </c>
      <c r="F4379">
        <v>316</v>
      </c>
      <c r="G4379">
        <v>145.18896201752901</v>
      </c>
      <c r="H4379">
        <v>6.0871668582765901</v>
      </c>
      <c r="I4379">
        <v>160.19620457380501</v>
      </c>
      <c r="J4379">
        <v>-1.71336738114487</v>
      </c>
      <c r="K4379">
        <v>281.41672962290602</v>
      </c>
      <c r="L4379">
        <v>194.87838510086499</v>
      </c>
      <c r="M4379">
        <v>62.960119033579502</v>
      </c>
      <c r="N4379">
        <v>0.54117104282730399</v>
      </c>
      <c r="O4379">
        <v>2.2943037974683498</v>
      </c>
      <c r="P4379">
        <v>255.45556805399301</v>
      </c>
      <c r="Q4379">
        <v>0.14120794981896501</v>
      </c>
    </row>
    <row r="4380" spans="1:17" hidden="1" x14ac:dyDescent="0.3">
      <c r="A4380" t="s">
        <v>8990</v>
      </c>
      <c r="B4380" t="s">
        <v>8991</v>
      </c>
      <c r="C4380" t="s">
        <v>10398</v>
      </c>
      <c r="D4380" t="s">
        <v>998</v>
      </c>
      <c r="E4380">
        <v>12.6214152</v>
      </c>
      <c r="F4380">
        <v>13.08</v>
      </c>
      <c r="G4380">
        <v>-41.690420871671499</v>
      </c>
      <c r="H4380">
        <v>11.8064068186426</v>
      </c>
      <c r="I4380">
        <v>-10.263475038264399</v>
      </c>
      <c r="J4380">
        <v>-2.4624310515568499</v>
      </c>
      <c r="K4380">
        <v>11.776228966314701</v>
      </c>
      <c r="L4380">
        <v>11.306176024797001</v>
      </c>
      <c r="M4380">
        <v>64.283490507219796</v>
      </c>
      <c r="N4380">
        <v>0.97739701305511395</v>
      </c>
      <c r="O4380">
        <v>19.2660550458715</v>
      </c>
      <c r="P4380">
        <v>52.093023255813897</v>
      </c>
    </row>
    <row r="4381" spans="1:17" hidden="1" x14ac:dyDescent="0.3">
      <c r="A4381" t="s">
        <v>8992</v>
      </c>
      <c r="B4381" t="s">
        <v>8993</v>
      </c>
      <c r="C4381" t="s">
        <v>10398</v>
      </c>
      <c r="D4381" t="s">
        <v>1359</v>
      </c>
      <c r="E4381">
        <v>12.591982437999899</v>
      </c>
      <c r="F4381">
        <v>26.88</v>
      </c>
      <c r="G4381">
        <v>-19.474842909175901</v>
      </c>
      <c r="H4381">
        <v>-2.9110893386690901</v>
      </c>
      <c r="I4381">
        <v>-12.0179489010675</v>
      </c>
      <c r="J4381">
        <v>-0.88816107956948698</v>
      </c>
      <c r="K4381">
        <v>26.4519650786319</v>
      </c>
      <c r="L4381">
        <v>25.688101826850101</v>
      </c>
      <c r="M4381">
        <v>62.670828158080603</v>
      </c>
      <c r="N4381">
        <v>1.28975410332269</v>
      </c>
      <c r="O4381">
        <v>2.4553571428571299</v>
      </c>
      <c r="P4381">
        <v>12.2807017543859</v>
      </c>
      <c r="Q4381">
        <v>-7.1457502660915995E-2</v>
      </c>
    </row>
    <row r="4382" spans="1:17" hidden="1" x14ac:dyDescent="0.3">
      <c r="A4382" t="s">
        <v>8994</v>
      </c>
      <c r="B4382" t="s">
        <v>8995</v>
      </c>
      <c r="C4382" t="s">
        <v>10398</v>
      </c>
      <c r="D4382" t="s">
        <v>281</v>
      </c>
      <c r="E4382">
        <v>12.589741200000001</v>
      </c>
      <c r="F4382">
        <v>8.7899999999999991</v>
      </c>
      <c r="G4382">
        <v>53.5313533218768</v>
      </c>
      <c r="H4382">
        <v>0.47093807518491299</v>
      </c>
      <c r="I4382">
        <v>8.3795231765189904</v>
      </c>
      <c r="J4382">
        <v>-1.71336738114487</v>
      </c>
      <c r="K4382">
        <v>7.1038621959736998</v>
      </c>
      <c r="L4382">
        <v>5.5971681066020098</v>
      </c>
      <c r="M4382">
        <v>99.999999983478702</v>
      </c>
      <c r="N4382">
        <v>0.52693306603678702</v>
      </c>
      <c r="O4382">
        <v>0</v>
      </c>
      <c r="P4382">
        <v>93.186813186813097</v>
      </c>
      <c r="Q4382">
        <v>0.104767487869572</v>
      </c>
    </row>
    <row r="4383" spans="1:17" hidden="1" x14ac:dyDescent="0.3">
      <c r="A4383" t="s">
        <v>8996</v>
      </c>
      <c r="B4383" t="s">
        <v>8997</v>
      </c>
      <c r="C4383" t="s">
        <v>10398</v>
      </c>
      <c r="D4383" t="s">
        <v>533</v>
      </c>
      <c r="E4383">
        <v>12.5685</v>
      </c>
      <c r="F4383">
        <v>7.35</v>
      </c>
      <c r="G4383">
        <v>-29.5936466781231</v>
      </c>
      <c r="H4383">
        <v>-4.4216633567959702</v>
      </c>
      <c r="I4383">
        <v>-18.095296967365801</v>
      </c>
      <c r="J4383">
        <v>-1.71336738114487</v>
      </c>
      <c r="K4383">
        <v>7.35</v>
      </c>
      <c r="L4383">
        <v>7.3499999999999801</v>
      </c>
      <c r="M4383">
        <v>50</v>
      </c>
      <c r="O4383">
        <v>0</v>
      </c>
      <c r="P4383">
        <v>0</v>
      </c>
    </row>
    <row r="4384" spans="1:17" hidden="1" x14ac:dyDescent="0.3">
      <c r="A4384" t="s">
        <v>8998</v>
      </c>
      <c r="B4384" t="s">
        <v>8999</v>
      </c>
      <c r="C4384" t="s">
        <v>10398</v>
      </c>
      <c r="D4384" t="s">
        <v>4412</v>
      </c>
      <c r="E4384">
        <v>12.512034984</v>
      </c>
      <c r="F4384">
        <v>6.33</v>
      </c>
      <c r="G4384">
        <v>85.7124757708564</v>
      </c>
      <c r="H4384">
        <v>24.424490489357801</v>
      </c>
      <c r="I4384">
        <v>15.7313415104353</v>
      </c>
      <c r="J4384">
        <v>7.3282239389274499</v>
      </c>
      <c r="K4384">
        <v>5.1681737058901502</v>
      </c>
      <c r="L4384">
        <v>4.7164054349581601</v>
      </c>
      <c r="M4384">
        <v>68.672815247588403</v>
      </c>
      <c r="N4384">
        <v>1.11069776015954</v>
      </c>
      <c r="O4384">
        <v>56.3981042654028</v>
      </c>
      <c r="P4384">
        <v>120.557491289198</v>
      </c>
      <c r="Q4384">
        <v>7.6186590238391E-2</v>
      </c>
    </row>
    <row r="4385" spans="1:17" hidden="1" x14ac:dyDescent="0.3">
      <c r="A4385" t="s">
        <v>9000</v>
      </c>
      <c r="B4385" t="s">
        <v>9001</v>
      </c>
      <c r="C4385" t="s">
        <v>10398</v>
      </c>
      <c r="D4385" t="s">
        <v>132</v>
      </c>
      <c r="E4385">
        <v>12.470980000000001</v>
      </c>
      <c r="F4385">
        <v>23.5</v>
      </c>
      <c r="G4385">
        <v>55.737583605788501</v>
      </c>
      <c r="H4385">
        <v>29.864050928918299</v>
      </c>
      <c r="I4385">
        <v>50.969451234072899</v>
      </c>
      <c r="J4385">
        <v>-8.4963899912202407</v>
      </c>
      <c r="K4385">
        <v>19.701475222278201</v>
      </c>
      <c r="L4385">
        <v>16.7520559360844</v>
      </c>
      <c r="M4385">
        <v>56.428516420483398</v>
      </c>
      <c r="N4385">
        <v>0.56287969605083998</v>
      </c>
      <c r="O4385">
        <v>10.6382978723404</v>
      </c>
      <c r="P4385">
        <v>105.061082024432</v>
      </c>
      <c r="Q4385">
        <v>7.8199157244589999E-3</v>
      </c>
    </row>
    <row r="4386" spans="1:17" hidden="1" x14ac:dyDescent="0.3">
      <c r="A4386" t="s">
        <v>9002</v>
      </c>
      <c r="B4386" t="s">
        <v>9003</v>
      </c>
      <c r="C4386" t="s">
        <v>10398</v>
      </c>
      <c r="D4386" t="s">
        <v>1223</v>
      </c>
      <c r="E4386">
        <v>12.436114999999999</v>
      </c>
      <c r="F4386">
        <v>6.2</v>
      </c>
      <c r="G4386">
        <v>27.368378638332501</v>
      </c>
      <c r="H4386">
        <v>9.4216881914735993</v>
      </c>
      <c r="I4386">
        <v>33.124215227755997</v>
      </c>
      <c r="J4386">
        <v>1.5924177428220601</v>
      </c>
      <c r="K4386">
        <v>6.26195224940298</v>
      </c>
      <c r="L4386">
        <v>5.6592844276611496</v>
      </c>
      <c r="M4386">
        <v>40.736144667734699</v>
      </c>
      <c r="N4386">
        <v>1.2882669891112399</v>
      </c>
      <c r="O4386">
        <v>30.645161290322498</v>
      </c>
      <c r="Q4386">
        <v>6.7357142672775996E-2</v>
      </c>
    </row>
    <row r="4387" spans="1:17" hidden="1" x14ac:dyDescent="0.3">
      <c r="A4387" t="s">
        <v>9004</v>
      </c>
      <c r="B4387" t="s">
        <v>9005</v>
      </c>
      <c r="C4387" t="s">
        <v>10398</v>
      </c>
      <c r="D4387" t="s">
        <v>991</v>
      </c>
      <c r="E4387">
        <v>12.41344</v>
      </c>
      <c r="F4387">
        <v>0.8</v>
      </c>
      <c r="G4387">
        <v>-16.9175903400949</v>
      </c>
      <c r="H4387">
        <v>-4.4216633567959702</v>
      </c>
      <c r="I4387">
        <v>-0.44823814383647298</v>
      </c>
      <c r="J4387">
        <v>0.72565700909902697</v>
      </c>
      <c r="K4387">
        <v>0.84996592204113097</v>
      </c>
      <c r="L4387">
        <v>0.80058760414500296</v>
      </c>
      <c r="M4387">
        <v>34.4840774252241</v>
      </c>
      <c r="N4387">
        <v>0.60363435570503399</v>
      </c>
      <c r="O4387">
        <v>64.999999999999901</v>
      </c>
      <c r="P4387">
        <v>53.846153846153797</v>
      </c>
      <c r="Q4387">
        <v>1.1954949643078999E-2</v>
      </c>
    </row>
    <row r="4388" spans="1:17" hidden="1" x14ac:dyDescent="0.3">
      <c r="A4388" t="s">
        <v>9006</v>
      </c>
      <c r="B4388" t="s">
        <v>9007</v>
      </c>
      <c r="C4388" t="s">
        <v>10398</v>
      </c>
      <c r="D4388" t="s">
        <v>77</v>
      </c>
      <c r="E4388">
        <v>12.38309276</v>
      </c>
      <c r="F4388">
        <v>6.7</v>
      </c>
      <c r="G4388">
        <v>-44.997687082163502</v>
      </c>
      <c r="H4388">
        <v>-6.1786179688018299</v>
      </c>
      <c r="I4388">
        <v>-34.030052299862703</v>
      </c>
      <c r="J4388">
        <v>-1.8621769049543899</v>
      </c>
      <c r="K4388">
        <v>6.8955578238601198</v>
      </c>
      <c r="L4388">
        <v>7.4969028219157599</v>
      </c>
      <c r="M4388">
        <v>42.882173273348101</v>
      </c>
      <c r="N4388">
        <v>0.66539307088004696</v>
      </c>
      <c r="O4388">
        <v>69.253731343283505</v>
      </c>
      <c r="P4388">
        <v>11.1111111111111</v>
      </c>
      <c r="Q4388">
        <v>3.2694247481082003E-2</v>
      </c>
    </row>
    <row r="4389" spans="1:17" hidden="1" x14ac:dyDescent="0.3">
      <c r="A4389" t="s">
        <v>9008</v>
      </c>
      <c r="B4389" t="s">
        <v>9009</v>
      </c>
      <c r="C4389" t="s">
        <v>10398</v>
      </c>
      <c r="D4389" t="s">
        <v>533</v>
      </c>
      <c r="E4389">
        <v>12.338644499999999</v>
      </c>
      <c r="F4389">
        <v>40.950000000000003</v>
      </c>
      <c r="G4389">
        <v>90.213116606900996</v>
      </c>
      <c r="H4389">
        <v>28.213257278124601</v>
      </c>
      <c r="I4389">
        <v>54.035850573617701</v>
      </c>
      <c r="J4389">
        <v>-9.2797390625608092</v>
      </c>
      <c r="K4389">
        <v>37.789446864405498</v>
      </c>
      <c r="L4389">
        <v>27.001213603644601</v>
      </c>
      <c r="M4389">
        <v>26.3242899319585</v>
      </c>
      <c r="N4389">
        <v>0.65644200734661395</v>
      </c>
      <c r="O4389">
        <v>47.887667887667803</v>
      </c>
      <c r="P4389">
        <v>176.502363268062</v>
      </c>
      <c r="Q4389">
        <v>0.13857603370891899</v>
      </c>
    </row>
    <row r="4390" spans="1:17" hidden="1" x14ac:dyDescent="0.3">
      <c r="A4390" t="s">
        <v>9010</v>
      </c>
      <c r="B4390" t="s">
        <v>9011</v>
      </c>
      <c r="C4390" t="s">
        <v>10398</v>
      </c>
      <c r="D4390" t="s">
        <v>1796</v>
      </c>
      <c r="E4390">
        <v>12.336315000000001</v>
      </c>
      <c r="F4390">
        <v>34.049999999999997</v>
      </c>
      <c r="G4390">
        <v>180.233468881476</v>
      </c>
      <c r="H4390">
        <v>39.191239869010403</v>
      </c>
      <c r="I4390">
        <v>209.30854918648001</v>
      </c>
      <c r="J4390">
        <v>6.4498979249775701</v>
      </c>
      <c r="K4390">
        <v>25.674015432017299</v>
      </c>
      <c r="L4390">
        <v>19.187583856596401</v>
      </c>
      <c r="M4390">
        <v>94.131311473649703</v>
      </c>
      <c r="N4390">
        <v>5.18281260571215</v>
      </c>
      <c r="O4390">
        <v>0</v>
      </c>
      <c r="P4390">
        <v>258.42105263157799</v>
      </c>
      <c r="Q4390">
        <v>0.159775202191307</v>
      </c>
    </row>
    <row r="4391" spans="1:17" hidden="1" x14ac:dyDescent="0.3">
      <c r="A4391" t="s">
        <v>9012</v>
      </c>
      <c r="B4391" t="s">
        <v>9013</v>
      </c>
      <c r="C4391" t="s">
        <v>10398</v>
      </c>
      <c r="D4391" t="s">
        <v>387</v>
      </c>
      <c r="E4391">
        <v>12.3061104</v>
      </c>
      <c r="F4391">
        <v>12</v>
      </c>
      <c r="G4391">
        <v>67.127664797286698</v>
      </c>
      <c r="H4391">
        <v>-4.1710367903799304</v>
      </c>
      <c r="I4391">
        <v>88.090270042943303</v>
      </c>
      <c r="J4391">
        <v>-1.71336738114487</v>
      </c>
      <c r="K4391">
        <v>11.5121548313349</v>
      </c>
      <c r="L4391">
        <v>9.1352161192373202</v>
      </c>
      <c r="M4391">
        <v>38.181380859966403</v>
      </c>
      <c r="N4391">
        <v>0</v>
      </c>
      <c r="O4391">
        <v>36.9166666666666</v>
      </c>
      <c r="P4391">
        <v>106.896551724137</v>
      </c>
    </row>
    <row r="4392" spans="1:17" hidden="1" x14ac:dyDescent="0.3">
      <c r="A4392" t="s">
        <v>9014</v>
      </c>
      <c r="B4392" t="s">
        <v>9015</v>
      </c>
      <c r="C4392" t="s">
        <v>10398</v>
      </c>
      <c r="D4392" t="s">
        <v>180</v>
      </c>
      <c r="E4392">
        <v>12.236245500000001</v>
      </c>
      <c r="F4392">
        <v>27.31</v>
      </c>
      <c r="G4392">
        <v>50.670379724517097</v>
      </c>
      <c r="H4392">
        <v>3.1955974311965201</v>
      </c>
      <c r="I4392">
        <v>24.739431066106899</v>
      </c>
      <c r="J4392">
        <v>-2.81681565700694</v>
      </c>
      <c r="K4392">
        <v>26.939051270972101</v>
      </c>
      <c r="L4392">
        <v>22.882267186713701</v>
      </c>
      <c r="M4392">
        <v>38.901408026140601</v>
      </c>
      <c r="N4392">
        <v>0.87071751125915997</v>
      </c>
      <c r="O4392">
        <v>28.121567191504901</v>
      </c>
      <c r="P4392">
        <v>95.071428571428498</v>
      </c>
      <c r="Q4392">
        <v>9.4303232340736995E-2</v>
      </c>
    </row>
    <row r="4393" spans="1:17" hidden="1" x14ac:dyDescent="0.3">
      <c r="A4393" t="s">
        <v>9016</v>
      </c>
      <c r="B4393" t="s">
        <v>9017</v>
      </c>
      <c r="C4393" t="s">
        <v>10398</v>
      </c>
      <c r="D4393" t="s">
        <v>753</v>
      </c>
      <c r="E4393">
        <v>12.214835947999999</v>
      </c>
      <c r="F4393">
        <v>2783.63</v>
      </c>
      <c r="G4393">
        <v>1.2246402392492399</v>
      </c>
      <c r="H4393">
        <v>-0.73191821276413505</v>
      </c>
      <c r="I4393">
        <v>0.93141063442319005</v>
      </c>
      <c r="J4393">
        <v>-1.05473924288412</v>
      </c>
      <c r="K4393">
        <v>2670.7246400911899</v>
      </c>
      <c r="L4393">
        <v>2471.6796999724802</v>
      </c>
      <c r="M4393">
        <v>57.569699091115801</v>
      </c>
      <c r="N4393">
        <v>2.1078286381223399</v>
      </c>
      <c r="O4393">
        <v>0.84422139436635102</v>
      </c>
      <c r="P4393">
        <v>38.076884920634903</v>
      </c>
      <c r="Q4393">
        <v>2.2268006150822001E-2</v>
      </c>
    </row>
    <row r="4394" spans="1:17" hidden="1" x14ac:dyDescent="0.3">
      <c r="A4394" t="s">
        <v>9018</v>
      </c>
      <c r="B4394" t="s">
        <v>9019</v>
      </c>
      <c r="C4394" t="s">
        <v>10398</v>
      </c>
      <c r="D4394" t="s">
        <v>1796</v>
      </c>
      <c r="E4394">
        <v>12.193075199999999</v>
      </c>
      <c r="F4394">
        <v>24.32</v>
      </c>
      <c r="G4394">
        <v>-22.551393156996301</v>
      </c>
      <c r="H4394">
        <v>-0.93230165466831205</v>
      </c>
      <c r="I4394">
        <v>-38.095296967365798</v>
      </c>
      <c r="J4394">
        <v>-5.9653358850818696</v>
      </c>
      <c r="K4394">
        <v>23.3444637644462</v>
      </c>
      <c r="L4394">
        <v>23.424151396340601</v>
      </c>
      <c r="M4394">
        <v>54.8779706019671</v>
      </c>
      <c r="N4394">
        <v>1.7712497361541799</v>
      </c>
      <c r="O4394">
        <v>36.883223684210499</v>
      </c>
      <c r="P4394">
        <v>35.336672231496898</v>
      </c>
      <c r="Q4394">
        <v>8.5929821362038999E-2</v>
      </c>
    </row>
    <row r="4395" spans="1:17" hidden="1" x14ac:dyDescent="0.3">
      <c r="A4395" t="s">
        <v>9020</v>
      </c>
      <c r="B4395" t="s">
        <v>9021</v>
      </c>
      <c r="C4395" t="s">
        <v>10398</v>
      </c>
      <c r="D4395" t="s">
        <v>1657</v>
      </c>
      <c r="E4395">
        <v>12.143815</v>
      </c>
      <c r="F4395">
        <v>39.46</v>
      </c>
      <c r="G4395">
        <v>17.700119652597198</v>
      </c>
      <c r="H4395">
        <v>6.6607368728910696</v>
      </c>
      <c r="I4395">
        <v>-32.4058289977676</v>
      </c>
      <c r="J4395">
        <v>6.4498979249775497</v>
      </c>
      <c r="K4395">
        <v>35.543918357679203</v>
      </c>
      <c r="L4395">
        <v>34.784953438989703</v>
      </c>
      <c r="M4395">
        <v>70.662345392297595</v>
      </c>
      <c r="N4395">
        <v>0.75489650342743997</v>
      </c>
      <c r="O4395">
        <v>29.472883933096799</v>
      </c>
      <c r="P4395">
        <v>88.803827751196195</v>
      </c>
      <c r="Q4395">
        <v>7.7133643279463995E-2</v>
      </c>
    </row>
    <row r="4396" spans="1:17" hidden="1" x14ac:dyDescent="0.3">
      <c r="A4396" t="s">
        <v>9022</v>
      </c>
      <c r="B4396" t="s">
        <v>9023</v>
      </c>
      <c r="C4396" t="s">
        <v>10398</v>
      </c>
      <c r="D4396" t="s">
        <v>753</v>
      </c>
      <c r="E4396">
        <v>12.120252429999899</v>
      </c>
      <c r="F4396">
        <v>40.39</v>
      </c>
      <c r="G4396">
        <v>10.4063533218768</v>
      </c>
      <c r="H4396">
        <v>-1.44501465266458</v>
      </c>
      <c r="I4396">
        <v>-1.63047574475918</v>
      </c>
      <c r="J4396">
        <v>-1.9371366501652501</v>
      </c>
      <c r="K4396">
        <v>38.939533884725002</v>
      </c>
      <c r="L4396">
        <v>35.743898577068997</v>
      </c>
      <c r="M4396">
        <v>57.562155009737999</v>
      </c>
      <c r="N4396">
        <v>0.61233485742583604</v>
      </c>
      <c r="O4396">
        <v>0.69324090121316495</v>
      </c>
      <c r="P4396">
        <v>49.592592592592503</v>
      </c>
    </row>
    <row r="4397" spans="1:17" hidden="1" x14ac:dyDescent="0.3">
      <c r="A4397" t="s">
        <v>9024</v>
      </c>
      <c r="B4397" t="s">
        <v>9025</v>
      </c>
      <c r="C4397" t="s">
        <v>10398</v>
      </c>
      <c r="D4397" t="s">
        <v>141</v>
      </c>
      <c r="E4397">
        <v>12.096</v>
      </c>
      <c r="F4397">
        <v>3.36</v>
      </c>
      <c r="G4397">
        <v>492.62857554409902</v>
      </c>
      <c r="H4397">
        <v>15.578336643204</v>
      </c>
      <c r="I4397">
        <v>19.047560175491199</v>
      </c>
      <c r="J4397">
        <v>4.4978127430787103</v>
      </c>
      <c r="K4397">
        <v>3.0415038470873199</v>
      </c>
      <c r="L4397">
        <v>2.3111542868544102</v>
      </c>
      <c r="M4397">
        <v>58.151479180694601</v>
      </c>
      <c r="N4397">
        <v>0.97258713891833504</v>
      </c>
      <c r="O4397">
        <v>7.1428571428571397</v>
      </c>
      <c r="P4397">
        <v>522.22222222222194</v>
      </c>
      <c r="Q4397">
        <v>0.27264722241329398</v>
      </c>
    </row>
    <row r="4398" spans="1:17" hidden="1" x14ac:dyDescent="0.3">
      <c r="A4398" t="s">
        <v>9026</v>
      </c>
      <c r="B4398" t="s">
        <v>9027</v>
      </c>
      <c r="C4398" t="s">
        <v>10398</v>
      </c>
      <c r="D4398" t="s">
        <v>259</v>
      </c>
      <c r="E4398">
        <v>12.082285000000001</v>
      </c>
      <c r="F4398">
        <v>7.96</v>
      </c>
      <c r="G4398">
        <v>155.71101282008399</v>
      </c>
      <c r="H4398">
        <v>16.7351098547717</v>
      </c>
      <c r="I4398">
        <v>97.039838167769204</v>
      </c>
      <c r="J4398">
        <v>-1.71336738114487</v>
      </c>
      <c r="K4398">
        <v>6.5269474159176104</v>
      </c>
      <c r="L4398">
        <v>4.6916799530096203</v>
      </c>
      <c r="M4398">
        <v>100</v>
      </c>
      <c r="N4398">
        <v>0.30043432679346999</v>
      </c>
      <c r="O4398">
        <v>0</v>
      </c>
      <c r="P4398">
        <v>185.304659498207</v>
      </c>
    </row>
    <row r="4399" spans="1:17" hidden="1" x14ac:dyDescent="0.3">
      <c r="A4399" t="s">
        <v>9028</v>
      </c>
      <c r="B4399" t="s">
        <v>9029</v>
      </c>
      <c r="C4399" t="s">
        <v>10398</v>
      </c>
      <c r="D4399" t="s">
        <v>21</v>
      </c>
      <c r="E4399">
        <v>12.0256136</v>
      </c>
      <c r="F4399">
        <v>11.44</v>
      </c>
      <c r="G4399">
        <v>-59.193646678123102</v>
      </c>
      <c r="H4399">
        <v>4.7901125216465701</v>
      </c>
      <c r="I4399">
        <v>-51.929883433531202</v>
      </c>
      <c r="J4399">
        <v>-0.57000766258726199</v>
      </c>
      <c r="K4399">
        <v>12.2224867772204</v>
      </c>
      <c r="L4399">
        <v>14.9482037036435</v>
      </c>
      <c r="M4399">
        <v>48.634173725434103</v>
      </c>
      <c r="N4399">
        <v>0.33724130707351102</v>
      </c>
      <c r="O4399">
        <v>138.19930069930001</v>
      </c>
      <c r="P4399">
        <v>31.494252873563202</v>
      </c>
      <c r="Q4399">
        <v>7.0896892610795001E-2</v>
      </c>
    </row>
    <row r="4400" spans="1:17" hidden="1" x14ac:dyDescent="0.3">
      <c r="A4400" t="s">
        <v>9030</v>
      </c>
      <c r="B4400" t="s">
        <v>9031</v>
      </c>
      <c r="C4400" t="s">
        <v>10398</v>
      </c>
      <c r="D4400" t="s">
        <v>605</v>
      </c>
      <c r="E4400">
        <v>11.996648483</v>
      </c>
      <c r="F4400">
        <v>12.01</v>
      </c>
      <c r="G4400">
        <v>61.041273956797497</v>
      </c>
      <c r="H4400">
        <v>22.7741038389712</v>
      </c>
      <c r="I4400">
        <v>27.6571302171001</v>
      </c>
      <c r="J4400">
        <v>4.6583140347843104</v>
      </c>
      <c r="K4400">
        <v>10.4000587715593</v>
      </c>
      <c r="L4400">
        <v>9.44222997634661</v>
      </c>
      <c r="M4400">
        <v>68.671541774764293</v>
      </c>
      <c r="N4400">
        <v>0.37133425061783898</v>
      </c>
      <c r="O4400">
        <v>27.393838467943301</v>
      </c>
      <c r="P4400">
        <v>114.847942754919</v>
      </c>
      <c r="Q4400">
        <v>0.102541924728906</v>
      </c>
    </row>
    <row r="4401" spans="1:17" hidden="1" x14ac:dyDescent="0.3">
      <c r="A4401" t="s">
        <v>9032</v>
      </c>
      <c r="B4401" t="s">
        <v>9033</v>
      </c>
      <c r="C4401" t="s">
        <v>10398</v>
      </c>
      <c r="D4401" t="s">
        <v>281</v>
      </c>
      <c r="E4401">
        <v>11.995200000000001</v>
      </c>
      <c r="F4401">
        <v>25.5</v>
      </c>
      <c r="G4401">
        <v>-21.588564086001099</v>
      </c>
      <c r="H4401">
        <v>-8.7368603549197896</v>
      </c>
      <c r="I4401">
        <v>-18.9506624417049</v>
      </c>
      <c r="J4401">
        <v>-1.71336738114487</v>
      </c>
      <c r="K4401">
        <v>26.171587690337098</v>
      </c>
      <c r="L4401">
        <v>27.0011977606027</v>
      </c>
      <c r="M4401">
        <v>24.900482873079198</v>
      </c>
      <c r="N4401">
        <v>6.4229249011857698E-2</v>
      </c>
      <c r="O4401">
        <v>110.705882352941</v>
      </c>
      <c r="P4401">
        <v>25</v>
      </c>
    </row>
    <row r="4402" spans="1:17" hidden="1" x14ac:dyDescent="0.3">
      <c r="A4402" t="s">
        <v>9034</v>
      </c>
      <c r="B4402" t="s">
        <v>9035</v>
      </c>
      <c r="C4402" t="s">
        <v>10398</v>
      </c>
      <c r="D4402" t="s">
        <v>364</v>
      </c>
      <c r="E4402">
        <v>11.994882</v>
      </c>
      <c r="F4402">
        <v>2.2200000000000002</v>
      </c>
      <c r="G4402">
        <v>-10.2388079684457</v>
      </c>
      <c r="H4402">
        <v>-12.9236876482939</v>
      </c>
      <c r="I4402">
        <v>-4.8299908449168898</v>
      </c>
      <c r="J4402">
        <v>-1.26892293670044</v>
      </c>
      <c r="K4402">
        <v>2.3146471686815402</v>
      </c>
      <c r="L4402">
        <v>2.28541655956775</v>
      </c>
      <c r="M4402">
        <v>37.5098979062643</v>
      </c>
      <c r="N4402">
        <v>0.48849167104249902</v>
      </c>
      <c r="O4402">
        <v>63.513513513513402</v>
      </c>
      <c r="P4402">
        <v>21.9780219780219</v>
      </c>
    </row>
    <row r="4403" spans="1:17" hidden="1" x14ac:dyDescent="0.3">
      <c r="A4403" t="s">
        <v>9036</v>
      </c>
      <c r="B4403" t="s">
        <v>9037</v>
      </c>
      <c r="C4403" t="s">
        <v>10398</v>
      </c>
      <c r="D4403" t="s">
        <v>364</v>
      </c>
      <c r="E4403">
        <v>11.992252799999999</v>
      </c>
      <c r="F4403">
        <v>25.08</v>
      </c>
      <c r="G4403">
        <v>-50.997595283575897</v>
      </c>
      <c r="H4403">
        <v>-41.141063856379603</v>
      </c>
      <c r="I4403">
        <v>-55.954563567960498</v>
      </c>
      <c r="J4403">
        <v>1.6411203795078899</v>
      </c>
      <c r="K4403">
        <v>30.596473068891701</v>
      </c>
      <c r="L4403">
        <v>36.3708420850962</v>
      </c>
      <c r="M4403">
        <v>57.848633155402098</v>
      </c>
      <c r="N4403">
        <v>1.35873707131192</v>
      </c>
      <c r="O4403">
        <v>83.413078149920196</v>
      </c>
      <c r="P4403">
        <v>21.159420289854999</v>
      </c>
      <c r="Q4403">
        <v>-5.7556379065021999E-2</v>
      </c>
    </row>
    <row r="4404" spans="1:17" hidden="1" x14ac:dyDescent="0.3">
      <c r="A4404" t="s">
        <v>9038</v>
      </c>
      <c r="B4404" t="s">
        <v>9039</v>
      </c>
      <c r="C4404" t="s">
        <v>10398</v>
      </c>
      <c r="D4404" t="s">
        <v>1171</v>
      </c>
      <c r="E4404">
        <v>11.9911903</v>
      </c>
      <c r="F4404">
        <v>23</v>
      </c>
      <c r="G4404">
        <v>-28.093205371856499</v>
      </c>
      <c r="H4404">
        <v>6.4217101371799297</v>
      </c>
      <c r="I4404">
        <v>-29.0170630401776</v>
      </c>
      <c r="J4404">
        <v>-3.4227690905465802</v>
      </c>
      <c r="K4404">
        <v>22.6031069434766</v>
      </c>
      <c r="L4404">
        <v>23.3889961457478</v>
      </c>
      <c r="M4404">
        <v>49.4701114801709</v>
      </c>
      <c r="N4404">
        <v>0.18181818181818099</v>
      </c>
      <c r="O4404">
        <v>31.956521739130402</v>
      </c>
      <c r="P4404">
        <v>24.932102118413901</v>
      </c>
    </row>
    <row r="4405" spans="1:17" hidden="1" x14ac:dyDescent="0.3">
      <c r="A4405" t="s">
        <v>9040</v>
      </c>
      <c r="B4405" t="s">
        <v>9041</v>
      </c>
      <c r="C4405" t="s">
        <v>10398</v>
      </c>
      <c r="D4405" t="s">
        <v>605</v>
      </c>
      <c r="E4405">
        <v>11.958672</v>
      </c>
      <c r="F4405">
        <v>2.42</v>
      </c>
      <c r="G4405">
        <v>21.6563533218768</v>
      </c>
      <c r="H4405">
        <v>-7.4750984712997903</v>
      </c>
      <c r="I4405">
        <v>-16.414624698458301</v>
      </c>
      <c r="J4405">
        <v>19.239013571236001</v>
      </c>
      <c r="K4405">
        <v>2.4227698800389499</v>
      </c>
      <c r="L4405">
        <v>2.4033257597789901</v>
      </c>
      <c r="M4405">
        <v>64.541894656045997</v>
      </c>
      <c r="N4405">
        <v>0.66854159073586805</v>
      </c>
      <c r="O4405">
        <v>79.752066115702405</v>
      </c>
      <c r="P4405">
        <v>72.857142857142804</v>
      </c>
      <c r="Q4405">
        <v>9.7128803052016002E-2</v>
      </c>
    </row>
    <row r="4406" spans="1:17" hidden="1" x14ac:dyDescent="0.3">
      <c r="A4406" t="s">
        <v>9042</v>
      </c>
      <c r="B4406" t="s">
        <v>9043</v>
      </c>
      <c r="C4406" t="s">
        <v>10398</v>
      </c>
      <c r="D4406" t="s">
        <v>27</v>
      </c>
      <c r="E4406">
        <v>11.943680000000001</v>
      </c>
      <c r="F4406">
        <v>34.4</v>
      </c>
      <c r="G4406">
        <v>-0.27033840744645898</v>
      </c>
      <c r="H4406">
        <v>14.4691512012629</v>
      </c>
      <c r="I4406">
        <v>-1.48512747584046</v>
      </c>
      <c r="J4406">
        <v>3.9877112012896201</v>
      </c>
      <c r="K4406">
        <v>28.895515392621899</v>
      </c>
      <c r="L4406">
        <v>27.464034691083501</v>
      </c>
      <c r="M4406">
        <v>81.294217332379603</v>
      </c>
      <c r="N4406">
        <v>1.14885496183206</v>
      </c>
      <c r="O4406">
        <v>0</v>
      </c>
      <c r="P4406">
        <v>45.454545454545404</v>
      </c>
    </row>
    <row r="4407" spans="1:17" hidden="1" x14ac:dyDescent="0.3">
      <c r="A4407" t="s">
        <v>9044</v>
      </c>
      <c r="B4407" t="s">
        <v>4302</v>
      </c>
      <c r="C4407" t="s">
        <v>10398</v>
      </c>
      <c r="D4407" t="s">
        <v>51</v>
      </c>
      <c r="E4407">
        <v>11.93</v>
      </c>
      <c r="F4407">
        <v>119.3</v>
      </c>
      <c r="M4407">
        <v>100</v>
      </c>
      <c r="N4407">
        <v>1</v>
      </c>
      <c r="Q4407">
        <v>5.4726977498741003E-2</v>
      </c>
    </row>
    <row r="4408" spans="1:17" hidden="1" x14ac:dyDescent="0.3">
      <c r="A4408" t="s">
        <v>9045</v>
      </c>
      <c r="B4408" t="s">
        <v>9046</v>
      </c>
      <c r="C4408" t="s">
        <v>10398</v>
      </c>
      <c r="D4408" t="s">
        <v>605</v>
      </c>
      <c r="E4408">
        <v>11.8874336</v>
      </c>
      <c r="F4408">
        <v>25.84</v>
      </c>
      <c r="G4408">
        <v>24.032988280259701</v>
      </c>
      <c r="H4408">
        <v>5.5357834517146598</v>
      </c>
      <c r="I4408">
        <v>29.561845889776901</v>
      </c>
      <c r="J4408">
        <v>-1.71336738114487</v>
      </c>
      <c r="K4408">
        <v>24.0359575068188</v>
      </c>
      <c r="L4408">
        <v>21.173702245886801</v>
      </c>
      <c r="M4408">
        <v>99.084775455687904</v>
      </c>
      <c r="N4408">
        <v>2.3766233766233702</v>
      </c>
      <c r="O4408">
        <v>0</v>
      </c>
      <c r="P4408">
        <v>60.496894409937802</v>
      </c>
    </row>
    <row r="4409" spans="1:17" hidden="1" x14ac:dyDescent="0.3">
      <c r="A4409" t="s">
        <v>9047</v>
      </c>
      <c r="B4409" t="s">
        <v>9048</v>
      </c>
      <c r="C4409" t="s">
        <v>10398</v>
      </c>
      <c r="D4409" t="s">
        <v>407</v>
      </c>
      <c r="E4409">
        <v>11.8362075</v>
      </c>
      <c r="F4409">
        <v>5.79</v>
      </c>
      <c r="G4409">
        <v>-14.9401813315884</v>
      </c>
      <c r="H4409">
        <v>-21.1598607816886</v>
      </c>
      <c r="I4409">
        <v>-43.769237917301602</v>
      </c>
      <c r="J4409">
        <v>-10.633555174572001</v>
      </c>
      <c r="K4409">
        <v>6.4103035614145396</v>
      </c>
      <c r="L4409">
        <v>6.9340216429689301</v>
      </c>
      <c r="M4409">
        <v>20.481255657472499</v>
      </c>
      <c r="N4409">
        <v>1.0090758318372901</v>
      </c>
      <c r="O4409">
        <v>87.0466321243523</v>
      </c>
      <c r="P4409">
        <v>16.969696969696901</v>
      </c>
      <c r="Q4409">
        <v>7.3529218808585997E-2</v>
      </c>
    </row>
    <row r="4410" spans="1:17" hidden="1" x14ac:dyDescent="0.3">
      <c r="A4410" t="s">
        <v>9049</v>
      </c>
      <c r="B4410" t="s">
        <v>9050</v>
      </c>
      <c r="C4410" t="s">
        <v>10398</v>
      </c>
      <c r="D4410" t="s">
        <v>472</v>
      </c>
      <c r="E4410">
        <v>11.792585000000001</v>
      </c>
      <c r="F4410">
        <v>24.5</v>
      </c>
      <c r="G4410">
        <v>-30.161828496304899</v>
      </c>
      <c r="H4410">
        <v>18.828336643204</v>
      </c>
      <c r="I4410">
        <v>11.534332662263701</v>
      </c>
      <c r="J4410">
        <v>0.99496595218844996</v>
      </c>
      <c r="K4410">
        <v>23.000521024622401</v>
      </c>
      <c r="L4410">
        <v>22.0477440729987</v>
      </c>
      <c r="M4410">
        <v>51.4124280244177</v>
      </c>
      <c r="N4410">
        <v>1.1960463819760301</v>
      </c>
      <c r="O4410">
        <v>9.0612244897959098</v>
      </c>
      <c r="P4410">
        <v>48.936170212765902</v>
      </c>
      <c r="Q4410">
        <v>1.8414663224596999E-2</v>
      </c>
    </row>
    <row r="4411" spans="1:17" hidden="1" x14ac:dyDescent="0.3">
      <c r="A4411" t="s">
        <v>9051</v>
      </c>
      <c r="B4411" t="s">
        <v>9052</v>
      </c>
      <c r="C4411" t="s">
        <v>10398</v>
      </c>
      <c r="D4411" t="s">
        <v>51</v>
      </c>
      <c r="E4411">
        <v>11.7652284</v>
      </c>
      <c r="F4411">
        <v>27.24</v>
      </c>
      <c r="G4411">
        <v>9.7413916850481996</v>
      </c>
      <c r="H4411">
        <v>6.7456354211222598</v>
      </c>
      <c r="I4411">
        <v>2.86385045714565</v>
      </c>
      <c r="J4411">
        <v>-7.4990816668591602</v>
      </c>
      <c r="K4411">
        <v>24.805697422213299</v>
      </c>
      <c r="L4411">
        <v>24.0068354455343</v>
      </c>
      <c r="M4411">
        <v>67.104924259676594</v>
      </c>
      <c r="N4411">
        <v>1.40833411694925</v>
      </c>
      <c r="O4411">
        <v>41.336270190895704</v>
      </c>
      <c r="P4411">
        <v>59.298245614034997</v>
      </c>
      <c r="Q4411">
        <v>2.6788909286785002E-2</v>
      </c>
    </row>
    <row r="4412" spans="1:17" hidden="1" x14ac:dyDescent="0.3">
      <c r="A4412" t="s">
        <v>9053</v>
      </c>
      <c r="B4412" t="s">
        <v>9054</v>
      </c>
      <c r="C4412" t="s">
        <v>10398</v>
      </c>
      <c r="D4412" t="s">
        <v>407</v>
      </c>
      <c r="E4412">
        <v>11.743874999999999</v>
      </c>
      <c r="F4412">
        <v>1.43</v>
      </c>
      <c r="G4412">
        <v>2.8137607292842501</v>
      </c>
      <c r="H4412">
        <v>-5.8105522456848604</v>
      </c>
      <c r="I4412">
        <v>-18.095296967365801</v>
      </c>
      <c r="J4412">
        <v>-7.6736322818071301</v>
      </c>
      <c r="K4412">
        <v>1.4585735775019599</v>
      </c>
      <c r="L4412">
        <v>1.3700874179697899</v>
      </c>
      <c r="M4412">
        <v>42.547009884035504</v>
      </c>
      <c r="N4412">
        <v>0.49570750633479299</v>
      </c>
      <c r="O4412">
        <v>41.258741258741203</v>
      </c>
      <c r="P4412">
        <v>53.763440860214999</v>
      </c>
      <c r="Q4412">
        <v>0.108447405199415</v>
      </c>
    </row>
    <row r="4413" spans="1:17" hidden="1" x14ac:dyDescent="0.3">
      <c r="A4413" t="s">
        <v>9055</v>
      </c>
      <c r="B4413" t="s">
        <v>9056</v>
      </c>
      <c r="C4413" t="s">
        <v>10398</v>
      </c>
      <c r="E4413">
        <v>11.7</v>
      </c>
      <c r="F4413">
        <v>20</v>
      </c>
      <c r="G4413">
        <v>7.5805645701621804</v>
      </c>
      <c r="H4413">
        <v>13.921531909476199</v>
      </c>
      <c r="I4413">
        <v>-48.408885817540003</v>
      </c>
      <c r="J4413">
        <v>-2.8013990329747398</v>
      </c>
      <c r="K4413">
        <v>18.250546348947999</v>
      </c>
      <c r="L4413">
        <v>17.900203045603099</v>
      </c>
      <c r="M4413">
        <v>60.111841282645599</v>
      </c>
      <c r="N4413">
        <v>0.84118291347206997</v>
      </c>
      <c r="O4413">
        <v>44.849999999999902</v>
      </c>
      <c r="P4413">
        <v>67.785234899328799</v>
      </c>
    </row>
    <row r="4414" spans="1:17" hidden="1" x14ac:dyDescent="0.3">
      <c r="A4414" t="s">
        <v>9057</v>
      </c>
      <c r="B4414" t="s">
        <v>9058</v>
      </c>
      <c r="C4414" t="s">
        <v>10398</v>
      </c>
      <c r="D4414" t="s">
        <v>789</v>
      </c>
      <c r="E4414">
        <v>11.69478114</v>
      </c>
      <c r="F4414">
        <v>14.98</v>
      </c>
      <c r="G4414">
        <v>222.04954581013899</v>
      </c>
      <c r="H4414">
        <v>-35.0025562996668</v>
      </c>
      <c r="I4414">
        <v>127.076552459802</v>
      </c>
      <c r="J4414">
        <v>-20.202657121843799</v>
      </c>
      <c r="K4414">
        <v>17.309859130922799</v>
      </c>
      <c r="L4414">
        <v>11.568603542781799</v>
      </c>
      <c r="M4414">
        <v>17.5360103749308</v>
      </c>
      <c r="N4414">
        <v>0.19227263863723601</v>
      </c>
      <c r="O4414">
        <v>56.408544726301699</v>
      </c>
      <c r="P4414">
        <v>431.20567375886498</v>
      </c>
      <c r="Q4414">
        <v>9.3673717571974E-2</v>
      </c>
    </row>
    <row r="4415" spans="1:17" hidden="1" x14ac:dyDescent="0.3">
      <c r="A4415" t="s">
        <v>9059</v>
      </c>
      <c r="B4415" t="s">
        <v>9060</v>
      </c>
      <c r="C4415" t="s">
        <v>10398</v>
      </c>
      <c r="D4415" t="s">
        <v>605</v>
      </c>
      <c r="E4415">
        <v>11.670451999999999</v>
      </c>
      <c r="F4415">
        <v>21.64</v>
      </c>
      <c r="G4415">
        <v>-4.7234793382500699</v>
      </c>
      <c r="H4415">
        <v>-4.0580269931596096</v>
      </c>
      <c r="I4415">
        <v>-56.495524692956501</v>
      </c>
      <c r="J4415">
        <v>-6.7864542255128999</v>
      </c>
      <c r="K4415">
        <v>26.415692606274298</v>
      </c>
      <c r="L4415">
        <v>29.296524401507099</v>
      </c>
      <c r="M4415">
        <v>42.5225030603224</v>
      </c>
      <c r="N4415">
        <v>1.41237530738391</v>
      </c>
      <c r="O4415">
        <v>207.53234750462099</v>
      </c>
      <c r="P4415">
        <v>63.320754716981099</v>
      </c>
      <c r="Q4415">
        <v>0.11877074886802599</v>
      </c>
    </row>
    <row r="4416" spans="1:17" hidden="1" x14ac:dyDescent="0.3">
      <c r="A4416" t="s">
        <v>9061</v>
      </c>
      <c r="B4416" t="s">
        <v>9062</v>
      </c>
      <c r="C4416" t="s">
        <v>10398</v>
      </c>
      <c r="E4416">
        <v>11.669510600000001</v>
      </c>
      <c r="F4416">
        <v>14.74</v>
      </c>
      <c r="G4416">
        <v>-41.5936466781231</v>
      </c>
      <c r="H4416">
        <v>-36.390849683228303</v>
      </c>
      <c r="I4416">
        <v>-54.7791457646167</v>
      </c>
      <c r="J4416">
        <v>-10.2570567015332</v>
      </c>
      <c r="K4416">
        <v>16.011601313880199</v>
      </c>
      <c r="L4416">
        <v>18.064645714286598</v>
      </c>
      <c r="M4416">
        <v>50.833031533399101</v>
      </c>
      <c r="N4416">
        <v>1.09859321860915</v>
      </c>
      <c r="O4416">
        <v>74.287652645861598</v>
      </c>
      <c r="P4416">
        <v>22.2222222222222</v>
      </c>
      <c r="Q4416">
        <v>4.5076119771196001E-2</v>
      </c>
    </row>
    <row r="4417" spans="1:17" hidden="1" x14ac:dyDescent="0.3">
      <c r="A4417" t="s">
        <v>9063</v>
      </c>
      <c r="B4417" t="s">
        <v>9064</v>
      </c>
      <c r="C4417" t="s">
        <v>10398</v>
      </c>
      <c r="D4417" t="s">
        <v>132</v>
      </c>
      <c r="E4417">
        <v>11.633791</v>
      </c>
      <c r="F4417">
        <v>9.43</v>
      </c>
      <c r="G4417">
        <v>-15.4289977677115</v>
      </c>
      <c r="H4417">
        <v>-10.384517706747101</v>
      </c>
      <c r="I4417">
        <v>-26.095296967365801</v>
      </c>
      <c r="J4417">
        <v>-9.1243394696915701</v>
      </c>
      <c r="K4417">
        <v>10.3426873665786</v>
      </c>
      <c r="L4417">
        <v>10.1892339544547</v>
      </c>
      <c r="M4417">
        <v>33.736019441214403</v>
      </c>
      <c r="N4417">
        <v>0.861568145887462</v>
      </c>
      <c r="O4417">
        <v>43.266171792152697</v>
      </c>
      <c r="P4417">
        <v>26.069518716577502</v>
      </c>
      <c r="Q4417">
        <v>7.5358226471419001E-2</v>
      </c>
    </row>
    <row r="4418" spans="1:17" hidden="1" x14ac:dyDescent="0.3">
      <c r="A4418" t="s">
        <v>9065</v>
      </c>
      <c r="B4418" t="s">
        <v>9066</v>
      </c>
      <c r="C4418" t="s">
        <v>10398</v>
      </c>
      <c r="D4418" t="s">
        <v>1603</v>
      </c>
      <c r="E4418">
        <v>11.615951788</v>
      </c>
      <c r="F4418">
        <v>11.08</v>
      </c>
      <c r="G4418">
        <v>103.669511216613</v>
      </c>
      <c r="H4418">
        <v>4.5292509839162403</v>
      </c>
      <c r="I4418">
        <v>101.31064362669299</v>
      </c>
      <c r="J4418">
        <v>4.0810251422196098</v>
      </c>
      <c r="K4418">
        <v>10.7452234502361</v>
      </c>
      <c r="L4418">
        <v>8.8056241630888596</v>
      </c>
      <c r="M4418">
        <v>46.740598076325199</v>
      </c>
      <c r="N4418">
        <v>0.31584052129836099</v>
      </c>
      <c r="O4418">
        <v>19.494584837545101</v>
      </c>
      <c r="Q4418">
        <v>0.10568716557471999</v>
      </c>
    </row>
    <row r="4419" spans="1:17" hidden="1" x14ac:dyDescent="0.3">
      <c r="A4419" t="s">
        <v>9067</v>
      </c>
      <c r="B4419" t="s">
        <v>9068</v>
      </c>
      <c r="C4419" t="s">
        <v>10398</v>
      </c>
      <c r="D4419" t="s">
        <v>642</v>
      </c>
      <c r="E4419">
        <v>11.610288000000001</v>
      </c>
      <c r="F4419">
        <v>7.2</v>
      </c>
      <c r="G4419">
        <v>58.888028714546998</v>
      </c>
      <c r="H4419">
        <v>35.578336643203997</v>
      </c>
      <c r="I4419">
        <v>-11.9006067018791</v>
      </c>
      <c r="J4419">
        <v>13.9696005783829</v>
      </c>
      <c r="K4419">
        <v>5.35758244465781</v>
      </c>
      <c r="L4419">
        <v>4.7913186962791601</v>
      </c>
      <c r="M4419">
        <v>89.780001781714304</v>
      </c>
      <c r="N4419">
        <v>1.9965725331578901</v>
      </c>
      <c r="O4419">
        <v>7.4999999999999902</v>
      </c>
      <c r="P4419">
        <v>120.85889570552099</v>
      </c>
      <c r="Q4419">
        <v>0.113245727643168</v>
      </c>
    </row>
    <row r="4420" spans="1:17" hidden="1" x14ac:dyDescent="0.3">
      <c r="A4420" t="s">
        <v>9069</v>
      </c>
      <c r="B4420" t="s">
        <v>9070</v>
      </c>
      <c r="C4420" t="s">
        <v>10398</v>
      </c>
      <c r="D4420" t="s">
        <v>1414</v>
      </c>
      <c r="E4420">
        <v>11.582587905</v>
      </c>
      <c r="F4420">
        <v>37.590000000000003</v>
      </c>
      <c r="G4420">
        <v>31.736825424881101</v>
      </c>
      <c r="H4420">
        <v>43.451116486243997</v>
      </c>
      <c r="I4420">
        <v>33.783490911422</v>
      </c>
      <c r="J4420">
        <v>22.162065144806601</v>
      </c>
      <c r="K4420">
        <v>27.960073881791001</v>
      </c>
      <c r="L4420">
        <v>25.582829575345901</v>
      </c>
      <c r="M4420">
        <v>91.920366029300993</v>
      </c>
      <c r="N4420">
        <v>3.04411140958574</v>
      </c>
      <c r="O4420">
        <v>0</v>
      </c>
      <c r="P4420">
        <v>131.323076923076</v>
      </c>
      <c r="Q4420">
        <v>0.109713579191434</v>
      </c>
    </row>
    <row r="4421" spans="1:17" hidden="1" x14ac:dyDescent="0.3">
      <c r="A4421" t="s">
        <v>9071</v>
      </c>
      <c r="B4421" t="s">
        <v>9072</v>
      </c>
      <c r="C4421" t="s">
        <v>10398</v>
      </c>
      <c r="D4421" t="s">
        <v>753</v>
      </c>
      <c r="E4421">
        <v>11.560360832000001</v>
      </c>
      <c r="F4421">
        <v>58.3</v>
      </c>
      <c r="G4421">
        <v>38.369476341179599</v>
      </c>
      <c r="H4421">
        <v>-3.2445727032471199</v>
      </c>
      <c r="I4421">
        <v>19.8275797773703</v>
      </c>
      <c r="J4421">
        <v>-1.3298916969893799</v>
      </c>
      <c r="K4421">
        <v>56.393582020895998</v>
      </c>
      <c r="L4421">
        <v>49.537876990655398</v>
      </c>
      <c r="M4421">
        <v>44.735305969102399</v>
      </c>
      <c r="N4421">
        <v>1.0593459935071099</v>
      </c>
      <c r="O4421">
        <v>2.7444253859348202</v>
      </c>
      <c r="P4421">
        <v>79.1090629800307</v>
      </c>
    </row>
    <row r="4422" spans="1:17" hidden="1" x14ac:dyDescent="0.3">
      <c r="A4422" t="s">
        <v>9073</v>
      </c>
      <c r="B4422" t="s">
        <v>9074</v>
      </c>
      <c r="C4422" t="s">
        <v>10398</v>
      </c>
      <c r="D4422" t="s">
        <v>998</v>
      </c>
      <c r="E4422">
        <v>11.454467790000001</v>
      </c>
      <c r="F4422">
        <v>2.29</v>
      </c>
      <c r="G4422">
        <v>-21.062840990919302</v>
      </c>
      <c r="H4422">
        <v>-11.9846885668799</v>
      </c>
      <c r="I4422">
        <v>25.029703032634099</v>
      </c>
      <c r="J4422">
        <v>-4.3682346377820203</v>
      </c>
      <c r="K4422">
        <v>2.3462114608486799</v>
      </c>
      <c r="L4422">
        <v>2.3807528694156299</v>
      </c>
      <c r="M4422">
        <v>55.612190454276501</v>
      </c>
      <c r="N4422">
        <v>0.64434519899092002</v>
      </c>
      <c r="O4422">
        <v>85.1528384279476</v>
      </c>
      <c r="P4422">
        <v>47.741935483870897</v>
      </c>
      <c r="Q4422">
        <v>3.6606996142563998E-2</v>
      </c>
    </row>
    <row r="4423" spans="1:17" hidden="1" x14ac:dyDescent="0.3">
      <c r="A4423" t="s">
        <v>9075</v>
      </c>
      <c r="B4423" t="s">
        <v>9076</v>
      </c>
      <c r="C4423" t="s">
        <v>10398</v>
      </c>
      <c r="D4423" t="s">
        <v>407</v>
      </c>
      <c r="E4423">
        <v>11.4268</v>
      </c>
      <c r="F4423">
        <v>0.98</v>
      </c>
      <c r="G4423">
        <v>-38.0048616313941</v>
      </c>
      <c r="H4423">
        <v>-11.0883300234626</v>
      </c>
      <c r="I4423">
        <v>-29.807008679077601</v>
      </c>
      <c r="J4423">
        <v>-1.71336738114487</v>
      </c>
      <c r="K4423">
        <v>1.02838101419954</v>
      </c>
      <c r="L4423">
        <v>1.09369861690509</v>
      </c>
      <c r="M4423">
        <v>38.383882423267103</v>
      </c>
      <c r="N4423">
        <v>0.90523915076878103</v>
      </c>
      <c r="O4423">
        <v>64.285714285714306</v>
      </c>
      <c r="P4423">
        <v>15.294117647058799</v>
      </c>
      <c r="Q4423">
        <v>8.2974863873403998E-2</v>
      </c>
    </row>
    <row r="4424" spans="1:17" hidden="1" x14ac:dyDescent="0.3">
      <c r="A4424" t="s">
        <v>9077</v>
      </c>
      <c r="B4424" t="s">
        <v>9078</v>
      </c>
      <c r="C4424" t="s">
        <v>10398</v>
      </c>
      <c r="D4424" t="s">
        <v>533</v>
      </c>
      <c r="E4424">
        <v>11.4215962</v>
      </c>
      <c r="F4424">
        <v>25.06</v>
      </c>
      <c r="G4424">
        <v>1.2679721208324699</v>
      </c>
      <c r="H4424">
        <v>0.38183009298569198</v>
      </c>
      <c r="I4424">
        <v>-31.681503863917602</v>
      </c>
      <c r="J4424">
        <v>1.95833888235404</v>
      </c>
      <c r="K4424">
        <v>25.372576612159701</v>
      </c>
      <c r="L4424">
        <v>28.702809360876099</v>
      </c>
      <c r="M4424">
        <v>66.105674975354802</v>
      </c>
      <c r="N4424">
        <v>0.65330562337352904</v>
      </c>
      <c r="O4424">
        <v>67.597765363128403</v>
      </c>
      <c r="P4424">
        <v>39.144919489172601</v>
      </c>
      <c r="Q4424">
        <v>3.2932820877332999E-2</v>
      </c>
    </row>
    <row r="4425" spans="1:17" hidden="1" x14ac:dyDescent="0.3">
      <c r="A4425" t="s">
        <v>9079</v>
      </c>
      <c r="B4425" t="s">
        <v>9080</v>
      </c>
      <c r="C4425" t="s">
        <v>10398</v>
      </c>
      <c r="D4425" t="s">
        <v>390</v>
      </c>
      <c r="E4425">
        <v>11.33811</v>
      </c>
      <c r="F4425">
        <v>12.25</v>
      </c>
      <c r="G4425">
        <v>32.443390358913902</v>
      </c>
      <c r="H4425">
        <v>24.866200233976301</v>
      </c>
      <c r="I4425">
        <v>-21.941450813519701</v>
      </c>
      <c r="J4425">
        <v>5.2575869757015896</v>
      </c>
      <c r="K4425">
        <v>11.0614052877978</v>
      </c>
      <c r="L4425">
        <v>10.7387014635444</v>
      </c>
      <c r="M4425">
        <v>54.495137762556503</v>
      </c>
      <c r="N4425">
        <v>2.06595794788314</v>
      </c>
      <c r="O4425">
        <v>32</v>
      </c>
      <c r="P4425">
        <v>79.093567251461906</v>
      </c>
      <c r="Q4425">
        <v>7.8036023481912006E-2</v>
      </c>
    </row>
    <row r="4426" spans="1:17" hidden="1" x14ac:dyDescent="0.3">
      <c r="A4426" t="s">
        <v>9081</v>
      </c>
      <c r="B4426" t="s">
        <v>9082</v>
      </c>
      <c r="C4426" t="s">
        <v>10398</v>
      </c>
      <c r="D4426" t="s">
        <v>753</v>
      </c>
      <c r="E4426">
        <v>11.309675944999899</v>
      </c>
      <c r="F4426">
        <v>22.1</v>
      </c>
      <c r="G4426">
        <v>12.711569033402901</v>
      </c>
      <c r="H4426">
        <v>0.95777948662381995</v>
      </c>
      <c r="I4426">
        <v>3.5337619209114899</v>
      </c>
      <c r="J4426">
        <v>-2.34742535215935</v>
      </c>
      <c r="K4426">
        <v>21.014281197261099</v>
      </c>
      <c r="L4426">
        <v>19.0533834999822</v>
      </c>
      <c r="M4426">
        <v>51.507867780463002</v>
      </c>
      <c r="N4426">
        <v>1.02376163614403</v>
      </c>
      <c r="O4426">
        <v>5.9276018099547496</v>
      </c>
      <c r="P4426">
        <v>48.721399730820998</v>
      </c>
    </row>
    <row r="4427" spans="1:17" hidden="1" x14ac:dyDescent="0.3">
      <c r="A4427" t="s">
        <v>9083</v>
      </c>
      <c r="B4427" t="s">
        <v>9084</v>
      </c>
      <c r="C4427" t="s">
        <v>10398</v>
      </c>
      <c r="D4427" t="s">
        <v>77</v>
      </c>
      <c r="E4427">
        <v>11.2861248</v>
      </c>
      <c r="F4427">
        <v>11.25</v>
      </c>
      <c r="G4427">
        <v>45.3674730730432</v>
      </c>
      <c r="H4427">
        <v>-4.4216633567959702</v>
      </c>
      <c r="I4427">
        <v>39.688714252830401</v>
      </c>
      <c r="J4427">
        <v>-1.71336738114487</v>
      </c>
      <c r="K4427">
        <v>10.1511282568159</v>
      </c>
      <c r="L4427">
        <v>8.3648730499007495</v>
      </c>
      <c r="M4427">
        <v>26.7776079895302</v>
      </c>
      <c r="N4427">
        <v>0</v>
      </c>
      <c r="O4427">
        <v>22.577777777777701</v>
      </c>
      <c r="P4427">
        <v>97.022767075306405</v>
      </c>
      <c r="Q4427">
        <v>7.2513659886047993E-2</v>
      </c>
    </row>
    <row r="4428" spans="1:17" hidden="1" x14ac:dyDescent="0.3">
      <c r="A4428" t="s">
        <v>9085</v>
      </c>
      <c r="B4428" t="s">
        <v>9086</v>
      </c>
      <c r="C4428" t="s">
        <v>10398</v>
      </c>
      <c r="D4428" t="s">
        <v>753</v>
      </c>
      <c r="E4428">
        <v>11.262924035999999</v>
      </c>
      <c r="F4428">
        <v>280.85000000000002</v>
      </c>
      <c r="G4428">
        <v>5.8471326428645103</v>
      </c>
      <c r="H4428">
        <v>-0.172846689508142</v>
      </c>
      <c r="I4428">
        <v>2.2500773309586699</v>
      </c>
      <c r="J4428">
        <v>-1.3041345132840201</v>
      </c>
      <c r="K4428">
        <v>270.67601310458002</v>
      </c>
      <c r="L4428">
        <v>248.864126849911</v>
      </c>
      <c r="M4428">
        <v>55.874429077666797</v>
      </c>
      <c r="N4428">
        <v>1.0254204587319899</v>
      </c>
      <c r="O4428">
        <v>1.4206871995727099</v>
      </c>
      <c r="P4428">
        <v>43.290816326530603</v>
      </c>
      <c r="Q4428">
        <v>3.1845093282099998E-4</v>
      </c>
    </row>
    <row r="4429" spans="1:17" hidden="1" x14ac:dyDescent="0.3">
      <c r="A4429" t="s">
        <v>9087</v>
      </c>
      <c r="B4429" t="s">
        <v>9088</v>
      </c>
      <c r="C4429" t="s">
        <v>10398</v>
      </c>
      <c r="D4429" t="s">
        <v>2435</v>
      </c>
      <c r="E4429">
        <v>11.229402240000001</v>
      </c>
      <c r="F4429">
        <v>4.4800000000000004</v>
      </c>
      <c r="G4429">
        <v>21.757704673228201</v>
      </c>
      <c r="H4429">
        <v>13.078336643204</v>
      </c>
      <c r="I4429">
        <v>13.669408914987001</v>
      </c>
      <c r="J4429">
        <v>-12.1895578573353</v>
      </c>
      <c r="K4429">
        <v>4.2444634635683602</v>
      </c>
      <c r="L4429">
        <v>3.8013399789815598</v>
      </c>
      <c r="M4429">
        <v>41.535396484530303</v>
      </c>
      <c r="N4429">
        <v>1.64311616374417</v>
      </c>
      <c r="O4429">
        <v>19.196428571428498</v>
      </c>
      <c r="P4429">
        <v>108.372093023255</v>
      </c>
      <c r="Q4429">
        <v>6.0523649709000003E-5</v>
      </c>
    </row>
    <row r="4430" spans="1:17" hidden="1" x14ac:dyDescent="0.3">
      <c r="A4430" t="s">
        <v>9089</v>
      </c>
      <c r="B4430" t="s">
        <v>9090</v>
      </c>
      <c r="C4430" t="s">
        <v>10398</v>
      </c>
      <c r="D4430" t="s">
        <v>407</v>
      </c>
      <c r="E4430">
        <v>11.226522959999899</v>
      </c>
      <c r="F4430">
        <v>9.76</v>
      </c>
      <c r="G4430">
        <v>-34.3741344830011</v>
      </c>
      <c r="H4430">
        <v>-4.4216633567959702</v>
      </c>
      <c r="I4430">
        <v>-13.1490604082261</v>
      </c>
      <c r="J4430">
        <v>-1.71336738114487</v>
      </c>
      <c r="K4430">
        <v>9.7553151112446006</v>
      </c>
      <c r="L4430">
        <v>10.041773757985499</v>
      </c>
      <c r="M4430">
        <v>99.999990417572306</v>
      </c>
      <c r="O4430">
        <v>5.0204918032786798</v>
      </c>
      <c r="P4430">
        <v>6.0869565217391397</v>
      </c>
    </row>
    <row r="4431" spans="1:17" hidden="1" x14ac:dyDescent="0.3">
      <c r="A4431" t="s">
        <v>9091</v>
      </c>
      <c r="B4431" t="s">
        <v>9092</v>
      </c>
      <c r="C4431" t="s">
        <v>10398</v>
      </c>
      <c r="D4431" t="s">
        <v>605</v>
      </c>
      <c r="E4431">
        <v>11.138999999999999</v>
      </c>
      <c r="F4431">
        <v>185.65</v>
      </c>
      <c r="G4431">
        <v>-27.756016398364501</v>
      </c>
      <c r="H4431">
        <v>-4.4216633567959702</v>
      </c>
      <c r="I4431">
        <v>-18.181406434025298</v>
      </c>
      <c r="M4431">
        <v>5.6791305439999999E-5</v>
      </c>
      <c r="N4431">
        <v>1.4804983748645699</v>
      </c>
      <c r="O4431">
        <v>13.4069485591166</v>
      </c>
      <c r="P4431">
        <v>1.8376302797586199</v>
      </c>
      <c r="Q4431">
        <v>5.4753456651160999E-2</v>
      </c>
    </row>
    <row r="4432" spans="1:17" hidden="1" x14ac:dyDescent="0.3">
      <c r="A4432" t="s">
        <v>9093</v>
      </c>
      <c r="B4432" t="s">
        <v>9094</v>
      </c>
      <c r="C4432" t="s">
        <v>10398</v>
      </c>
      <c r="D4432" t="s">
        <v>8315</v>
      </c>
      <c r="E4432">
        <v>11.0570244799999</v>
      </c>
      <c r="F4432">
        <v>10.51</v>
      </c>
      <c r="G4432">
        <v>-79.546027630504</v>
      </c>
      <c r="H4432">
        <v>9.3187946584711998</v>
      </c>
      <c r="I4432">
        <v>-28.266237138306</v>
      </c>
      <c r="J4432">
        <v>-7.4947585283896796</v>
      </c>
      <c r="K4432">
        <v>10.211010682528901</v>
      </c>
      <c r="L4432">
        <v>12.4536983564719</v>
      </c>
      <c r="M4432">
        <v>45.210037680945803</v>
      </c>
      <c r="N4432">
        <v>1.0155093731709799</v>
      </c>
      <c r="O4432">
        <v>147.47859181731599</v>
      </c>
      <c r="P4432">
        <v>31.539424280350399</v>
      </c>
      <c r="Q4432">
        <v>-4.1517934533063003E-2</v>
      </c>
    </row>
    <row r="4433" spans="1:17" hidden="1" x14ac:dyDescent="0.3">
      <c r="A4433" t="s">
        <v>9095</v>
      </c>
      <c r="B4433" t="s">
        <v>9096</v>
      </c>
      <c r="C4433" t="s">
        <v>10398</v>
      </c>
      <c r="E4433">
        <v>11.050136999999999</v>
      </c>
      <c r="F4433">
        <v>22.05</v>
      </c>
      <c r="G4433">
        <v>-22.968888457620199</v>
      </c>
      <c r="H4433">
        <v>-14.8009880754287</v>
      </c>
      <c r="I4433">
        <v>-34.22310221651</v>
      </c>
      <c r="J4433">
        <v>-2.72625872552792</v>
      </c>
      <c r="K4433">
        <v>22.2935586838036</v>
      </c>
      <c r="L4433">
        <v>22.716727129901699</v>
      </c>
      <c r="M4433">
        <v>51.745597025433398</v>
      </c>
      <c r="N4433">
        <v>0.26059760078084798</v>
      </c>
      <c r="O4433">
        <v>35.6009070294784</v>
      </c>
      <c r="P4433">
        <v>31.25</v>
      </c>
      <c r="Q4433">
        <v>0.112791147562894</v>
      </c>
    </row>
    <row r="4434" spans="1:17" hidden="1" x14ac:dyDescent="0.3">
      <c r="A4434" t="s">
        <v>9097</v>
      </c>
      <c r="B4434" t="s">
        <v>9098</v>
      </c>
      <c r="C4434" t="s">
        <v>10398</v>
      </c>
      <c r="D4434" t="s">
        <v>125</v>
      </c>
      <c r="E4434">
        <v>11.024984123999999</v>
      </c>
      <c r="F4434">
        <v>20.43</v>
      </c>
      <c r="G4434">
        <v>-61.832452648272302</v>
      </c>
      <c r="H4434">
        <v>1.0221816652736599</v>
      </c>
      <c r="I4434">
        <v>-43.040190428056498</v>
      </c>
      <c r="J4434">
        <v>-2.6350263673199801</v>
      </c>
      <c r="K4434">
        <v>22.967699367385499</v>
      </c>
      <c r="L4434">
        <v>25.940156746992901</v>
      </c>
      <c r="M4434">
        <v>36.3311827478597</v>
      </c>
      <c r="N4434">
        <v>2.2990430622009499</v>
      </c>
      <c r="O4434">
        <v>72.001957905041607</v>
      </c>
      <c r="P4434">
        <v>15.163472378804901</v>
      </c>
    </row>
    <row r="4435" spans="1:17" hidden="1" x14ac:dyDescent="0.3">
      <c r="A4435" t="s">
        <v>9099</v>
      </c>
      <c r="B4435" t="s">
        <v>9100</v>
      </c>
      <c r="C4435" t="s">
        <v>10398</v>
      </c>
      <c r="D4435" t="s">
        <v>429</v>
      </c>
      <c r="E4435">
        <v>11.008869142479501</v>
      </c>
      <c r="F4435">
        <v>3.42</v>
      </c>
      <c r="G4435">
        <v>345.406353321876</v>
      </c>
      <c r="H4435">
        <v>-4.4216633567959702</v>
      </c>
      <c r="I4435">
        <v>-10.5481271560451</v>
      </c>
      <c r="J4435">
        <v>-1.71336738114487</v>
      </c>
      <c r="K4435">
        <v>3.3367055891180901</v>
      </c>
      <c r="L4435">
        <v>2.6508991790546199</v>
      </c>
      <c r="M4435">
        <v>72.517567115718407</v>
      </c>
      <c r="N4435">
        <v>0</v>
      </c>
      <c r="O4435">
        <v>5.55555555555555</v>
      </c>
      <c r="P4435">
        <v>375</v>
      </c>
    </row>
    <row r="4436" spans="1:17" hidden="1" x14ac:dyDescent="0.3">
      <c r="A4436" t="s">
        <v>9101</v>
      </c>
      <c r="B4436" t="s">
        <v>9102</v>
      </c>
      <c r="C4436" t="s">
        <v>10398</v>
      </c>
      <c r="D4436" t="s">
        <v>2902</v>
      </c>
      <c r="E4436">
        <v>10.9961088</v>
      </c>
      <c r="F4436">
        <v>24.58</v>
      </c>
      <c r="G4436">
        <v>18.4786424785033</v>
      </c>
      <c r="H4436">
        <v>2.96964099103011</v>
      </c>
      <c r="I4436">
        <v>4.1932602465644404</v>
      </c>
      <c r="J4436">
        <v>3.3930155975785201</v>
      </c>
      <c r="K4436">
        <v>23.919376681072301</v>
      </c>
      <c r="L4436">
        <v>22.764411607172899</v>
      </c>
      <c r="M4436">
        <v>61.998854811881102</v>
      </c>
      <c r="N4436">
        <v>0.46782173356335799</v>
      </c>
      <c r="O4436">
        <v>37.2660699755899</v>
      </c>
      <c r="P4436">
        <v>54.688483322844498</v>
      </c>
      <c r="Q4436">
        <v>6.3523933898855994E-2</v>
      </c>
    </row>
    <row r="4437" spans="1:17" hidden="1" x14ac:dyDescent="0.3">
      <c r="A4437" t="s">
        <v>9103</v>
      </c>
      <c r="B4437" t="s">
        <v>9104</v>
      </c>
      <c r="C4437" t="s">
        <v>10398</v>
      </c>
      <c r="D4437" t="s">
        <v>753</v>
      </c>
      <c r="E4437">
        <v>10.982502</v>
      </c>
      <c r="F4437">
        <v>286.2</v>
      </c>
      <c r="G4437">
        <v>-23.0173451960348</v>
      </c>
      <c r="H4437">
        <v>-2.3220768027783398</v>
      </c>
      <c r="I4437">
        <v>-3.0400205854563298</v>
      </c>
      <c r="J4437">
        <v>-1.4662707663685</v>
      </c>
      <c r="K4437">
        <v>285.93077152230097</v>
      </c>
      <c r="L4437">
        <v>279.47162317963603</v>
      </c>
      <c r="M4437">
        <v>56.692276819569898</v>
      </c>
      <c r="N4437">
        <v>0.82094673396538698</v>
      </c>
      <c r="O4437">
        <v>18.123689727463301</v>
      </c>
      <c r="P4437">
        <v>39.609756097560897</v>
      </c>
      <c r="Q4437">
        <v>-0.11226619776288201</v>
      </c>
    </row>
    <row r="4438" spans="1:17" hidden="1" x14ac:dyDescent="0.3">
      <c r="A4438" t="s">
        <v>9105</v>
      </c>
      <c r="B4438" t="s">
        <v>9106</v>
      </c>
      <c r="C4438" t="s">
        <v>10398</v>
      </c>
      <c r="E4438">
        <v>10.9473</v>
      </c>
      <c r="F4438">
        <v>8.02</v>
      </c>
      <c r="G4438">
        <v>-20.478000419619701</v>
      </c>
      <c r="H4438">
        <v>-0.18885912399173499</v>
      </c>
      <c r="I4438">
        <v>-19.931282279483298</v>
      </c>
      <c r="J4438">
        <v>4.7731191053415998</v>
      </c>
      <c r="K4438">
        <v>7.7762676138831601</v>
      </c>
      <c r="L4438">
        <v>7.77452299031604</v>
      </c>
      <c r="M4438">
        <v>61.338611717056402</v>
      </c>
      <c r="N4438">
        <v>0.93966989633498199</v>
      </c>
      <c r="O4438">
        <v>58.603491271820403</v>
      </c>
      <c r="P4438">
        <v>61.044176706827201</v>
      </c>
      <c r="Q4438">
        <v>5.2601007642504E-2</v>
      </c>
    </row>
    <row r="4439" spans="1:17" hidden="1" x14ac:dyDescent="0.3">
      <c r="A4439" t="s">
        <v>9107</v>
      </c>
      <c r="B4439" t="s">
        <v>9108</v>
      </c>
      <c r="C4439" t="s">
        <v>10398</v>
      </c>
      <c r="D4439" t="s">
        <v>753</v>
      </c>
      <c r="E4439">
        <v>10.8938445</v>
      </c>
      <c r="F4439">
        <v>62.53</v>
      </c>
      <c r="G4439">
        <v>-12.6276908232783</v>
      </c>
      <c r="H4439">
        <v>-4.7541522738320596</v>
      </c>
      <c r="I4439">
        <v>-14.2593620620188</v>
      </c>
      <c r="J4439">
        <v>-0.45874296422353</v>
      </c>
      <c r="K4439">
        <v>63.424163502821898</v>
      </c>
      <c r="L4439">
        <v>61.675281624549697</v>
      </c>
      <c r="M4439">
        <v>65.817523880043396</v>
      </c>
      <c r="N4439">
        <v>0.32782318171624902</v>
      </c>
      <c r="O4439">
        <v>48.1688789381097</v>
      </c>
      <c r="P4439">
        <v>21.417475728155299</v>
      </c>
    </row>
    <row r="4440" spans="1:17" hidden="1" x14ac:dyDescent="0.3">
      <c r="A4440" t="s">
        <v>9109</v>
      </c>
      <c r="B4440" t="s">
        <v>9110</v>
      </c>
      <c r="C4440" t="s">
        <v>10398</v>
      </c>
      <c r="D4440" t="s">
        <v>21</v>
      </c>
      <c r="E4440">
        <v>10.88421065</v>
      </c>
      <c r="F4440">
        <v>4.7</v>
      </c>
      <c r="G4440">
        <v>125.84113593057199</v>
      </c>
      <c r="H4440">
        <v>80.702303585352794</v>
      </c>
      <c r="I4440">
        <v>116.904703032634</v>
      </c>
      <c r="J4440">
        <v>19.3677136999362</v>
      </c>
      <c r="K4440">
        <v>2.8979868970997802</v>
      </c>
      <c r="L4440">
        <v>2.21506914848645</v>
      </c>
      <c r="M4440">
        <v>99.999998758682096</v>
      </c>
      <c r="N4440">
        <v>3.2608695652173898</v>
      </c>
      <c r="O4440">
        <v>0</v>
      </c>
      <c r="P4440">
        <v>155.434782608695</v>
      </c>
    </row>
    <row r="4441" spans="1:17" hidden="1" x14ac:dyDescent="0.3">
      <c r="A4441" t="s">
        <v>9111</v>
      </c>
      <c r="B4441" t="s">
        <v>9112</v>
      </c>
      <c r="C4441" t="s">
        <v>10398</v>
      </c>
      <c r="D4441" t="s">
        <v>407</v>
      </c>
      <c r="E4441">
        <v>10.811</v>
      </c>
      <c r="F4441">
        <v>22.76</v>
      </c>
      <c r="G4441">
        <v>52.486353321876798</v>
      </c>
      <c r="H4441">
        <v>15.5270545919219</v>
      </c>
      <c r="I4441">
        <v>15.3944391030153</v>
      </c>
      <c r="J4441">
        <v>3.6469929792154798</v>
      </c>
      <c r="K4441">
        <v>20.935199809275701</v>
      </c>
      <c r="L4441">
        <v>17.446347867790401</v>
      </c>
      <c r="M4441">
        <v>45.487233392702102</v>
      </c>
      <c r="N4441">
        <v>0.366905245166114</v>
      </c>
      <c r="O4441">
        <v>11.3796133567662</v>
      </c>
      <c r="P4441">
        <v>100.882612533097</v>
      </c>
      <c r="Q4441">
        <v>8.4259469351237001E-2</v>
      </c>
    </row>
    <row r="4442" spans="1:17" hidden="1" x14ac:dyDescent="0.3">
      <c r="A4442" t="s">
        <v>9113</v>
      </c>
      <c r="B4442" t="s">
        <v>9114</v>
      </c>
      <c r="C4442" t="s">
        <v>10398</v>
      </c>
      <c r="D4442" t="s">
        <v>407</v>
      </c>
      <c r="E4442">
        <v>10.8030831</v>
      </c>
      <c r="F4442">
        <v>8.31</v>
      </c>
      <c r="G4442">
        <v>10.7779749434984</v>
      </c>
      <c r="H4442">
        <v>-2.3188596184782102</v>
      </c>
      <c r="I4442">
        <v>11.545888680059999</v>
      </c>
      <c r="J4442">
        <v>5.9221005991507001</v>
      </c>
      <c r="K4442">
        <v>8.6165362949397899</v>
      </c>
      <c r="L4442">
        <v>7.6454593647538696</v>
      </c>
      <c r="M4442">
        <v>38.844398756248999</v>
      </c>
      <c r="N4442">
        <v>0.68187292615568496</v>
      </c>
      <c r="O4442">
        <v>39.590854392298397</v>
      </c>
      <c r="P4442">
        <v>62.941176470588204</v>
      </c>
      <c r="Q4442">
        <v>4.3767413742121002E-2</v>
      </c>
    </row>
    <row r="4443" spans="1:17" hidden="1" x14ac:dyDescent="0.3">
      <c r="A4443" t="s">
        <v>9115</v>
      </c>
      <c r="B4443" t="s">
        <v>9116</v>
      </c>
      <c r="C4443" t="s">
        <v>10398</v>
      </c>
      <c r="D4443" t="s">
        <v>407</v>
      </c>
      <c r="E4443">
        <v>10.7801078</v>
      </c>
      <c r="F4443">
        <v>10.78</v>
      </c>
      <c r="G4443">
        <v>86.006353321876801</v>
      </c>
      <c r="H4443">
        <v>3.21790569315504</v>
      </c>
      <c r="I4443">
        <v>97.504703032634097</v>
      </c>
      <c r="J4443">
        <v>-7.7817434495209303</v>
      </c>
      <c r="K4443">
        <v>11.850470466033499</v>
      </c>
      <c r="M4443">
        <v>23.530681944769501</v>
      </c>
      <c r="N4443">
        <v>0.55242009496204403</v>
      </c>
      <c r="O4443">
        <v>81.354359925788501</v>
      </c>
      <c r="P4443">
        <v>115.599999999999</v>
      </c>
    </row>
    <row r="4444" spans="1:17" hidden="1" x14ac:dyDescent="0.3">
      <c r="A4444" t="s">
        <v>9117</v>
      </c>
      <c r="B4444" t="s">
        <v>9118</v>
      </c>
      <c r="C4444" t="s">
        <v>10398</v>
      </c>
      <c r="D4444" t="s">
        <v>605</v>
      </c>
      <c r="E4444">
        <v>10.774050750000001</v>
      </c>
      <c r="F4444">
        <v>27.99</v>
      </c>
      <c r="G4444">
        <v>38.716635943644697</v>
      </c>
      <c r="H4444">
        <v>-3.4297456492279998</v>
      </c>
      <c r="I4444">
        <v>-1.12914569281511</v>
      </c>
      <c r="J4444">
        <v>8.2466326188551093</v>
      </c>
      <c r="K4444">
        <v>26.4437438198715</v>
      </c>
      <c r="L4444">
        <v>24.534284468841399</v>
      </c>
      <c r="M4444">
        <v>68.821461235459907</v>
      </c>
      <c r="N4444">
        <v>0.71115646207463101</v>
      </c>
      <c r="O4444">
        <v>29.188996070024999</v>
      </c>
      <c r="P4444">
        <v>133.25</v>
      </c>
      <c r="Q4444">
        <v>9.8435663244270999E-2</v>
      </c>
    </row>
    <row r="4445" spans="1:17" hidden="1" x14ac:dyDescent="0.3">
      <c r="A4445" t="s">
        <v>9119</v>
      </c>
      <c r="B4445" t="s">
        <v>9120</v>
      </c>
      <c r="C4445" t="s">
        <v>10398</v>
      </c>
      <c r="D4445" t="s">
        <v>429</v>
      </c>
      <c r="E4445">
        <v>10.75148151</v>
      </c>
      <c r="F4445">
        <v>2.4500000000000002</v>
      </c>
      <c r="G4445">
        <v>-108.563603759668</v>
      </c>
      <c r="H4445">
        <v>-17.009075944208501</v>
      </c>
      <c r="I4445">
        <v>-86.277115149183999</v>
      </c>
      <c r="J4445">
        <v>-4.4371027897051798</v>
      </c>
      <c r="K4445">
        <v>3.4789530216611202</v>
      </c>
      <c r="L4445">
        <v>7.6524785727001996</v>
      </c>
      <c r="M4445">
        <v>27.5302096878345</v>
      </c>
      <c r="N4445">
        <v>1.14520978230891</v>
      </c>
      <c r="O4445">
        <v>471.42857142857099</v>
      </c>
      <c r="P4445">
        <v>4.2553191489361701</v>
      </c>
      <c r="Q4445">
        <v>-0.212338678271386</v>
      </c>
    </row>
    <row r="4446" spans="1:17" hidden="1" x14ac:dyDescent="0.3">
      <c r="A4446" t="s">
        <v>9121</v>
      </c>
      <c r="B4446" t="s">
        <v>9122</v>
      </c>
      <c r="C4446" t="s">
        <v>10398</v>
      </c>
      <c r="D4446" t="s">
        <v>9123</v>
      </c>
      <c r="E4446">
        <v>10.737228200000001</v>
      </c>
      <c r="F4446">
        <v>18.22</v>
      </c>
      <c r="G4446">
        <v>-56.859115739999297</v>
      </c>
      <c r="H4446">
        <v>-1.7159136386448901</v>
      </c>
      <c r="I4446">
        <v>-28.781571477169798</v>
      </c>
      <c r="J4446">
        <v>-1.71336738114487</v>
      </c>
      <c r="K4446">
        <v>18.149030220536702</v>
      </c>
      <c r="L4446">
        <v>20.360774094917101</v>
      </c>
      <c r="M4446">
        <v>71.913351200169899</v>
      </c>
      <c r="N4446">
        <v>0.443636363636363</v>
      </c>
      <c r="O4446">
        <v>82.656421514818803</v>
      </c>
      <c r="P4446">
        <v>7.0505287896592099</v>
      </c>
    </row>
    <row r="4447" spans="1:17" hidden="1" x14ac:dyDescent="0.3">
      <c r="A4447" t="s">
        <v>9124</v>
      </c>
      <c r="B4447" t="s">
        <v>9125</v>
      </c>
      <c r="C4447" t="s">
        <v>10398</v>
      </c>
      <c r="D4447" t="s">
        <v>2902</v>
      </c>
      <c r="E4447">
        <v>10.69295337</v>
      </c>
      <c r="F4447">
        <v>71.349999999999994</v>
      </c>
      <c r="G4447">
        <v>-1.2893848547100899</v>
      </c>
      <c r="H4447">
        <v>-5.3244411345737497</v>
      </c>
      <c r="I4447">
        <v>59.392265221688803</v>
      </c>
      <c r="J4447">
        <v>-2.6023797439730401</v>
      </c>
      <c r="K4447">
        <v>66.594578125663503</v>
      </c>
      <c r="L4447">
        <v>57.129679833880502</v>
      </c>
      <c r="M4447">
        <v>41.2240000677767</v>
      </c>
      <c r="N4447">
        <v>0.43682588597842797</v>
      </c>
      <c r="O4447">
        <v>5.9565522074281603</v>
      </c>
      <c r="P4447">
        <v>84.509956038272506</v>
      </c>
    </row>
    <row r="4448" spans="1:17" hidden="1" x14ac:dyDescent="0.3">
      <c r="A4448" t="s">
        <v>9126</v>
      </c>
      <c r="B4448" t="s">
        <v>9127</v>
      </c>
      <c r="C4448" t="s">
        <v>10398</v>
      </c>
      <c r="D4448" t="s">
        <v>407</v>
      </c>
      <c r="E4448">
        <v>10.651704000000001</v>
      </c>
      <c r="F4448">
        <v>0.71</v>
      </c>
      <c r="G4448">
        <v>-39.720228956604103</v>
      </c>
      <c r="H4448">
        <v>1.4606895843804799</v>
      </c>
      <c r="I4448">
        <v>4.3184961360823904</v>
      </c>
      <c r="J4448">
        <v>-4.4160700838475799</v>
      </c>
      <c r="K4448">
        <v>0.722160276070968</v>
      </c>
      <c r="L4448">
        <v>0.71713376439816401</v>
      </c>
      <c r="M4448">
        <v>40.876454774395803</v>
      </c>
      <c r="N4448">
        <v>0.55429281792424001</v>
      </c>
      <c r="O4448">
        <v>73.239436619718305</v>
      </c>
      <c r="P4448">
        <v>82.051282051282001</v>
      </c>
    </row>
    <row r="4449" spans="1:17" hidden="1" x14ac:dyDescent="0.3">
      <c r="A4449" t="s">
        <v>9128</v>
      </c>
      <c r="B4449" t="s">
        <v>9129</v>
      </c>
      <c r="C4449" t="s">
        <v>10398</v>
      </c>
      <c r="D4449" t="s">
        <v>5645</v>
      </c>
      <c r="E4449">
        <v>10.606712673999899</v>
      </c>
      <c r="F4449">
        <v>19.420000000000002</v>
      </c>
      <c r="G4449">
        <v>23.924139883141599</v>
      </c>
      <c r="H4449">
        <v>-12.165131290287601</v>
      </c>
      <c r="I4449">
        <v>1.2654897566660901</v>
      </c>
      <c r="J4449">
        <v>-1.71336738114487</v>
      </c>
      <c r="K4449">
        <v>22.3876688853201</v>
      </c>
      <c r="L4449">
        <v>20.898334979136099</v>
      </c>
      <c r="M4449">
        <v>53.961957347363899</v>
      </c>
      <c r="N4449">
        <v>0.17098063973063901</v>
      </c>
      <c r="O4449">
        <v>87.075180226570495</v>
      </c>
      <c r="P4449">
        <v>53.517786561264799</v>
      </c>
      <c r="Q4449">
        <v>4.1507596671891002E-2</v>
      </c>
    </row>
    <row r="4450" spans="1:17" hidden="1" x14ac:dyDescent="0.3">
      <c r="A4450" t="s">
        <v>9130</v>
      </c>
      <c r="B4450" t="s">
        <v>9131</v>
      </c>
      <c r="C4450" t="s">
        <v>10398</v>
      </c>
      <c r="E4450">
        <v>10.602344199999999</v>
      </c>
      <c r="F4450">
        <v>21.14</v>
      </c>
      <c r="G4450">
        <v>172.406353321876</v>
      </c>
      <c r="H4450">
        <v>-23.784027275924998</v>
      </c>
      <c r="I4450">
        <v>-54.877593618083502</v>
      </c>
      <c r="J4450">
        <v>0.70638570527486799</v>
      </c>
      <c r="K4450">
        <v>24.155191269381501</v>
      </c>
      <c r="L4450">
        <v>21.938507548337601</v>
      </c>
      <c r="M4450">
        <v>39.635749773901097</v>
      </c>
      <c r="N4450">
        <v>0.46106437593717398</v>
      </c>
      <c r="O4450">
        <v>78.334910122989598</v>
      </c>
      <c r="P4450">
        <v>270.22767075306399</v>
      </c>
    </row>
    <row r="4451" spans="1:17" hidden="1" x14ac:dyDescent="0.3">
      <c r="A4451" t="s">
        <v>9132</v>
      </c>
      <c r="B4451" t="s">
        <v>9133</v>
      </c>
      <c r="C4451" t="s">
        <v>10398</v>
      </c>
      <c r="D4451" t="s">
        <v>605</v>
      </c>
      <c r="E4451">
        <v>10.60125</v>
      </c>
      <c r="F4451">
        <v>25</v>
      </c>
      <c r="G4451">
        <v>17.4651768512886</v>
      </c>
      <c r="H4451">
        <v>-2.79564709663337</v>
      </c>
      <c r="I4451">
        <v>-12.9207071482661</v>
      </c>
      <c r="J4451">
        <v>-1.71336738114487</v>
      </c>
      <c r="K4451">
        <v>24.464176052097098</v>
      </c>
      <c r="L4451">
        <v>24.035163186990602</v>
      </c>
      <c r="M4451">
        <v>74.516410999265702</v>
      </c>
      <c r="N4451">
        <v>5.1216389244558201E-2</v>
      </c>
      <c r="O4451">
        <v>33.159999999999897</v>
      </c>
      <c r="P4451">
        <v>47.058823529411697</v>
      </c>
      <c r="Q4451">
        <v>5.3385794711341999E-2</v>
      </c>
    </row>
    <row r="4452" spans="1:17" hidden="1" x14ac:dyDescent="0.3">
      <c r="A4452" t="s">
        <v>9134</v>
      </c>
      <c r="B4452" t="s">
        <v>9135</v>
      </c>
      <c r="C4452" t="s">
        <v>10398</v>
      </c>
      <c r="D4452" t="s">
        <v>443</v>
      </c>
      <c r="E4452">
        <v>10.592961600000001</v>
      </c>
      <c r="F4452">
        <v>20.67</v>
      </c>
      <c r="G4452">
        <v>-44.531918283061401</v>
      </c>
      <c r="H4452">
        <v>22.000354991827798</v>
      </c>
      <c r="I4452">
        <v>11.741386449719499</v>
      </c>
      <c r="J4452">
        <v>0.25999226365039702</v>
      </c>
      <c r="K4452">
        <v>16.981470112266599</v>
      </c>
      <c r="L4452">
        <v>15.748637649263999</v>
      </c>
      <c r="M4452">
        <v>96.720376596680495</v>
      </c>
      <c r="N4452">
        <v>0.85887445887445901</v>
      </c>
      <c r="O4452">
        <v>22.931785195936101</v>
      </c>
      <c r="P4452">
        <v>82.920353982300796</v>
      </c>
      <c r="Q4452">
        <v>6.0566783581283E-2</v>
      </c>
    </row>
    <row r="4453" spans="1:17" hidden="1" x14ac:dyDescent="0.3">
      <c r="A4453" t="s">
        <v>9136</v>
      </c>
      <c r="B4453" t="s">
        <v>9137</v>
      </c>
      <c r="C4453" t="s">
        <v>10398</v>
      </c>
      <c r="D4453" t="s">
        <v>753</v>
      </c>
      <c r="E4453">
        <v>10.576090199999999</v>
      </c>
      <c r="F4453">
        <v>63.26</v>
      </c>
      <c r="G4453">
        <v>8.2577370656118703</v>
      </c>
      <c r="H4453">
        <v>-1.3898624011195699</v>
      </c>
      <c r="I4453">
        <v>6.9244658784839102</v>
      </c>
      <c r="J4453">
        <v>-3.7807127217869998</v>
      </c>
      <c r="K4453">
        <v>60.995680228942099</v>
      </c>
      <c r="L4453">
        <v>55.119838699572099</v>
      </c>
      <c r="M4453">
        <v>51.449225640246297</v>
      </c>
      <c r="N4453">
        <v>0.99072524287536401</v>
      </c>
      <c r="O4453">
        <v>3.4935188112551399</v>
      </c>
      <c r="P4453">
        <v>46.604866743916503</v>
      </c>
    </row>
    <row r="4454" spans="1:17" hidden="1" x14ac:dyDescent="0.3">
      <c r="A4454" t="s">
        <v>9138</v>
      </c>
      <c r="B4454" t="s">
        <v>9139</v>
      </c>
      <c r="C4454" t="s">
        <v>10398</v>
      </c>
      <c r="D4454" t="s">
        <v>46</v>
      </c>
      <c r="E4454">
        <v>10.556973839999999</v>
      </c>
      <c r="F4454">
        <v>0.84</v>
      </c>
      <c r="G4454">
        <v>-0.36287744735392002</v>
      </c>
      <c r="H4454">
        <v>4.2203119518459902</v>
      </c>
      <c r="I4454">
        <v>21.904703032634099</v>
      </c>
      <c r="J4454">
        <v>-13.713367381144799</v>
      </c>
      <c r="K4454">
        <v>0.87465332944489205</v>
      </c>
      <c r="L4454">
        <v>1.03911116429548</v>
      </c>
      <c r="M4454">
        <v>32.894469578101102</v>
      </c>
      <c r="N4454">
        <v>0.67339825611802295</v>
      </c>
      <c r="O4454">
        <v>38.095238095238003</v>
      </c>
      <c r="P4454">
        <v>52.727272727272698</v>
      </c>
      <c r="Q4454">
        <v>2.7052798388697001E-2</v>
      </c>
    </row>
    <row r="4455" spans="1:17" hidden="1" x14ac:dyDescent="0.3">
      <c r="A4455" t="s">
        <v>9140</v>
      </c>
      <c r="B4455" t="s">
        <v>9141</v>
      </c>
      <c r="C4455" t="s">
        <v>10398</v>
      </c>
      <c r="D4455" t="s">
        <v>259</v>
      </c>
      <c r="E4455">
        <v>10.549933920000001</v>
      </c>
      <c r="F4455">
        <v>7.2</v>
      </c>
      <c r="G4455">
        <v>24.2525071680307</v>
      </c>
      <c r="H4455">
        <v>22.233684690742201</v>
      </c>
      <c r="I4455">
        <v>35.7508568787879</v>
      </c>
      <c r="J4455">
        <v>-16.358676305629999</v>
      </c>
      <c r="K4455">
        <v>7.19786165726864</v>
      </c>
      <c r="L4455">
        <v>6.0807722867740202</v>
      </c>
      <c r="M4455">
        <v>32.203522234455001</v>
      </c>
      <c r="N4455">
        <v>1.3777854688931099</v>
      </c>
      <c r="O4455">
        <v>41.1111111111111</v>
      </c>
      <c r="P4455">
        <v>85.567010309278302</v>
      </c>
      <c r="Q4455">
        <v>6.1782149177082003E-2</v>
      </c>
    </row>
    <row r="4456" spans="1:17" hidden="1" x14ac:dyDescent="0.3">
      <c r="A4456" t="s">
        <v>9142</v>
      </c>
      <c r="B4456" t="s">
        <v>9143</v>
      </c>
      <c r="C4456" t="s">
        <v>10398</v>
      </c>
      <c r="D4456" t="s">
        <v>1458</v>
      </c>
      <c r="E4456">
        <v>10.5395164</v>
      </c>
      <c r="F4456">
        <v>4.0599999999999996</v>
      </c>
      <c r="G4456">
        <v>1.3740952573607099</v>
      </c>
      <c r="H4456">
        <v>-14.4216633567959</v>
      </c>
      <c r="I4456">
        <v>4.1938596591401298</v>
      </c>
      <c r="J4456">
        <v>-7.6224582902357998</v>
      </c>
      <c r="K4456">
        <v>4.4851337548274</v>
      </c>
      <c r="L4456">
        <v>3.9325023859714801</v>
      </c>
      <c r="M4456">
        <v>16.493942663787902</v>
      </c>
      <c r="N4456">
        <v>0.11996661628409699</v>
      </c>
      <c r="O4456">
        <v>42.118226600985203</v>
      </c>
      <c r="P4456">
        <v>53.207547169811299</v>
      </c>
      <c r="Q4456">
        <v>4.9892361606930002E-2</v>
      </c>
    </row>
    <row r="4457" spans="1:17" hidden="1" x14ac:dyDescent="0.3">
      <c r="A4457" t="s">
        <v>9144</v>
      </c>
      <c r="B4457" t="s">
        <v>9145</v>
      </c>
      <c r="C4457" t="s">
        <v>10398</v>
      </c>
      <c r="D4457" t="s">
        <v>9146</v>
      </c>
      <c r="E4457">
        <v>10.532775531</v>
      </c>
      <c r="F4457">
        <v>13.29</v>
      </c>
      <c r="G4457">
        <v>-11.9477352002536</v>
      </c>
      <c r="H4457">
        <v>13.3056093704767</v>
      </c>
      <c r="I4457">
        <v>7.2820615232001504</v>
      </c>
      <c r="J4457">
        <v>9.3500974559048498</v>
      </c>
      <c r="K4457">
        <v>11.3829536125707</v>
      </c>
      <c r="L4457">
        <v>11.1724632352418</v>
      </c>
      <c r="M4457">
        <v>63.690597008795599</v>
      </c>
      <c r="N4457">
        <v>1.95916383082158</v>
      </c>
      <c r="O4457">
        <v>61.399548532731302</v>
      </c>
      <c r="P4457">
        <v>41.3829787234042</v>
      </c>
      <c r="Q4457">
        <v>6.8890233539825999E-2</v>
      </c>
    </row>
    <row r="4458" spans="1:17" hidden="1" x14ac:dyDescent="0.3">
      <c r="A4458" t="s">
        <v>9147</v>
      </c>
      <c r="B4458" t="s">
        <v>9148</v>
      </c>
      <c r="C4458" t="s">
        <v>10398</v>
      </c>
      <c r="E4458">
        <v>10.445819999999999</v>
      </c>
      <c r="F4458">
        <v>2.09</v>
      </c>
      <c r="G4458">
        <v>-26.128300143469598</v>
      </c>
      <c r="H4458">
        <v>-4.4216633567959702</v>
      </c>
      <c r="I4458">
        <v>-17.6145277365966</v>
      </c>
      <c r="J4458">
        <v>-7.6494404405056002</v>
      </c>
      <c r="K4458">
        <v>2.0933703362695999</v>
      </c>
      <c r="L4458">
        <v>2.1693481648928898</v>
      </c>
      <c r="M4458">
        <v>54.489079266295299</v>
      </c>
      <c r="N4458">
        <v>0.41580914215063502</v>
      </c>
      <c r="O4458">
        <v>70.813397129186598</v>
      </c>
      <c r="P4458">
        <v>19.428571428571399</v>
      </c>
      <c r="Q4458">
        <v>5.8464105494646E-2</v>
      </c>
    </row>
    <row r="4459" spans="1:17" hidden="1" x14ac:dyDescent="0.3">
      <c r="A4459" t="s">
        <v>9149</v>
      </c>
      <c r="B4459" t="s">
        <v>9150</v>
      </c>
      <c r="C4459" t="s">
        <v>10398</v>
      </c>
      <c r="D4459" t="s">
        <v>533</v>
      </c>
      <c r="E4459">
        <v>10.436999999999999</v>
      </c>
      <c r="F4459">
        <v>34.79</v>
      </c>
      <c r="G4459">
        <v>20.4279143395568</v>
      </c>
      <c r="H4459">
        <v>-6.7174455244414597</v>
      </c>
      <c r="I4459">
        <v>-53.067259584188299</v>
      </c>
      <c r="J4459">
        <v>-17.536734446462201</v>
      </c>
      <c r="K4459">
        <v>40.2144773214306</v>
      </c>
      <c r="L4459">
        <v>41.085756373275402</v>
      </c>
      <c r="M4459">
        <v>34.154121350638199</v>
      </c>
      <c r="N4459">
        <v>1.7752625654477201</v>
      </c>
      <c r="O4459">
        <v>68.611670020120698</v>
      </c>
      <c r="P4459">
        <v>59.221967963386703</v>
      </c>
      <c r="Q4459">
        <v>3.2651696107628997E-2</v>
      </c>
    </row>
    <row r="4460" spans="1:17" hidden="1" x14ac:dyDescent="0.3">
      <c r="A4460" t="s">
        <v>9151</v>
      </c>
      <c r="B4460" t="s">
        <v>9152</v>
      </c>
      <c r="C4460" t="s">
        <v>10398</v>
      </c>
      <c r="D4460" t="s">
        <v>54</v>
      </c>
      <c r="E4460">
        <v>10.4115</v>
      </c>
      <c r="F4460">
        <v>69.41</v>
      </c>
      <c r="G4460">
        <v>93.733251648775195</v>
      </c>
      <c r="H4460">
        <v>-15.6461531527143</v>
      </c>
      <c r="I4460">
        <v>8.1047030326341094</v>
      </c>
      <c r="J4460">
        <v>-8.4990816668591602</v>
      </c>
      <c r="K4460">
        <v>69.561481633016001</v>
      </c>
      <c r="L4460">
        <v>65.354500055050707</v>
      </c>
      <c r="M4460">
        <v>48.246750165630999</v>
      </c>
      <c r="N4460">
        <v>0.443265733698258</v>
      </c>
      <c r="O4460">
        <v>25.3421697161792</v>
      </c>
      <c r="P4460">
        <v>147.892857142857</v>
      </c>
      <c r="Q4460">
        <v>9.4393774233580002E-2</v>
      </c>
    </row>
    <row r="4461" spans="1:17" hidden="1" x14ac:dyDescent="0.3">
      <c r="A4461" t="s">
        <v>9153</v>
      </c>
      <c r="B4461" t="s">
        <v>9154</v>
      </c>
      <c r="C4461" t="s">
        <v>10398</v>
      </c>
      <c r="D4461" t="s">
        <v>533</v>
      </c>
      <c r="E4461">
        <v>10.398</v>
      </c>
      <c r="F4461">
        <v>17.329999999999998</v>
      </c>
      <c r="G4461">
        <v>73.096411801408905</v>
      </c>
      <c r="H4461">
        <v>-4.9714159681208798</v>
      </c>
      <c r="I4461">
        <v>-13.6977066059201</v>
      </c>
      <c r="J4461">
        <v>-4.7160483462923199</v>
      </c>
      <c r="K4461">
        <v>17.748555108983499</v>
      </c>
      <c r="L4461">
        <v>16.188165053847499</v>
      </c>
      <c r="M4461">
        <v>34.327446234644199</v>
      </c>
      <c r="N4461">
        <v>0.615171903593287</v>
      </c>
      <c r="O4461">
        <v>36.641661858049602</v>
      </c>
      <c r="P4461">
        <v>110.06060606060601</v>
      </c>
      <c r="Q4461">
        <v>6.9186465745218001E-2</v>
      </c>
    </row>
    <row r="4462" spans="1:17" hidden="1" x14ac:dyDescent="0.3">
      <c r="A4462" t="s">
        <v>9155</v>
      </c>
      <c r="B4462" t="s">
        <v>9156</v>
      </c>
      <c r="C4462" t="s">
        <v>10398</v>
      </c>
      <c r="D4462" t="s">
        <v>83</v>
      </c>
      <c r="E4462">
        <v>10.315327999999999</v>
      </c>
      <c r="F4462">
        <v>7.6</v>
      </c>
      <c r="G4462">
        <v>54.8723727393525</v>
      </c>
      <c r="H4462">
        <v>-6.9826389665520496</v>
      </c>
      <c r="I4462">
        <v>-9.6787491784928399</v>
      </c>
      <c r="J4462">
        <v>-2.0874322190501</v>
      </c>
      <c r="K4462">
        <v>7.5207936958877202</v>
      </c>
      <c r="L4462">
        <v>6.6862548337568501</v>
      </c>
      <c r="M4462">
        <v>27.684517615120299</v>
      </c>
      <c r="N4462">
        <v>1.0487318324308901</v>
      </c>
      <c r="O4462">
        <v>52.894736842105203</v>
      </c>
      <c r="P4462">
        <v>137.49999999999901</v>
      </c>
      <c r="Q4462">
        <v>6.3571377136505E-2</v>
      </c>
    </row>
    <row r="4463" spans="1:17" hidden="1" x14ac:dyDescent="0.3">
      <c r="A4463" t="s">
        <v>9157</v>
      </c>
      <c r="B4463" t="s">
        <v>9158</v>
      </c>
      <c r="C4463" t="s">
        <v>10398</v>
      </c>
      <c r="D4463" t="s">
        <v>1414</v>
      </c>
      <c r="E4463">
        <v>10.28884585</v>
      </c>
      <c r="F4463">
        <v>1.57</v>
      </c>
      <c r="G4463">
        <v>79.739686655210093</v>
      </c>
      <c r="H4463">
        <v>13.623449425158899</v>
      </c>
      <c r="I4463">
        <v>-30.873074745143601</v>
      </c>
      <c r="J4463">
        <v>8.0768424090649198</v>
      </c>
      <c r="K4463">
        <v>1.6971616069312301</v>
      </c>
      <c r="L4463">
        <v>1.58178667587157</v>
      </c>
      <c r="M4463">
        <v>97.910081931619999</v>
      </c>
      <c r="N4463">
        <v>1.49487829740682</v>
      </c>
      <c r="O4463">
        <v>59.235668789808898</v>
      </c>
      <c r="Q4463">
        <v>3.8608205147902003E-2</v>
      </c>
    </row>
    <row r="4464" spans="1:17" hidden="1" x14ac:dyDescent="0.3">
      <c r="A4464" t="s">
        <v>9159</v>
      </c>
      <c r="B4464" t="s">
        <v>9160</v>
      </c>
      <c r="C4464" t="s">
        <v>10398</v>
      </c>
      <c r="D4464" t="s">
        <v>51</v>
      </c>
      <c r="E4464">
        <v>10.2701324</v>
      </c>
      <c r="F4464">
        <v>33.770000000000003</v>
      </c>
      <c r="G4464">
        <v>13.378410900200301</v>
      </c>
      <c r="H4464">
        <v>-9.0774195644709099</v>
      </c>
      <c r="I4464">
        <v>-25.498642182611199</v>
      </c>
      <c r="J4464">
        <v>-12.7923147495659</v>
      </c>
      <c r="K4464">
        <v>33.919078778689403</v>
      </c>
      <c r="L4464">
        <v>31.6057986998741</v>
      </c>
      <c r="M4464">
        <v>42.462727939161098</v>
      </c>
      <c r="N4464">
        <v>2.1101389395582402</v>
      </c>
      <c r="O4464">
        <v>26.591649392952299</v>
      </c>
      <c r="P4464">
        <v>57.803738317757002</v>
      </c>
      <c r="Q4464">
        <v>6.1883789544787002E-2</v>
      </c>
    </row>
    <row r="4465" spans="1:17" hidden="1" x14ac:dyDescent="0.3">
      <c r="A4465" t="s">
        <v>9161</v>
      </c>
      <c r="B4465" t="s">
        <v>9162</v>
      </c>
      <c r="C4465" t="s">
        <v>10398</v>
      </c>
      <c r="D4465" t="s">
        <v>407</v>
      </c>
      <c r="E4465">
        <v>10.2324</v>
      </c>
      <c r="F4465">
        <v>2</v>
      </c>
      <c r="G4465">
        <v>85.460116762737002</v>
      </c>
      <c r="H4465">
        <v>26.400254451423201</v>
      </c>
      <c r="I4465">
        <v>106.623804156229</v>
      </c>
      <c r="J4465">
        <v>18.412418782377099</v>
      </c>
      <c r="K4465">
        <v>1.4456345516551199</v>
      </c>
      <c r="L4465">
        <v>1.1892862606185799</v>
      </c>
      <c r="M4465">
        <v>92.233013260774797</v>
      </c>
      <c r="N4465">
        <v>0.77437551119058401</v>
      </c>
      <c r="O4465">
        <v>0</v>
      </c>
      <c r="P4465">
        <v>198.50746268656701</v>
      </c>
      <c r="Q4465">
        <v>0.13081180819396701</v>
      </c>
    </row>
    <row r="4466" spans="1:17" hidden="1" x14ac:dyDescent="0.3">
      <c r="A4466" t="s">
        <v>9163</v>
      </c>
      <c r="B4466" t="s">
        <v>9164</v>
      </c>
      <c r="C4466" t="s">
        <v>10398</v>
      </c>
      <c r="D4466" t="s">
        <v>1657</v>
      </c>
      <c r="E4466">
        <v>10.224</v>
      </c>
      <c r="F4466">
        <v>0.45</v>
      </c>
      <c r="G4466">
        <v>-29.5936466781231</v>
      </c>
      <c r="H4466">
        <v>-26.455561661880701</v>
      </c>
      <c r="I4466">
        <v>-50.9311178628882</v>
      </c>
      <c r="J4466">
        <v>-5.8800340478115301</v>
      </c>
      <c r="K4466">
        <v>0.57626472247386296</v>
      </c>
      <c r="L4466">
        <v>0.61272914484062901</v>
      </c>
      <c r="M4466">
        <v>29.1859764932431</v>
      </c>
      <c r="N4466">
        <v>1.8172901534961099</v>
      </c>
      <c r="O4466">
        <v>111.111111111111</v>
      </c>
      <c r="P4466">
        <v>2.2727272727272698</v>
      </c>
      <c r="Q4466">
        <v>-1.8686763373908E-2</v>
      </c>
    </row>
    <row r="4467" spans="1:17" hidden="1" x14ac:dyDescent="0.3">
      <c r="A4467" t="s">
        <v>9165</v>
      </c>
      <c r="B4467" t="s">
        <v>9166</v>
      </c>
      <c r="C4467" t="s">
        <v>10398</v>
      </c>
      <c r="E4467">
        <v>10.177733999999999</v>
      </c>
      <c r="F4467">
        <v>18.600000000000001</v>
      </c>
      <c r="G4467">
        <v>25.4063533218768</v>
      </c>
      <c r="H4467">
        <v>9.1792953010829894</v>
      </c>
      <c r="I4467">
        <v>13.3534662835175</v>
      </c>
      <c r="J4467">
        <v>1.3301108797247001</v>
      </c>
      <c r="K4467">
        <v>17.705056445771</v>
      </c>
      <c r="L4467">
        <v>15.1665219357798</v>
      </c>
      <c r="M4467">
        <v>53.856494660425497</v>
      </c>
      <c r="N4467">
        <v>1.00686043945776</v>
      </c>
      <c r="O4467">
        <v>16.559139784946201</v>
      </c>
      <c r="P4467">
        <v>129.62962962962899</v>
      </c>
      <c r="Q4467">
        <v>0.155250427789105</v>
      </c>
    </row>
    <row r="4468" spans="1:17" hidden="1" x14ac:dyDescent="0.3">
      <c r="A4468" t="s">
        <v>9167</v>
      </c>
      <c r="B4468" t="s">
        <v>9168</v>
      </c>
      <c r="C4468" t="s">
        <v>10398</v>
      </c>
      <c r="D4468" t="s">
        <v>259</v>
      </c>
      <c r="E4468">
        <v>10.156465000000001</v>
      </c>
      <c r="F4468">
        <v>25.85</v>
      </c>
      <c r="G4468">
        <v>-1.8762553737752901</v>
      </c>
      <c r="H4468">
        <v>12.0595010267656</v>
      </c>
      <c r="I4468">
        <v>-24.4697989593977</v>
      </c>
      <c r="J4468">
        <v>-11.6438539749879</v>
      </c>
      <c r="K4468">
        <v>25.0436956292769</v>
      </c>
      <c r="L4468">
        <v>22.224578704263301</v>
      </c>
      <c r="M4468">
        <v>40.031625722877003</v>
      </c>
      <c r="N4468">
        <v>1.11298524369197</v>
      </c>
      <c r="O4468">
        <v>29.941972920696301</v>
      </c>
      <c r="P4468">
        <v>66.452028332260099</v>
      </c>
    </row>
    <row r="4469" spans="1:17" hidden="1" x14ac:dyDescent="0.3">
      <c r="A4469" t="s">
        <v>9169</v>
      </c>
      <c r="B4469" t="s">
        <v>9170</v>
      </c>
      <c r="C4469" t="s">
        <v>10398</v>
      </c>
      <c r="D4469" t="s">
        <v>390</v>
      </c>
      <c r="E4469">
        <v>10.095060999999999</v>
      </c>
      <c r="F4469">
        <v>15.58</v>
      </c>
      <c r="G4469">
        <v>5.7669093601044796</v>
      </c>
      <c r="H4469">
        <v>-29.113606484758002</v>
      </c>
      <c r="I4469">
        <v>30.285655413586401</v>
      </c>
      <c r="J4469">
        <v>1.6698466722058101</v>
      </c>
      <c r="K4469">
        <v>17.225120786364901</v>
      </c>
      <c r="L4469">
        <v>14.8640175377246</v>
      </c>
      <c r="M4469">
        <v>30.049651269286102</v>
      </c>
      <c r="N4469">
        <v>0.74633940798483001</v>
      </c>
      <c r="O4469">
        <v>56.546854942233601</v>
      </c>
      <c r="P4469">
        <v>63.655462184873898</v>
      </c>
      <c r="Q4469">
        <v>5.0761765996944E-2</v>
      </c>
    </row>
    <row r="4470" spans="1:17" hidden="1" x14ac:dyDescent="0.3">
      <c r="A4470" t="s">
        <v>9171</v>
      </c>
      <c r="B4470" t="s">
        <v>9172</v>
      </c>
      <c r="C4470" t="s">
        <v>10398</v>
      </c>
      <c r="E4470">
        <v>10.080189000000001</v>
      </c>
      <c r="F4470">
        <v>33</v>
      </c>
      <c r="G4470">
        <v>-31.670798013434698</v>
      </c>
      <c r="H4470">
        <v>-4.4216633567959702</v>
      </c>
      <c r="I4470">
        <v>-13.3333922054611</v>
      </c>
      <c r="J4470">
        <v>-1.71336738114487</v>
      </c>
      <c r="K4470">
        <v>32.903648883156499</v>
      </c>
      <c r="L4470">
        <v>32.475743739886703</v>
      </c>
      <c r="M4470">
        <v>84.7193819831745</v>
      </c>
      <c r="O4470">
        <v>2.1212121212121202</v>
      </c>
      <c r="P4470">
        <v>10</v>
      </c>
    </row>
    <row r="4471" spans="1:17" hidden="1" x14ac:dyDescent="0.3">
      <c r="A4471" t="s">
        <v>9173</v>
      </c>
      <c r="B4471" t="s">
        <v>9174</v>
      </c>
      <c r="C4471" t="s">
        <v>10398</v>
      </c>
      <c r="D4471" t="s">
        <v>2645</v>
      </c>
      <c r="E4471">
        <v>10.006667</v>
      </c>
      <c r="F4471">
        <v>10</v>
      </c>
      <c r="G4471">
        <v>36.519310132508103</v>
      </c>
      <c r="H4471">
        <v>25.148229116322302</v>
      </c>
      <c r="I4471">
        <v>33.649771317914798</v>
      </c>
      <c r="J4471">
        <v>-2.5603668064706701E-2</v>
      </c>
      <c r="K4471">
        <v>8.0138619585406197</v>
      </c>
      <c r="L4471">
        <v>7.1598694763124202</v>
      </c>
      <c r="M4471">
        <v>74.740501452352504</v>
      </c>
      <c r="N4471">
        <v>2.1780454508426499</v>
      </c>
      <c r="O4471">
        <v>3.9000000000000101</v>
      </c>
      <c r="P4471">
        <v>82.815356489945103</v>
      </c>
      <c r="Q4471">
        <v>1.4995623466728E-2</v>
      </c>
    </row>
    <row r="4472" spans="1:17" hidden="1" x14ac:dyDescent="0.3">
      <c r="A4472" t="s">
        <v>9175</v>
      </c>
      <c r="B4472" t="s">
        <v>9176</v>
      </c>
      <c r="C4472" t="s">
        <v>10398</v>
      </c>
      <c r="D4472" t="s">
        <v>998</v>
      </c>
      <c r="E4472">
        <v>9.9936000000000007</v>
      </c>
      <c r="F4472">
        <v>7.5</v>
      </c>
      <c r="G4472">
        <v>-5.8312704404993703</v>
      </c>
      <c r="H4472">
        <v>13.8951683263723</v>
      </c>
      <c r="I4472">
        <v>27.819099919793601</v>
      </c>
      <c r="J4472">
        <v>17.786632618855101</v>
      </c>
      <c r="K4472">
        <v>5.8614144332100997</v>
      </c>
      <c r="L4472">
        <v>5.7620088000418201</v>
      </c>
      <c r="M4472">
        <v>89.069520517061903</v>
      </c>
      <c r="N4472">
        <v>1.80760919391587</v>
      </c>
      <c r="O4472">
        <v>21.3333333333333</v>
      </c>
      <c r="P4472">
        <v>88.916876574307295</v>
      </c>
      <c r="Q4472">
        <v>4.0861388795115E-2</v>
      </c>
    </row>
    <row r="4473" spans="1:17" hidden="1" x14ac:dyDescent="0.3">
      <c r="A4473" t="s">
        <v>9177</v>
      </c>
      <c r="B4473" t="s">
        <v>9178</v>
      </c>
      <c r="C4473" t="s">
        <v>10398</v>
      </c>
      <c r="D4473" t="s">
        <v>132</v>
      </c>
      <c r="E4473">
        <v>9.9760069999999992</v>
      </c>
      <c r="F4473">
        <v>7.8</v>
      </c>
      <c r="G4473">
        <v>-47.488383520228403</v>
      </c>
      <c r="H4473">
        <v>-8.5621903329565701</v>
      </c>
      <c r="I4473">
        <v>-7.92580544194215</v>
      </c>
      <c r="J4473">
        <v>-4.8819351884959499</v>
      </c>
      <c r="K4473">
        <v>7.9241409643649696</v>
      </c>
      <c r="L4473">
        <v>7.7510004608860701</v>
      </c>
      <c r="M4473">
        <v>58.6192805679053</v>
      </c>
      <c r="N4473">
        <v>0.57649902054789604</v>
      </c>
      <c r="O4473">
        <v>28.717948717948701</v>
      </c>
      <c r="P4473">
        <v>28.925619834710702</v>
      </c>
      <c r="Q4473">
        <v>5.7067371171887003E-2</v>
      </c>
    </row>
    <row r="4474" spans="1:17" hidden="1" x14ac:dyDescent="0.3">
      <c r="A4474" t="s">
        <v>9179</v>
      </c>
      <c r="B4474" t="s">
        <v>9180</v>
      </c>
      <c r="C4474" t="s">
        <v>10398</v>
      </c>
      <c r="D4474" t="s">
        <v>472</v>
      </c>
      <c r="E4474">
        <v>9.9248030000000007</v>
      </c>
      <c r="F4474">
        <v>28.91</v>
      </c>
      <c r="G4474">
        <v>435.054790821876</v>
      </c>
      <c r="H4474">
        <v>64.639110123866999</v>
      </c>
      <c r="I4474">
        <v>264.31211044004101</v>
      </c>
      <c r="J4474">
        <v>18.6011804563387</v>
      </c>
      <c r="K4474">
        <v>19.147036529351801</v>
      </c>
      <c r="L4474">
        <v>12.7487242801013</v>
      </c>
      <c r="M4474">
        <v>89.605209706924697</v>
      </c>
      <c r="N4474">
        <v>1.68409556776897</v>
      </c>
      <c r="O4474">
        <v>0</v>
      </c>
      <c r="P4474">
        <v>464.6484375</v>
      </c>
    </row>
    <row r="4475" spans="1:17" hidden="1" x14ac:dyDescent="0.3">
      <c r="A4475" t="s">
        <v>9181</v>
      </c>
      <c r="B4475" t="s">
        <v>9182</v>
      </c>
      <c r="C4475" t="s">
        <v>10398</v>
      </c>
      <c r="D4475" t="s">
        <v>2645</v>
      </c>
      <c r="E4475">
        <v>9.9136385659999995</v>
      </c>
      <c r="F4475">
        <v>26.93</v>
      </c>
      <c r="G4475">
        <v>-9.9047577892342495</v>
      </c>
      <c r="H4475">
        <v>0.56859005451007505</v>
      </c>
      <c r="I4475">
        <v>-16.854695463606401</v>
      </c>
      <c r="J4475">
        <v>3.2768860301611702</v>
      </c>
      <c r="K4475">
        <v>24.986119160814201</v>
      </c>
      <c r="L4475">
        <v>22.3346518404026</v>
      </c>
      <c r="M4475">
        <v>95.069621490508894</v>
      </c>
      <c r="N4475">
        <v>0.101893320063505</v>
      </c>
      <c r="O4475">
        <v>3.0449313033791201</v>
      </c>
      <c r="P4475">
        <v>85.085910652920901</v>
      </c>
    </row>
    <row r="4476" spans="1:17" hidden="1" x14ac:dyDescent="0.3">
      <c r="A4476" t="s">
        <v>9183</v>
      </c>
      <c r="B4476" t="s">
        <v>9184</v>
      </c>
      <c r="C4476" t="s">
        <v>10398</v>
      </c>
      <c r="D4476" t="s">
        <v>3316</v>
      </c>
      <c r="E4476">
        <v>9.8956835999999999</v>
      </c>
      <c r="F4476">
        <v>22.32</v>
      </c>
      <c r="G4476">
        <v>16.767009059581699</v>
      </c>
      <c r="H4476">
        <v>48.160833056403398</v>
      </c>
      <c r="I4476">
        <v>53.597010724941804</v>
      </c>
      <c r="J4476">
        <v>16.453299285521702</v>
      </c>
      <c r="K4476">
        <v>17.530537040759398</v>
      </c>
      <c r="L4476">
        <v>16.132643931486399</v>
      </c>
      <c r="M4476">
        <v>81.754423824427505</v>
      </c>
      <c r="N4476">
        <v>1.8836847563083301</v>
      </c>
      <c r="O4476">
        <v>4.4802867383508797E-2</v>
      </c>
      <c r="P4476">
        <v>86.778242677824196</v>
      </c>
    </row>
    <row r="4477" spans="1:17" hidden="1" x14ac:dyDescent="0.3">
      <c r="A4477" t="s">
        <v>9185</v>
      </c>
      <c r="B4477" t="s">
        <v>9186</v>
      </c>
      <c r="C4477" t="s">
        <v>10398</v>
      </c>
      <c r="D4477" t="s">
        <v>462</v>
      </c>
      <c r="E4477">
        <v>9.8729224999999996</v>
      </c>
      <c r="F4477">
        <v>21.85</v>
      </c>
      <c r="G4477">
        <v>-17.427322242804799</v>
      </c>
      <c r="H4477">
        <v>1.08292379916732</v>
      </c>
      <c r="I4477">
        <v>-13.6497902752052</v>
      </c>
      <c r="J4477">
        <v>-1.75682674663814</v>
      </c>
      <c r="K4477">
        <v>22.612617664503901</v>
      </c>
      <c r="L4477">
        <v>21.284070152637401</v>
      </c>
      <c r="M4477">
        <v>37.152478311222303</v>
      </c>
      <c r="N4477">
        <v>0.197475860655245</v>
      </c>
      <c r="O4477">
        <v>46.453089244851199</v>
      </c>
      <c r="P4477">
        <v>39.527458492975697</v>
      </c>
      <c r="Q4477">
        <v>6.9658297221861995E-2</v>
      </c>
    </row>
    <row r="4478" spans="1:17" hidden="1" x14ac:dyDescent="0.3">
      <c r="A4478" t="s">
        <v>9187</v>
      </c>
      <c r="B4478" t="s">
        <v>9188</v>
      </c>
      <c r="C4478" t="s">
        <v>10398</v>
      </c>
      <c r="D4478" t="s">
        <v>533</v>
      </c>
      <c r="E4478">
        <v>9.8280340000000006</v>
      </c>
      <c r="F4478">
        <v>9.83</v>
      </c>
      <c r="G4478">
        <v>5.8058023576895303</v>
      </c>
      <c r="H4478">
        <v>1.23051055624752</v>
      </c>
      <c r="I4478">
        <v>2.51819996514944</v>
      </c>
      <c r="J4478">
        <v>-3.9727213780858597E-2</v>
      </c>
      <c r="K4478">
        <v>9.5884857683579199</v>
      </c>
      <c r="L4478">
        <v>9.5671925758011103</v>
      </c>
      <c r="M4478">
        <v>64.464304613526494</v>
      </c>
      <c r="N4478">
        <v>0.95022600012542602</v>
      </c>
      <c r="O4478">
        <v>60.834181078331603</v>
      </c>
      <c r="P4478">
        <v>38.450704225352098</v>
      </c>
      <c r="Q4478">
        <v>0.11629795992545799</v>
      </c>
    </row>
    <row r="4479" spans="1:17" hidden="1" x14ac:dyDescent="0.3">
      <c r="A4479" t="s">
        <v>9189</v>
      </c>
      <c r="B4479" t="s">
        <v>9190</v>
      </c>
      <c r="C4479" t="s">
        <v>10398</v>
      </c>
      <c r="D4479" t="s">
        <v>533</v>
      </c>
      <c r="E4479">
        <v>9.7941984000000009</v>
      </c>
      <c r="F4479">
        <v>31.01</v>
      </c>
      <c r="G4479">
        <v>25.456353321876801</v>
      </c>
      <c r="H4479">
        <v>30.897485579374202</v>
      </c>
      <c r="I4479">
        <v>80.686754314685402</v>
      </c>
      <c r="J4479">
        <v>-8.7309112407940006</v>
      </c>
      <c r="K4479">
        <v>28.189925702917101</v>
      </c>
      <c r="L4479">
        <v>23.4399899078023</v>
      </c>
      <c r="M4479">
        <v>39.625842465819602</v>
      </c>
      <c r="N4479">
        <v>0.22743190211036801</v>
      </c>
      <c r="O4479">
        <v>10.287004192195999</v>
      </c>
      <c r="P4479">
        <v>114.750692520775</v>
      </c>
      <c r="Q4479">
        <v>0.103970155976658</v>
      </c>
    </row>
    <row r="4480" spans="1:17" hidden="1" x14ac:dyDescent="0.3">
      <c r="A4480" t="s">
        <v>9191</v>
      </c>
      <c r="B4480" t="s">
        <v>9192</v>
      </c>
      <c r="C4480" t="s">
        <v>10398</v>
      </c>
      <c r="D4480" t="s">
        <v>1208</v>
      </c>
      <c r="E4480">
        <v>9.7923200000000001</v>
      </c>
      <c r="F4480">
        <v>8</v>
      </c>
      <c r="G4480">
        <v>26.0483766681803</v>
      </c>
      <c r="H4480">
        <v>-21.914079939202399</v>
      </c>
      <c r="I4480">
        <v>84.950388311821897</v>
      </c>
      <c r="J4480">
        <v>1.57777185936144</v>
      </c>
      <c r="K4480">
        <v>8.1741567001583402</v>
      </c>
      <c r="L4480">
        <v>6.6192932801663602</v>
      </c>
      <c r="M4480">
        <v>34.541675501192998</v>
      </c>
      <c r="N4480">
        <v>0.182891672778243</v>
      </c>
      <c r="O4480">
        <v>26.125</v>
      </c>
      <c r="P4480">
        <v>116.216216216216</v>
      </c>
      <c r="Q4480">
        <v>2.2319435111199999E-2</v>
      </c>
    </row>
    <row r="4481" spans="1:17" hidden="1" x14ac:dyDescent="0.3">
      <c r="A4481" t="s">
        <v>9193</v>
      </c>
      <c r="B4481" t="s">
        <v>9194</v>
      </c>
      <c r="C4481" t="s">
        <v>10398</v>
      </c>
      <c r="D4481" t="s">
        <v>144</v>
      </c>
      <c r="E4481">
        <v>9.7650000000000006</v>
      </c>
      <c r="F4481">
        <v>6.3</v>
      </c>
      <c r="G4481">
        <v>-23.533040617516999</v>
      </c>
      <c r="H4481">
        <v>-15.0630627737056</v>
      </c>
      <c r="I4481">
        <v>-26.9230827850214</v>
      </c>
      <c r="J4481">
        <v>-3.6333673811448701</v>
      </c>
      <c r="K4481">
        <v>6.5598776533106804</v>
      </c>
      <c r="L4481">
        <v>6.9961308635815298</v>
      </c>
      <c r="M4481">
        <v>47.482895355678401</v>
      </c>
      <c r="N4481">
        <v>0.86164385762375295</v>
      </c>
      <c r="O4481">
        <v>106.031746031746</v>
      </c>
      <c r="P4481">
        <v>22.0930232558139</v>
      </c>
      <c r="Q4481">
        <v>2.8020783246965001E-2</v>
      </c>
    </row>
    <row r="4482" spans="1:17" hidden="1" x14ac:dyDescent="0.3">
      <c r="A4482" t="s">
        <v>9195</v>
      </c>
      <c r="B4482" t="s">
        <v>9196</v>
      </c>
      <c r="C4482" t="s">
        <v>10398</v>
      </c>
      <c r="D4482" t="s">
        <v>290</v>
      </c>
      <c r="E4482">
        <v>9.7048257000000007</v>
      </c>
      <c r="F4482">
        <v>9.69</v>
      </c>
      <c r="G4482">
        <v>-5.2034027756841201</v>
      </c>
      <c r="H4482">
        <v>-14.114114428557301</v>
      </c>
      <c r="I4482">
        <v>-39.506489181477797</v>
      </c>
      <c r="J4482">
        <v>-1.71336738114487</v>
      </c>
      <c r="K4482">
        <v>10.8270297424089</v>
      </c>
      <c r="L4482">
        <v>11.342489652592</v>
      </c>
      <c r="M4482">
        <v>0.29611945915432603</v>
      </c>
      <c r="N4482">
        <v>0</v>
      </c>
      <c r="O4482">
        <v>51.805985552115501</v>
      </c>
      <c r="P4482">
        <v>25.518134715025901</v>
      </c>
    </row>
    <row r="4483" spans="1:17" hidden="1" x14ac:dyDescent="0.3">
      <c r="A4483" t="s">
        <v>9197</v>
      </c>
      <c r="B4483" t="s">
        <v>9198</v>
      </c>
      <c r="C4483" t="s">
        <v>10398</v>
      </c>
      <c r="D4483" t="s">
        <v>407</v>
      </c>
      <c r="E4483">
        <v>9.6474512000000008</v>
      </c>
      <c r="F4483">
        <v>7.36</v>
      </c>
      <c r="G4483">
        <v>60.097074971361401</v>
      </c>
      <c r="H4483">
        <v>-7.5837186927643501</v>
      </c>
      <c r="I4483">
        <v>15.7228848508159</v>
      </c>
      <c r="J4483">
        <v>-0.47369795965727501</v>
      </c>
      <c r="K4483">
        <v>7.5108140360381803</v>
      </c>
      <c r="L4483">
        <v>7.05312520863869</v>
      </c>
      <c r="M4483">
        <v>49.985526806080202</v>
      </c>
      <c r="N4483">
        <v>0.44980606344725799</v>
      </c>
      <c r="O4483">
        <v>47.961956521739097</v>
      </c>
      <c r="P4483">
        <v>89.690721649484502</v>
      </c>
      <c r="Q4483">
        <v>0.12673846693032501</v>
      </c>
    </row>
    <row r="4484" spans="1:17" hidden="1" x14ac:dyDescent="0.3">
      <c r="A4484" t="s">
        <v>9199</v>
      </c>
      <c r="B4484" t="s">
        <v>8904</v>
      </c>
      <c r="C4484" t="s">
        <v>10398</v>
      </c>
      <c r="D4484" t="s">
        <v>132</v>
      </c>
      <c r="E4484">
        <v>9.5976496000000004</v>
      </c>
      <c r="F4484">
        <v>12.4</v>
      </c>
      <c r="G4484">
        <v>0.24928525904962801</v>
      </c>
      <c r="H4484">
        <v>-40.668449989186698</v>
      </c>
      <c r="I4484">
        <v>-71.566216291943704</v>
      </c>
      <c r="J4484">
        <v>-20.6676157471579</v>
      </c>
      <c r="K4484">
        <v>19.163020549233501</v>
      </c>
      <c r="L4484">
        <v>15.121299522880699</v>
      </c>
      <c r="M4484">
        <v>2.1549281115000002E-5</v>
      </c>
      <c r="N4484">
        <v>1.13333333333333</v>
      </c>
      <c r="O4484">
        <v>133.46774193548299</v>
      </c>
      <c r="P4484">
        <v>43.352601156069298</v>
      </c>
    </row>
    <row r="4485" spans="1:17" hidden="1" x14ac:dyDescent="0.3">
      <c r="A4485" t="s">
        <v>9200</v>
      </c>
      <c r="B4485" t="s">
        <v>9201</v>
      </c>
      <c r="C4485" t="s">
        <v>10398</v>
      </c>
      <c r="D4485" t="s">
        <v>21</v>
      </c>
      <c r="E4485">
        <v>9.5694172999999996</v>
      </c>
      <c r="F4485">
        <v>9.11</v>
      </c>
      <c r="G4485">
        <v>-35.384753193117902</v>
      </c>
      <c r="H4485">
        <v>-27.352697839554502</v>
      </c>
      <c r="I4485">
        <v>-16.1937309718401</v>
      </c>
      <c r="J4485">
        <v>2.11938523209554</v>
      </c>
      <c r="K4485">
        <v>9.4415572126107197</v>
      </c>
      <c r="L4485">
        <v>9.0363162768693499</v>
      </c>
      <c r="M4485">
        <v>49.056070993371797</v>
      </c>
      <c r="N4485">
        <v>0.392316751046488</v>
      </c>
      <c r="O4485">
        <v>45.444566410537803</v>
      </c>
      <c r="P4485">
        <v>83.299798792756505</v>
      </c>
      <c r="Q4485">
        <v>0.21603938517636101</v>
      </c>
    </row>
    <row r="4486" spans="1:17" hidden="1" x14ac:dyDescent="0.3">
      <c r="A4486" t="s">
        <v>9202</v>
      </c>
      <c r="B4486" t="s">
        <v>9203</v>
      </c>
      <c r="C4486" t="s">
        <v>10398</v>
      </c>
      <c r="D4486" t="s">
        <v>77</v>
      </c>
      <c r="E4486">
        <v>9.5526</v>
      </c>
      <c r="F4486">
        <v>5.22</v>
      </c>
      <c r="G4486">
        <v>154.102005495789</v>
      </c>
      <c r="H4486">
        <v>46.166571937321599</v>
      </c>
      <c r="I4486">
        <v>118.103798055258</v>
      </c>
      <c r="J4486">
        <v>6.0761063030656501</v>
      </c>
      <c r="K4486">
        <v>3.6671056885001199</v>
      </c>
      <c r="L4486">
        <v>2.4740729259720702</v>
      </c>
      <c r="M4486">
        <v>99.990179349167803</v>
      </c>
      <c r="N4486">
        <v>0.90439550694765702</v>
      </c>
      <c r="O4486">
        <v>0</v>
      </c>
      <c r="P4486">
        <v>191.620111731843</v>
      </c>
      <c r="Q4486">
        <v>0.195876264163973</v>
      </c>
    </row>
    <row r="4487" spans="1:17" hidden="1" x14ac:dyDescent="0.3">
      <c r="A4487" t="s">
        <v>9204</v>
      </c>
      <c r="B4487" t="s">
        <v>9205</v>
      </c>
      <c r="C4487" t="s">
        <v>10398</v>
      </c>
      <c r="D4487" t="s">
        <v>390</v>
      </c>
      <c r="E4487">
        <v>9.5150184000000007</v>
      </c>
      <c r="F4487">
        <v>31.49</v>
      </c>
      <c r="G4487">
        <v>-18.4001438532643</v>
      </c>
      <c r="H4487">
        <v>2.3853541870636801</v>
      </c>
      <c r="I4487">
        <v>-2.1954073832657799</v>
      </c>
      <c r="J4487">
        <v>3.6153523420385199</v>
      </c>
      <c r="K4487">
        <v>29.394346129978199</v>
      </c>
      <c r="L4487">
        <v>28.750039103669501</v>
      </c>
      <c r="M4487">
        <v>63.695085467366198</v>
      </c>
      <c r="N4487">
        <v>0.51915170077497796</v>
      </c>
      <c r="O4487">
        <v>25.436646554461699</v>
      </c>
      <c r="P4487">
        <v>35.440860215053704</v>
      </c>
      <c r="Q4487">
        <v>0.101729648459269</v>
      </c>
    </row>
    <row r="4488" spans="1:17" hidden="1" x14ac:dyDescent="0.3">
      <c r="A4488" t="s">
        <v>9206</v>
      </c>
      <c r="B4488" t="s">
        <v>9207</v>
      </c>
      <c r="C4488" t="s">
        <v>10398</v>
      </c>
      <c r="D4488" t="s">
        <v>1657</v>
      </c>
      <c r="E4488">
        <v>9.5120865000000006</v>
      </c>
      <c r="F4488">
        <v>13.37</v>
      </c>
      <c r="G4488">
        <v>-89.563706558362597</v>
      </c>
      <c r="H4488">
        <v>-13.4216633567959</v>
      </c>
      <c r="I4488">
        <v>-51.245296967365803</v>
      </c>
      <c r="J4488">
        <v>19.619965952188402</v>
      </c>
      <c r="K4488">
        <v>12.7792075374351</v>
      </c>
      <c r="L4488">
        <v>15.884601070269101</v>
      </c>
      <c r="M4488">
        <v>78.329761612971595</v>
      </c>
      <c r="N4488">
        <v>4.9510489510489499</v>
      </c>
      <c r="O4488">
        <v>149.81301421091899</v>
      </c>
      <c r="P4488">
        <v>33.699999999999903</v>
      </c>
    </row>
    <row r="4489" spans="1:17" hidden="1" x14ac:dyDescent="0.3">
      <c r="A4489" t="s">
        <v>9208</v>
      </c>
      <c r="B4489" t="s">
        <v>9209</v>
      </c>
      <c r="C4489" t="s">
        <v>10398</v>
      </c>
      <c r="D4489" t="s">
        <v>472</v>
      </c>
      <c r="E4489">
        <v>9.5108599999999992</v>
      </c>
      <c r="F4489">
        <v>34.14</v>
      </c>
      <c r="G4489">
        <v>32.977781893305398</v>
      </c>
      <c r="H4489">
        <v>-4.4216633567959702</v>
      </c>
      <c r="I4489">
        <v>36.7346350054232</v>
      </c>
      <c r="J4489">
        <v>-1.71336738114487</v>
      </c>
      <c r="K4489">
        <v>33.375293861554802</v>
      </c>
      <c r="L4489">
        <v>27.541329874653101</v>
      </c>
      <c r="M4489">
        <v>100</v>
      </c>
      <c r="O4489">
        <v>0</v>
      </c>
      <c r="P4489">
        <v>62.571428571428498</v>
      </c>
    </row>
    <row r="4490" spans="1:17" hidden="1" x14ac:dyDescent="0.3">
      <c r="A4490" t="s">
        <v>9210</v>
      </c>
      <c r="B4490" t="s">
        <v>9211</v>
      </c>
      <c r="C4490" t="s">
        <v>10398</v>
      </c>
      <c r="D4490" t="s">
        <v>753</v>
      </c>
      <c r="E4490">
        <v>9.5089231049999992</v>
      </c>
      <c r="F4490">
        <v>130.74</v>
      </c>
      <c r="G4490">
        <v>-0.13528446404252301</v>
      </c>
      <c r="H4490">
        <v>-0.18631356580299999</v>
      </c>
      <c r="I4490">
        <v>0.48973704623956799</v>
      </c>
      <c r="J4490">
        <v>-1.59215525993275</v>
      </c>
      <c r="K4490">
        <v>126.319663039861</v>
      </c>
      <c r="L4490">
        <v>115.39521707094499</v>
      </c>
      <c r="M4490">
        <v>45.884931757483201</v>
      </c>
      <c r="N4490">
        <v>0.82861314427371602</v>
      </c>
      <c r="O4490">
        <v>12.4368976594768</v>
      </c>
      <c r="P4490">
        <v>35.425730267246699</v>
      </c>
    </row>
    <row r="4491" spans="1:17" hidden="1" x14ac:dyDescent="0.3">
      <c r="A4491" t="s">
        <v>9212</v>
      </c>
      <c r="B4491" t="s">
        <v>9213</v>
      </c>
      <c r="C4491" t="s">
        <v>10398</v>
      </c>
      <c r="D4491" t="s">
        <v>5645</v>
      </c>
      <c r="E4491">
        <v>9.4849882500000007</v>
      </c>
      <c r="F4491">
        <v>10.86</v>
      </c>
      <c r="G4491">
        <v>-26.655258052530701</v>
      </c>
      <c r="H4491">
        <v>-4.4216633567959702</v>
      </c>
      <c r="I4491">
        <v>2.4374444310802801</v>
      </c>
      <c r="J4491">
        <v>0.25795878372968001</v>
      </c>
      <c r="K4491">
        <v>11.154765592716201</v>
      </c>
      <c r="L4491">
        <v>10.712392853000701</v>
      </c>
      <c r="M4491">
        <v>41.621490085173299</v>
      </c>
      <c r="N4491">
        <v>0.27334671536805</v>
      </c>
      <c r="O4491">
        <v>48.158379373848902</v>
      </c>
      <c r="P4491">
        <v>58.078602620087302</v>
      </c>
    </row>
    <row r="4492" spans="1:17" hidden="1" x14ac:dyDescent="0.3">
      <c r="A4492" t="s">
        <v>9214</v>
      </c>
      <c r="B4492" t="s">
        <v>9215</v>
      </c>
      <c r="C4492" t="s">
        <v>10398</v>
      </c>
      <c r="D4492" t="s">
        <v>605</v>
      </c>
      <c r="E4492">
        <v>9.4800609900000001</v>
      </c>
      <c r="F4492">
        <v>3.03</v>
      </c>
      <c r="G4492">
        <v>-25.110888057433399</v>
      </c>
      <c r="H4492">
        <v>-7.48288784659188</v>
      </c>
      <c r="I4492">
        <v>-9.49314642973148</v>
      </c>
      <c r="J4492">
        <v>-1.36125470508853</v>
      </c>
      <c r="K4492">
        <v>2.9624153261903898</v>
      </c>
      <c r="L4492">
        <v>3.0046376260269301</v>
      </c>
      <c r="M4492">
        <v>53.920716227677502</v>
      </c>
      <c r="N4492">
        <v>0.80054980321195002</v>
      </c>
      <c r="O4492">
        <v>26.7326732673267</v>
      </c>
      <c r="P4492">
        <v>28.936170212765902</v>
      </c>
      <c r="Q4492">
        <v>8.4641099328805994E-2</v>
      </c>
    </row>
    <row r="4493" spans="1:17" hidden="1" x14ac:dyDescent="0.3">
      <c r="A4493" t="s">
        <v>9216</v>
      </c>
      <c r="B4493" t="s">
        <v>9217</v>
      </c>
      <c r="C4493" t="s">
        <v>10398</v>
      </c>
      <c r="D4493" t="s">
        <v>605</v>
      </c>
      <c r="E4493">
        <v>9.4712069999999997</v>
      </c>
      <c r="F4493">
        <v>19.149999999999999</v>
      </c>
      <c r="G4493">
        <v>73.913260867041501</v>
      </c>
      <c r="H4493">
        <v>-59.819579561628601</v>
      </c>
      <c r="I4493">
        <v>118.90965352768301</v>
      </c>
      <c r="J4493">
        <v>-26.1310984104461</v>
      </c>
      <c r="K4493">
        <v>33.477883344523498</v>
      </c>
      <c r="L4493">
        <v>24.2766899597171</v>
      </c>
      <c r="M4493">
        <v>4.4973989641269201</v>
      </c>
      <c r="N4493">
        <v>1.7472993982281899</v>
      </c>
      <c r="O4493">
        <v>155.14360313315899</v>
      </c>
      <c r="P4493">
        <v>165.23545706371101</v>
      </c>
      <c r="Q4493">
        <v>0.110691677451305</v>
      </c>
    </row>
    <row r="4494" spans="1:17" hidden="1" x14ac:dyDescent="0.3">
      <c r="A4494" t="s">
        <v>9218</v>
      </c>
      <c r="B4494" t="s">
        <v>9219</v>
      </c>
      <c r="C4494" t="s">
        <v>10398</v>
      </c>
      <c r="D4494" t="s">
        <v>642</v>
      </c>
      <c r="E4494">
        <v>9.4687598000000008</v>
      </c>
      <c r="F4494">
        <v>18.739999999999998</v>
      </c>
      <c r="G4494">
        <v>58.181904424081203</v>
      </c>
      <c r="H4494">
        <v>54.168645013248003</v>
      </c>
      <c r="I4494">
        <v>90.358540629964395</v>
      </c>
      <c r="J4494">
        <v>-15.958245894722699</v>
      </c>
      <c r="K4494">
        <v>14.018042019537001</v>
      </c>
      <c r="L4494">
        <v>11.919252826429499</v>
      </c>
      <c r="M4494">
        <v>55.032632021241703</v>
      </c>
      <c r="N4494">
        <v>2.17243118604986</v>
      </c>
      <c r="O4494">
        <v>19.050160085378799</v>
      </c>
      <c r="P4494">
        <v>131.64400494437501</v>
      </c>
      <c r="Q4494">
        <v>0.117835204879326</v>
      </c>
    </row>
    <row r="4495" spans="1:17" hidden="1" x14ac:dyDescent="0.3">
      <c r="A4495" t="s">
        <v>9220</v>
      </c>
      <c r="B4495" t="s">
        <v>9221</v>
      </c>
      <c r="C4495" t="s">
        <v>10398</v>
      </c>
      <c r="D4495" t="s">
        <v>54</v>
      </c>
      <c r="E4495">
        <v>9.4650304999999992</v>
      </c>
      <c r="F4495">
        <v>19.57</v>
      </c>
      <c r="G4495">
        <v>-19.957792336386401</v>
      </c>
      <c r="H4495">
        <v>-14.1541356815192</v>
      </c>
      <c r="I4495">
        <v>-37.923236336476897</v>
      </c>
      <c r="J4495">
        <v>-1.71336738114487</v>
      </c>
      <c r="K4495">
        <v>21.692248541246901</v>
      </c>
      <c r="L4495">
        <v>21.667797175366601</v>
      </c>
      <c r="M4495">
        <v>15.9816049020853</v>
      </c>
      <c r="N4495">
        <v>0.277272727272727</v>
      </c>
      <c r="O4495">
        <v>45.579969340827702</v>
      </c>
      <c r="P4495">
        <v>95.7</v>
      </c>
    </row>
    <row r="4496" spans="1:17" hidden="1" x14ac:dyDescent="0.3">
      <c r="A4496" t="s">
        <v>9222</v>
      </c>
      <c r="B4496" t="s">
        <v>8868</v>
      </c>
      <c r="C4496" t="s">
        <v>10398</v>
      </c>
      <c r="D4496" t="s">
        <v>998</v>
      </c>
      <c r="E4496">
        <v>9.4639469999999992</v>
      </c>
      <c r="F4496">
        <v>10.86</v>
      </c>
      <c r="G4496">
        <v>91.587616051001007</v>
      </c>
      <c r="H4496">
        <v>-12.401289842364701</v>
      </c>
      <c r="I4496">
        <v>65.350648978579997</v>
      </c>
      <c r="J4496">
        <v>-2.89841751788143</v>
      </c>
      <c r="K4496">
        <v>10.4857242402348</v>
      </c>
      <c r="L4496">
        <v>8.8131713622269903</v>
      </c>
      <c r="M4496">
        <v>55.239697687020197</v>
      </c>
      <c r="N4496">
        <v>0.88862652677439902</v>
      </c>
      <c r="O4496">
        <v>44.659300184161999</v>
      </c>
      <c r="P4496">
        <v>121.181262729124</v>
      </c>
    </row>
    <row r="4497" spans="1:17" hidden="1" x14ac:dyDescent="0.3">
      <c r="A4497" t="s">
        <v>9223</v>
      </c>
      <c r="B4497" t="s">
        <v>9224</v>
      </c>
      <c r="C4497" t="s">
        <v>10398</v>
      </c>
      <c r="D4497" t="s">
        <v>533</v>
      </c>
      <c r="E4497">
        <v>9.4596306000000006</v>
      </c>
      <c r="F4497">
        <v>31.53</v>
      </c>
      <c r="G4497">
        <v>-46.5106427255539</v>
      </c>
      <c r="H4497">
        <v>-30.688330023462601</v>
      </c>
      <c r="I4497">
        <v>-58.5935041762732</v>
      </c>
      <c r="J4497">
        <v>-4.6958235214957602</v>
      </c>
      <c r="K4497">
        <v>43.4423705194639</v>
      </c>
      <c r="L4497">
        <v>48.788424744303299</v>
      </c>
      <c r="M4497">
        <v>14.419015025101899</v>
      </c>
      <c r="N4497">
        <v>3.8095728240096198</v>
      </c>
      <c r="O4497">
        <v>99.809705042816304</v>
      </c>
      <c r="P4497">
        <v>0</v>
      </c>
    </row>
    <row r="4498" spans="1:17" hidden="1" x14ac:dyDescent="0.3">
      <c r="A4498" t="s">
        <v>9225</v>
      </c>
      <c r="B4498" t="s">
        <v>9226</v>
      </c>
      <c r="C4498" t="s">
        <v>10398</v>
      </c>
      <c r="D4498" t="s">
        <v>132</v>
      </c>
      <c r="E4498">
        <v>9.3106395979999999</v>
      </c>
      <c r="F4498">
        <v>22.49</v>
      </c>
      <c r="G4498">
        <v>36.8756353352003</v>
      </c>
      <c r="H4498">
        <v>13.2522828087703</v>
      </c>
      <c r="I4498">
        <v>92.6825849445366</v>
      </c>
      <c r="J4498">
        <v>-0.490125790930804</v>
      </c>
      <c r="K4498">
        <v>19.506216489146201</v>
      </c>
      <c r="L4498">
        <v>16.999031774625202</v>
      </c>
      <c r="M4498">
        <v>58.2522575936745</v>
      </c>
      <c r="N4498">
        <v>1.21431266251562</v>
      </c>
      <c r="O4498">
        <v>8.0480213428190304</v>
      </c>
      <c r="P4498">
        <v>171.618357487922</v>
      </c>
      <c r="Q4498">
        <v>-4.5153006458818999E-2</v>
      </c>
    </row>
    <row r="4499" spans="1:17" hidden="1" x14ac:dyDescent="0.3">
      <c r="A4499" t="s">
        <v>9227</v>
      </c>
      <c r="B4499" t="s">
        <v>9228</v>
      </c>
      <c r="C4499" t="s">
        <v>10398</v>
      </c>
      <c r="D4499" t="s">
        <v>605</v>
      </c>
      <c r="E4499">
        <v>9.3009920000000008</v>
      </c>
      <c r="F4499">
        <v>24.8</v>
      </c>
      <c r="G4499">
        <v>-24.7753880137106</v>
      </c>
      <c r="H4499">
        <v>-6.6484674805073096</v>
      </c>
      <c r="I4499">
        <v>-14.761963634032499</v>
      </c>
      <c r="J4499">
        <v>-0.38858105635854201</v>
      </c>
      <c r="K4499">
        <v>24.120966731724899</v>
      </c>
      <c r="L4499">
        <v>23.922426844413302</v>
      </c>
      <c r="M4499">
        <v>60.914984305177299</v>
      </c>
      <c r="N4499">
        <v>1.35970262875416</v>
      </c>
      <c r="O4499">
        <v>17.943548387096701</v>
      </c>
      <c r="P4499">
        <v>31.216931216931201</v>
      </c>
      <c r="Q4499">
        <v>5.3795195439597002E-2</v>
      </c>
    </row>
    <row r="4500" spans="1:17" hidden="1" x14ac:dyDescent="0.3">
      <c r="A4500" t="s">
        <v>9229</v>
      </c>
      <c r="B4500" t="s">
        <v>9230</v>
      </c>
      <c r="C4500" t="s">
        <v>10398</v>
      </c>
      <c r="D4500" t="s">
        <v>364</v>
      </c>
      <c r="E4500">
        <v>9.2467559999999995</v>
      </c>
      <c r="F4500">
        <v>14.2</v>
      </c>
      <c r="G4500">
        <v>41.2848130090008</v>
      </c>
      <c r="H4500">
        <v>18.471953664480601</v>
      </c>
      <c r="I4500">
        <v>-29.566618663126398</v>
      </c>
      <c r="J4500">
        <v>-13.7718326673811</v>
      </c>
      <c r="K4500">
        <v>13.199908276273099</v>
      </c>
      <c r="L4500">
        <v>11.7342515147381</v>
      </c>
      <c r="M4500">
        <v>52.593676063508802</v>
      </c>
      <c r="N4500">
        <v>2.2210182483068102</v>
      </c>
      <c r="O4500">
        <v>32.112676056338003</v>
      </c>
      <c r="P4500">
        <v>135.099337748344</v>
      </c>
      <c r="Q4500">
        <v>0.146596855606761</v>
      </c>
    </row>
    <row r="4501" spans="1:17" hidden="1" x14ac:dyDescent="0.3">
      <c r="A4501" t="s">
        <v>9231</v>
      </c>
      <c r="B4501" t="s">
        <v>9232</v>
      </c>
      <c r="C4501" t="s">
        <v>10398</v>
      </c>
      <c r="E4501">
        <v>9.2137499999999992</v>
      </c>
      <c r="F4501">
        <v>29.25</v>
      </c>
      <c r="G4501">
        <v>31.7411575138239</v>
      </c>
      <c r="H4501">
        <v>-7.3423404228430904</v>
      </c>
      <c r="I4501">
        <v>-32.668895098207003</v>
      </c>
      <c r="J4501">
        <v>-7.6619204358072599</v>
      </c>
      <c r="K4501">
        <v>31.4320256499682</v>
      </c>
      <c r="L4501">
        <v>32.4575181465977</v>
      </c>
      <c r="M4501">
        <v>20.088140668141602</v>
      </c>
      <c r="N4501">
        <v>0.129397297191224</v>
      </c>
      <c r="O4501">
        <v>141.94871794871699</v>
      </c>
      <c r="P4501">
        <v>61.334804191947001</v>
      </c>
    </row>
    <row r="4502" spans="1:17" hidden="1" x14ac:dyDescent="0.3">
      <c r="A4502" t="s">
        <v>9233</v>
      </c>
      <c r="B4502" t="s">
        <v>9234</v>
      </c>
      <c r="C4502" t="s">
        <v>10398</v>
      </c>
      <c r="D4502" t="s">
        <v>507</v>
      </c>
      <c r="E4502">
        <v>9.2052183999999997</v>
      </c>
      <c r="F4502">
        <v>8.98</v>
      </c>
      <c r="G4502">
        <v>31.917144688783299</v>
      </c>
      <c r="H4502">
        <v>11.467365646987099</v>
      </c>
      <c r="I4502">
        <v>-3.5544806408352598</v>
      </c>
      <c r="J4502">
        <v>0.39774372996622798</v>
      </c>
      <c r="K4502">
        <v>8.6059886780084796</v>
      </c>
      <c r="L4502">
        <v>8.3015614559504591</v>
      </c>
      <c r="M4502">
        <v>49.2565747744706</v>
      </c>
      <c r="N4502">
        <v>0.67268535280238295</v>
      </c>
      <c r="O4502">
        <v>69.042316258351804</v>
      </c>
      <c r="P4502">
        <v>74.368932038834899</v>
      </c>
      <c r="Q4502">
        <v>5.1121715496833003E-2</v>
      </c>
    </row>
    <row r="4503" spans="1:17" hidden="1" x14ac:dyDescent="0.3">
      <c r="A4503" t="s">
        <v>9235</v>
      </c>
      <c r="B4503" t="s">
        <v>9236</v>
      </c>
      <c r="C4503" t="s">
        <v>10398</v>
      </c>
      <c r="D4503" t="s">
        <v>605</v>
      </c>
      <c r="E4503">
        <v>9.1996696</v>
      </c>
      <c r="F4503">
        <v>44</v>
      </c>
      <c r="G4503">
        <v>50.144915413380097</v>
      </c>
      <c r="H4503">
        <v>28.810598620159698</v>
      </c>
      <c r="I4503">
        <v>-18.8620989520298</v>
      </c>
      <c r="J4503">
        <v>19.835733587043201</v>
      </c>
      <c r="K4503">
        <v>36.338006397861598</v>
      </c>
      <c r="L4503">
        <v>32.644210103183099</v>
      </c>
      <c r="M4503">
        <v>83.9145287775643</v>
      </c>
      <c r="N4503">
        <v>2.7632115469969301</v>
      </c>
      <c r="O4503">
        <v>4.4318181818181897</v>
      </c>
      <c r="P4503">
        <v>97.309417040358696</v>
      </c>
    </row>
    <row r="4504" spans="1:17" hidden="1" x14ac:dyDescent="0.3">
      <c r="A4504" t="s">
        <v>9237</v>
      </c>
      <c r="B4504" t="s">
        <v>9238</v>
      </c>
      <c r="C4504" t="s">
        <v>10398</v>
      </c>
      <c r="D4504" t="s">
        <v>4985</v>
      </c>
      <c r="E4504">
        <v>9.1872000000000007</v>
      </c>
      <c r="F4504">
        <v>44</v>
      </c>
      <c r="G4504">
        <v>-20.466662551138999</v>
      </c>
      <c r="H4504">
        <v>-0.89225159209008997</v>
      </c>
      <c r="I4504">
        <v>-8.3696111818297201</v>
      </c>
      <c r="J4504">
        <v>-1.37129212458843</v>
      </c>
      <c r="K4504">
        <v>43.137485280572598</v>
      </c>
      <c r="L4504">
        <v>40.411573034562899</v>
      </c>
      <c r="M4504">
        <v>72.209986704546395</v>
      </c>
      <c r="N4504">
        <v>0.495867768595041</v>
      </c>
      <c r="O4504">
        <v>2.1363636363636198</v>
      </c>
      <c r="P4504">
        <v>46.6666666666666</v>
      </c>
    </row>
    <row r="4505" spans="1:17" hidden="1" x14ac:dyDescent="0.3">
      <c r="A4505" t="s">
        <v>9239</v>
      </c>
      <c r="B4505" t="s">
        <v>9240</v>
      </c>
      <c r="C4505" t="s">
        <v>10398</v>
      </c>
      <c r="D4505" t="s">
        <v>290</v>
      </c>
      <c r="E4505">
        <v>9.1542089999999998</v>
      </c>
      <c r="F4505">
        <v>9.15</v>
      </c>
      <c r="G4505">
        <v>-2.3335632288880901</v>
      </c>
      <c r="H4505">
        <v>43.038423725932603</v>
      </c>
      <c r="I4505">
        <v>1.0453280326341201</v>
      </c>
      <c r="J4505">
        <v>34.115509624202701</v>
      </c>
      <c r="K4505">
        <v>7.23761044317905</v>
      </c>
      <c r="M4505">
        <v>68.675898619901403</v>
      </c>
      <c r="N4505">
        <v>1.3575675772607301</v>
      </c>
      <c r="O4505">
        <v>61.967213114754102</v>
      </c>
      <c r="P4505">
        <v>62.2340425531915</v>
      </c>
    </row>
    <row r="4506" spans="1:17" hidden="1" x14ac:dyDescent="0.3">
      <c r="A4506" t="s">
        <v>9241</v>
      </c>
      <c r="B4506" t="s">
        <v>9242</v>
      </c>
      <c r="C4506" t="s">
        <v>10398</v>
      </c>
      <c r="D4506" t="s">
        <v>77</v>
      </c>
      <c r="E4506">
        <v>9.1270232789343204</v>
      </c>
      <c r="F4506">
        <v>45.01</v>
      </c>
      <c r="G4506">
        <v>-2.0142815987580698</v>
      </c>
      <c r="H4506">
        <v>-4.4216633567959702</v>
      </c>
      <c r="I4506">
        <v>-7.8577265534545404</v>
      </c>
      <c r="J4506">
        <v>-1.71336738114487</v>
      </c>
      <c r="K4506">
        <v>38.225496706132603</v>
      </c>
      <c r="M4506">
        <v>99.999999999997797</v>
      </c>
      <c r="N4506">
        <v>0</v>
      </c>
      <c r="O4506">
        <v>0</v>
      </c>
      <c r="P4506">
        <v>27.579365079365001</v>
      </c>
    </row>
    <row r="4507" spans="1:17" hidden="1" x14ac:dyDescent="0.3">
      <c r="A4507" t="s">
        <v>9243</v>
      </c>
      <c r="B4507" t="s">
        <v>9244</v>
      </c>
      <c r="C4507" t="s">
        <v>10398</v>
      </c>
      <c r="D4507" t="s">
        <v>605</v>
      </c>
      <c r="E4507">
        <v>9.1239222000000009</v>
      </c>
      <c r="F4507">
        <v>30.57</v>
      </c>
      <c r="G4507">
        <v>12.923835839359301</v>
      </c>
      <c r="H4507">
        <v>-9.5249081945540706</v>
      </c>
      <c r="I4507">
        <v>-7.1736714230988197</v>
      </c>
      <c r="J4507">
        <v>1.7271470883085001</v>
      </c>
      <c r="K4507">
        <v>29.9241472319713</v>
      </c>
      <c r="L4507">
        <v>26.663701817037701</v>
      </c>
      <c r="M4507">
        <v>39.903036960583997</v>
      </c>
      <c r="N4507">
        <v>0.63965907174786896</v>
      </c>
      <c r="O4507">
        <v>35.099771017337197</v>
      </c>
      <c r="P4507">
        <v>66.141304347826093</v>
      </c>
      <c r="Q4507">
        <v>8.0209799167884996E-2</v>
      </c>
    </row>
    <row r="4508" spans="1:17" hidden="1" x14ac:dyDescent="0.3">
      <c r="A4508" t="s">
        <v>9245</v>
      </c>
      <c r="B4508" t="s">
        <v>9246</v>
      </c>
      <c r="C4508" t="s">
        <v>10398</v>
      </c>
      <c r="D4508" t="s">
        <v>21</v>
      </c>
      <c r="E4508">
        <v>9.1036202399999997</v>
      </c>
      <c r="F4508">
        <v>7.02</v>
      </c>
      <c r="G4508">
        <v>7.51572832187684</v>
      </c>
      <c r="H4508">
        <v>-10.957611069214201</v>
      </c>
      <c r="I4508">
        <v>-5.7752969673658896</v>
      </c>
      <c r="J4508">
        <v>7.9492093059716904</v>
      </c>
      <c r="K4508">
        <v>7.3880564824859798</v>
      </c>
      <c r="L4508">
        <v>7.0538348953155303</v>
      </c>
      <c r="M4508">
        <v>38.4302002128372</v>
      </c>
      <c r="N4508">
        <v>1.0969889579393299</v>
      </c>
      <c r="O4508">
        <v>33.760683760683698</v>
      </c>
      <c r="P4508">
        <v>40.119760479041901</v>
      </c>
      <c r="Q4508">
        <v>3.1351523994226999E-2</v>
      </c>
    </row>
    <row r="4509" spans="1:17" hidden="1" x14ac:dyDescent="0.3">
      <c r="A4509" t="s">
        <v>9247</v>
      </c>
      <c r="B4509" t="s">
        <v>9248</v>
      </c>
      <c r="C4509" t="s">
        <v>10398</v>
      </c>
      <c r="D4509" t="s">
        <v>122</v>
      </c>
      <c r="E4509">
        <v>9.0909700000000004</v>
      </c>
      <c r="F4509">
        <v>0.49</v>
      </c>
      <c r="G4509">
        <v>-29.5936466781231</v>
      </c>
      <c r="H4509">
        <v>-4.4216633567959702</v>
      </c>
      <c r="I4509">
        <v>-18.095296967365801</v>
      </c>
      <c r="J4509">
        <v>-1.71336738114487</v>
      </c>
      <c r="K4509">
        <v>0.49015227323982002</v>
      </c>
      <c r="L4509">
        <v>0.50927308317217701</v>
      </c>
      <c r="M4509">
        <v>42.892589935559599</v>
      </c>
      <c r="N4509">
        <v>0.92757438351087196</v>
      </c>
      <c r="O4509">
        <v>24.4897959183673</v>
      </c>
      <c r="P4509">
        <v>0</v>
      </c>
      <c r="Q4509">
        <v>-0.15974347141040701</v>
      </c>
    </row>
    <row r="4510" spans="1:17" hidden="1" x14ac:dyDescent="0.3">
      <c r="A4510" t="s">
        <v>9249</v>
      </c>
      <c r="B4510" t="s">
        <v>9250</v>
      </c>
      <c r="C4510" t="s">
        <v>10398</v>
      </c>
      <c r="D4510" t="s">
        <v>407</v>
      </c>
      <c r="E4510">
        <v>9.09</v>
      </c>
      <c r="F4510">
        <v>9.09</v>
      </c>
      <c r="G4510">
        <v>-58.018843528516797</v>
      </c>
      <c r="H4510">
        <v>-9.7341633567959693</v>
      </c>
      <c r="I4510">
        <v>3.1047030326341098</v>
      </c>
      <c r="J4510">
        <v>0.421464079529274</v>
      </c>
      <c r="K4510">
        <v>8.6482544366135308</v>
      </c>
      <c r="L4510">
        <v>8.2136587697268499</v>
      </c>
      <c r="M4510">
        <v>57.8077836587698</v>
      </c>
      <c r="N4510">
        <v>1.0882814486738699</v>
      </c>
      <c r="O4510">
        <v>39.713971397139701</v>
      </c>
      <c r="P4510">
        <v>45.673076923076898</v>
      </c>
      <c r="Q4510">
        <v>0.14722655091431</v>
      </c>
    </row>
    <row r="4511" spans="1:17" hidden="1" x14ac:dyDescent="0.3">
      <c r="A4511" t="s">
        <v>9251</v>
      </c>
      <c r="B4511" t="s">
        <v>9252</v>
      </c>
      <c r="C4511" t="s">
        <v>10398</v>
      </c>
      <c r="E4511">
        <v>9.0800426000000005</v>
      </c>
      <c r="F4511">
        <v>29.98</v>
      </c>
      <c r="G4511">
        <v>-24.6216578826049</v>
      </c>
      <c r="H4511">
        <v>-4.4216633567959702</v>
      </c>
      <c r="I4511">
        <v>-13.123308171847601</v>
      </c>
      <c r="J4511">
        <v>-1.71336738114487</v>
      </c>
      <c r="K4511">
        <v>29.934574181806099</v>
      </c>
      <c r="L4511">
        <v>29.735253774341398</v>
      </c>
      <c r="M4511">
        <v>99.999999998127706</v>
      </c>
      <c r="N4511">
        <v>2.72727272727272</v>
      </c>
      <c r="O4511">
        <v>0</v>
      </c>
      <c r="P4511">
        <v>4.97198879551821</v>
      </c>
    </row>
    <row r="4512" spans="1:17" hidden="1" x14ac:dyDescent="0.3">
      <c r="A4512" t="s">
        <v>9253</v>
      </c>
      <c r="B4512" t="s">
        <v>9254</v>
      </c>
      <c r="C4512" t="s">
        <v>10398</v>
      </c>
      <c r="D4512" t="s">
        <v>132</v>
      </c>
      <c r="E4512">
        <v>9.0390440000000005</v>
      </c>
      <c r="F4512">
        <v>7.42</v>
      </c>
      <c r="G4512">
        <v>9.8800375324031595</v>
      </c>
      <c r="H4512">
        <v>-13.4791908965756</v>
      </c>
      <c r="I4512">
        <v>-27.497006369075201</v>
      </c>
      <c r="J4512">
        <v>-2.64670071447821</v>
      </c>
      <c r="K4512">
        <v>7.7463663984494797</v>
      </c>
      <c r="L4512">
        <v>7.3517115511194797</v>
      </c>
      <c r="M4512">
        <v>49.294079483797901</v>
      </c>
      <c r="N4512">
        <v>0.807244953906742</v>
      </c>
      <c r="O4512">
        <v>28.032345013476998</v>
      </c>
      <c r="P4512">
        <v>97.866666666666603</v>
      </c>
      <c r="Q4512">
        <v>8.1271289978729996E-2</v>
      </c>
    </row>
    <row r="4513" spans="1:17" hidden="1" x14ac:dyDescent="0.3">
      <c r="A4513" t="s">
        <v>9255</v>
      </c>
      <c r="B4513" t="s">
        <v>9256</v>
      </c>
      <c r="C4513" t="s">
        <v>10398</v>
      </c>
      <c r="D4513" t="s">
        <v>605</v>
      </c>
      <c r="E4513">
        <v>9.0207984000000003</v>
      </c>
      <c r="F4513">
        <v>14.61</v>
      </c>
      <c r="G4513">
        <v>18.131328043818201</v>
      </c>
      <c r="H4513">
        <v>-3.25887265912155</v>
      </c>
      <c r="I4513">
        <v>-7.8311460239696604</v>
      </c>
      <c r="J4513">
        <v>0.94149987549228698</v>
      </c>
      <c r="K4513">
        <v>12.9091424351572</v>
      </c>
      <c r="L4513">
        <v>12.802212933695399</v>
      </c>
      <c r="M4513">
        <v>78.486313026366801</v>
      </c>
      <c r="N4513">
        <v>3.9583054301059799</v>
      </c>
      <c r="O4513">
        <v>30.390143737166301</v>
      </c>
      <c r="P4513">
        <v>50.308641975308603</v>
      </c>
      <c r="Q4513">
        <v>7.2665191704107998E-2</v>
      </c>
    </row>
    <row r="4514" spans="1:17" hidden="1" x14ac:dyDescent="0.3">
      <c r="A4514" t="s">
        <v>9257</v>
      </c>
      <c r="B4514" t="s">
        <v>9258</v>
      </c>
      <c r="C4514" t="s">
        <v>10398</v>
      </c>
      <c r="D4514" t="s">
        <v>1796</v>
      </c>
      <c r="E4514">
        <v>9.0108859999999993</v>
      </c>
      <c r="F4514">
        <v>9.9700000000000006</v>
      </c>
      <c r="G4514">
        <v>-4.9686466781231298</v>
      </c>
      <c r="H4514">
        <v>3.9483806960674599</v>
      </c>
      <c r="I4514">
        <v>-30.639156616488599</v>
      </c>
      <c r="J4514">
        <v>-4.3839905265454604</v>
      </c>
      <c r="K4514">
        <v>9.6275121215588797</v>
      </c>
      <c r="L4514">
        <v>9.8679007876166391</v>
      </c>
      <c r="M4514">
        <v>50.492295099474099</v>
      </c>
      <c r="N4514">
        <v>2.3701165754220299</v>
      </c>
      <c r="O4514">
        <v>61.484453360080202</v>
      </c>
      <c r="P4514">
        <v>26.844783715012699</v>
      </c>
      <c r="Q4514">
        <v>-4.1294444233513E-2</v>
      </c>
    </row>
    <row r="4515" spans="1:17" hidden="1" x14ac:dyDescent="0.3">
      <c r="A4515" t="s">
        <v>9259</v>
      </c>
      <c r="B4515" t="s">
        <v>9260</v>
      </c>
      <c r="C4515" t="s">
        <v>10398</v>
      </c>
      <c r="D4515" t="s">
        <v>1223</v>
      </c>
      <c r="E4515">
        <v>8.9572939169999994</v>
      </c>
      <c r="F4515">
        <v>2.93</v>
      </c>
      <c r="G4515">
        <v>101.115014739199</v>
      </c>
      <c r="H4515">
        <v>-24.4216633567959</v>
      </c>
      <c r="I4515">
        <v>112.61336444995599</v>
      </c>
      <c r="J4515">
        <v>5.7493191860192896</v>
      </c>
      <c r="M4515">
        <v>59.381503439428897</v>
      </c>
      <c r="O4515">
        <v>25.255972696245699</v>
      </c>
      <c r="P4515">
        <v>142.148760330578</v>
      </c>
    </row>
    <row r="4516" spans="1:17" hidden="1" x14ac:dyDescent="0.3">
      <c r="A4516" t="s">
        <v>9261</v>
      </c>
      <c r="B4516" t="s">
        <v>9262</v>
      </c>
      <c r="C4516" t="s">
        <v>10398</v>
      </c>
      <c r="D4516" t="s">
        <v>642</v>
      </c>
      <c r="E4516">
        <v>8.9285349999999397</v>
      </c>
      <c r="F4516">
        <v>8.75</v>
      </c>
      <c r="G4516">
        <v>-29.5936466781231</v>
      </c>
      <c r="H4516">
        <v>-4.4216633567959702</v>
      </c>
      <c r="I4516">
        <v>-18.095296967365801</v>
      </c>
      <c r="J4516">
        <v>-1.71336738114487</v>
      </c>
      <c r="K4516">
        <v>8.75</v>
      </c>
      <c r="L4516">
        <v>8.75</v>
      </c>
      <c r="M4516">
        <v>50</v>
      </c>
      <c r="O4516">
        <v>0</v>
      </c>
      <c r="P4516">
        <v>0</v>
      </c>
    </row>
    <row r="4517" spans="1:17" hidden="1" x14ac:dyDescent="0.3">
      <c r="A4517" t="s">
        <v>9263</v>
      </c>
      <c r="B4517" t="s">
        <v>9264</v>
      </c>
      <c r="C4517" t="s">
        <v>10398</v>
      </c>
      <c r="D4517" t="s">
        <v>605</v>
      </c>
      <c r="E4517">
        <v>8.7916349999999994</v>
      </c>
      <c r="F4517">
        <v>5.75</v>
      </c>
      <c r="G4517">
        <v>-25.803032959711501</v>
      </c>
      <c r="H4517">
        <v>-2.21578100385481</v>
      </c>
      <c r="I4517">
        <v>-17.040815420792899</v>
      </c>
      <c r="J4517">
        <v>-6.8029172735372997E-2</v>
      </c>
      <c r="K4517">
        <v>5.6774678598035004</v>
      </c>
      <c r="L4517">
        <v>5.3712103693383204</v>
      </c>
      <c r="M4517">
        <v>50.454216979583599</v>
      </c>
      <c r="N4517">
        <v>1.16437399680471</v>
      </c>
      <c r="O4517">
        <v>18.260869565217298</v>
      </c>
      <c r="P4517">
        <v>50.918635170603601</v>
      </c>
      <c r="Q4517">
        <v>0.120835952952213</v>
      </c>
    </row>
    <row r="4518" spans="1:17" hidden="1" x14ac:dyDescent="0.3">
      <c r="A4518" t="s">
        <v>9265</v>
      </c>
      <c r="B4518" t="s">
        <v>9266</v>
      </c>
      <c r="C4518" t="s">
        <v>10398</v>
      </c>
      <c r="D4518" t="s">
        <v>991</v>
      </c>
      <c r="E4518">
        <v>8.6567799999999995</v>
      </c>
      <c r="F4518">
        <v>14.44</v>
      </c>
      <c r="G4518">
        <v>-33.901135081038902</v>
      </c>
      <c r="H4518">
        <v>-23.998382933515501</v>
      </c>
      <c r="I4518">
        <v>-14.135613742023899</v>
      </c>
      <c r="J4518">
        <v>-12.301602675262499</v>
      </c>
      <c r="K4518">
        <v>17.668178248489198</v>
      </c>
      <c r="L4518">
        <v>16.360156793749301</v>
      </c>
      <c r="M4518">
        <v>19.939111607160601</v>
      </c>
      <c r="N4518">
        <v>0.19238735119273201</v>
      </c>
      <c r="O4518">
        <v>58.933518005540101</v>
      </c>
      <c r="P4518">
        <v>22.789115646258399</v>
      </c>
      <c r="Q4518">
        <v>6.4734687930887005E-2</v>
      </c>
    </row>
    <row r="4519" spans="1:17" hidden="1" x14ac:dyDescent="0.3">
      <c r="A4519" t="s">
        <v>9267</v>
      </c>
      <c r="B4519" t="s">
        <v>9268</v>
      </c>
      <c r="C4519" t="s">
        <v>10398</v>
      </c>
      <c r="D4519" t="s">
        <v>407</v>
      </c>
      <c r="E4519">
        <v>8.6501249999999992</v>
      </c>
      <c r="F4519">
        <v>116.5</v>
      </c>
      <c r="G4519">
        <v>-29.5936466781231</v>
      </c>
      <c r="H4519">
        <v>-4.4216633567959702</v>
      </c>
      <c r="I4519">
        <v>-18.095296967365801</v>
      </c>
      <c r="J4519">
        <v>-1.71336738114487</v>
      </c>
      <c r="K4519">
        <v>116.49999984058699</v>
      </c>
      <c r="L4519">
        <v>116.489807818809</v>
      </c>
      <c r="M4519">
        <v>100</v>
      </c>
      <c r="O4519">
        <v>0</v>
      </c>
      <c r="P4519">
        <v>0.43103448275862899</v>
      </c>
    </row>
    <row r="4520" spans="1:17" hidden="1" x14ac:dyDescent="0.3">
      <c r="A4520" t="s">
        <v>9269</v>
      </c>
      <c r="B4520" t="s">
        <v>9270</v>
      </c>
      <c r="C4520" t="s">
        <v>10398</v>
      </c>
      <c r="D4520" t="s">
        <v>1657</v>
      </c>
      <c r="E4520">
        <v>8.6396826999999998</v>
      </c>
      <c r="F4520">
        <v>26.29</v>
      </c>
      <c r="G4520">
        <v>36.273861208312198</v>
      </c>
      <c r="H4520">
        <v>18.6058595789838</v>
      </c>
      <c r="I4520">
        <v>43.292057237667798</v>
      </c>
      <c r="J4520">
        <v>5.5666326188551203</v>
      </c>
      <c r="K4520">
        <v>23.792336389422001</v>
      </c>
      <c r="L4520">
        <v>19.843657518105999</v>
      </c>
      <c r="M4520">
        <v>56.606632134447104</v>
      </c>
      <c r="N4520">
        <v>0.72180230600690898</v>
      </c>
      <c r="O4520">
        <v>29.2887029288703</v>
      </c>
      <c r="P4520">
        <v>107.826086956521</v>
      </c>
      <c r="Q4520">
        <v>9.6049029271496E-2</v>
      </c>
    </row>
    <row r="4521" spans="1:17" hidden="1" x14ac:dyDescent="0.3">
      <c r="A4521" t="s">
        <v>9271</v>
      </c>
      <c r="B4521" t="s">
        <v>9272</v>
      </c>
      <c r="C4521" t="s">
        <v>10398</v>
      </c>
      <c r="E4521">
        <v>8.607463868</v>
      </c>
      <c r="F4521">
        <v>5.78</v>
      </c>
      <c r="G4521">
        <v>-57.3436466781231</v>
      </c>
      <c r="H4521">
        <v>-14.3905107088208</v>
      </c>
      <c r="I4521">
        <v>-43.992732864801702</v>
      </c>
      <c r="J4521">
        <v>-1.71336738114487</v>
      </c>
      <c r="K4521">
        <v>6.1651557084385198</v>
      </c>
      <c r="L4521">
        <v>7.2444392906257704</v>
      </c>
      <c r="M4521">
        <v>38.553196479131202</v>
      </c>
      <c r="N4521">
        <v>0</v>
      </c>
      <c r="O4521">
        <v>90.657439446366695</v>
      </c>
      <c r="P4521">
        <v>4.9001814882032804</v>
      </c>
    </row>
    <row r="4522" spans="1:17" hidden="1" x14ac:dyDescent="0.3">
      <c r="A4522" t="s">
        <v>9273</v>
      </c>
      <c r="B4522" t="s">
        <v>9274</v>
      </c>
      <c r="C4522" t="s">
        <v>10398</v>
      </c>
      <c r="D4522" t="s">
        <v>552</v>
      </c>
      <c r="E4522">
        <v>8.5907169519999993</v>
      </c>
      <c r="F4522">
        <v>5.36</v>
      </c>
      <c r="G4522">
        <v>-38.7461890510044</v>
      </c>
      <c r="H4522">
        <v>15.7577088405134</v>
      </c>
      <c r="I4522">
        <v>-28.761963634032501</v>
      </c>
      <c r="J4522">
        <v>-1.71336738114487</v>
      </c>
      <c r="K4522">
        <v>6.0429506668951101</v>
      </c>
      <c r="L4522">
        <v>12.744683437124699</v>
      </c>
      <c r="M4522">
        <v>98.511948633107707</v>
      </c>
      <c r="N4522">
        <v>0.37208335958827699</v>
      </c>
      <c r="O4522">
        <v>52.985074626865597</v>
      </c>
      <c r="P4522">
        <v>27.014218009478601</v>
      </c>
      <c r="Q4522">
        <v>-0.18491959865317201</v>
      </c>
    </row>
    <row r="4523" spans="1:17" hidden="1" x14ac:dyDescent="0.3">
      <c r="A4523" t="s">
        <v>9275</v>
      </c>
      <c r="B4523" t="s">
        <v>9276</v>
      </c>
      <c r="C4523" t="s">
        <v>10398</v>
      </c>
      <c r="D4523" t="s">
        <v>266</v>
      </c>
      <c r="E4523">
        <v>8.5794746400000008</v>
      </c>
      <c r="F4523">
        <v>19.8</v>
      </c>
      <c r="G4523">
        <v>-57.854516243340498</v>
      </c>
      <c r="H4523">
        <v>-5.7978101457867997</v>
      </c>
      <c r="I4523">
        <v>-8.0952969673658792</v>
      </c>
      <c r="J4523">
        <v>-3.7634812763612699</v>
      </c>
      <c r="K4523">
        <v>22.027517489391698</v>
      </c>
      <c r="L4523">
        <v>23.011843676263801</v>
      </c>
      <c r="M4523">
        <v>37.160341646783998</v>
      </c>
      <c r="N4523">
        <v>1.8415841584158399</v>
      </c>
      <c r="O4523">
        <v>76.767676767676704</v>
      </c>
      <c r="P4523">
        <v>26.275510204081598</v>
      </c>
      <c r="Q4523">
        <v>2.0221494343094001E-2</v>
      </c>
    </row>
    <row r="4524" spans="1:17" hidden="1" x14ac:dyDescent="0.3">
      <c r="A4524" t="s">
        <v>9277</v>
      </c>
      <c r="B4524" t="s">
        <v>9278</v>
      </c>
      <c r="C4524" t="s">
        <v>10398</v>
      </c>
      <c r="D4524" t="s">
        <v>753</v>
      </c>
      <c r="E4524">
        <v>8.5756189999999997</v>
      </c>
      <c r="F4524">
        <v>75.89</v>
      </c>
      <c r="G4524">
        <v>35.956017286997103</v>
      </c>
      <c r="H4524">
        <v>-2.8239189958937199</v>
      </c>
      <c r="I4524">
        <v>12.8624252069222</v>
      </c>
      <c r="J4524">
        <v>-2.4219358104848401</v>
      </c>
      <c r="K4524">
        <v>74.351652057241296</v>
      </c>
      <c r="L4524">
        <v>65.689492299843806</v>
      </c>
      <c r="M4524">
        <v>52.364653728359698</v>
      </c>
      <c r="N4524">
        <v>0.89083270950097604</v>
      </c>
      <c r="O4524">
        <v>2.9121096323626099</v>
      </c>
      <c r="P4524">
        <v>76.899766899766902</v>
      </c>
    </row>
    <row r="4525" spans="1:17" hidden="1" x14ac:dyDescent="0.3">
      <c r="A4525" t="s">
        <v>9279</v>
      </c>
      <c r="B4525" t="s">
        <v>9280</v>
      </c>
      <c r="C4525" t="s">
        <v>10398</v>
      </c>
      <c r="D4525" t="s">
        <v>4403</v>
      </c>
      <c r="E4525">
        <v>8.5679370000000006</v>
      </c>
      <c r="F4525">
        <v>16.79</v>
      </c>
      <c r="G4525">
        <v>71.003724886990298</v>
      </c>
      <c r="H4525">
        <v>45.305609370476702</v>
      </c>
      <c r="I4525">
        <v>140.212395340326</v>
      </c>
      <c r="J4525">
        <v>6.4284579635694898</v>
      </c>
      <c r="K4525">
        <v>12.024223158983</v>
      </c>
      <c r="L4525">
        <v>9.2496455909691697</v>
      </c>
      <c r="M4525">
        <v>89.207256729479695</v>
      </c>
      <c r="N4525">
        <v>0.572605711823721</v>
      </c>
      <c r="O4525">
        <v>0</v>
      </c>
      <c r="P4525">
        <v>194.56140350877101</v>
      </c>
      <c r="Q4525">
        <v>7.7789051814891E-2</v>
      </c>
    </row>
    <row r="4526" spans="1:17" hidden="1" x14ac:dyDescent="0.3">
      <c r="A4526" t="s">
        <v>9281</v>
      </c>
      <c r="B4526" t="s">
        <v>9282</v>
      </c>
      <c r="C4526" t="s">
        <v>10398</v>
      </c>
      <c r="D4526" t="s">
        <v>642</v>
      </c>
      <c r="E4526">
        <v>8.5539900000000006</v>
      </c>
      <c r="F4526">
        <v>2850</v>
      </c>
      <c r="G4526">
        <v>122.618742702407</v>
      </c>
      <c r="H4526">
        <v>42.851063915931299</v>
      </c>
      <c r="I4526">
        <v>49.556692797038899</v>
      </c>
      <c r="J4526">
        <v>-2.2693419150558101</v>
      </c>
      <c r="K4526">
        <v>2441.8669201176899</v>
      </c>
      <c r="L4526">
        <v>1937.4330318903801</v>
      </c>
      <c r="M4526">
        <v>50.267422477019799</v>
      </c>
      <c r="N4526">
        <v>1.97967471165721</v>
      </c>
      <c r="O4526">
        <v>28.5210526315789</v>
      </c>
      <c r="P4526">
        <v>229.099307159353</v>
      </c>
      <c r="Q4526">
        <v>0.12480643261959901</v>
      </c>
    </row>
    <row r="4527" spans="1:17" hidden="1" x14ac:dyDescent="0.3">
      <c r="A4527" t="s">
        <v>9283</v>
      </c>
      <c r="B4527" t="s">
        <v>9284</v>
      </c>
      <c r="C4527" t="s">
        <v>10398</v>
      </c>
      <c r="D4527" t="s">
        <v>266</v>
      </c>
      <c r="E4527">
        <v>8.5451639999999998</v>
      </c>
      <c r="F4527">
        <v>20.85</v>
      </c>
      <c r="G4527">
        <v>35.489488713800803</v>
      </c>
      <c r="H4527">
        <v>-9.3464239587111493</v>
      </c>
      <c r="I4527">
        <v>-36.586305567834899</v>
      </c>
      <c r="J4527">
        <v>-6.89754200597433</v>
      </c>
      <c r="K4527">
        <v>22.077854256845399</v>
      </c>
      <c r="L4527">
        <v>20.169920684297299</v>
      </c>
      <c r="M4527">
        <v>34.079733870480901</v>
      </c>
      <c r="N4527">
        <v>0.63356370576929799</v>
      </c>
      <c r="O4527">
        <v>32.9976019184652</v>
      </c>
      <c r="P4527">
        <v>97.443181818181799</v>
      </c>
      <c r="Q4527">
        <v>7.9097636834929E-2</v>
      </c>
    </row>
    <row r="4528" spans="1:17" hidden="1" x14ac:dyDescent="0.3">
      <c r="A4528" t="s">
        <v>9285</v>
      </c>
      <c r="B4528" t="s">
        <v>9286</v>
      </c>
      <c r="C4528" t="s">
        <v>10398</v>
      </c>
      <c r="D4528" t="s">
        <v>1414</v>
      </c>
      <c r="E4528">
        <v>8.5222079999999991</v>
      </c>
      <c r="F4528">
        <v>13.98</v>
      </c>
      <c r="G4528">
        <v>28.909754682420999</v>
      </c>
      <c r="H4528">
        <v>8.7450033098706896</v>
      </c>
      <c r="I4528">
        <v>1.9047030326341099</v>
      </c>
      <c r="J4528">
        <v>5.7233414796146098</v>
      </c>
      <c r="K4528">
        <v>12.6281911186169</v>
      </c>
      <c r="L4528">
        <v>11.5850469427183</v>
      </c>
      <c r="M4528">
        <v>63.064068420406898</v>
      </c>
      <c r="N4528">
        <v>1.31443480303774</v>
      </c>
      <c r="O4528">
        <v>3.6480686695278899</v>
      </c>
      <c r="P4528">
        <v>83.705650459921102</v>
      </c>
      <c r="Q4528">
        <v>0.107380350928261</v>
      </c>
    </row>
    <row r="4529" spans="1:17" hidden="1" x14ac:dyDescent="0.3">
      <c r="A4529" t="s">
        <v>9287</v>
      </c>
      <c r="B4529" t="s">
        <v>9288</v>
      </c>
      <c r="C4529" t="s">
        <v>10398</v>
      </c>
      <c r="E4529">
        <v>8.5105424999999997</v>
      </c>
      <c r="F4529">
        <v>25.77</v>
      </c>
      <c r="G4529">
        <v>-24.6241965762901</v>
      </c>
      <c r="H4529">
        <v>-4.4216633567959702</v>
      </c>
      <c r="I4529">
        <v>-18.095296967365801</v>
      </c>
      <c r="J4529">
        <v>-1.71336738114487</v>
      </c>
      <c r="K4529">
        <v>25.767319986579299</v>
      </c>
      <c r="L4529">
        <v>25.499674545279099</v>
      </c>
      <c r="M4529">
        <v>100</v>
      </c>
      <c r="O4529">
        <v>0</v>
      </c>
      <c r="P4529">
        <v>4.9694501018329804</v>
      </c>
    </row>
    <row r="4530" spans="1:17" hidden="1" x14ac:dyDescent="0.3">
      <c r="A4530" t="s">
        <v>9289</v>
      </c>
      <c r="B4530" t="s">
        <v>9290</v>
      </c>
      <c r="C4530" t="s">
        <v>10398</v>
      </c>
      <c r="D4530" t="s">
        <v>46</v>
      </c>
      <c r="E4530">
        <v>8.5020000000000007</v>
      </c>
      <c r="F4530">
        <v>26.16</v>
      </c>
      <c r="G4530">
        <v>53.985300690297898</v>
      </c>
      <c r="H4530">
        <v>-45.467078952340103</v>
      </c>
      <c r="I4530">
        <v>-13.4552969673658</v>
      </c>
      <c r="J4530">
        <v>-13.8181262441279</v>
      </c>
      <c r="K4530">
        <v>42.088389155102398</v>
      </c>
      <c r="L4530">
        <v>36.846419543006</v>
      </c>
      <c r="M4530">
        <v>9.8126602396986708</v>
      </c>
      <c r="N4530">
        <v>2.1557101667915499</v>
      </c>
      <c r="O4530">
        <v>165.67278287461701</v>
      </c>
      <c r="P4530">
        <v>83.578947368420998</v>
      </c>
    </row>
    <row r="4531" spans="1:17" hidden="1" x14ac:dyDescent="0.3">
      <c r="A4531" t="s">
        <v>9291</v>
      </c>
      <c r="B4531" t="s">
        <v>9292</v>
      </c>
      <c r="C4531" t="s">
        <v>10398</v>
      </c>
      <c r="D4531" t="s">
        <v>281</v>
      </c>
      <c r="E4531">
        <v>8.4969459999999994</v>
      </c>
      <c r="F4531">
        <v>10.82</v>
      </c>
      <c r="G4531">
        <v>9.1243020398255901</v>
      </c>
      <c r="H4531">
        <v>3.1193202497613899</v>
      </c>
      <c r="I4531">
        <v>2.5290062656329901</v>
      </c>
      <c r="J4531">
        <v>16.413883519215201</v>
      </c>
      <c r="K4531">
        <v>8.8983332517588103</v>
      </c>
      <c r="L4531">
        <v>8.9917225985508296</v>
      </c>
      <c r="M4531">
        <v>96.251183590219497</v>
      </c>
      <c r="N4531">
        <v>1.25557461406518</v>
      </c>
      <c r="O4531">
        <v>14.1404805914972</v>
      </c>
      <c r="P4531">
        <v>47.210884353741498</v>
      </c>
    </row>
    <row r="4532" spans="1:17" hidden="1" x14ac:dyDescent="0.3">
      <c r="A4532" t="s">
        <v>9293</v>
      </c>
      <c r="B4532" t="s">
        <v>9294</v>
      </c>
      <c r="C4532" t="s">
        <v>10398</v>
      </c>
      <c r="D4532" t="s">
        <v>77</v>
      </c>
      <c r="E4532">
        <v>8.4920755000000003</v>
      </c>
      <c r="F4532">
        <v>1.25</v>
      </c>
      <c r="G4532">
        <v>48.977781893305398</v>
      </c>
      <c r="H4532">
        <v>7.9592890241563898</v>
      </c>
      <c r="I4532">
        <v>22.3541412348813</v>
      </c>
      <c r="J4532">
        <v>5.5593598915823801</v>
      </c>
      <c r="K4532">
        <v>1.0739626789043499</v>
      </c>
      <c r="L4532">
        <v>1.0136039811458799</v>
      </c>
      <c r="M4532">
        <v>73.667961936501797</v>
      </c>
      <c r="N4532">
        <v>1.01009537010825</v>
      </c>
      <c r="O4532">
        <v>0</v>
      </c>
      <c r="P4532">
        <v>98.412698412698404</v>
      </c>
      <c r="Q4532">
        <v>-3.5032391579339003E-2</v>
      </c>
    </row>
    <row r="4533" spans="1:17" hidden="1" x14ac:dyDescent="0.3">
      <c r="A4533" t="s">
        <v>9295</v>
      </c>
      <c r="B4533" t="s">
        <v>9296</v>
      </c>
      <c r="C4533" t="s">
        <v>10398</v>
      </c>
      <c r="D4533" t="s">
        <v>51</v>
      </c>
      <c r="E4533">
        <v>8.4224702100000002</v>
      </c>
      <c r="F4533">
        <v>7.77</v>
      </c>
      <c r="G4533">
        <v>40.4282351599512</v>
      </c>
      <c r="H4533">
        <v>4.1253451902125802</v>
      </c>
      <c r="I4533">
        <v>-41.316640840883601</v>
      </c>
      <c r="J4533">
        <v>2.1013465153128901</v>
      </c>
      <c r="K4533">
        <v>7.6341651772904697</v>
      </c>
      <c r="L4533">
        <v>8.1175617359214201</v>
      </c>
      <c r="M4533">
        <v>86.463259246634195</v>
      </c>
      <c r="N4533">
        <v>0.73728640575106097</v>
      </c>
      <c r="O4533">
        <v>35.778635778635802</v>
      </c>
      <c r="P4533">
        <v>76.590909090908994</v>
      </c>
      <c r="Q4533">
        <v>3.6716663774050001E-2</v>
      </c>
    </row>
    <row r="4534" spans="1:17" hidden="1" x14ac:dyDescent="0.3">
      <c r="A4534" t="s">
        <v>9297</v>
      </c>
      <c r="B4534" t="s">
        <v>9298</v>
      </c>
      <c r="C4534" t="s">
        <v>10398</v>
      </c>
      <c r="D4534" t="s">
        <v>533</v>
      </c>
      <c r="E4534">
        <v>8.3548749999999998</v>
      </c>
      <c r="F4534">
        <v>1.78</v>
      </c>
      <c r="G4534">
        <v>-18.3436466781231</v>
      </c>
      <c r="H4534">
        <v>-5.5266357324865796</v>
      </c>
      <c r="I4534">
        <v>-20.293099165168002</v>
      </c>
      <c r="J4534">
        <v>-1.1515696283358801</v>
      </c>
      <c r="K4534">
        <v>1.84350055775538</v>
      </c>
      <c r="L4534">
        <v>1.9064559880393199</v>
      </c>
      <c r="M4534">
        <v>44.9593930563234</v>
      </c>
      <c r="N4534">
        <v>0.71594026285282597</v>
      </c>
      <c r="O4534">
        <v>48.876404494382001</v>
      </c>
      <c r="P4534">
        <v>28.985507246376802</v>
      </c>
      <c r="Q4534">
        <v>-4.7541272909341001E-2</v>
      </c>
    </row>
    <row r="4535" spans="1:17" hidden="1" x14ac:dyDescent="0.3">
      <c r="A4535" t="s">
        <v>9299</v>
      </c>
      <c r="B4535" t="s">
        <v>9300</v>
      </c>
      <c r="C4535" t="s">
        <v>10398</v>
      </c>
      <c r="D4535" t="s">
        <v>753</v>
      </c>
      <c r="E4535">
        <v>8.3382966300000003</v>
      </c>
      <c r="F4535">
        <v>93.41</v>
      </c>
      <c r="G4535">
        <v>25.238111982576299</v>
      </c>
      <c r="H4535">
        <v>0.96191672395772498</v>
      </c>
      <c r="I4535">
        <v>12.951279912544299</v>
      </c>
      <c r="J4535">
        <v>-0.65937727574587701</v>
      </c>
      <c r="K4535">
        <v>90.161353772485498</v>
      </c>
      <c r="L4535">
        <v>80.074521021938693</v>
      </c>
      <c r="M4535">
        <v>46.9368374749682</v>
      </c>
      <c r="N4535">
        <v>2.0087740258020599</v>
      </c>
      <c r="O4535">
        <v>2.40873568140456</v>
      </c>
      <c r="P4535">
        <v>99.253412969283204</v>
      </c>
      <c r="Q4535">
        <v>2.6148773974396002E-2</v>
      </c>
    </row>
    <row r="4536" spans="1:17" hidden="1" x14ac:dyDescent="0.3">
      <c r="A4536" t="s">
        <v>9301</v>
      </c>
      <c r="B4536" t="s">
        <v>9302</v>
      </c>
      <c r="C4536" t="s">
        <v>10398</v>
      </c>
      <c r="D4536" t="s">
        <v>407</v>
      </c>
      <c r="E4536">
        <v>8.3333615999999999</v>
      </c>
      <c r="F4536">
        <v>17.72</v>
      </c>
      <c r="G4536">
        <v>-10.1866385918697</v>
      </c>
      <c r="H4536">
        <v>-11.994277464679699</v>
      </c>
      <c r="I4536">
        <v>-24.832139072629001</v>
      </c>
      <c r="J4536">
        <v>-1.3190011839617699</v>
      </c>
      <c r="K4536">
        <v>18.815207668967702</v>
      </c>
      <c r="L4536">
        <v>18.596065261097401</v>
      </c>
      <c r="M4536">
        <v>43.3395137582784</v>
      </c>
      <c r="N4536">
        <v>1.9723527312662501</v>
      </c>
      <c r="O4536">
        <v>25.225733634311499</v>
      </c>
      <c r="P4536">
        <v>26.6619013581129</v>
      </c>
      <c r="Q4536">
        <v>1.2685150354219001E-2</v>
      </c>
    </row>
    <row r="4537" spans="1:17" hidden="1" x14ac:dyDescent="0.3">
      <c r="A4537" t="s">
        <v>9303</v>
      </c>
      <c r="B4537" t="s">
        <v>9304</v>
      </c>
      <c r="C4537" t="s">
        <v>10398</v>
      </c>
      <c r="D4537" t="s">
        <v>2300</v>
      </c>
      <c r="E4537">
        <v>8.2952589999999997</v>
      </c>
      <c r="F4537">
        <v>8.89</v>
      </c>
      <c r="G4537">
        <v>-70.563102189411296</v>
      </c>
      <c r="H4537">
        <v>14.245003309870601</v>
      </c>
      <c r="I4537">
        <v>-23.721623931272401</v>
      </c>
      <c r="J4537">
        <v>-17.112606924871098</v>
      </c>
      <c r="K4537">
        <v>8.2117016644099401</v>
      </c>
      <c r="L4537">
        <v>9.3385009158573702</v>
      </c>
      <c r="M4537">
        <v>44.636618407691799</v>
      </c>
      <c r="N4537">
        <v>3.82970854715877</v>
      </c>
      <c r="O4537">
        <v>102.474690663667</v>
      </c>
      <c r="P4537">
        <v>71.953578336557001</v>
      </c>
    </row>
    <row r="4538" spans="1:17" hidden="1" x14ac:dyDescent="0.3">
      <c r="A4538" t="s">
        <v>9305</v>
      </c>
      <c r="B4538" t="s">
        <v>9306</v>
      </c>
      <c r="C4538" t="s">
        <v>10398</v>
      </c>
      <c r="D4538" t="s">
        <v>77</v>
      </c>
      <c r="E4538">
        <v>8.2650000000000006</v>
      </c>
      <c r="F4538">
        <v>5.7</v>
      </c>
      <c r="G4538">
        <v>-26.705560035523799</v>
      </c>
      <c r="H4538">
        <v>-31.810198388643101</v>
      </c>
      <c r="I4538">
        <v>-18.618857176789898</v>
      </c>
      <c r="J4538">
        <v>-1.0066536002261399</v>
      </c>
      <c r="K4538">
        <v>5.7363717718582903</v>
      </c>
      <c r="L4538">
        <v>5.62300031878081</v>
      </c>
      <c r="M4538">
        <v>42.981663269973197</v>
      </c>
      <c r="N4538">
        <v>1.0572003958063101</v>
      </c>
      <c r="O4538">
        <v>40.175438596491198</v>
      </c>
      <c r="P4538">
        <v>26.6666666666666</v>
      </c>
      <c r="Q4538">
        <v>-2.8799419553682998E-2</v>
      </c>
    </row>
    <row r="4539" spans="1:17" hidden="1" x14ac:dyDescent="0.3">
      <c r="A4539" t="s">
        <v>9307</v>
      </c>
      <c r="B4539" t="s">
        <v>9308</v>
      </c>
      <c r="C4539" t="s">
        <v>10398</v>
      </c>
      <c r="D4539" t="s">
        <v>77</v>
      </c>
      <c r="E4539">
        <v>8.2390729799999995</v>
      </c>
      <c r="F4539">
        <v>3.8</v>
      </c>
      <c r="G4539">
        <v>-13.029229500209</v>
      </c>
      <c r="H4539">
        <v>-1.2803021002514601</v>
      </c>
      <c r="I4539">
        <v>-20.659399531468399</v>
      </c>
      <c r="J4539">
        <v>-0.16697562856755499</v>
      </c>
      <c r="K4539">
        <v>3.9757082660153999</v>
      </c>
      <c r="L4539">
        <v>3.9409106944898298</v>
      </c>
      <c r="M4539">
        <v>40.403964922024301</v>
      </c>
      <c r="N4539">
        <v>0.77406531025592296</v>
      </c>
      <c r="O4539">
        <v>32.894736842105203</v>
      </c>
      <c r="P4539">
        <v>22.580645161290299</v>
      </c>
      <c r="Q4539">
        <v>-3.1119152867813998E-2</v>
      </c>
    </row>
    <row r="4540" spans="1:17" hidden="1" x14ac:dyDescent="0.3">
      <c r="A4540" t="s">
        <v>9309</v>
      </c>
      <c r="B4540" t="s">
        <v>9310</v>
      </c>
      <c r="C4540" t="s">
        <v>10398</v>
      </c>
      <c r="D4540" t="s">
        <v>533</v>
      </c>
      <c r="E4540">
        <v>8.1978779999999993</v>
      </c>
      <c r="F4540">
        <v>13.89</v>
      </c>
      <c r="G4540">
        <v>-24.604984546603799</v>
      </c>
      <c r="H4540">
        <v>-4.4216633567959702</v>
      </c>
      <c r="I4540">
        <v>-18.095296967365801</v>
      </c>
      <c r="J4540">
        <v>-1.71336738114487</v>
      </c>
      <c r="K4540">
        <v>13.8888129727676</v>
      </c>
      <c r="L4540">
        <v>13.7485810373165</v>
      </c>
      <c r="M4540">
        <v>100</v>
      </c>
      <c r="O4540">
        <v>0</v>
      </c>
      <c r="P4540">
        <v>4.9886621315192698</v>
      </c>
    </row>
    <row r="4541" spans="1:17" hidden="1" x14ac:dyDescent="0.3">
      <c r="A4541" t="s">
        <v>9311</v>
      </c>
      <c r="B4541" t="s">
        <v>9312</v>
      </c>
      <c r="C4541" t="s">
        <v>10398</v>
      </c>
      <c r="D4541" t="s">
        <v>259</v>
      </c>
      <c r="E4541">
        <v>8.1925965099999996</v>
      </c>
      <c r="F4541">
        <v>13.3</v>
      </c>
      <c r="G4541">
        <v>-2.3209194053958502</v>
      </c>
      <c r="H4541">
        <v>-6.4441352669083196</v>
      </c>
      <c r="I4541">
        <v>-0.39618192311809602</v>
      </c>
      <c r="J4541">
        <v>-3.4413914232185001</v>
      </c>
      <c r="K4541">
        <v>13.195486686887699</v>
      </c>
      <c r="L4541">
        <v>12.3174542070489</v>
      </c>
      <c r="M4541">
        <v>46.406601221654398</v>
      </c>
      <c r="N4541">
        <v>0.73145195588276901</v>
      </c>
      <c r="O4541">
        <v>14.0601503759398</v>
      </c>
      <c r="P4541">
        <v>39.5592864637985</v>
      </c>
      <c r="Q4541">
        <v>0.10829771420515601</v>
      </c>
    </row>
    <row r="4542" spans="1:17" hidden="1" x14ac:dyDescent="0.3">
      <c r="A4542" t="s">
        <v>9313</v>
      </c>
      <c r="B4542" t="s">
        <v>3552</v>
      </c>
      <c r="C4542" t="s">
        <v>10398</v>
      </c>
      <c r="D4542" t="s">
        <v>114</v>
      </c>
      <c r="E4542">
        <v>8.1783000000000001</v>
      </c>
      <c r="F4542">
        <v>7.02</v>
      </c>
      <c r="G4542">
        <v>-31.822058934390501</v>
      </c>
      <c r="H4542">
        <v>-3.6697836575478502</v>
      </c>
      <c r="I4542">
        <v>-19.222057530746099</v>
      </c>
      <c r="J4542">
        <v>3.3023066000463501</v>
      </c>
      <c r="K4542">
        <v>6.7660039374528198</v>
      </c>
      <c r="L4542">
        <v>7.1190245528104699</v>
      </c>
      <c r="M4542">
        <v>70.939750597023703</v>
      </c>
      <c r="N4542">
        <v>0.53639746070642003</v>
      </c>
      <c r="O4542">
        <v>32.051282051282001</v>
      </c>
      <c r="P4542">
        <v>18.581081081080999</v>
      </c>
      <c r="Q4542">
        <v>0.10233012917145</v>
      </c>
    </row>
    <row r="4543" spans="1:17" hidden="1" x14ac:dyDescent="0.3">
      <c r="A4543" t="s">
        <v>9314</v>
      </c>
      <c r="B4543" t="s">
        <v>9315</v>
      </c>
      <c r="C4543" t="s">
        <v>10398</v>
      </c>
      <c r="D4543" t="s">
        <v>533</v>
      </c>
      <c r="E4543">
        <v>8.1456741099999999</v>
      </c>
      <c r="F4543">
        <v>17.989999999999998</v>
      </c>
      <c r="G4543">
        <v>59.575648800320501</v>
      </c>
      <c r="H4543">
        <v>-3.1843180249624501</v>
      </c>
      <c r="I4543">
        <v>1.04377588031622</v>
      </c>
      <c r="J4543">
        <v>4.1689855600315902</v>
      </c>
      <c r="K4543">
        <v>18.828490950639001</v>
      </c>
      <c r="L4543">
        <v>16.733158736351399</v>
      </c>
      <c r="M4543">
        <v>42.827287729111397</v>
      </c>
      <c r="N4543">
        <v>0.74837215918070599</v>
      </c>
      <c r="O4543">
        <v>16.731517509727599</v>
      </c>
      <c r="P4543">
        <v>102.362204724409</v>
      </c>
      <c r="Q4543">
        <v>8.2210125932035E-2</v>
      </c>
    </row>
    <row r="4544" spans="1:17" hidden="1" x14ac:dyDescent="0.3">
      <c r="A4544" t="s">
        <v>9316</v>
      </c>
      <c r="B4544" t="s">
        <v>9317</v>
      </c>
      <c r="C4544" t="s">
        <v>10398</v>
      </c>
      <c r="D4544" t="s">
        <v>1171</v>
      </c>
      <c r="E4544">
        <v>8.1447835749999999</v>
      </c>
      <c r="F4544">
        <v>1.1499999999999999</v>
      </c>
      <c r="G4544">
        <v>-14.5936466781231</v>
      </c>
      <c r="H4544">
        <v>-15.2743765350905</v>
      </c>
      <c r="I4544">
        <v>-60.306352243747803</v>
      </c>
      <c r="J4544">
        <v>-10.4435261113036</v>
      </c>
      <c r="K4544">
        <v>1.26813965294278</v>
      </c>
      <c r="L4544">
        <v>1.3265600519702401</v>
      </c>
      <c r="M4544">
        <v>29.061243107127801</v>
      </c>
      <c r="N4544">
        <v>1.33663748822813</v>
      </c>
      <c r="O4544">
        <v>121.739130434782</v>
      </c>
      <c r="P4544">
        <v>40.243902439024303</v>
      </c>
      <c r="Q4544">
        <v>1.8893894054292999E-2</v>
      </c>
    </row>
    <row r="4545" spans="1:17" hidden="1" x14ac:dyDescent="0.3">
      <c r="A4545" t="s">
        <v>9318</v>
      </c>
      <c r="B4545" t="s">
        <v>9319</v>
      </c>
      <c r="C4545" t="s">
        <v>10398</v>
      </c>
      <c r="D4545" t="s">
        <v>259</v>
      </c>
      <c r="E4545">
        <v>8.1187169140000002</v>
      </c>
      <c r="F4545">
        <v>7.42</v>
      </c>
      <c r="G4545">
        <v>-11.815868900345301</v>
      </c>
      <c r="H4545">
        <v>39.936313296900501</v>
      </c>
      <c r="I4545">
        <v>46.793591921523003</v>
      </c>
      <c r="J4545">
        <v>-1.71336738114487</v>
      </c>
      <c r="K4545">
        <v>5.3646971198697102</v>
      </c>
      <c r="L4545">
        <v>5.0870358038842998</v>
      </c>
      <c r="M4545">
        <v>95.753706686219999</v>
      </c>
      <c r="N4545">
        <v>2.0464205428708402</v>
      </c>
      <c r="O4545">
        <v>0</v>
      </c>
      <c r="P4545">
        <v>100.54054054053999</v>
      </c>
      <c r="Q4545">
        <v>6.9398792763460004E-2</v>
      </c>
    </row>
    <row r="4546" spans="1:17" hidden="1" x14ac:dyDescent="0.3">
      <c r="A4546" t="s">
        <v>9320</v>
      </c>
      <c r="B4546" t="s">
        <v>9321</v>
      </c>
      <c r="C4546" t="s">
        <v>10398</v>
      </c>
      <c r="D4546" t="s">
        <v>533</v>
      </c>
      <c r="E4546">
        <v>8.0447242499999998</v>
      </c>
      <c r="F4546">
        <v>3.98</v>
      </c>
      <c r="G4546">
        <v>18.913816008444002</v>
      </c>
      <c r="H4546">
        <v>3.14590421077158</v>
      </c>
      <c r="I4546">
        <v>-12.2442331375786</v>
      </c>
      <c r="J4546">
        <v>7.9285058970920304</v>
      </c>
      <c r="K4546">
        <v>3.7406607186351901</v>
      </c>
      <c r="L4546">
        <v>3.5414994899755401</v>
      </c>
      <c r="M4546">
        <v>54.993468366088997</v>
      </c>
      <c r="N4546">
        <v>1.2483157065481401</v>
      </c>
      <c r="O4546">
        <v>17.085427135678401</v>
      </c>
      <c r="P4546">
        <v>56.078431372548998</v>
      </c>
      <c r="Q4546">
        <v>8.7825013757785994E-2</v>
      </c>
    </row>
    <row r="4547" spans="1:17" hidden="1" x14ac:dyDescent="0.3">
      <c r="A4547" t="s">
        <v>9322</v>
      </c>
      <c r="B4547" t="s">
        <v>9323</v>
      </c>
      <c r="C4547" t="s">
        <v>10398</v>
      </c>
      <c r="D4547" t="s">
        <v>828</v>
      </c>
      <c r="E4547">
        <v>8.0419</v>
      </c>
      <c r="F4547">
        <v>11.74</v>
      </c>
      <c r="G4547">
        <v>-33.991040814930898</v>
      </c>
      <c r="H4547">
        <v>-18.772808394963899</v>
      </c>
      <c r="I4547">
        <v>7.4662003588373302</v>
      </c>
      <c r="J4547">
        <v>-15.0724407402182</v>
      </c>
      <c r="K4547">
        <v>11.8585274779679</v>
      </c>
      <c r="L4547">
        <v>11.603667356797001</v>
      </c>
      <c r="M4547">
        <v>51.7074692682815</v>
      </c>
      <c r="N4547">
        <v>2.18252656434474</v>
      </c>
      <c r="O4547">
        <v>26.490630323679699</v>
      </c>
      <c r="P4547">
        <v>31.910112359550499</v>
      </c>
      <c r="Q4547">
        <v>4.7892825707609998E-2</v>
      </c>
    </row>
    <row r="4548" spans="1:17" hidden="1" x14ac:dyDescent="0.3">
      <c r="A4548" t="s">
        <v>9324</v>
      </c>
      <c r="B4548" t="s">
        <v>9325</v>
      </c>
      <c r="C4548" t="s">
        <v>10398</v>
      </c>
      <c r="D4548" t="s">
        <v>80</v>
      </c>
      <c r="E4548">
        <v>8.0206099999999996</v>
      </c>
      <c r="F4548">
        <v>23.96</v>
      </c>
      <c r="G4548">
        <v>49.613533576177502</v>
      </c>
      <c r="H4548">
        <v>3.9862968422089899</v>
      </c>
      <c r="I4548">
        <v>15.2380363659674</v>
      </c>
      <c r="J4548">
        <v>6.9649368582566096</v>
      </c>
      <c r="K4548">
        <v>19.257623795114601</v>
      </c>
      <c r="L4548">
        <v>17.141203270785901</v>
      </c>
      <c r="M4548">
        <v>76.126661682964397</v>
      </c>
      <c r="N4548">
        <v>0.538069331357516</v>
      </c>
      <c r="O4548">
        <v>0</v>
      </c>
      <c r="P4548">
        <v>121.23730378578</v>
      </c>
      <c r="Q4548">
        <v>6.2471454261248997E-2</v>
      </c>
    </row>
    <row r="4549" spans="1:17" hidden="1" x14ac:dyDescent="0.3">
      <c r="A4549" t="s">
        <v>9326</v>
      </c>
      <c r="B4549" t="s">
        <v>9327</v>
      </c>
      <c r="C4549" t="s">
        <v>10398</v>
      </c>
      <c r="D4549" t="s">
        <v>1458</v>
      </c>
      <c r="E4549">
        <v>8.0143360000000001</v>
      </c>
      <c r="F4549">
        <v>25.6</v>
      </c>
      <c r="G4549">
        <v>-17.312944923737099</v>
      </c>
      <c r="H4549">
        <v>6.8826844692909797</v>
      </c>
      <c r="I4549">
        <v>-7.5598910951724401</v>
      </c>
      <c r="J4549">
        <v>-0.72717408725927501</v>
      </c>
      <c r="K4549">
        <v>23.817247611119502</v>
      </c>
      <c r="L4549">
        <v>22.8792372999606</v>
      </c>
      <c r="M4549">
        <v>99.999891681062493</v>
      </c>
      <c r="N4549">
        <v>1.8751998294788399</v>
      </c>
      <c r="O4549">
        <v>0</v>
      </c>
      <c r="P4549">
        <v>18.354137771613502</v>
      </c>
    </row>
    <row r="4550" spans="1:17" hidden="1" x14ac:dyDescent="0.3">
      <c r="A4550" t="s">
        <v>9328</v>
      </c>
      <c r="B4550" t="s">
        <v>9329</v>
      </c>
      <c r="C4550" t="s">
        <v>10398</v>
      </c>
      <c r="D4550" t="s">
        <v>215</v>
      </c>
      <c r="E4550">
        <v>8.0001800999999997</v>
      </c>
      <c r="F4550">
        <v>0.99</v>
      </c>
      <c r="G4550">
        <v>22.7140456295691</v>
      </c>
      <c r="H4550">
        <v>17.2650836311558</v>
      </c>
      <c r="I4550">
        <v>65.238036365967403</v>
      </c>
      <c r="J4550">
        <v>-9.0528169224292796</v>
      </c>
      <c r="K4550">
        <v>0.92307490405114401</v>
      </c>
      <c r="L4550">
        <v>0.778773814813424</v>
      </c>
      <c r="M4550">
        <v>41.0079318682767</v>
      </c>
      <c r="N4550">
        <v>1.1735429551816801</v>
      </c>
      <c r="O4550">
        <v>16.161616161616099</v>
      </c>
      <c r="P4550">
        <v>94.117647058823493</v>
      </c>
      <c r="Q4550">
        <v>6.8997983204638E-2</v>
      </c>
    </row>
    <row r="4551" spans="1:17" hidden="1" x14ac:dyDescent="0.3">
      <c r="A4551" t="s">
        <v>9330</v>
      </c>
      <c r="B4551" t="s">
        <v>9331</v>
      </c>
      <c r="C4551" t="s">
        <v>10398</v>
      </c>
      <c r="D4551" t="s">
        <v>1458</v>
      </c>
      <c r="E4551">
        <v>7.9892208</v>
      </c>
      <c r="F4551">
        <v>15.84</v>
      </c>
      <c r="G4551">
        <v>21.2634961790197</v>
      </c>
      <c r="H4551">
        <v>-9.3622512242131108</v>
      </c>
      <c r="I4551">
        <v>-2.4748590111614899</v>
      </c>
      <c r="J4551">
        <v>-1.3170661922413101</v>
      </c>
      <c r="K4551">
        <v>15.1133748253466</v>
      </c>
      <c r="L4551">
        <v>13.575120745480801</v>
      </c>
      <c r="M4551">
        <v>57.332579852996297</v>
      </c>
      <c r="N4551">
        <v>0.47594313635823499</v>
      </c>
      <c r="O4551">
        <v>12.6893939393939</v>
      </c>
      <c r="P4551">
        <v>81.028571428571396</v>
      </c>
      <c r="Q4551">
        <v>6.1258788774466E-2</v>
      </c>
    </row>
    <row r="4552" spans="1:17" hidden="1" x14ac:dyDescent="0.3">
      <c r="A4552" t="s">
        <v>9332</v>
      </c>
      <c r="B4552" t="s">
        <v>9333</v>
      </c>
      <c r="C4552" t="s">
        <v>10398</v>
      </c>
      <c r="D4552" t="s">
        <v>1657</v>
      </c>
      <c r="E4552">
        <v>7.9570350000000003</v>
      </c>
      <c r="F4552">
        <v>16.649999999999999</v>
      </c>
      <c r="G4552">
        <v>30.965659011365702</v>
      </c>
      <c r="H4552">
        <v>11.3441024089697</v>
      </c>
      <c r="I4552">
        <v>-35.423996073622099</v>
      </c>
      <c r="J4552">
        <v>-1.76892293670044</v>
      </c>
      <c r="K4552">
        <v>17.5189350155248</v>
      </c>
      <c r="L4552">
        <v>18.731930709059998</v>
      </c>
      <c r="M4552">
        <v>43.902494076663402</v>
      </c>
      <c r="N4552">
        <v>0.34444775007581802</v>
      </c>
      <c r="O4552">
        <v>74.9549549549549</v>
      </c>
      <c r="P4552">
        <v>82.967032967032907</v>
      </c>
      <c r="Q4552">
        <v>0.11886970457108301</v>
      </c>
    </row>
    <row r="4553" spans="1:17" hidden="1" x14ac:dyDescent="0.3">
      <c r="A4553" t="s">
        <v>9334</v>
      </c>
      <c r="B4553" t="s">
        <v>9335</v>
      </c>
      <c r="C4553" t="s">
        <v>10398</v>
      </c>
      <c r="D4553" t="s">
        <v>407</v>
      </c>
      <c r="E4553">
        <v>7.9515000000000002</v>
      </c>
      <c r="F4553">
        <v>25.65</v>
      </c>
      <c r="G4553">
        <v>12.748195719213101</v>
      </c>
      <c r="H4553">
        <v>33.333438684020301</v>
      </c>
      <c r="I4553">
        <v>39.459985587916599</v>
      </c>
      <c r="J4553">
        <v>-0.689342174370564</v>
      </c>
      <c r="K4553">
        <v>21.809549048722499</v>
      </c>
      <c r="L4553">
        <v>19.095170394148699</v>
      </c>
      <c r="M4553">
        <v>57.4500533243936</v>
      </c>
      <c r="N4553">
        <v>1.3563810861568</v>
      </c>
      <c r="O4553">
        <v>11.617933723196799</v>
      </c>
      <c r="P4553">
        <v>106.854838709677</v>
      </c>
      <c r="Q4553">
        <v>6.2273792045769001E-2</v>
      </c>
    </row>
    <row r="4554" spans="1:17" hidden="1" x14ac:dyDescent="0.3">
      <c r="A4554" t="s">
        <v>9336</v>
      </c>
      <c r="B4554" t="s">
        <v>9337</v>
      </c>
      <c r="C4554" t="s">
        <v>10398</v>
      </c>
      <c r="D4554" t="s">
        <v>77</v>
      </c>
      <c r="E4554">
        <v>7.9363248000000004</v>
      </c>
      <c r="F4554">
        <v>24</v>
      </c>
      <c r="G4554">
        <v>-54.570201851614797</v>
      </c>
      <c r="H4554">
        <v>4.3594637729550003</v>
      </c>
      <c r="I4554">
        <v>-32.381011253080104</v>
      </c>
      <c r="J4554">
        <v>-5.5743712421487297</v>
      </c>
      <c r="K4554">
        <v>22.834792739612201</v>
      </c>
      <c r="L4554">
        <v>25.394911066797601</v>
      </c>
      <c r="M4554">
        <v>53.818993159458401</v>
      </c>
      <c r="N4554">
        <v>1.4170637804562101</v>
      </c>
      <c r="O4554">
        <v>45.7916666666666</v>
      </c>
      <c r="P4554">
        <v>31.506849315068401</v>
      </c>
      <c r="Q4554">
        <v>-1.5460501654247E-2</v>
      </c>
    </row>
    <row r="4555" spans="1:17" hidden="1" x14ac:dyDescent="0.3">
      <c r="A4555" t="s">
        <v>9338</v>
      </c>
      <c r="B4555" t="s">
        <v>9339</v>
      </c>
      <c r="C4555" t="s">
        <v>10398</v>
      </c>
      <c r="D4555" t="s">
        <v>753</v>
      </c>
      <c r="E4555">
        <v>7.8703070319999897</v>
      </c>
      <c r="F4555">
        <v>89.26</v>
      </c>
      <c r="G4555">
        <v>-8.2175248396678704</v>
      </c>
      <c r="H4555">
        <v>0.60186605496872803</v>
      </c>
      <c r="I4555">
        <v>0.88630793799270002</v>
      </c>
      <c r="J4555">
        <v>2.6959893440013101</v>
      </c>
      <c r="K4555">
        <v>86.075522104105204</v>
      </c>
      <c r="L4555">
        <v>82.438743776923701</v>
      </c>
      <c r="M4555">
        <v>56.3654480897074</v>
      </c>
      <c r="N4555">
        <v>0.86381428128288196</v>
      </c>
      <c r="O4555">
        <v>9.0970199417432092</v>
      </c>
      <c r="P4555">
        <v>29.3623188405797</v>
      </c>
    </row>
    <row r="4556" spans="1:17" hidden="1" x14ac:dyDescent="0.3">
      <c r="A4556" t="s">
        <v>9340</v>
      </c>
      <c r="B4556" t="s">
        <v>9341</v>
      </c>
      <c r="C4556" t="s">
        <v>10398</v>
      </c>
      <c r="D4556" t="s">
        <v>407</v>
      </c>
      <c r="E4556">
        <v>7.8675940000000004</v>
      </c>
      <c r="F4556">
        <v>30.92</v>
      </c>
      <c r="G4556">
        <v>23.551474669078399</v>
      </c>
      <c r="H4556">
        <v>-4.2629331980658103</v>
      </c>
      <c r="I4556">
        <v>16.397960970868098</v>
      </c>
      <c r="J4556">
        <v>-9.4349233916742605</v>
      </c>
      <c r="K4556">
        <v>33.185996903386403</v>
      </c>
      <c r="L4556">
        <v>29.636695000883101</v>
      </c>
      <c r="M4556">
        <v>29.731913031888599</v>
      </c>
      <c r="N4556">
        <v>0.171391618380064</v>
      </c>
      <c r="O4556">
        <v>43.725743855109897</v>
      </c>
      <c r="P4556">
        <v>62.736842105263101</v>
      </c>
      <c r="Q4556">
        <v>0.10690547135294901</v>
      </c>
    </row>
    <row r="4557" spans="1:17" hidden="1" x14ac:dyDescent="0.3">
      <c r="A4557" t="s">
        <v>9342</v>
      </c>
      <c r="B4557" t="s">
        <v>9343</v>
      </c>
      <c r="C4557" t="s">
        <v>10398</v>
      </c>
      <c r="D4557" t="s">
        <v>4755</v>
      </c>
      <c r="E4557">
        <v>7.8479999999999999</v>
      </c>
      <c r="F4557">
        <v>6.54</v>
      </c>
      <c r="G4557">
        <v>-4.30629035628405</v>
      </c>
      <c r="H4557">
        <v>-0.967431923289924</v>
      </c>
      <c r="I4557">
        <v>-12.098538458451699</v>
      </c>
      <c r="J4557">
        <v>0.157380918174856</v>
      </c>
      <c r="K4557">
        <v>6.0831056999664899</v>
      </c>
      <c r="L4557">
        <v>6.0617155408050403</v>
      </c>
      <c r="M4557">
        <v>66.128431420720105</v>
      </c>
      <c r="N4557">
        <v>0.14241893848359499</v>
      </c>
      <c r="O4557">
        <v>22.629969418960201</v>
      </c>
      <c r="P4557">
        <v>45.011086474501099</v>
      </c>
      <c r="Q4557">
        <v>3.2423673532989999E-2</v>
      </c>
    </row>
    <row r="4558" spans="1:17" hidden="1" x14ac:dyDescent="0.3">
      <c r="A4558" t="s">
        <v>9344</v>
      </c>
      <c r="B4558" t="s">
        <v>9345</v>
      </c>
      <c r="C4558" t="s">
        <v>10398</v>
      </c>
      <c r="D4558" t="s">
        <v>215</v>
      </c>
      <c r="E4558">
        <v>7.8364763999999996</v>
      </c>
      <c r="F4558">
        <v>12.75</v>
      </c>
      <c r="G4558">
        <v>121.39060529037999</v>
      </c>
      <c r="H4558">
        <v>7.0313280961954803</v>
      </c>
      <c r="I4558">
        <v>15.272903869454099</v>
      </c>
      <c r="J4558">
        <v>0.88301342137281202</v>
      </c>
      <c r="K4558">
        <v>12.562956181837899</v>
      </c>
      <c r="L4558">
        <v>10.9311900450941</v>
      </c>
      <c r="M4558">
        <v>50.3302580995855</v>
      </c>
      <c r="N4558">
        <v>0.78408563169701195</v>
      </c>
      <c r="O4558">
        <v>44.7843137254902</v>
      </c>
      <c r="P4558">
        <v>165.625</v>
      </c>
      <c r="Q4558">
        <v>9.3570280227165001E-2</v>
      </c>
    </row>
    <row r="4559" spans="1:17" hidden="1" x14ac:dyDescent="0.3">
      <c r="A4559" t="s">
        <v>9346</v>
      </c>
      <c r="B4559" t="s">
        <v>9347</v>
      </c>
      <c r="C4559" t="s">
        <v>10398</v>
      </c>
      <c r="D4559" t="s">
        <v>1379</v>
      </c>
      <c r="E4559">
        <v>7.7958959999999999</v>
      </c>
      <c r="F4559">
        <v>200.1</v>
      </c>
      <c r="G4559">
        <v>-3.7445900743495599</v>
      </c>
      <c r="H4559">
        <v>0.56259687405397496</v>
      </c>
      <c r="I4559">
        <v>44.1260244756823</v>
      </c>
      <c r="J4559">
        <v>-1.71336738114487</v>
      </c>
      <c r="K4559">
        <v>188.30684143892699</v>
      </c>
      <c r="L4559">
        <v>159.33002599840401</v>
      </c>
      <c r="M4559">
        <v>96.690075346908301</v>
      </c>
      <c r="N4559">
        <v>2.3838383838383801</v>
      </c>
      <c r="O4559">
        <v>0.49975012493752502</v>
      </c>
      <c r="P4559">
        <v>78.342245989304701</v>
      </c>
    </row>
    <row r="4560" spans="1:17" hidden="1" x14ac:dyDescent="0.3">
      <c r="A4560" t="s">
        <v>9348</v>
      </c>
      <c r="B4560" t="s">
        <v>9349</v>
      </c>
      <c r="C4560" t="s">
        <v>10398</v>
      </c>
      <c r="D4560" t="s">
        <v>533</v>
      </c>
      <c r="E4560">
        <v>7.7544599999999999</v>
      </c>
      <c r="F4560">
        <v>7.77</v>
      </c>
      <c r="G4560">
        <v>-29.5936466781231</v>
      </c>
      <c r="H4560">
        <v>-4.4216633567959702</v>
      </c>
      <c r="I4560">
        <v>-18.095296967365801</v>
      </c>
      <c r="J4560">
        <v>-1.71336738114487</v>
      </c>
      <c r="K4560">
        <v>7.7699997739519402</v>
      </c>
      <c r="L4560">
        <v>7.7574240219238497</v>
      </c>
      <c r="M4560">
        <v>100</v>
      </c>
      <c r="O4560">
        <v>0</v>
      </c>
      <c r="P4560">
        <v>0</v>
      </c>
    </row>
    <row r="4561" spans="1:17" hidden="1" x14ac:dyDescent="0.3">
      <c r="A4561" t="s">
        <v>9350</v>
      </c>
      <c r="B4561" t="s">
        <v>9351</v>
      </c>
      <c r="C4561" t="s">
        <v>10398</v>
      </c>
      <c r="D4561" t="s">
        <v>2435</v>
      </c>
      <c r="E4561">
        <v>7.7216445</v>
      </c>
      <c r="F4561">
        <v>3.17</v>
      </c>
      <c r="G4561">
        <v>49.502398519616897</v>
      </c>
      <c r="H4561">
        <v>-6.1223436289048099</v>
      </c>
      <c r="I4561">
        <v>16.7983200539107</v>
      </c>
      <c r="J4561">
        <v>4.53663261885512</v>
      </c>
      <c r="K4561">
        <v>2.7805591959974998</v>
      </c>
      <c r="L4561">
        <v>2.7170441165610502</v>
      </c>
      <c r="M4561">
        <v>76.959473518250405</v>
      </c>
      <c r="N4561">
        <v>1.47573550279065</v>
      </c>
      <c r="O4561">
        <v>104.731861198738</v>
      </c>
      <c r="P4561">
        <v>104.51612903225799</v>
      </c>
      <c r="Q4561">
        <v>9.4182279832190005E-2</v>
      </c>
    </row>
    <row r="4562" spans="1:17" hidden="1" x14ac:dyDescent="0.3">
      <c r="A4562" t="s">
        <v>9352</v>
      </c>
      <c r="B4562" t="s">
        <v>9353</v>
      </c>
      <c r="C4562" t="s">
        <v>10398</v>
      </c>
      <c r="D4562" t="s">
        <v>407</v>
      </c>
      <c r="E4562">
        <v>7.6734624</v>
      </c>
      <c r="F4562">
        <v>10.58</v>
      </c>
      <c r="G4562">
        <v>-36.949163315601197</v>
      </c>
      <c r="H4562">
        <v>-22.243445535013802</v>
      </c>
      <c r="I4562">
        <v>-60.375711588206002</v>
      </c>
      <c r="J4562">
        <v>-5.3740816668591602</v>
      </c>
      <c r="K4562">
        <v>13.227176799276799</v>
      </c>
      <c r="L4562">
        <v>14.372280479129101</v>
      </c>
      <c r="M4562">
        <v>46.642431353682603</v>
      </c>
      <c r="N4562">
        <v>3.39060702875399</v>
      </c>
      <c r="O4562">
        <v>102.457466918714</v>
      </c>
      <c r="P4562">
        <v>23.023255813953501</v>
      </c>
      <c r="Q4562">
        <v>9.2773213027172993E-2</v>
      </c>
    </row>
    <row r="4563" spans="1:17" hidden="1" x14ac:dyDescent="0.3">
      <c r="A4563" t="s">
        <v>9354</v>
      </c>
      <c r="B4563" t="s">
        <v>9355</v>
      </c>
      <c r="C4563" t="s">
        <v>10398</v>
      </c>
      <c r="D4563" t="s">
        <v>1657</v>
      </c>
      <c r="E4563">
        <v>7.6641374400000002</v>
      </c>
      <c r="F4563">
        <v>3.1</v>
      </c>
      <c r="G4563">
        <v>-90.843646678123093</v>
      </c>
      <c r="H4563">
        <v>-32.323449071081697</v>
      </c>
      <c r="I4563">
        <v>-73.037157432482104</v>
      </c>
      <c r="J4563">
        <v>-6.15123720363008</v>
      </c>
      <c r="K4563">
        <v>3.9702619395423699</v>
      </c>
      <c r="L4563">
        <v>5.9901484541778904</v>
      </c>
      <c r="M4563">
        <v>29.592418614065402</v>
      </c>
      <c r="N4563">
        <v>0.959881223903291</v>
      </c>
      <c r="O4563">
        <v>270.64516129032199</v>
      </c>
      <c r="P4563">
        <v>0.97719869706840401</v>
      </c>
      <c r="Q4563">
        <v>-0.26833345018223698</v>
      </c>
    </row>
    <row r="4564" spans="1:17" hidden="1" x14ac:dyDescent="0.3">
      <c r="A4564" t="s">
        <v>9356</v>
      </c>
      <c r="B4564" t="s">
        <v>9357</v>
      </c>
      <c r="C4564" t="s">
        <v>10398</v>
      </c>
      <c r="D4564" t="s">
        <v>51</v>
      </c>
      <c r="E4564">
        <v>7.6526102500000004</v>
      </c>
      <c r="F4564">
        <v>6.95</v>
      </c>
      <c r="G4564">
        <v>24.508348887286999</v>
      </c>
      <c r="H4564">
        <v>-3.5730070625951198</v>
      </c>
      <c r="I4564">
        <v>7.1299282578593397</v>
      </c>
      <c r="J4564">
        <v>8.6581496467189005</v>
      </c>
      <c r="K4564">
        <v>6.5322751957048801</v>
      </c>
      <c r="L4564">
        <v>5.9089425645260798</v>
      </c>
      <c r="M4564">
        <v>57.270387630169402</v>
      </c>
      <c r="N4564">
        <v>1.2443385005464001</v>
      </c>
      <c r="O4564">
        <v>15.1079136690647</v>
      </c>
      <c r="P4564">
        <v>73.75</v>
      </c>
      <c r="Q4564">
        <v>9.3735987401831006E-2</v>
      </c>
    </row>
    <row r="4565" spans="1:17" hidden="1" x14ac:dyDescent="0.3">
      <c r="A4565" t="s">
        <v>9358</v>
      </c>
      <c r="B4565" t="s">
        <v>9359</v>
      </c>
      <c r="C4565" t="s">
        <v>10398</v>
      </c>
      <c r="D4565" t="s">
        <v>3487</v>
      </c>
      <c r="E4565">
        <v>7.6178125000000003</v>
      </c>
      <c r="F4565">
        <v>9.5</v>
      </c>
      <c r="G4565">
        <v>138.01198712469301</v>
      </c>
      <c r="H4565">
        <v>-16.092750889952399</v>
      </c>
      <c r="I4565">
        <v>-24.406934048233701</v>
      </c>
      <c r="J4565">
        <v>-2.5078063086523201</v>
      </c>
      <c r="K4565">
        <v>10.4730595488011</v>
      </c>
      <c r="L4565">
        <v>9.3942266933623699</v>
      </c>
      <c r="M4565">
        <v>30.505612467593998</v>
      </c>
      <c r="N4565">
        <v>2.3649352920204398</v>
      </c>
      <c r="O4565">
        <v>53.473684210526301</v>
      </c>
      <c r="P4565">
        <v>176.16279069767401</v>
      </c>
    </row>
    <row r="4566" spans="1:17" hidden="1" x14ac:dyDescent="0.3">
      <c r="A4566" t="s">
        <v>9360</v>
      </c>
      <c r="B4566" t="s">
        <v>9361</v>
      </c>
      <c r="C4566" t="s">
        <v>10398</v>
      </c>
      <c r="D4566" t="s">
        <v>1223</v>
      </c>
      <c r="E4566">
        <v>7.6086080999999997</v>
      </c>
      <c r="F4566">
        <v>3.81</v>
      </c>
      <c r="G4566">
        <v>-14.834610533544801</v>
      </c>
      <c r="H4566">
        <v>2.3903257440214598</v>
      </c>
      <c r="I4566">
        <v>-5.3734034762416103</v>
      </c>
      <c r="J4566">
        <v>-7.48259815037565</v>
      </c>
      <c r="K4566">
        <v>3.86032215975357</v>
      </c>
      <c r="L4566">
        <v>3.65704666643239</v>
      </c>
      <c r="M4566">
        <v>44.985954273880999</v>
      </c>
      <c r="N4566">
        <v>0.62883258777330797</v>
      </c>
      <c r="O4566">
        <v>29.658792650918599</v>
      </c>
      <c r="P4566">
        <v>47.674418604651102</v>
      </c>
      <c r="Q4566">
        <v>7.6005955354555996E-2</v>
      </c>
    </row>
    <row r="4567" spans="1:17" hidden="1" x14ac:dyDescent="0.3">
      <c r="A4567" t="s">
        <v>9362</v>
      </c>
      <c r="B4567" t="s">
        <v>9363</v>
      </c>
      <c r="C4567" t="s">
        <v>10398</v>
      </c>
      <c r="D4567" t="s">
        <v>605</v>
      </c>
      <c r="E4567">
        <v>7.6000219900000001</v>
      </c>
      <c r="F4567">
        <v>8.3000000000000007</v>
      </c>
      <c r="G4567">
        <v>8.2801074747008006</v>
      </c>
      <c r="H4567">
        <v>-4.5363422558785302</v>
      </c>
      <c r="I4567">
        <v>-6.0845007460433296</v>
      </c>
      <c r="J4567">
        <v>-6.9364359339196104</v>
      </c>
      <c r="K4567">
        <v>8.5772125835352107</v>
      </c>
      <c r="L4567">
        <v>7.4344397660296897</v>
      </c>
      <c r="M4567">
        <v>37.184479661113699</v>
      </c>
      <c r="N4567">
        <v>0.18977291625395101</v>
      </c>
      <c r="O4567">
        <v>22.891566265060199</v>
      </c>
      <c r="P4567">
        <v>65.009940357852798</v>
      </c>
      <c r="Q4567">
        <v>6.5621203075790002E-2</v>
      </c>
    </row>
    <row r="4568" spans="1:17" hidden="1" x14ac:dyDescent="0.3">
      <c r="A4568" t="s">
        <v>9364</v>
      </c>
      <c r="B4568" t="s">
        <v>9365</v>
      </c>
      <c r="C4568" t="s">
        <v>10398</v>
      </c>
      <c r="D4568" t="s">
        <v>77</v>
      </c>
      <c r="E4568">
        <v>7.5763800000000003</v>
      </c>
      <c r="F4568">
        <v>25.77</v>
      </c>
      <c r="G4568">
        <v>-24.6241965762901</v>
      </c>
      <c r="H4568">
        <v>-4.4216633567959702</v>
      </c>
      <c r="I4568">
        <v>-18.095296967365801</v>
      </c>
      <c r="J4568">
        <v>-1.71336738114487</v>
      </c>
      <c r="K4568">
        <v>25.769849158648601</v>
      </c>
      <c r="L4568">
        <v>25.5950866333603</v>
      </c>
      <c r="M4568">
        <v>100</v>
      </c>
      <c r="O4568">
        <v>0</v>
      </c>
      <c r="P4568">
        <v>4.9694501018329804</v>
      </c>
    </row>
    <row r="4569" spans="1:17" hidden="1" x14ac:dyDescent="0.3">
      <c r="A4569" t="s">
        <v>9366</v>
      </c>
      <c r="B4569" t="s">
        <v>9367</v>
      </c>
      <c r="C4569" t="s">
        <v>10398</v>
      </c>
      <c r="D4569" t="s">
        <v>533</v>
      </c>
      <c r="E4569">
        <v>7.5752220000000001</v>
      </c>
      <c r="F4569">
        <v>11.72</v>
      </c>
      <c r="G4569">
        <v>190.13608305160599</v>
      </c>
      <c r="H4569">
        <v>-9.1000259298953896</v>
      </c>
      <c r="I4569">
        <v>26.954207983129098</v>
      </c>
      <c r="J4569">
        <v>-4.6069844024214701</v>
      </c>
      <c r="K4569">
        <v>11.602271148706199</v>
      </c>
      <c r="L4569">
        <v>9.0876455853668308</v>
      </c>
      <c r="M4569">
        <v>49.3242421171445</v>
      </c>
      <c r="N4569">
        <v>0.35763178169938198</v>
      </c>
      <c r="O4569">
        <v>64.931740614334402</v>
      </c>
      <c r="P4569">
        <v>216.756756756756</v>
      </c>
      <c r="Q4569">
        <v>0.120945886907209</v>
      </c>
    </row>
    <row r="4570" spans="1:17" hidden="1" x14ac:dyDescent="0.3">
      <c r="A4570" t="s">
        <v>9368</v>
      </c>
      <c r="B4570" t="s">
        <v>9369</v>
      </c>
      <c r="C4570" t="s">
        <v>10398</v>
      </c>
      <c r="D4570" t="s">
        <v>1458</v>
      </c>
      <c r="E4570">
        <v>7.5611591999999996</v>
      </c>
      <c r="F4570">
        <v>14.91</v>
      </c>
      <c r="G4570">
        <v>12.677345688289</v>
      </c>
      <c r="H4570">
        <v>27.899011748689201</v>
      </c>
      <c r="I4570">
        <v>8.7983200539107091</v>
      </c>
      <c r="J4570">
        <v>9.4134930015624203</v>
      </c>
      <c r="K4570">
        <v>13.137444773579199</v>
      </c>
      <c r="L4570">
        <v>11.435143470343199</v>
      </c>
      <c r="M4570">
        <v>51.555854324387198</v>
      </c>
      <c r="N4570">
        <v>0.81017518991128601</v>
      </c>
      <c r="O4570">
        <v>10.5969148222669</v>
      </c>
      <c r="P4570">
        <v>75.411764705882305</v>
      </c>
      <c r="Q4570">
        <v>8.4270096556938998E-2</v>
      </c>
    </row>
    <row r="4571" spans="1:17" hidden="1" x14ac:dyDescent="0.3">
      <c r="A4571" t="s">
        <v>9370</v>
      </c>
      <c r="B4571" t="s">
        <v>9371</v>
      </c>
      <c r="C4571" t="s">
        <v>10398</v>
      </c>
      <c r="D4571" t="s">
        <v>21</v>
      </c>
      <c r="E4571">
        <v>7.5448003679999998</v>
      </c>
      <c r="F4571">
        <v>2.1800000000000002</v>
      </c>
      <c r="G4571">
        <v>-10.467963618013799</v>
      </c>
      <c r="H4571">
        <v>40.022781087648397</v>
      </c>
      <c r="I4571">
        <v>-9.6375855245797908</v>
      </c>
      <c r="J4571">
        <v>18.517846491687401</v>
      </c>
      <c r="K4571">
        <v>1.67678638097926</v>
      </c>
      <c r="L4571">
        <v>1.7156776160446601</v>
      </c>
      <c r="M4571">
        <v>91.186381147636695</v>
      </c>
      <c r="N4571">
        <v>2.0178672408374099</v>
      </c>
      <c r="O4571">
        <v>17.431192660550401</v>
      </c>
      <c r="P4571">
        <v>156.470588235294</v>
      </c>
      <c r="Q4571">
        <v>6.8627837979645001E-2</v>
      </c>
    </row>
    <row r="4572" spans="1:17" hidden="1" x14ac:dyDescent="0.3">
      <c r="A4572" t="s">
        <v>9372</v>
      </c>
      <c r="B4572" t="s">
        <v>9373</v>
      </c>
      <c r="C4572" t="s">
        <v>10398</v>
      </c>
      <c r="D4572" t="s">
        <v>533</v>
      </c>
      <c r="E4572">
        <v>7.5419999999999998</v>
      </c>
      <c r="F4572">
        <v>25.14</v>
      </c>
      <c r="G4572">
        <v>-16.706354356614298</v>
      </c>
      <c r="H4572">
        <v>24.651507374911301</v>
      </c>
      <c r="I4572">
        <v>10.170009155082999</v>
      </c>
      <c r="J4572">
        <v>-10.4719880708</v>
      </c>
      <c r="K4572">
        <v>23.889566095311999</v>
      </c>
      <c r="L4572">
        <v>21.104334642738799</v>
      </c>
      <c r="M4572">
        <v>38.411435458434802</v>
      </c>
      <c r="N4572">
        <v>1.14753659251957</v>
      </c>
      <c r="O4572">
        <v>23.309466984884601</v>
      </c>
      <c r="P4572">
        <v>65.503620803159905</v>
      </c>
    </row>
    <row r="4573" spans="1:17" hidden="1" x14ac:dyDescent="0.3">
      <c r="A4573" t="s">
        <v>9374</v>
      </c>
      <c r="B4573" t="s">
        <v>9375</v>
      </c>
      <c r="C4573" t="s">
        <v>10398</v>
      </c>
      <c r="D4573" t="s">
        <v>21</v>
      </c>
      <c r="E4573">
        <v>7.4979779999999998</v>
      </c>
      <c r="F4573">
        <v>7.45</v>
      </c>
      <c r="G4573">
        <v>57.123145301826703</v>
      </c>
      <c r="H4573">
        <v>75.386028950896304</v>
      </c>
      <c r="I4573">
        <v>33.945519359164699</v>
      </c>
      <c r="J4573">
        <v>-0.76869801542287497</v>
      </c>
      <c r="K4573">
        <v>6.1917444593983797</v>
      </c>
      <c r="L4573">
        <v>5.4508966943374597</v>
      </c>
      <c r="M4573">
        <v>87.364086456981397</v>
      </c>
      <c r="N4573">
        <v>0.50156739811912199</v>
      </c>
      <c r="O4573">
        <v>7.3825503355704702</v>
      </c>
      <c r="P4573">
        <v>274.371859296482</v>
      </c>
    </row>
    <row r="4574" spans="1:17" hidden="1" x14ac:dyDescent="0.3">
      <c r="A4574" t="s">
        <v>9376</v>
      </c>
      <c r="B4574" t="s">
        <v>9377</v>
      </c>
      <c r="C4574" t="s">
        <v>10398</v>
      </c>
      <c r="D4574" t="s">
        <v>605</v>
      </c>
      <c r="E4574">
        <v>7.4900897999999998</v>
      </c>
      <c r="F4574">
        <v>24.21</v>
      </c>
      <c r="G4574">
        <v>62.549210464734003</v>
      </c>
      <c r="H4574">
        <v>-4.4216633567959702</v>
      </c>
      <c r="I4574">
        <v>-2.4240117308632398</v>
      </c>
      <c r="J4574">
        <v>-1.71336738114487</v>
      </c>
      <c r="K4574">
        <v>23.424064950484102</v>
      </c>
      <c r="M4574">
        <v>99.997122905156402</v>
      </c>
      <c r="N4574">
        <v>0</v>
      </c>
      <c r="O4574">
        <v>0</v>
      </c>
      <c r="P4574">
        <v>101.75</v>
      </c>
    </row>
    <row r="4575" spans="1:17" hidden="1" x14ac:dyDescent="0.3">
      <c r="A4575" t="s">
        <v>9378</v>
      </c>
      <c r="B4575" t="s">
        <v>9379</v>
      </c>
      <c r="C4575" t="s">
        <v>10398</v>
      </c>
      <c r="D4575" t="s">
        <v>171</v>
      </c>
      <c r="E4575">
        <v>7.3773125999999998</v>
      </c>
      <c r="F4575">
        <v>14</v>
      </c>
      <c r="G4575">
        <v>-23.533040617516999</v>
      </c>
      <c r="H4575">
        <v>-6.4273940158217604</v>
      </c>
      <c r="I4575">
        <v>-25.318623673793901</v>
      </c>
      <c r="J4575">
        <v>-1.85935278260472</v>
      </c>
      <c r="K4575">
        <v>14.014682298360199</v>
      </c>
      <c r="L4575">
        <v>15.291486341671099</v>
      </c>
      <c r="M4575">
        <v>60.761902265148002</v>
      </c>
      <c r="N4575">
        <v>1.1331100436513799</v>
      </c>
      <c r="O4575">
        <v>56.428571428571402</v>
      </c>
      <c r="P4575">
        <v>11.5537848605577</v>
      </c>
      <c r="Q4575">
        <v>-1.2574831165466E-2</v>
      </c>
    </row>
    <row r="4576" spans="1:17" hidden="1" x14ac:dyDescent="0.3">
      <c r="A4576" t="s">
        <v>9380</v>
      </c>
      <c r="B4576" t="s">
        <v>9381</v>
      </c>
      <c r="C4576" t="s">
        <v>10398</v>
      </c>
      <c r="D4576" t="s">
        <v>407</v>
      </c>
      <c r="E4576">
        <v>7.3425000000000002</v>
      </c>
      <c r="F4576">
        <v>22.25</v>
      </c>
      <c r="G4576">
        <v>58.487502941488003</v>
      </c>
      <c r="H4576">
        <v>52.689447754315097</v>
      </c>
      <c r="I4576">
        <v>-18.274749636724302</v>
      </c>
      <c r="J4576">
        <v>19.7642958490956</v>
      </c>
      <c r="K4576">
        <v>16.034727582467401</v>
      </c>
      <c r="L4576">
        <v>16.8672596021831</v>
      </c>
      <c r="M4576">
        <v>94.243456415422102</v>
      </c>
      <c r="N4576">
        <v>3.6375708153216499</v>
      </c>
      <c r="O4576">
        <v>13.258426966292101</v>
      </c>
      <c r="P4576">
        <v>115.600775193798</v>
      </c>
      <c r="Q4576">
        <v>0.111758171664765</v>
      </c>
    </row>
    <row r="4577" spans="1:17" hidden="1" x14ac:dyDescent="0.3">
      <c r="A4577" t="s">
        <v>9382</v>
      </c>
      <c r="B4577" t="s">
        <v>9383</v>
      </c>
      <c r="C4577" t="s">
        <v>10398</v>
      </c>
      <c r="E4577">
        <v>7.3245627519999896</v>
      </c>
      <c r="F4577">
        <v>85.28</v>
      </c>
      <c r="G4577">
        <v>435.54883178443401</v>
      </c>
      <c r="H4577">
        <v>272.29447764505898</v>
      </c>
      <c r="I4577">
        <v>266.048847176778</v>
      </c>
      <c r="J4577">
        <v>19.8006960539239</v>
      </c>
      <c r="K4577">
        <v>40.476588920808602</v>
      </c>
      <c r="L4577">
        <v>25.238657959105701</v>
      </c>
      <c r="M4577">
        <v>84.813111497855601</v>
      </c>
      <c r="N4577">
        <v>1.18711490649659</v>
      </c>
      <c r="O4577">
        <v>0</v>
      </c>
      <c r="P4577">
        <v>617.24137931034397</v>
      </c>
      <c r="Q4577">
        <v>0.155873130357676</v>
      </c>
    </row>
    <row r="4578" spans="1:17" hidden="1" x14ac:dyDescent="0.3">
      <c r="A4578" t="s">
        <v>9384</v>
      </c>
      <c r="B4578" t="s">
        <v>9385</v>
      </c>
      <c r="C4578" t="s">
        <v>10398</v>
      </c>
      <c r="D4578" t="s">
        <v>2771</v>
      </c>
      <c r="E4578">
        <v>7.2560122180000004</v>
      </c>
      <c r="F4578">
        <v>6.37</v>
      </c>
      <c r="G4578">
        <v>-21.4442409056273</v>
      </c>
      <c r="H4578">
        <v>-4.7256147245771301</v>
      </c>
      <c r="I4578">
        <v>22.833906572457099</v>
      </c>
      <c r="J4578">
        <v>-4.3839905265454702</v>
      </c>
      <c r="K4578">
        <v>6.2135302901801301</v>
      </c>
      <c r="L4578">
        <v>6.07353076965338</v>
      </c>
      <c r="M4578">
        <v>45.687697345943597</v>
      </c>
      <c r="N4578">
        <v>0.42003444472464202</v>
      </c>
      <c r="O4578">
        <v>34.222919937205603</v>
      </c>
      <c r="P4578">
        <v>48.484848484848399</v>
      </c>
      <c r="Q4578">
        <v>3.2770075321242001E-2</v>
      </c>
    </row>
    <row r="4579" spans="1:17" hidden="1" x14ac:dyDescent="0.3">
      <c r="A4579" t="s">
        <v>9386</v>
      </c>
      <c r="B4579" t="s">
        <v>9387</v>
      </c>
      <c r="C4579" t="s">
        <v>10398</v>
      </c>
      <c r="D4579" t="s">
        <v>77</v>
      </c>
      <c r="E4579">
        <v>7.232996</v>
      </c>
      <c r="F4579">
        <v>7.22</v>
      </c>
      <c r="G4579">
        <v>136.82701752851801</v>
      </c>
      <c r="H4579">
        <v>0.52019710832030397</v>
      </c>
      <c r="I4579">
        <v>148.32536723927601</v>
      </c>
      <c r="J4579">
        <v>-1.71336738114487</v>
      </c>
      <c r="K4579">
        <v>5.42975274236729</v>
      </c>
      <c r="M4579">
        <v>100</v>
      </c>
      <c r="N4579">
        <v>0.77922077922077904</v>
      </c>
      <c r="O4579">
        <v>0</v>
      </c>
      <c r="P4579">
        <v>166.42066420664199</v>
      </c>
    </row>
    <row r="4580" spans="1:17" hidden="1" x14ac:dyDescent="0.3">
      <c r="A4580" t="s">
        <v>9388</v>
      </c>
      <c r="B4580" t="s">
        <v>9389</v>
      </c>
      <c r="C4580" t="s">
        <v>10398</v>
      </c>
      <c r="D4580" t="s">
        <v>1171</v>
      </c>
      <c r="E4580">
        <v>7.2326449999999998</v>
      </c>
      <c r="F4580">
        <v>11.14</v>
      </c>
      <c r="G4580">
        <v>-17.633847683148201</v>
      </c>
      <c r="H4580">
        <v>-4.4216633567959702</v>
      </c>
      <c r="I4580">
        <v>0.41534133050646099</v>
      </c>
      <c r="J4580">
        <v>-1.71336738114487</v>
      </c>
      <c r="K4580">
        <v>10.8271271151263</v>
      </c>
      <c r="L4580">
        <v>10.015278978476999</v>
      </c>
      <c r="M4580">
        <v>74.015420579939899</v>
      </c>
      <c r="N4580">
        <v>0</v>
      </c>
      <c r="O4580">
        <v>22.621184919209998</v>
      </c>
      <c r="P4580">
        <v>58.915834522111197</v>
      </c>
    </row>
    <row r="4581" spans="1:17" hidden="1" x14ac:dyDescent="0.3">
      <c r="A4581" t="s">
        <v>9390</v>
      </c>
      <c r="B4581" t="s">
        <v>9391</v>
      </c>
      <c r="C4581" t="s">
        <v>10398</v>
      </c>
      <c r="D4581" t="s">
        <v>514</v>
      </c>
      <c r="E4581">
        <v>7.2051749999999997</v>
      </c>
      <c r="F4581">
        <v>7.75</v>
      </c>
      <c r="G4581">
        <v>28.569618627999201</v>
      </c>
      <c r="H4581">
        <v>-11.3844484708415</v>
      </c>
      <c r="I4581">
        <v>88.571369699300703</v>
      </c>
      <c r="J4581">
        <v>-4.8383673811448702</v>
      </c>
      <c r="K4581">
        <v>8.0514304207501493</v>
      </c>
      <c r="L4581">
        <v>6.8923136646707697</v>
      </c>
      <c r="M4581">
        <v>42.7154582903568</v>
      </c>
      <c r="N4581">
        <v>0.28699572411228802</v>
      </c>
      <c r="O4581">
        <v>45.0322580645161</v>
      </c>
      <c r="P4581">
        <v>120.79772079772</v>
      </c>
      <c r="Q4581">
        <v>1.8696655302591E-2</v>
      </c>
    </row>
    <row r="4582" spans="1:17" hidden="1" x14ac:dyDescent="0.3">
      <c r="A4582" t="s">
        <v>9392</v>
      </c>
      <c r="B4582" t="s">
        <v>9393</v>
      </c>
      <c r="C4582" t="s">
        <v>10398</v>
      </c>
      <c r="D4582" t="s">
        <v>738</v>
      </c>
      <c r="E4582">
        <v>7.1545050000000003</v>
      </c>
      <c r="F4582">
        <v>185</v>
      </c>
      <c r="G4582">
        <v>-23.546068575514902</v>
      </c>
      <c r="H4582">
        <v>3.7654711461280002</v>
      </c>
      <c r="I4582">
        <v>-73.506239363123797</v>
      </c>
      <c r="J4582">
        <v>-1.71336738114487</v>
      </c>
      <c r="K4582">
        <v>219.64089561030099</v>
      </c>
      <c r="L4582">
        <v>265.0724339011</v>
      </c>
      <c r="M4582">
        <v>51.822465135663499</v>
      </c>
      <c r="N4582">
        <v>8.9081772498857903E-2</v>
      </c>
      <c r="O4582">
        <v>161.513513513513</v>
      </c>
      <c r="P4582">
        <v>27.586206896551701</v>
      </c>
    </row>
    <row r="4583" spans="1:17" hidden="1" x14ac:dyDescent="0.3">
      <c r="A4583" t="s">
        <v>9394</v>
      </c>
      <c r="B4583" t="s">
        <v>9395</v>
      </c>
      <c r="C4583" t="s">
        <v>10398</v>
      </c>
      <c r="D4583" t="s">
        <v>429</v>
      </c>
      <c r="E4583">
        <v>7.1232378000000001</v>
      </c>
      <c r="F4583">
        <v>4.9000000000000004</v>
      </c>
      <c r="G4583">
        <v>-39.685389797389099</v>
      </c>
      <c r="H4583">
        <v>40.193721258588603</v>
      </c>
      <c r="I4583">
        <v>-20.095296967365801</v>
      </c>
      <c r="J4583">
        <v>5.1048144370369304</v>
      </c>
      <c r="K4583">
        <v>4.0331474120473203</v>
      </c>
      <c r="L4583">
        <v>4.6638445511235096</v>
      </c>
      <c r="M4583">
        <v>77.241493652807705</v>
      </c>
      <c r="N4583">
        <v>0.73735442377889704</v>
      </c>
      <c r="O4583">
        <v>46.938775510204003</v>
      </c>
      <c r="P4583">
        <v>68.965517241379303</v>
      </c>
      <c r="Q4583">
        <v>-2.8480266573954999E-2</v>
      </c>
    </row>
    <row r="4584" spans="1:17" hidden="1" x14ac:dyDescent="0.3">
      <c r="A4584" t="s">
        <v>9396</v>
      </c>
      <c r="B4584" t="s">
        <v>9397</v>
      </c>
      <c r="C4584" t="s">
        <v>10398</v>
      </c>
      <c r="D4584" t="s">
        <v>545</v>
      </c>
      <c r="E4584">
        <v>7.1191266999999998</v>
      </c>
      <c r="F4584">
        <v>14.23</v>
      </c>
      <c r="G4584">
        <v>30.834763693917399</v>
      </c>
      <c r="H4584">
        <v>-21.916144592999</v>
      </c>
      <c r="I4584">
        <v>31.066128609153999</v>
      </c>
      <c r="J4584">
        <v>-11.6531264172894</v>
      </c>
      <c r="K4584">
        <v>17.1643862356703</v>
      </c>
      <c r="L4584">
        <v>14.0809690897379</v>
      </c>
      <c r="M4584">
        <v>16.097172200956599</v>
      </c>
      <c r="N4584">
        <v>0.81552621553315496</v>
      </c>
      <c r="O4584">
        <v>40.126493323963402</v>
      </c>
      <c r="P4584">
        <v>76.770186335403693</v>
      </c>
      <c r="Q4584">
        <v>0.123423280244363</v>
      </c>
    </row>
    <row r="4585" spans="1:17" hidden="1" x14ac:dyDescent="0.3">
      <c r="A4585" t="s">
        <v>9398</v>
      </c>
      <c r="B4585" t="s">
        <v>9399</v>
      </c>
      <c r="C4585" t="s">
        <v>10398</v>
      </c>
      <c r="D4585" t="s">
        <v>533</v>
      </c>
      <c r="E4585">
        <v>7.1071556500000002</v>
      </c>
      <c r="F4585">
        <v>4.6900000000000004</v>
      </c>
      <c r="G4585">
        <v>-5.1904636542504496</v>
      </c>
      <c r="H4585">
        <v>-13.831257452736899</v>
      </c>
      <c r="I4585">
        <v>-15.0183738904427</v>
      </c>
      <c r="J4585">
        <v>0.36563469785721298</v>
      </c>
      <c r="K4585">
        <v>5.2413371452841098</v>
      </c>
      <c r="L4585">
        <v>5.0913975279347801</v>
      </c>
      <c r="M4585">
        <v>33.616441377363799</v>
      </c>
      <c r="N4585">
        <v>1.0187214832237299</v>
      </c>
      <c r="O4585">
        <v>68.230277185500995</v>
      </c>
      <c r="P4585">
        <v>46.562499999999901</v>
      </c>
      <c r="Q4585">
        <v>6.1482521590554999E-2</v>
      </c>
    </row>
    <row r="4586" spans="1:17" hidden="1" x14ac:dyDescent="0.3">
      <c r="A4586" t="s">
        <v>9400</v>
      </c>
      <c r="B4586" t="s">
        <v>9401</v>
      </c>
      <c r="C4586" t="s">
        <v>10398</v>
      </c>
      <c r="D4586" t="s">
        <v>21</v>
      </c>
      <c r="E4586">
        <v>7.0994999999999999</v>
      </c>
      <c r="F4586">
        <v>60.37</v>
      </c>
      <c r="G4586">
        <v>25.360152089843901</v>
      </c>
      <c r="H4586">
        <v>-4.4216633567959702</v>
      </c>
      <c r="I4586">
        <v>-7.8707214698307402</v>
      </c>
      <c r="J4586">
        <v>-1.71336738114487</v>
      </c>
      <c r="K4586">
        <v>56.017046312448898</v>
      </c>
      <c r="L4586">
        <v>45.323028029946798</v>
      </c>
      <c r="M4586">
        <v>100</v>
      </c>
      <c r="O4586">
        <v>0</v>
      </c>
      <c r="P4586">
        <v>54.953798767967101</v>
      </c>
    </row>
    <row r="4587" spans="1:17" hidden="1" x14ac:dyDescent="0.3">
      <c r="A4587" t="s">
        <v>9402</v>
      </c>
      <c r="B4587" t="s">
        <v>9403</v>
      </c>
      <c r="C4587" t="s">
        <v>10398</v>
      </c>
      <c r="D4587" t="s">
        <v>605</v>
      </c>
      <c r="E4587">
        <v>7.0971546869999997</v>
      </c>
      <c r="F4587">
        <v>14.31</v>
      </c>
      <c r="G4587">
        <v>-24.7584818429583</v>
      </c>
      <c r="H4587">
        <v>-6.8494848791056899</v>
      </c>
      <c r="I4587">
        <v>-21.406107778176601</v>
      </c>
      <c r="J4587">
        <v>-0.89980805911098305</v>
      </c>
      <c r="K4587">
        <v>14.5346085095282</v>
      </c>
      <c r="L4587">
        <v>14.6737742887924</v>
      </c>
      <c r="M4587">
        <v>45.761828934768502</v>
      </c>
      <c r="N4587">
        <v>0.28025260439469901</v>
      </c>
      <c r="O4587">
        <v>31.3766596785464</v>
      </c>
      <c r="P4587">
        <v>22.307692307692299</v>
      </c>
      <c r="Q4587">
        <v>9.5816651240979003E-2</v>
      </c>
    </row>
    <row r="4588" spans="1:17" hidden="1" x14ac:dyDescent="0.3">
      <c r="A4588" t="s">
        <v>9404</v>
      </c>
      <c r="B4588" t="s">
        <v>9405</v>
      </c>
      <c r="C4588" t="s">
        <v>10398</v>
      </c>
      <c r="D4588" t="s">
        <v>46</v>
      </c>
      <c r="E4588">
        <v>7.0707208000000001</v>
      </c>
      <c r="F4588">
        <v>9.8800000000000008</v>
      </c>
      <c r="G4588">
        <v>17.211702504640598</v>
      </c>
      <c r="H4588">
        <v>-6.8606877470398704</v>
      </c>
      <c r="I4588">
        <v>-3.2115760371333102</v>
      </c>
      <c r="J4588">
        <v>-2.4372556955192302</v>
      </c>
      <c r="K4588">
        <v>9.7445807485928206</v>
      </c>
      <c r="L4588">
        <v>9.3866514363843692</v>
      </c>
      <c r="M4588">
        <v>51.703553791819601</v>
      </c>
      <c r="N4588">
        <v>1.89732596714645</v>
      </c>
      <c r="O4588">
        <v>48.7854251012145</v>
      </c>
      <c r="P4588">
        <v>59.870550161812297</v>
      </c>
      <c r="Q4588">
        <v>3.3660469588802998E-2</v>
      </c>
    </row>
    <row r="4589" spans="1:17" hidden="1" x14ac:dyDescent="0.3">
      <c r="A4589" t="s">
        <v>9406</v>
      </c>
      <c r="B4589" t="s">
        <v>9407</v>
      </c>
      <c r="C4589" t="s">
        <v>10398</v>
      </c>
      <c r="D4589" t="s">
        <v>533</v>
      </c>
      <c r="E4589">
        <v>7.0349999999999904</v>
      </c>
      <c r="F4589">
        <v>29</v>
      </c>
      <c r="G4589">
        <v>70.406353321876793</v>
      </c>
      <c r="H4589">
        <v>-16.9216633567959</v>
      </c>
      <c r="I4589">
        <v>15.0543816368581</v>
      </c>
      <c r="J4589">
        <v>-6.0195874768386597</v>
      </c>
      <c r="K4589">
        <v>30.0762622655371</v>
      </c>
      <c r="L4589">
        <v>27.096587745543999</v>
      </c>
      <c r="M4589">
        <v>59.069059695734197</v>
      </c>
      <c r="N4589">
        <v>0.31460446904366302</v>
      </c>
      <c r="O4589">
        <v>39</v>
      </c>
      <c r="P4589">
        <v>117.228464419475</v>
      </c>
    </row>
    <row r="4590" spans="1:17" hidden="1" x14ac:dyDescent="0.3">
      <c r="A4590" t="s">
        <v>9408</v>
      </c>
      <c r="B4590" t="s">
        <v>9409</v>
      </c>
      <c r="C4590" t="s">
        <v>10398</v>
      </c>
      <c r="D4590" t="s">
        <v>3147</v>
      </c>
      <c r="E4590">
        <v>7.014805</v>
      </c>
      <c r="F4590">
        <v>10.75</v>
      </c>
      <c r="G4590">
        <v>389.73002481946099</v>
      </c>
      <c r="H4590">
        <v>21.266410037699401</v>
      </c>
      <c r="I4590">
        <v>293.78209766864899</v>
      </c>
      <c r="J4590">
        <v>-12.8965116274981</v>
      </c>
      <c r="K4590">
        <v>8.7485604736430194</v>
      </c>
      <c r="L4590">
        <v>4.4413199613383796</v>
      </c>
      <c r="M4590">
        <v>40.459214503476801</v>
      </c>
      <c r="N4590">
        <v>1.6415892358723501</v>
      </c>
      <c r="O4590">
        <v>14.790697674418601</v>
      </c>
      <c r="P4590">
        <v>419.32367149758397</v>
      </c>
    </row>
    <row r="4591" spans="1:17" hidden="1" x14ac:dyDescent="0.3">
      <c r="A4591" t="s">
        <v>9410</v>
      </c>
      <c r="B4591" t="s">
        <v>9411</v>
      </c>
      <c r="C4591" t="s">
        <v>10398</v>
      </c>
      <c r="D4591" t="s">
        <v>853</v>
      </c>
      <c r="E4591">
        <v>6.9991991999999996</v>
      </c>
      <c r="F4591">
        <v>142.80000000000001</v>
      </c>
      <c r="G4591">
        <v>-29.5936466781231</v>
      </c>
      <c r="H4591">
        <v>43.266825628621298</v>
      </c>
      <c r="I4591">
        <v>236.68731172828601</v>
      </c>
      <c r="J4591">
        <v>-1.71336738114487</v>
      </c>
      <c r="K4591">
        <v>114.494496242747</v>
      </c>
      <c r="M4591">
        <v>100</v>
      </c>
      <c r="N4591">
        <v>0</v>
      </c>
      <c r="O4591">
        <v>0</v>
      </c>
    </row>
    <row r="4592" spans="1:17" hidden="1" x14ac:dyDescent="0.3">
      <c r="A4592" t="s">
        <v>9412</v>
      </c>
      <c r="B4592" t="s">
        <v>9413</v>
      </c>
      <c r="C4592" t="s">
        <v>10398</v>
      </c>
      <c r="D4592" t="s">
        <v>77</v>
      </c>
      <c r="E4592">
        <v>6.9159104999999998</v>
      </c>
      <c r="F4592">
        <v>3.65</v>
      </c>
      <c r="G4592">
        <v>-15.5311466781231</v>
      </c>
      <c r="H4592">
        <v>-32.596266531399102</v>
      </c>
      <c r="I4592">
        <v>-23.535711475137902</v>
      </c>
      <c r="J4592">
        <v>-7.6873933551708502</v>
      </c>
      <c r="K4592">
        <v>4.0161231621243303</v>
      </c>
      <c r="L4592">
        <v>3.9157623209150598</v>
      </c>
      <c r="M4592">
        <v>40.769049421283597</v>
      </c>
      <c r="N4592">
        <v>0.52929416230111304</v>
      </c>
      <c r="O4592">
        <v>66.849315068493098</v>
      </c>
      <c r="P4592">
        <v>34.191176470588204</v>
      </c>
      <c r="Q4592">
        <v>4.4832342600041E-2</v>
      </c>
    </row>
    <row r="4593" spans="1:17" hidden="1" x14ac:dyDescent="0.3">
      <c r="A4593" t="s">
        <v>9414</v>
      </c>
      <c r="B4593" t="s">
        <v>9415</v>
      </c>
      <c r="C4593" t="s">
        <v>10398</v>
      </c>
      <c r="D4593" t="s">
        <v>1657</v>
      </c>
      <c r="E4593">
        <v>6.9047999999999998</v>
      </c>
      <c r="F4593">
        <v>8.2200000000000006</v>
      </c>
      <c r="G4593">
        <v>-82.297904445672003</v>
      </c>
      <c r="H4593">
        <v>-20.6716633567959</v>
      </c>
      <c r="I4593">
        <v>-30.555360865129401</v>
      </c>
      <c r="J4593">
        <v>-2.45410812188562</v>
      </c>
      <c r="K4593">
        <v>8.9557205940793807</v>
      </c>
      <c r="L4593">
        <v>11.4337838611654</v>
      </c>
      <c r="M4593">
        <v>50.066596011063297</v>
      </c>
      <c r="N4593">
        <v>0.20627884649811901</v>
      </c>
      <c r="O4593">
        <v>164.476885644768</v>
      </c>
      <c r="P4593">
        <v>14.1666666666666</v>
      </c>
      <c r="Q4593">
        <v>4.3755800235540003E-3</v>
      </c>
    </row>
    <row r="4594" spans="1:17" hidden="1" x14ac:dyDescent="0.3">
      <c r="A4594" t="s">
        <v>9416</v>
      </c>
      <c r="B4594" t="s">
        <v>9417</v>
      </c>
      <c r="C4594" t="s">
        <v>10398</v>
      </c>
      <c r="D4594" t="s">
        <v>51</v>
      </c>
      <c r="E4594">
        <v>6.9002999999999997</v>
      </c>
      <c r="F4594">
        <v>76.67</v>
      </c>
      <c r="G4594">
        <v>34.441441041175104</v>
      </c>
      <c r="H4594">
        <v>-2.0093211408071898</v>
      </c>
      <c r="I4594">
        <v>2.3603196862083502</v>
      </c>
      <c r="J4594">
        <v>19.804356033732699</v>
      </c>
      <c r="K4594">
        <v>61.729868266691597</v>
      </c>
      <c r="L4594">
        <v>59.681885100270101</v>
      </c>
      <c r="M4594">
        <v>87.109813304587206</v>
      </c>
      <c r="N4594">
        <v>0.42666335245478199</v>
      </c>
      <c r="O4594">
        <v>13.4733272466414</v>
      </c>
      <c r="P4594">
        <v>71.713325867861101</v>
      </c>
      <c r="Q4594">
        <v>0.104234149321993</v>
      </c>
    </row>
    <row r="4595" spans="1:17" hidden="1" x14ac:dyDescent="0.3">
      <c r="A4595" t="s">
        <v>9418</v>
      </c>
      <c r="B4595" t="s">
        <v>9419</v>
      </c>
      <c r="C4595" t="s">
        <v>10398</v>
      </c>
      <c r="D4595" t="s">
        <v>54</v>
      </c>
      <c r="E4595">
        <v>6.9000482999999999</v>
      </c>
      <c r="F4595">
        <v>23</v>
      </c>
      <c r="G4595">
        <v>-19.281896078602699</v>
      </c>
      <c r="H4595">
        <v>-4.4216633567959702</v>
      </c>
      <c r="I4595">
        <v>-23.0146851442985</v>
      </c>
      <c r="J4595">
        <v>-1.71336738114487</v>
      </c>
      <c r="K4595">
        <v>22.999057208236199</v>
      </c>
      <c r="L4595">
        <v>22.623127073671899</v>
      </c>
      <c r="M4595">
        <v>10.6643431554632</v>
      </c>
      <c r="N4595">
        <v>0</v>
      </c>
      <c r="O4595">
        <v>5.1739130434782696</v>
      </c>
      <c r="P4595">
        <v>12.1951219512195</v>
      </c>
    </row>
    <row r="4596" spans="1:17" hidden="1" x14ac:dyDescent="0.3">
      <c r="A4596" t="s">
        <v>9420</v>
      </c>
      <c r="B4596" t="s">
        <v>9421</v>
      </c>
      <c r="C4596" t="s">
        <v>10398</v>
      </c>
      <c r="D4596" t="s">
        <v>545</v>
      </c>
      <c r="E4596">
        <v>6.8805500000000004</v>
      </c>
      <c r="F4596">
        <v>2.41</v>
      </c>
      <c r="G4596">
        <v>-51.851711194252097</v>
      </c>
      <c r="H4596">
        <v>12.9492286619833</v>
      </c>
      <c r="I4596">
        <v>-13.312688271713601</v>
      </c>
      <c r="J4596">
        <v>-4.0571173811448702</v>
      </c>
      <c r="K4596">
        <v>2.3419381677051998</v>
      </c>
      <c r="L4596">
        <v>2.46192991913377</v>
      </c>
      <c r="M4596">
        <v>41.989379117834702</v>
      </c>
      <c r="N4596">
        <v>1.1922583819436501</v>
      </c>
      <c r="O4596">
        <v>40.248962655601602</v>
      </c>
      <c r="P4596">
        <v>26.842105263157901</v>
      </c>
      <c r="Q4596">
        <v>-3.2503955655345002E-2</v>
      </c>
    </row>
    <row r="4597" spans="1:17" hidden="1" x14ac:dyDescent="0.3">
      <c r="A4597" t="s">
        <v>9422</v>
      </c>
      <c r="B4597" t="s">
        <v>9423</v>
      </c>
      <c r="C4597" t="s">
        <v>10398</v>
      </c>
      <c r="D4597" t="s">
        <v>390</v>
      </c>
      <c r="E4597">
        <v>6.87852</v>
      </c>
      <c r="F4597">
        <v>17.37</v>
      </c>
      <c r="G4597">
        <v>71.680976728597599</v>
      </c>
      <c r="H4597">
        <v>2.53218279705017</v>
      </c>
      <c r="I4597">
        <v>-3.2143445864134801</v>
      </c>
      <c r="J4597">
        <v>6.1699349155652303</v>
      </c>
      <c r="K4597">
        <v>16.498550669745601</v>
      </c>
      <c r="L4597">
        <v>15.530487771837301</v>
      </c>
      <c r="M4597">
        <v>61.640179826464902</v>
      </c>
      <c r="N4597">
        <v>1.1846587342094099</v>
      </c>
      <c r="O4597">
        <v>28.209556706966001</v>
      </c>
      <c r="P4597">
        <v>101.742160278745</v>
      </c>
      <c r="Q4597">
        <v>9.4166759401161995E-2</v>
      </c>
    </row>
    <row r="4598" spans="1:17" hidden="1" x14ac:dyDescent="0.3">
      <c r="A4598" t="s">
        <v>9424</v>
      </c>
      <c r="B4598" t="s">
        <v>9425</v>
      </c>
      <c r="C4598" t="s">
        <v>10398</v>
      </c>
      <c r="D4598" t="s">
        <v>132</v>
      </c>
      <c r="E4598">
        <v>6.8409360000000001</v>
      </c>
      <c r="F4598">
        <v>36.450000000000003</v>
      </c>
      <c r="G4598">
        <v>7.1793364363233998</v>
      </c>
      <c r="H4598">
        <v>5.7990805198293698</v>
      </c>
      <c r="I4598">
        <v>26.261138676198399</v>
      </c>
      <c r="J4598">
        <v>3.26935151286435</v>
      </c>
      <c r="K4598">
        <v>31.159048088064299</v>
      </c>
      <c r="L4598">
        <v>25.916280503995299</v>
      </c>
      <c r="M4598">
        <v>99.999961909443996</v>
      </c>
      <c r="N4598">
        <v>3.2116788321167801E-2</v>
      </c>
      <c r="O4598">
        <v>0</v>
      </c>
      <c r="P4598">
        <v>58.478260869565197</v>
      </c>
    </row>
    <row r="4599" spans="1:17" hidden="1" x14ac:dyDescent="0.3">
      <c r="A4599" t="s">
        <v>9426</v>
      </c>
      <c r="B4599" t="s">
        <v>9427</v>
      </c>
      <c r="C4599" t="s">
        <v>10398</v>
      </c>
      <c r="D4599">
        <v>0</v>
      </c>
      <c r="E4599">
        <v>6.8351499999999996</v>
      </c>
      <c r="F4599">
        <v>7.45</v>
      </c>
      <c r="G4599">
        <v>26.918958363893601</v>
      </c>
      <c r="H4599">
        <v>-15.6175921099766</v>
      </c>
      <c r="I4599">
        <v>41.4336109555463</v>
      </c>
      <c r="J4599">
        <v>-10.827950714478201</v>
      </c>
      <c r="K4599">
        <v>6.8865058588384302</v>
      </c>
      <c r="L4599">
        <v>6.3868230315457799</v>
      </c>
      <c r="M4599">
        <v>33.054303584157999</v>
      </c>
      <c r="N4599">
        <v>1.1430310598734801</v>
      </c>
      <c r="O4599">
        <v>10.8724832214765</v>
      </c>
      <c r="P4599">
        <v>75.707547169811306</v>
      </c>
    </row>
    <row r="4600" spans="1:17" hidden="1" x14ac:dyDescent="0.3">
      <c r="A4600" t="s">
        <v>9428</v>
      </c>
      <c r="B4600" t="s">
        <v>9429</v>
      </c>
      <c r="C4600" t="s">
        <v>10398</v>
      </c>
      <c r="D4600" t="s">
        <v>533</v>
      </c>
      <c r="E4600">
        <v>6.8228999999999997</v>
      </c>
      <c r="F4600">
        <v>10.26</v>
      </c>
      <c r="G4600">
        <v>9.9981900565707296</v>
      </c>
      <c r="H4600">
        <v>-6.3337092458973201</v>
      </c>
      <c r="I4600">
        <v>26.208500500988499</v>
      </c>
      <c r="J4600">
        <v>-6.9765252758817198</v>
      </c>
      <c r="K4600">
        <v>10.0356719327192</v>
      </c>
      <c r="L4600">
        <v>8.74556688034248</v>
      </c>
      <c r="M4600">
        <v>45.546542159011999</v>
      </c>
      <c r="N4600">
        <v>1.3712950922837801</v>
      </c>
      <c r="O4600">
        <v>10.5263157894736</v>
      </c>
      <c r="P4600">
        <v>65.483870967741893</v>
      </c>
      <c r="Q4600">
        <v>1.7295600255617001E-2</v>
      </c>
    </row>
    <row r="4601" spans="1:17" hidden="1" x14ac:dyDescent="0.3">
      <c r="A4601" t="s">
        <v>9430</v>
      </c>
      <c r="B4601" t="s">
        <v>9431</v>
      </c>
      <c r="C4601" t="s">
        <v>10398</v>
      </c>
      <c r="D4601" t="s">
        <v>753</v>
      </c>
      <c r="E4601">
        <v>6.7584707650000002</v>
      </c>
      <c r="F4601">
        <v>36.75</v>
      </c>
      <c r="G4601">
        <v>21.792142841672799</v>
      </c>
      <c r="H4601">
        <v>-3.59612675800676</v>
      </c>
      <c r="I4601">
        <v>7.5027891570360197</v>
      </c>
      <c r="J4601">
        <v>-1.6040777636585399</v>
      </c>
      <c r="K4601">
        <v>36.210452748394701</v>
      </c>
      <c r="L4601">
        <v>32.486361954417802</v>
      </c>
      <c r="M4601">
        <v>51.4778037811056</v>
      </c>
      <c r="N4601">
        <v>0.96828167618072003</v>
      </c>
      <c r="O4601">
        <v>2.7755102040816402</v>
      </c>
      <c r="P4601">
        <v>68.965517241379303</v>
      </c>
    </row>
    <row r="4602" spans="1:17" hidden="1" x14ac:dyDescent="0.3">
      <c r="A4602" t="s">
        <v>9432</v>
      </c>
      <c r="B4602" t="s">
        <v>9433</v>
      </c>
      <c r="C4602" t="s">
        <v>10398</v>
      </c>
      <c r="D4602" t="s">
        <v>605</v>
      </c>
      <c r="E4602">
        <v>6.7437885</v>
      </c>
      <c r="F4602">
        <v>21.05</v>
      </c>
      <c r="G4602">
        <v>-72.763193114408196</v>
      </c>
      <c r="H4602">
        <v>8.9961918994110999</v>
      </c>
      <c r="I4602">
        <v>-35.546277359522698</v>
      </c>
      <c r="J4602">
        <v>-4.9580722031367701</v>
      </c>
      <c r="K4602">
        <v>20.3207978416897</v>
      </c>
      <c r="L4602">
        <v>23.3245464488522</v>
      </c>
      <c r="M4602">
        <v>44.648514855997</v>
      </c>
      <c r="N4602">
        <v>1.98620227330612</v>
      </c>
      <c r="O4602">
        <v>108.503562945368</v>
      </c>
      <c r="P4602">
        <v>32.556675062972197</v>
      </c>
      <c r="Q4602">
        <v>5.2795580744751998E-2</v>
      </c>
    </row>
    <row r="4603" spans="1:17" hidden="1" x14ac:dyDescent="0.3">
      <c r="A4603" t="s">
        <v>9434</v>
      </c>
      <c r="B4603" t="s">
        <v>9435</v>
      </c>
      <c r="C4603" t="s">
        <v>10398</v>
      </c>
      <c r="D4603" t="s">
        <v>4412</v>
      </c>
      <c r="E4603">
        <v>6.7338129560000004</v>
      </c>
      <c r="F4603">
        <v>6.47</v>
      </c>
      <c r="G4603">
        <v>-23.353909403903099</v>
      </c>
      <c r="H4603">
        <v>4.5671006881478302</v>
      </c>
      <c r="I4603">
        <v>-23.780428162701099</v>
      </c>
      <c r="J4603">
        <v>4.2148697483403001</v>
      </c>
      <c r="K4603">
        <v>6.3459064767120701</v>
      </c>
      <c r="L4603">
        <v>6.4038282260568904</v>
      </c>
      <c r="M4603">
        <v>40.615916390689797</v>
      </c>
      <c r="N4603">
        <v>0.340625144529072</v>
      </c>
      <c r="O4603">
        <v>66.615146831530097</v>
      </c>
      <c r="P4603">
        <v>33.402061855670098</v>
      </c>
      <c r="Q4603">
        <v>2.1700703942121001E-2</v>
      </c>
    </row>
    <row r="4604" spans="1:17" hidden="1" x14ac:dyDescent="0.3">
      <c r="A4604" t="s">
        <v>9436</v>
      </c>
      <c r="B4604" t="s">
        <v>9437</v>
      </c>
      <c r="C4604" t="s">
        <v>10398</v>
      </c>
      <c r="D4604" t="s">
        <v>2300</v>
      </c>
      <c r="E4604">
        <v>6.7302</v>
      </c>
      <c r="F4604">
        <v>18</v>
      </c>
      <c r="G4604">
        <v>0.93572242992618004</v>
      </c>
      <c r="H4604">
        <v>-4.4216633567959702</v>
      </c>
      <c r="I4604">
        <v>-48.435854242907602</v>
      </c>
      <c r="J4604">
        <v>1.1437754759979799</v>
      </c>
      <c r="K4604">
        <v>19.030615149872698</v>
      </c>
      <c r="L4604">
        <v>18.6582656363293</v>
      </c>
      <c r="M4604">
        <v>65.851398029719107</v>
      </c>
      <c r="N4604">
        <v>0.34659090909090901</v>
      </c>
      <c r="O4604">
        <v>57.6666666666666</v>
      </c>
      <c r="P4604">
        <v>60</v>
      </c>
    </row>
    <row r="4605" spans="1:17" hidden="1" x14ac:dyDescent="0.3">
      <c r="A4605" t="s">
        <v>9438</v>
      </c>
      <c r="B4605" t="s">
        <v>9439</v>
      </c>
      <c r="C4605" t="s">
        <v>10398</v>
      </c>
      <c r="E4605">
        <v>6.7288119999999996</v>
      </c>
      <c r="F4605">
        <v>16.34</v>
      </c>
      <c r="G4605">
        <v>21.983347756014101</v>
      </c>
      <c r="H4605">
        <v>5.5387588067924201</v>
      </c>
      <c r="I4605">
        <v>-3.0248744321546099</v>
      </c>
      <c r="J4605">
        <v>-4.2279872641858098</v>
      </c>
      <c r="K4605">
        <v>15.743025903777699</v>
      </c>
      <c r="L4605">
        <v>14.389795953278099</v>
      </c>
      <c r="M4605">
        <v>34.297739956955503</v>
      </c>
      <c r="N4605">
        <v>0.54483654642848001</v>
      </c>
      <c r="O4605">
        <v>11.0771113831089</v>
      </c>
      <c r="P4605">
        <v>60.039177277179199</v>
      </c>
      <c r="Q4605">
        <v>-8.9911775573286001E-2</v>
      </c>
    </row>
    <row r="4606" spans="1:17" hidden="1" x14ac:dyDescent="0.3">
      <c r="A4606" t="s">
        <v>9440</v>
      </c>
      <c r="B4606" t="s">
        <v>9441</v>
      </c>
      <c r="C4606" t="s">
        <v>10398</v>
      </c>
      <c r="D4606" t="s">
        <v>605</v>
      </c>
      <c r="E4606">
        <v>6.72</v>
      </c>
      <c r="F4606">
        <v>7.68</v>
      </c>
      <c r="G4606">
        <v>65.330211189897099</v>
      </c>
      <c r="H4606">
        <v>102.72119378606099</v>
      </c>
      <c r="I4606">
        <v>85.079306207237295</v>
      </c>
      <c r="J4606">
        <v>-2.7247453836733202</v>
      </c>
      <c r="K4606">
        <v>5.3116141724522103</v>
      </c>
      <c r="L4606">
        <v>4.54485222746675</v>
      </c>
      <c r="M4606">
        <v>70.089601676369497</v>
      </c>
      <c r="N4606">
        <v>1.94839011836926</v>
      </c>
      <c r="O4606">
        <v>8.0729166666666696</v>
      </c>
      <c r="P4606">
        <v>183.394833948339</v>
      </c>
      <c r="Q4606">
        <v>0.113014001550823</v>
      </c>
    </row>
    <row r="4607" spans="1:17" hidden="1" x14ac:dyDescent="0.3">
      <c r="A4607" t="s">
        <v>9442</v>
      </c>
      <c r="B4607" t="s">
        <v>9443</v>
      </c>
      <c r="C4607" t="s">
        <v>10398</v>
      </c>
      <c r="D4607" t="s">
        <v>161</v>
      </c>
      <c r="E4607">
        <v>6.7003608000000003</v>
      </c>
      <c r="F4607">
        <v>22.89</v>
      </c>
      <c r="G4607">
        <v>-29.5936466781231</v>
      </c>
      <c r="H4607">
        <v>-4.4216633567959702</v>
      </c>
      <c r="I4607">
        <v>-18.095296967365801</v>
      </c>
      <c r="J4607">
        <v>-1.71336738114487</v>
      </c>
      <c r="K4607">
        <v>22.89</v>
      </c>
      <c r="M4607">
        <v>50</v>
      </c>
      <c r="O4607">
        <v>0</v>
      </c>
      <c r="P4607">
        <v>0</v>
      </c>
    </row>
    <row r="4608" spans="1:17" hidden="1" x14ac:dyDescent="0.3">
      <c r="A4608" t="s">
        <v>9444</v>
      </c>
      <c r="B4608" t="s">
        <v>9445</v>
      </c>
      <c r="C4608" t="s">
        <v>10398</v>
      </c>
      <c r="D4608" t="s">
        <v>132</v>
      </c>
      <c r="E4608">
        <v>6.7001340000000003</v>
      </c>
      <c r="F4608">
        <v>0.77</v>
      </c>
      <c r="G4608">
        <v>-23.9520145078097</v>
      </c>
      <c r="H4608">
        <v>-0.367609302741914</v>
      </c>
      <c r="I4608">
        <v>-32.539741411810297</v>
      </c>
      <c r="J4608">
        <v>2.3406866729091802</v>
      </c>
      <c r="K4608">
        <v>0.74140921773028501</v>
      </c>
      <c r="L4608">
        <v>0.75686915223335904</v>
      </c>
      <c r="M4608">
        <v>55.5895390345283</v>
      </c>
      <c r="N4608">
        <v>1.45345693269966</v>
      </c>
      <c r="O4608">
        <v>76.6233766233766</v>
      </c>
      <c r="P4608">
        <v>63.829787234042499</v>
      </c>
    </row>
    <row r="4609" spans="1:17" hidden="1" x14ac:dyDescent="0.3">
      <c r="A4609" t="s">
        <v>9446</v>
      </c>
      <c r="B4609" t="s">
        <v>9447</v>
      </c>
      <c r="C4609" t="s">
        <v>10398</v>
      </c>
      <c r="D4609" t="s">
        <v>1379</v>
      </c>
      <c r="E4609">
        <v>6.6984415999999998</v>
      </c>
      <c r="F4609">
        <v>6.32</v>
      </c>
      <c r="G4609">
        <v>-49.5936466781231</v>
      </c>
      <c r="H4609">
        <v>-21.915135941652299</v>
      </c>
      <c r="I4609">
        <v>-19.035735838839202</v>
      </c>
      <c r="J4609">
        <v>-6.6757733961824703</v>
      </c>
      <c r="K4609">
        <v>7.0602059741137202</v>
      </c>
      <c r="L4609">
        <v>7.5552923164012302</v>
      </c>
      <c r="M4609">
        <v>9.7162894944732692</v>
      </c>
      <c r="N4609">
        <v>0.73241852487135495</v>
      </c>
      <c r="O4609">
        <v>64.398734177215204</v>
      </c>
      <c r="P4609">
        <v>1.93548387096773</v>
      </c>
    </row>
    <row r="4610" spans="1:17" hidden="1" x14ac:dyDescent="0.3">
      <c r="A4610" t="s">
        <v>9448</v>
      </c>
      <c r="B4610" t="s">
        <v>9449</v>
      </c>
      <c r="C4610" t="s">
        <v>10398</v>
      </c>
      <c r="D4610" t="s">
        <v>54</v>
      </c>
      <c r="E4610">
        <v>6.6710000000000003</v>
      </c>
      <c r="F4610">
        <v>2.8</v>
      </c>
      <c r="G4610">
        <v>-34.999052083528497</v>
      </c>
      <c r="H4610">
        <v>-21.385949071081601</v>
      </c>
      <c r="I4610">
        <v>-47.029307119650099</v>
      </c>
      <c r="J4610">
        <v>-7.1370961947042</v>
      </c>
      <c r="K4610">
        <v>3.3561664225844599</v>
      </c>
      <c r="L4610">
        <v>3.7529937269698199</v>
      </c>
      <c r="M4610">
        <v>34.973804305552903</v>
      </c>
      <c r="N4610">
        <v>0.68624558425334203</v>
      </c>
      <c r="O4610">
        <v>114.642857142857</v>
      </c>
      <c r="P4610">
        <v>19.1489361702127</v>
      </c>
      <c r="Q4610">
        <v>-4.1539298150200001E-3</v>
      </c>
    </row>
    <row r="4611" spans="1:17" hidden="1" x14ac:dyDescent="0.3">
      <c r="A4611" t="s">
        <v>9450</v>
      </c>
      <c r="B4611" t="s">
        <v>9451</v>
      </c>
      <c r="C4611" t="s">
        <v>10398</v>
      </c>
      <c r="D4611" t="s">
        <v>1001</v>
      </c>
      <c r="E4611">
        <v>6.6419594000000002</v>
      </c>
      <c r="F4611">
        <v>5.14</v>
      </c>
      <c r="G4611">
        <v>-14.088028700595</v>
      </c>
      <c r="H4611">
        <v>-4.4216633567959702</v>
      </c>
      <c r="I4611">
        <v>-13.197337783692401</v>
      </c>
      <c r="J4611">
        <v>-1.71336738114487</v>
      </c>
      <c r="K4611">
        <v>5.1289174188637396</v>
      </c>
      <c r="L4611">
        <v>4.9084880733702896</v>
      </c>
      <c r="M4611">
        <v>100</v>
      </c>
      <c r="O4611">
        <v>0</v>
      </c>
      <c r="P4611">
        <v>15.505617977528001</v>
      </c>
    </row>
    <row r="4612" spans="1:17" hidden="1" x14ac:dyDescent="0.3">
      <c r="A4612" t="s">
        <v>9452</v>
      </c>
      <c r="B4612" t="s">
        <v>9453</v>
      </c>
      <c r="C4612" t="s">
        <v>10398</v>
      </c>
      <c r="D4612" t="s">
        <v>533</v>
      </c>
      <c r="E4612">
        <v>6.6338999999999997</v>
      </c>
      <c r="F4612">
        <v>163.80000000000001</v>
      </c>
      <c r="G4612">
        <v>122.44512851806</v>
      </c>
      <c r="H4612">
        <v>32.0440331089004</v>
      </c>
      <c r="I4612">
        <v>110.19738595946301</v>
      </c>
      <c r="J4612">
        <v>0.84913261885511904</v>
      </c>
      <c r="K4612">
        <v>145.235044018412</v>
      </c>
      <c r="L4612">
        <v>118.924622843872</v>
      </c>
      <c r="M4612">
        <v>79.540167054947204</v>
      </c>
      <c r="N4612">
        <v>0.45955797763592898</v>
      </c>
      <c r="O4612">
        <v>21.825396825396801</v>
      </c>
      <c r="P4612">
        <v>246.666666666666</v>
      </c>
      <c r="Q4612">
        <v>0.16569632909863299</v>
      </c>
    </row>
    <row r="4613" spans="1:17" hidden="1" x14ac:dyDescent="0.3">
      <c r="A4613" t="s">
        <v>9454</v>
      </c>
      <c r="B4613" t="s">
        <v>9455</v>
      </c>
      <c r="C4613" t="s">
        <v>10398</v>
      </c>
      <c r="D4613" t="s">
        <v>4755</v>
      </c>
      <c r="E4613">
        <v>6.6242999999999999</v>
      </c>
      <c r="F4613">
        <v>3.11</v>
      </c>
      <c r="G4613">
        <v>34.090563848192602</v>
      </c>
      <c r="H4613">
        <v>-12.1856385120754</v>
      </c>
      <c r="I4613">
        <v>15.3810978824195</v>
      </c>
      <c r="J4613">
        <v>-18.520090070220402</v>
      </c>
      <c r="K4613">
        <v>3.4766803637145398</v>
      </c>
      <c r="L4613">
        <v>3.1933090063866998</v>
      </c>
      <c r="M4613">
        <v>37.732617706464097</v>
      </c>
      <c r="N4613">
        <v>0.79410274111999202</v>
      </c>
      <c r="O4613">
        <v>74.919614147909996</v>
      </c>
      <c r="P4613">
        <v>86.227544910179603</v>
      </c>
      <c r="Q4613">
        <v>7.0132757790713998E-2</v>
      </c>
    </row>
    <row r="4614" spans="1:17" hidden="1" x14ac:dyDescent="0.3">
      <c r="A4614" t="s">
        <v>9456</v>
      </c>
      <c r="B4614" t="s">
        <v>9457</v>
      </c>
      <c r="C4614" t="s">
        <v>10398</v>
      </c>
      <c r="D4614" t="s">
        <v>77</v>
      </c>
      <c r="E4614">
        <v>6.6214474000000001</v>
      </c>
      <c r="F4614">
        <v>6.55</v>
      </c>
      <c r="G4614">
        <v>2.7295856451091698</v>
      </c>
      <c r="H4614">
        <v>8.2991846997411205</v>
      </c>
      <c r="I4614">
        <v>-16.544909370466598</v>
      </c>
      <c r="J4614">
        <v>-1.86986190383657</v>
      </c>
      <c r="K4614">
        <v>6.45919903743214</v>
      </c>
      <c r="L4614">
        <v>6.57000175578648</v>
      </c>
      <c r="M4614">
        <v>60.6159097165893</v>
      </c>
      <c r="N4614">
        <v>0.61296149108035702</v>
      </c>
      <c r="O4614">
        <v>66.412213740458</v>
      </c>
      <c r="P4614">
        <v>47.191011235955003</v>
      </c>
      <c r="Q4614">
        <v>-1.2357819990169E-2</v>
      </c>
    </row>
    <row r="4615" spans="1:17" hidden="1" x14ac:dyDescent="0.3">
      <c r="A4615" t="s">
        <v>9458</v>
      </c>
      <c r="B4615" t="s">
        <v>9459</v>
      </c>
      <c r="C4615" t="s">
        <v>10398</v>
      </c>
      <c r="D4615" t="s">
        <v>259</v>
      </c>
      <c r="E4615">
        <v>6.6118088000000004</v>
      </c>
      <c r="F4615">
        <v>15.28</v>
      </c>
      <c r="G4615">
        <v>-34.0339218501056</v>
      </c>
      <c r="H4615">
        <v>-9.2582646639855106</v>
      </c>
      <c r="I4615">
        <v>-11.3913863528407</v>
      </c>
      <c r="J4615">
        <v>-3.3349890027665001</v>
      </c>
      <c r="K4615">
        <v>15.349367292124599</v>
      </c>
      <c r="L4615">
        <v>15.451043092522999</v>
      </c>
      <c r="M4615">
        <v>54.413155100551897</v>
      </c>
      <c r="N4615">
        <v>1.2910360542425099</v>
      </c>
      <c r="O4615">
        <v>62.0418848167539</v>
      </c>
      <c r="P4615">
        <v>26.2809917355371</v>
      </c>
      <c r="Q4615">
        <v>4.2606227601022E-2</v>
      </c>
    </row>
    <row r="4616" spans="1:17" hidden="1" x14ac:dyDescent="0.3">
      <c r="A4616" t="s">
        <v>9460</v>
      </c>
      <c r="B4616" t="s">
        <v>9461</v>
      </c>
      <c r="C4616" t="s">
        <v>10398</v>
      </c>
      <c r="D4616" t="s">
        <v>605</v>
      </c>
      <c r="E4616">
        <v>6.6079999999999997</v>
      </c>
      <c r="F4616">
        <v>29.5</v>
      </c>
      <c r="G4616">
        <v>-35.193646678123102</v>
      </c>
      <c r="H4616">
        <v>-15.1908941260267</v>
      </c>
      <c r="I4616">
        <v>-28.4296434719251</v>
      </c>
      <c r="J4616">
        <v>-9.2093801403155293</v>
      </c>
      <c r="K4616">
        <v>33.714225513056803</v>
      </c>
      <c r="L4616">
        <v>36.345744963558502</v>
      </c>
      <c r="M4616">
        <v>34.4613160867153</v>
      </c>
      <c r="N4616">
        <v>0.19548997910679999</v>
      </c>
      <c r="O4616">
        <v>100.745762711864</v>
      </c>
      <c r="P4616">
        <v>17.764471057884201</v>
      </c>
    </row>
    <row r="4617" spans="1:17" hidden="1" x14ac:dyDescent="0.3">
      <c r="A4617" t="s">
        <v>9462</v>
      </c>
      <c r="B4617" t="s">
        <v>9463</v>
      </c>
      <c r="C4617" t="s">
        <v>10398</v>
      </c>
      <c r="D4617" t="s">
        <v>51</v>
      </c>
      <c r="E4617">
        <v>6.6002400000000003</v>
      </c>
      <c r="F4617">
        <v>18</v>
      </c>
      <c r="G4617">
        <v>31.120639036162501</v>
      </c>
      <c r="H4617">
        <v>-7.1994411345737497</v>
      </c>
      <c r="I4617">
        <v>-20.002653915594699</v>
      </c>
      <c r="J4617">
        <v>3.7083193658430602</v>
      </c>
      <c r="K4617">
        <v>17.783362686813401</v>
      </c>
      <c r="L4617">
        <v>16.4448096438452</v>
      </c>
      <c r="M4617">
        <v>53.189525841814003</v>
      </c>
      <c r="N4617">
        <v>1.4978793969711099</v>
      </c>
      <c r="O4617">
        <v>58</v>
      </c>
      <c r="P4617">
        <v>89.473684210526301</v>
      </c>
    </row>
    <row r="4618" spans="1:17" hidden="1" x14ac:dyDescent="0.3">
      <c r="A4618" t="s">
        <v>9464</v>
      </c>
      <c r="B4618" t="s">
        <v>9465</v>
      </c>
      <c r="C4618" t="s">
        <v>10398</v>
      </c>
      <c r="D4618" t="s">
        <v>789</v>
      </c>
      <c r="E4618">
        <v>6.5903400000000003</v>
      </c>
      <c r="F4618">
        <v>8.5500000000000007</v>
      </c>
      <c r="G4618">
        <v>-37.658162807155399</v>
      </c>
      <c r="H4618">
        <v>11.6865840658844</v>
      </c>
      <c r="I4618">
        <v>-11.220296967365799</v>
      </c>
      <c r="J4618">
        <v>-9.7745918709407995</v>
      </c>
      <c r="K4618">
        <v>8.5316732678847398</v>
      </c>
      <c r="L4618">
        <v>8.1779273763852096</v>
      </c>
      <c r="M4618">
        <v>32.348658220850702</v>
      </c>
      <c r="N4618">
        <v>0.87915742793791496</v>
      </c>
      <c r="O4618">
        <v>65.146198830409304</v>
      </c>
      <c r="P4618">
        <v>31.538461538461501</v>
      </c>
      <c r="Q4618">
        <v>4.6986978191837003E-2</v>
      </c>
    </row>
    <row r="4619" spans="1:17" hidden="1" x14ac:dyDescent="0.3">
      <c r="A4619" t="s">
        <v>9466</v>
      </c>
      <c r="B4619" t="s">
        <v>9467</v>
      </c>
      <c r="C4619" t="s">
        <v>10398</v>
      </c>
      <c r="D4619" t="s">
        <v>141</v>
      </c>
      <c r="E4619">
        <v>6.5503749999999998</v>
      </c>
      <c r="F4619">
        <v>1.39</v>
      </c>
      <c r="G4619">
        <v>66.181001209200801</v>
      </c>
      <c r="H4619">
        <v>1.77988703080093</v>
      </c>
      <c r="I4619">
        <v>39.859248487179499</v>
      </c>
      <c r="J4619">
        <v>-9.1457998135773</v>
      </c>
      <c r="K4619">
        <v>1.4340503248485901</v>
      </c>
      <c r="L4619">
        <v>1.32340664471734</v>
      </c>
      <c r="M4619">
        <v>52.989032093640603</v>
      </c>
      <c r="N4619">
        <v>1.4380401870163799</v>
      </c>
      <c r="O4619">
        <v>82.733812949640296</v>
      </c>
      <c r="P4619">
        <v>113.846153846153</v>
      </c>
      <c r="Q4619">
        <v>4.7658976279496001E-2</v>
      </c>
    </row>
    <row r="4620" spans="1:17" hidden="1" x14ac:dyDescent="0.3">
      <c r="A4620" t="s">
        <v>9468</v>
      </c>
      <c r="B4620" t="s">
        <v>9469</v>
      </c>
      <c r="C4620" t="s">
        <v>10398</v>
      </c>
      <c r="D4620" t="s">
        <v>132</v>
      </c>
      <c r="E4620">
        <v>6.5002599999999999</v>
      </c>
      <c r="F4620">
        <v>13</v>
      </c>
      <c r="G4620">
        <v>6.1057270170751901</v>
      </c>
      <c r="H4620">
        <v>6.0286340093892399</v>
      </c>
      <c r="I4620">
        <v>-24.838482046275399</v>
      </c>
      <c r="J4620">
        <v>4.7567390889615799</v>
      </c>
      <c r="K4620">
        <v>12.580122537006501</v>
      </c>
      <c r="L4620">
        <v>12.5230434163546</v>
      </c>
      <c r="M4620">
        <v>54.307742664521598</v>
      </c>
      <c r="N4620">
        <v>2.0218167838959298</v>
      </c>
      <c r="O4620">
        <v>45.076923076923002</v>
      </c>
      <c r="P4620">
        <v>40.388768898488102</v>
      </c>
      <c r="Q4620">
        <v>7.7449458378910001E-3</v>
      </c>
    </row>
    <row r="4621" spans="1:17" hidden="1" x14ac:dyDescent="0.3">
      <c r="A4621" t="s">
        <v>9470</v>
      </c>
      <c r="B4621" t="s">
        <v>9471</v>
      </c>
      <c r="C4621" t="s">
        <v>10398</v>
      </c>
      <c r="D4621" t="s">
        <v>2435</v>
      </c>
      <c r="E4621">
        <v>6.4753831999999996</v>
      </c>
      <c r="F4621">
        <v>4.28</v>
      </c>
      <c r="G4621">
        <v>-15.7638594440805</v>
      </c>
      <c r="H4621">
        <v>-3.7413912479524298</v>
      </c>
      <c r="I4621">
        <v>2.8086578348940101</v>
      </c>
      <c r="J4621">
        <v>-12.197238348886801</v>
      </c>
      <c r="K4621">
        <v>4.3077889637805997</v>
      </c>
      <c r="L4621">
        <v>4.0453557365966004</v>
      </c>
      <c r="M4621">
        <v>31.592786547821898</v>
      </c>
      <c r="N4621">
        <v>0.22772661584826701</v>
      </c>
      <c r="O4621">
        <v>28.504672897196201</v>
      </c>
      <c r="P4621">
        <v>50.175438596491198</v>
      </c>
      <c r="Q4621">
        <v>1.2857745173082E-2</v>
      </c>
    </row>
    <row r="4622" spans="1:17" hidden="1" x14ac:dyDescent="0.3">
      <c r="A4622" t="s">
        <v>9472</v>
      </c>
      <c r="B4622" t="s">
        <v>9473</v>
      </c>
      <c r="C4622" t="s">
        <v>10398</v>
      </c>
      <c r="D4622" t="s">
        <v>6667</v>
      </c>
      <c r="E4622">
        <v>6.4585520000000001</v>
      </c>
      <c r="F4622">
        <v>18.8</v>
      </c>
      <c r="G4622">
        <v>-49.5595896325718</v>
      </c>
      <c r="H4622">
        <v>-17.385474625691899</v>
      </c>
      <c r="I4622">
        <v>-43.933561267168599</v>
      </c>
      <c r="J4622">
        <v>-2.7034663910458701</v>
      </c>
      <c r="K4622">
        <v>20.669698860890001</v>
      </c>
      <c r="L4622">
        <v>22.2793613518662</v>
      </c>
      <c r="M4622">
        <v>43.926983749733701</v>
      </c>
      <c r="N4622">
        <v>0.30988496065197302</v>
      </c>
      <c r="O4622">
        <v>137.5</v>
      </c>
      <c r="P4622">
        <v>10.588235294117601</v>
      </c>
    </row>
    <row r="4623" spans="1:17" hidden="1" x14ac:dyDescent="0.3">
      <c r="A4623" t="s">
        <v>9474</v>
      </c>
      <c r="B4623" t="s">
        <v>9475</v>
      </c>
      <c r="C4623" t="s">
        <v>10398</v>
      </c>
      <c r="D4623" t="s">
        <v>5562</v>
      </c>
      <c r="E4623">
        <v>6.4446443999999996</v>
      </c>
      <c r="F4623">
        <v>21.48</v>
      </c>
      <c r="G4623">
        <v>-36.202342330297</v>
      </c>
      <c r="H4623">
        <v>14.927930139138899</v>
      </c>
      <c r="I4623">
        <v>-10.155598474903501</v>
      </c>
      <c r="J4623">
        <v>2.2526382845774999</v>
      </c>
      <c r="K4623">
        <v>20.855682359012</v>
      </c>
      <c r="L4623">
        <v>20.739634224373599</v>
      </c>
      <c r="M4623">
        <v>56.954266560541797</v>
      </c>
      <c r="N4623">
        <v>1.3049554782603501</v>
      </c>
      <c r="O4623">
        <v>29.515828677839799</v>
      </c>
      <c r="P4623">
        <v>46.821599453178301</v>
      </c>
      <c r="Q4623">
        <v>3.6141641405325997E-2</v>
      </c>
    </row>
    <row r="4624" spans="1:17" hidden="1" x14ac:dyDescent="0.3">
      <c r="A4624" t="s">
        <v>9476</v>
      </c>
      <c r="B4624" t="s">
        <v>9477</v>
      </c>
      <c r="C4624" t="s">
        <v>10398</v>
      </c>
      <c r="D4624" t="s">
        <v>1657</v>
      </c>
      <c r="E4624">
        <v>6.4157999999999999</v>
      </c>
      <c r="F4624">
        <v>12.58</v>
      </c>
      <c r="G4624">
        <v>-29.5936466781231</v>
      </c>
      <c r="H4624">
        <v>-4.4216633567959702</v>
      </c>
      <c r="I4624">
        <v>-18.095296967365801</v>
      </c>
      <c r="K4624">
        <v>12.58</v>
      </c>
      <c r="L4624">
        <v>12.579999999999901</v>
      </c>
      <c r="M4624">
        <v>50</v>
      </c>
      <c r="O4624">
        <v>0</v>
      </c>
      <c r="P4624">
        <v>0</v>
      </c>
    </row>
    <row r="4625" spans="1:17" hidden="1" x14ac:dyDescent="0.3">
      <c r="A4625" t="s">
        <v>9478</v>
      </c>
      <c r="B4625" t="s">
        <v>9479</v>
      </c>
      <c r="C4625" t="s">
        <v>10398</v>
      </c>
      <c r="D4625" t="s">
        <v>605</v>
      </c>
      <c r="E4625">
        <v>6.3912132899999996</v>
      </c>
      <c r="F4625">
        <v>7.7</v>
      </c>
      <c r="G4625">
        <v>-57.361001274746002</v>
      </c>
      <c r="H4625">
        <v>-50.2521251073128</v>
      </c>
      <c r="I4625">
        <v>-56.8870298767458</v>
      </c>
      <c r="J4625">
        <v>-17.015091519075899</v>
      </c>
      <c r="K4625">
        <v>12.2004668974079</v>
      </c>
      <c r="L4625">
        <v>12.100294796236</v>
      </c>
      <c r="M4625">
        <v>0.70811745589082897</v>
      </c>
      <c r="N4625">
        <v>3.5806670052480101</v>
      </c>
      <c r="O4625">
        <v>116.753246753246</v>
      </c>
      <c r="P4625">
        <v>6.5006915629322197</v>
      </c>
    </row>
    <row r="4626" spans="1:17" hidden="1" x14ac:dyDescent="0.3">
      <c r="A4626" t="s">
        <v>9480</v>
      </c>
      <c r="B4626" t="s">
        <v>9481</v>
      </c>
      <c r="C4626" t="s">
        <v>10398</v>
      </c>
      <c r="D4626" t="s">
        <v>753</v>
      </c>
      <c r="E4626">
        <v>6.3247861439999999</v>
      </c>
      <c r="F4626">
        <v>96.63</v>
      </c>
      <c r="G4626">
        <v>22.915823018846499</v>
      </c>
      <c r="H4626">
        <v>-2.7468700559691701</v>
      </c>
      <c r="I4626">
        <v>0.70234257037691294</v>
      </c>
      <c r="J4626">
        <v>-1.51489250388592</v>
      </c>
      <c r="K4626">
        <v>94.431089613980006</v>
      </c>
      <c r="L4626">
        <v>85.943919903015299</v>
      </c>
      <c r="M4626">
        <v>63.753004305415402</v>
      </c>
      <c r="N4626">
        <v>1.28036337837603</v>
      </c>
      <c r="O4626">
        <v>3.59101728241746</v>
      </c>
      <c r="P4626">
        <v>59.087915706289003</v>
      </c>
    </row>
    <row r="4627" spans="1:17" hidden="1" x14ac:dyDescent="0.3">
      <c r="A4627" t="s">
        <v>9482</v>
      </c>
      <c r="B4627" t="s">
        <v>9483</v>
      </c>
      <c r="C4627" t="s">
        <v>10398</v>
      </c>
      <c r="D4627" t="s">
        <v>215</v>
      </c>
      <c r="E4627">
        <v>6.3066559499999997</v>
      </c>
      <c r="F4627">
        <v>6.6</v>
      </c>
      <c r="G4627">
        <v>-53.731577712605898</v>
      </c>
      <c r="K4627">
        <v>7.8976443621726604</v>
      </c>
      <c r="M4627">
        <v>24.8553728216223</v>
      </c>
      <c r="N4627">
        <v>1</v>
      </c>
      <c r="O4627">
        <v>31.818181818181799</v>
      </c>
      <c r="P4627">
        <v>4.7619047619047601</v>
      </c>
    </row>
    <row r="4628" spans="1:17" hidden="1" x14ac:dyDescent="0.3">
      <c r="A4628" t="s">
        <v>9484</v>
      </c>
      <c r="B4628" t="s">
        <v>9485</v>
      </c>
      <c r="C4628" t="s">
        <v>10398</v>
      </c>
      <c r="D4628" t="s">
        <v>77</v>
      </c>
      <c r="E4628">
        <v>6.2668619999999997</v>
      </c>
      <c r="F4628">
        <v>20.65</v>
      </c>
      <c r="G4628">
        <v>-19.401544223480599</v>
      </c>
      <c r="H4628">
        <v>7.9287174919526597</v>
      </c>
      <c r="I4628">
        <v>-14.845296967365799</v>
      </c>
      <c r="J4628">
        <v>-3.0982766457103099</v>
      </c>
      <c r="K4628">
        <v>19.690228791031402</v>
      </c>
      <c r="L4628">
        <v>19.2517625167734</v>
      </c>
      <c r="M4628">
        <v>59.497950939685097</v>
      </c>
      <c r="N4628">
        <v>0.50425956135580896</v>
      </c>
      <c r="O4628">
        <v>25.859564164648901</v>
      </c>
      <c r="P4628">
        <v>58.846153846153797</v>
      </c>
      <c r="Q4628">
        <v>8.1571634894483006E-2</v>
      </c>
    </row>
    <row r="4629" spans="1:17" hidden="1" x14ac:dyDescent="0.3">
      <c r="A4629" t="s">
        <v>9486</v>
      </c>
      <c r="B4629" t="s">
        <v>9487</v>
      </c>
      <c r="C4629" t="s">
        <v>10398</v>
      </c>
      <c r="D4629" t="s">
        <v>46</v>
      </c>
      <c r="E4629">
        <v>6.2460300000000002</v>
      </c>
      <c r="F4629">
        <v>20.58</v>
      </c>
      <c r="G4629">
        <v>6.5174644329879596</v>
      </c>
      <c r="H4629">
        <v>-30.206012437214198</v>
      </c>
      <c r="I4629">
        <v>-17.262371930619199</v>
      </c>
      <c r="J4629">
        <v>0.31935448300979102</v>
      </c>
      <c r="K4629">
        <v>20.965562656778602</v>
      </c>
      <c r="L4629">
        <v>19.7672032356983</v>
      </c>
      <c r="M4629">
        <v>45.7370989551099</v>
      </c>
      <c r="N4629">
        <v>0.79669923682386401</v>
      </c>
      <c r="O4629">
        <v>55.782312925169997</v>
      </c>
      <c r="P4629">
        <v>58.307692307692299</v>
      </c>
      <c r="Q4629">
        <v>0.15351439177412199</v>
      </c>
    </row>
    <row r="4630" spans="1:17" hidden="1" x14ac:dyDescent="0.3">
      <c r="A4630" t="s">
        <v>9488</v>
      </c>
      <c r="B4630" t="s">
        <v>9489</v>
      </c>
      <c r="C4630" t="s">
        <v>10398</v>
      </c>
      <c r="D4630" t="s">
        <v>226</v>
      </c>
      <c r="E4630">
        <v>6.2080978670000002</v>
      </c>
      <c r="F4630">
        <v>4.3899999999999997</v>
      </c>
      <c r="G4630">
        <v>-11.582893989951099</v>
      </c>
      <c r="H4630">
        <v>-12.294003782327801</v>
      </c>
      <c r="I4630">
        <v>25.368755320215801</v>
      </c>
      <c r="J4630">
        <v>-3.7495664761674901</v>
      </c>
      <c r="K4630">
        <v>4.7261943748453703</v>
      </c>
      <c r="L4630">
        <v>4.1601780787149698</v>
      </c>
      <c r="M4630">
        <v>34.297503935485601</v>
      </c>
      <c r="N4630">
        <v>0.53233099431057895</v>
      </c>
      <c r="O4630">
        <v>61.503416856492002</v>
      </c>
      <c r="P4630">
        <v>88.412017167381904</v>
      </c>
      <c r="Q4630">
        <v>0.13053538719039601</v>
      </c>
    </row>
    <row r="4631" spans="1:17" hidden="1" x14ac:dyDescent="0.3">
      <c r="A4631" t="s">
        <v>9490</v>
      </c>
      <c r="B4631" t="s">
        <v>9491</v>
      </c>
      <c r="C4631" t="s">
        <v>10398</v>
      </c>
      <c r="D4631" t="s">
        <v>132</v>
      </c>
      <c r="E4631">
        <v>6.1822664999999999</v>
      </c>
      <c r="F4631">
        <v>51.93</v>
      </c>
      <c r="G4631">
        <v>-7.2326664707715702</v>
      </c>
      <c r="H4631">
        <v>-44.7067510760942</v>
      </c>
      <c r="I4631">
        <v>-25.922773005704499</v>
      </c>
      <c r="J4631">
        <v>5.4491670541168302</v>
      </c>
      <c r="K4631">
        <v>76.942684307682597</v>
      </c>
      <c r="L4631">
        <v>72.771465779447894</v>
      </c>
      <c r="M4631">
        <v>23.818816930094901</v>
      </c>
      <c r="N4631">
        <v>2.5967715666945099</v>
      </c>
      <c r="O4631">
        <v>104.120932023878</v>
      </c>
      <c r="P4631">
        <v>22.360980207351499</v>
      </c>
      <c r="Q4631">
        <v>6.2566533607902999E-2</v>
      </c>
    </row>
    <row r="4632" spans="1:17" hidden="1" x14ac:dyDescent="0.3">
      <c r="A4632" t="s">
        <v>9492</v>
      </c>
      <c r="B4632" t="s">
        <v>9493</v>
      </c>
      <c r="C4632" t="s">
        <v>10398</v>
      </c>
      <c r="D4632" t="s">
        <v>753</v>
      </c>
      <c r="E4632">
        <v>6.1746908559999998</v>
      </c>
      <c r="F4632">
        <v>106.05</v>
      </c>
      <c r="G4632">
        <v>36.239035104519502</v>
      </c>
      <c r="H4632">
        <v>-5.5512929864256</v>
      </c>
      <c r="I4632">
        <v>3.4102025743389701</v>
      </c>
      <c r="J4632">
        <v>-2.8429970107745</v>
      </c>
      <c r="K4632">
        <v>107.315283663285</v>
      </c>
      <c r="L4632">
        <v>95.731727734984304</v>
      </c>
      <c r="M4632">
        <v>67.7882302660921</v>
      </c>
      <c r="N4632">
        <v>0.98161747699882096</v>
      </c>
      <c r="O4632">
        <v>7.1287128712871297</v>
      </c>
      <c r="P4632">
        <v>76.632245169886701</v>
      </c>
    </row>
    <row r="4633" spans="1:17" hidden="1" x14ac:dyDescent="0.3">
      <c r="A4633" t="s">
        <v>9494</v>
      </c>
      <c r="B4633" t="s">
        <v>9495</v>
      </c>
      <c r="C4633" t="s">
        <v>10398</v>
      </c>
      <c r="D4633" t="s">
        <v>418</v>
      </c>
      <c r="E4633">
        <v>6.1740000000000004</v>
      </c>
      <c r="F4633">
        <v>5.88</v>
      </c>
      <c r="G4633">
        <v>140.131123964078</v>
      </c>
      <c r="H4633">
        <v>-9.2760322888348004</v>
      </c>
      <c r="I4633">
        <v>20.911795231215599</v>
      </c>
      <c r="J4633">
        <v>-1.71336738114487</v>
      </c>
      <c r="K4633">
        <v>5.5384528745379198</v>
      </c>
      <c r="L4633">
        <v>4.0758167823213798</v>
      </c>
      <c r="M4633">
        <v>30.664597844284401</v>
      </c>
      <c r="N4633">
        <v>0</v>
      </c>
      <c r="O4633">
        <v>10.5442176870748</v>
      </c>
      <c r="P4633">
        <v>198.47715736040601</v>
      </c>
    </row>
    <row r="4634" spans="1:17" hidden="1" x14ac:dyDescent="0.3">
      <c r="A4634" t="s">
        <v>9496</v>
      </c>
      <c r="B4634" t="s">
        <v>9497</v>
      </c>
      <c r="C4634" t="s">
        <v>10398</v>
      </c>
      <c r="D4634" t="s">
        <v>753</v>
      </c>
      <c r="E4634">
        <v>6.1661835759999999</v>
      </c>
      <c r="F4634">
        <v>36.93</v>
      </c>
      <c r="G4634">
        <v>29.8623118710996</v>
      </c>
      <c r="H4634">
        <v>-1.8331074984853499</v>
      </c>
      <c r="I4634">
        <v>7.0487220092521996</v>
      </c>
      <c r="J4634">
        <v>0.81931235741721398</v>
      </c>
      <c r="K4634">
        <v>36.420456888544301</v>
      </c>
      <c r="L4634">
        <v>32.690774910265802</v>
      </c>
      <c r="M4634">
        <v>46.0553371054271</v>
      </c>
      <c r="N4634">
        <v>0.56083578901390096</v>
      </c>
      <c r="O4634">
        <v>3.2764689953967001</v>
      </c>
      <c r="P4634">
        <v>68.322698268003606</v>
      </c>
    </row>
    <row r="4635" spans="1:17" hidden="1" x14ac:dyDescent="0.3">
      <c r="A4635" t="s">
        <v>9498</v>
      </c>
      <c r="B4635" t="s">
        <v>9499</v>
      </c>
      <c r="C4635" t="s">
        <v>10398</v>
      </c>
      <c r="D4635" t="s">
        <v>387</v>
      </c>
      <c r="E4635">
        <v>6.1521488399999997</v>
      </c>
      <c r="F4635">
        <v>10.6</v>
      </c>
      <c r="G4635">
        <v>4.0759624013220002</v>
      </c>
      <c r="H4635">
        <v>-9.4444944070242691</v>
      </c>
      <c r="I4635">
        <v>-9.7108388896562605</v>
      </c>
      <c r="J4635">
        <v>-3.32169283052992</v>
      </c>
      <c r="K4635">
        <v>13.071501516169301</v>
      </c>
      <c r="L4635">
        <v>12.1892131521279</v>
      </c>
      <c r="M4635">
        <v>36.365970113251599</v>
      </c>
      <c r="N4635">
        <v>0.29411020105522201</v>
      </c>
      <c r="O4635">
        <v>126.320754716981</v>
      </c>
      <c r="P4635">
        <v>71.799027552674204</v>
      </c>
      <c r="Q4635">
        <v>9.5428204597783006E-2</v>
      </c>
    </row>
    <row r="4636" spans="1:17" hidden="1" x14ac:dyDescent="0.3">
      <c r="A4636" t="s">
        <v>9500</v>
      </c>
      <c r="B4636" t="s">
        <v>9501</v>
      </c>
      <c r="C4636" t="s">
        <v>10398</v>
      </c>
      <c r="D4636" t="s">
        <v>51</v>
      </c>
      <c r="E4636">
        <v>6.10216928</v>
      </c>
      <c r="F4636">
        <v>7.3</v>
      </c>
      <c r="G4636">
        <v>8.9262774205485904</v>
      </c>
      <c r="H4636">
        <v>-17.3094915190871</v>
      </c>
      <c r="I4636">
        <v>-27.186206058274902</v>
      </c>
      <c r="J4636">
        <v>-6.2885307798376902</v>
      </c>
      <c r="K4636">
        <v>7.54617951990521</v>
      </c>
      <c r="L4636">
        <v>6.6657702729907404</v>
      </c>
      <c r="M4636">
        <v>9.6002082413549594</v>
      </c>
      <c r="N4636">
        <v>5.13340894168208E-2</v>
      </c>
      <c r="O4636">
        <v>26.849315068493102</v>
      </c>
      <c r="P4636">
        <v>55.650319829424298</v>
      </c>
    </row>
    <row r="4637" spans="1:17" hidden="1" x14ac:dyDescent="0.3">
      <c r="A4637" t="s">
        <v>9502</v>
      </c>
      <c r="B4637" t="s">
        <v>9503</v>
      </c>
      <c r="C4637" t="s">
        <v>10398</v>
      </c>
      <c r="D4637" t="s">
        <v>1947</v>
      </c>
      <c r="E4637">
        <v>6.0888389549999999</v>
      </c>
      <c r="F4637">
        <v>1.85</v>
      </c>
      <c r="G4637">
        <v>88.053412145406199</v>
      </c>
      <c r="H4637">
        <v>-6.5380654731980696</v>
      </c>
      <c r="I4637">
        <v>66.904703032634103</v>
      </c>
      <c r="J4637">
        <v>-1.71336738114487</v>
      </c>
      <c r="K4637">
        <v>1.5814827031407499</v>
      </c>
      <c r="L4637">
        <v>1.2378207741830201</v>
      </c>
      <c r="M4637">
        <v>20.2941282171608</v>
      </c>
      <c r="N4637">
        <v>0.27338227711255603</v>
      </c>
      <c r="O4637">
        <v>17.297297297297298</v>
      </c>
      <c r="P4637">
        <v>131.25</v>
      </c>
      <c r="Q4637">
        <v>7.8615925470968004E-2</v>
      </c>
    </row>
    <row r="4638" spans="1:17" hidden="1" x14ac:dyDescent="0.3">
      <c r="A4638" t="s">
        <v>9504</v>
      </c>
      <c r="B4638" t="s">
        <v>9505</v>
      </c>
      <c r="C4638" t="s">
        <v>10398</v>
      </c>
      <c r="D4638" t="s">
        <v>125</v>
      </c>
      <c r="E4638">
        <v>6.0736100000000004</v>
      </c>
      <c r="F4638">
        <v>11.5</v>
      </c>
      <c r="G4638">
        <v>25.8117587272822</v>
      </c>
      <c r="H4638">
        <v>9.1878040988253105</v>
      </c>
      <c r="I4638">
        <v>8.6963237603077594</v>
      </c>
      <c r="J4638">
        <v>5.44942331652953</v>
      </c>
      <c r="K4638">
        <v>11.2100467962824</v>
      </c>
      <c r="L4638">
        <v>10.6917439250663</v>
      </c>
      <c r="M4638">
        <v>55.9404069765164</v>
      </c>
      <c r="N4638">
        <v>0.89806525174420704</v>
      </c>
      <c r="O4638">
        <v>28.260869565217298</v>
      </c>
      <c r="P4638">
        <v>68.869309838472802</v>
      </c>
      <c r="Q4638">
        <v>2.9558000751738998E-2</v>
      </c>
    </row>
    <row r="4639" spans="1:17" hidden="1" x14ac:dyDescent="0.3">
      <c r="A4639" t="s">
        <v>9506</v>
      </c>
      <c r="B4639" t="s">
        <v>9507</v>
      </c>
      <c r="C4639" t="s">
        <v>10398</v>
      </c>
      <c r="D4639" t="s">
        <v>605</v>
      </c>
      <c r="E4639">
        <v>6.0607356399999999</v>
      </c>
      <c r="F4639">
        <v>17.32</v>
      </c>
      <c r="G4639">
        <v>29.597529792465</v>
      </c>
      <c r="H4639">
        <v>9.1387479542580099</v>
      </c>
      <c r="I4639">
        <v>-54.207432710634002</v>
      </c>
      <c r="J4639">
        <v>-11.6980846506303</v>
      </c>
      <c r="K4639">
        <v>16.529604637663699</v>
      </c>
      <c r="L4639">
        <v>16.126592347731499</v>
      </c>
      <c r="M4639">
        <v>51.690275472000998</v>
      </c>
      <c r="N4639">
        <v>1.74538593383917</v>
      </c>
      <c r="O4639">
        <v>87.413394919168596</v>
      </c>
      <c r="P4639">
        <v>86.637931034482705</v>
      </c>
      <c r="Q4639">
        <v>0.132131653444789</v>
      </c>
    </row>
    <row r="4640" spans="1:17" hidden="1" x14ac:dyDescent="0.3">
      <c r="A4640" t="s">
        <v>9508</v>
      </c>
      <c r="B4640" t="s">
        <v>9509</v>
      </c>
      <c r="C4640" t="s">
        <v>10398</v>
      </c>
      <c r="D4640" t="s">
        <v>545</v>
      </c>
      <c r="E4640">
        <v>6.06</v>
      </c>
      <c r="F4640">
        <v>6.06</v>
      </c>
      <c r="G4640">
        <v>54.042716958240497</v>
      </c>
      <c r="H4640">
        <v>-4.4216633567959702</v>
      </c>
      <c r="I4640">
        <v>-28.9776499085423</v>
      </c>
      <c r="J4640">
        <v>-4.1133673811448803</v>
      </c>
      <c r="K4640">
        <v>6.0536275880869397</v>
      </c>
      <c r="L4640">
        <v>5.8616003438354296</v>
      </c>
      <c r="M4640">
        <v>49.057637411057698</v>
      </c>
      <c r="N4640">
        <v>0.90512592384679802</v>
      </c>
      <c r="O4640">
        <v>46.864686468646802</v>
      </c>
      <c r="P4640">
        <v>100.66225165562901</v>
      </c>
      <c r="Q4640">
        <v>9.8603124621183993E-2</v>
      </c>
    </row>
    <row r="4641" spans="1:17" hidden="1" x14ac:dyDescent="0.3">
      <c r="A4641" t="s">
        <v>9510</v>
      </c>
      <c r="B4641" t="s">
        <v>9511</v>
      </c>
      <c r="C4641" t="s">
        <v>10398</v>
      </c>
      <c r="E4641">
        <v>6.0495833799999996</v>
      </c>
      <c r="F4641">
        <v>9.34</v>
      </c>
      <c r="G4641">
        <v>24.786518611133001</v>
      </c>
      <c r="H4641">
        <v>0.86569296504311699</v>
      </c>
      <c r="I4641">
        <v>-37.438992994999701</v>
      </c>
      <c r="J4641">
        <v>10.404135678830601</v>
      </c>
      <c r="K4641">
        <v>10.1320540702116</v>
      </c>
      <c r="L4641">
        <v>10.589761473443801</v>
      </c>
      <c r="M4641">
        <v>78.4759704114078</v>
      </c>
      <c r="N4641">
        <v>0.47500835320246199</v>
      </c>
      <c r="O4641">
        <v>115.631691648822</v>
      </c>
      <c r="P4641">
        <v>75.563909774435999</v>
      </c>
      <c r="Q4641">
        <v>5.8414927864497999E-2</v>
      </c>
    </row>
    <row r="4642" spans="1:17" hidden="1" x14ac:dyDescent="0.3">
      <c r="A4642" t="s">
        <v>9512</v>
      </c>
      <c r="B4642" t="s">
        <v>9513</v>
      </c>
      <c r="C4642" t="s">
        <v>10398</v>
      </c>
      <c r="D4642" t="s">
        <v>443</v>
      </c>
      <c r="E4642">
        <v>5.9784740000000003</v>
      </c>
      <c r="F4642">
        <v>4.57</v>
      </c>
      <c r="G4642">
        <v>-69.063845353619797</v>
      </c>
      <c r="H4642">
        <v>-18.4216633567959</v>
      </c>
      <c r="I4642">
        <v>-13.037825702997999</v>
      </c>
      <c r="J4642">
        <v>-3.7837607558860702</v>
      </c>
      <c r="K4642">
        <v>5.7448998830380802</v>
      </c>
      <c r="L4642">
        <v>6.6405969769746598</v>
      </c>
      <c r="M4642">
        <v>32.028658216720999</v>
      </c>
      <c r="N4642">
        <v>0.84634518087370203</v>
      </c>
      <c r="O4642">
        <v>115.53610503282199</v>
      </c>
      <c r="P4642">
        <v>15.6962025316455</v>
      </c>
      <c r="Q4642">
        <v>-1.4336183817565001E-2</v>
      </c>
    </row>
    <row r="4643" spans="1:17" hidden="1" x14ac:dyDescent="0.3">
      <c r="A4643" t="s">
        <v>9514</v>
      </c>
      <c r="B4643" t="s">
        <v>9515</v>
      </c>
      <c r="C4643" t="s">
        <v>10398</v>
      </c>
      <c r="D4643" t="s">
        <v>290</v>
      </c>
      <c r="E4643">
        <v>5.9618169999999999</v>
      </c>
      <c r="F4643">
        <v>3.53</v>
      </c>
      <c r="G4643">
        <v>27.7396866552101</v>
      </c>
      <c r="H4643">
        <v>7.8424875866002397</v>
      </c>
      <c r="I4643">
        <v>-7.7827969673658899</v>
      </c>
      <c r="J4643">
        <v>5.4938398260623202</v>
      </c>
      <c r="K4643">
        <v>3.37234058619218</v>
      </c>
      <c r="L4643">
        <v>3.4153403815816601</v>
      </c>
      <c r="M4643">
        <v>59.902941579603798</v>
      </c>
      <c r="N4643">
        <v>1.6041150211415101</v>
      </c>
      <c r="O4643">
        <v>52.124645892351197</v>
      </c>
      <c r="P4643">
        <v>85.789473684210506</v>
      </c>
      <c r="Q4643">
        <v>1.5397285357342E-2</v>
      </c>
    </row>
    <row r="4644" spans="1:17" hidden="1" x14ac:dyDescent="0.3">
      <c r="A4644" t="s">
        <v>9516</v>
      </c>
      <c r="B4644" t="s">
        <v>9517</v>
      </c>
      <c r="C4644" t="s">
        <v>10398</v>
      </c>
      <c r="D4644" t="s">
        <v>407</v>
      </c>
      <c r="E4644">
        <v>5.9593495499999998</v>
      </c>
      <c r="F4644">
        <v>38.5</v>
      </c>
      <c r="G4644">
        <v>309.904070216854</v>
      </c>
      <c r="H4644">
        <v>8.1005391298825202</v>
      </c>
      <c r="I4644">
        <v>321.40241992761099</v>
      </c>
      <c r="J4644">
        <v>6.4847538827321296</v>
      </c>
      <c r="K4644">
        <v>32.639878646367997</v>
      </c>
      <c r="M4644">
        <v>100</v>
      </c>
      <c r="N4644">
        <v>1.6143862769629602E-2</v>
      </c>
      <c r="O4644">
        <v>0</v>
      </c>
      <c r="P4644">
        <v>339.49771689497697</v>
      </c>
    </row>
    <row r="4645" spans="1:17" hidden="1" x14ac:dyDescent="0.3">
      <c r="A4645" t="s">
        <v>9518</v>
      </c>
      <c r="B4645" t="s">
        <v>9519</v>
      </c>
      <c r="C4645" t="s">
        <v>10398</v>
      </c>
      <c r="D4645" t="s">
        <v>533</v>
      </c>
      <c r="E4645">
        <v>5.9034611999999997</v>
      </c>
      <c r="F4645">
        <v>6.37</v>
      </c>
      <c r="G4645">
        <v>53.979840353577103</v>
      </c>
      <c r="H4645">
        <v>-1.3656361921100499</v>
      </c>
      <c r="I4645">
        <v>-24.2808639776751</v>
      </c>
      <c r="J4645">
        <v>-6.1228162000425002</v>
      </c>
      <c r="K4645">
        <v>6.3756789014922397</v>
      </c>
      <c r="L4645">
        <v>6.1815672175137797</v>
      </c>
      <c r="M4645">
        <v>45.571111840792597</v>
      </c>
      <c r="N4645">
        <v>0.67040083920079396</v>
      </c>
      <c r="O4645">
        <v>38.304552590266802</v>
      </c>
      <c r="P4645">
        <v>83.573487031700296</v>
      </c>
      <c r="Q4645">
        <v>6.6479034670782006E-2</v>
      </c>
    </row>
    <row r="4646" spans="1:17" hidden="1" x14ac:dyDescent="0.3">
      <c r="A4646" t="s">
        <v>9520</v>
      </c>
      <c r="B4646" t="s">
        <v>9521</v>
      </c>
      <c r="C4646" t="s">
        <v>10398</v>
      </c>
      <c r="D4646" t="s">
        <v>1657</v>
      </c>
      <c r="E4646">
        <v>5.8989558000000004</v>
      </c>
      <c r="F4646">
        <v>10.69</v>
      </c>
      <c r="G4646">
        <v>5.21089304444937</v>
      </c>
      <c r="H4646">
        <v>7.8296455437275796</v>
      </c>
      <c r="I4646">
        <v>1.34604381475702</v>
      </c>
      <c r="J4646">
        <v>5.4866326188551202</v>
      </c>
      <c r="K4646">
        <v>10.450134137692199</v>
      </c>
      <c r="L4646">
        <v>9.7494420588314892</v>
      </c>
      <c r="M4646">
        <v>52.905701483952697</v>
      </c>
      <c r="N4646">
        <v>1.04616724238017</v>
      </c>
      <c r="O4646">
        <v>21.141253507951301</v>
      </c>
      <c r="P4646">
        <v>46.438356164383499</v>
      </c>
      <c r="Q4646">
        <v>3.5577369722964998E-2</v>
      </c>
    </row>
    <row r="4647" spans="1:17" hidden="1" x14ac:dyDescent="0.3">
      <c r="A4647" t="s">
        <v>9522</v>
      </c>
      <c r="B4647" t="s">
        <v>9523</v>
      </c>
      <c r="C4647" t="s">
        <v>10398</v>
      </c>
      <c r="D4647" t="s">
        <v>605</v>
      </c>
      <c r="E4647">
        <v>5.8822400000000004</v>
      </c>
      <c r="F4647">
        <v>64.64</v>
      </c>
      <c r="G4647">
        <v>-38.921743185347097</v>
      </c>
      <c r="H4647">
        <v>-0.815316185774976</v>
      </c>
      <c r="I4647">
        <v>-34.158145948017697</v>
      </c>
      <c r="J4647">
        <v>-10.0254241187335</v>
      </c>
      <c r="K4647">
        <v>68.834972357661897</v>
      </c>
      <c r="L4647">
        <v>71.296044358087599</v>
      </c>
      <c r="M4647">
        <v>24.810897839899301</v>
      </c>
      <c r="N4647">
        <v>0.56719536333881004</v>
      </c>
      <c r="O4647">
        <v>49.133663366336599</v>
      </c>
      <c r="P4647">
        <v>16.889692585895101</v>
      </c>
      <c r="Q4647">
        <v>0.13400576405568601</v>
      </c>
    </row>
    <row r="4648" spans="1:17" hidden="1" x14ac:dyDescent="0.3">
      <c r="A4648" t="s">
        <v>9524</v>
      </c>
      <c r="B4648" t="s">
        <v>9525</v>
      </c>
      <c r="C4648" t="s">
        <v>10398</v>
      </c>
      <c r="D4648" t="s">
        <v>54</v>
      </c>
      <c r="E4648">
        <v>5.88</v>
      </c>
      <c r="F4648">
        <v>28</v>
      </c>
      <c r="G4648">
        <v>-34.678392440834998</v>
      </c>
      <c r="H4648">
        <v>2.2450033098706901</v>
      </c>
      <c r="I4648">
        <v>-43.627211860982896</v>
      </c>
      <c r="J4648">
        <v>-3.2950897010042701</v>
      </c>
      <c r="K4648">
        <v>27.3516489710135</v>
      </c>
      <c r="L4648">
        <v>28.573840754596301</v>
      </c>
      <c r="M4648">
        <v>59.7383921538257</v>
      </c>
      <c r="N4648">
        <v>1.3144560357675099</v>
      </c>
      <c r="O4648">
        <v>56.571428571428498</v>
      </c>
      <c r="P4648">
        <v>18.895966029723901</v>
      </c>
    </row>
    <row r="4649" spans="1:17" hidden="1" x14ac:dyDescent="0.3">
      <c r="A4649" t="s">
        <v>9526</v>
      </c>
      <c r="B4649" t="s">
        <v>9527</v>
      </c>
      <c r="C4649" t="s">
        <v>10398</v>
      </c>
      <c r="D4649" t="s">
        <v>407</v>
      </c>
      <c r="E4649">
        <v>5.8780799999999997</v>
      </c>
      <c r="F4649">
        <v>14.13</v>
      </c>
      <c r="G4649">
        <v>13.422547653860599</v>
      </c>
      <c r="H4649">
        <v>12.437840775435401</v>
      </c>
      <c r="I4649">
        <v>-30.331321812086301</v>
      </c>
      <c r="J4649">
        <v>-0.71336738114487197</v>
      </c>
      <c r="K4649">
        <v>13.0434985423519</v>
      </c>
      <c r="L4649">
        <v>13.5476254410462</v>
      </c>
      <c r="M4649">
        <v>64.7845387150618</v>
      </c>
      <c r="N4649">
        <v>0.98370308256010996</v>
      </c>
      <c r="O4649">
        <v>65.392781316348206</v>
      </c>
      <c r="P4649">
        <v>55.104281009879202</v>
      </c>
      <c r="Q4649">
        <v>7.4987837970231994E-2</v>
      </c>
    </row>
    <row r="4650" spans="1:17" hidden="1" x14ac:dyDescent="0.3">
      <c r="A4650" t="s">
        <v>9528</v>
      </c>
      <c r="B4650" t="s">
        <v>9529</v>
      </c>
      <c r="C4650" t="s">
        <v>10398</v>
      </c>
      <c r="D4650" t="s">
        <v>125</v>
      </c>
      <c r="E4650">
        <v>5.85825</v>
      </c>
      <c r="F4650">
        <v>10.95</v>
      </c>
      <c r="G4650">
        <v>-7.7916444534290399</v>
      </c>
      <c r="H4650">
        <v>-1.5914746775506801</v>
      </c>
      <c r="I4650">
        <v>-11.3701507685354</v>
      </c>
      <c r="J4650">
        <v>2.0961564283789298</v>
      </c>
      <c r="K4650">
        <v>10.7183008950428</v>
      </c>
      <c r="L4650">
        <v>10.3719193745277</v>
      </c>
      <c r="M4650">
        <v>56.936025673585497</v>
      </c>
      <c r="N4650">
        <v>0.795867929070323</v>
      </c>
      <c r="O4650">
        <v>18.721461187214601</v>
      </c>
      <c r="P4650">
        <v>34.852216748768399</v>
      </c>
      <c r="Q4650">
        <v>2.4186096255781001E-2</v>
      </c>
    </row>
    <row r="4651" spans="1:17" hidden="1" x14ac:dyDescent="0.3">
      <c r="A4651" t="s">
        <v>9530</v>
      </c>
      <c r="B4651" t="s">
        <v>9531</v>
      </c>
      <c r="C4651" t="s">
        <v>10398</v>
      </c>
      <c r="D4651" t="s">
        <v>605</v>
      </c>
      <c r="E4651">
        <v>5.8550519999999997</v>
      </c>
      <c r="F4651">
        <v>24.08</v>
      </c>
      <c r="G4651">
        <v>-5.0204444018686001</v>
      </c>
      <c r="H4651">
        <v>-18.1810618530365</v>
      </c>
      <c r="I4651">
        <v>-14.6588708505274</v>
      </c>
      <c r="J4651">
        <v>-6.6843698666461098</v>
      </c>
      <c r="K4651">
        <v>24.280209476542701</v>
      </c>
      <c r="L4651">
        <v>25.345948817996099</v>
      </c>
      <c r="M4651">
        <v>52.401457121024102</v>
      </c>
      <c r="N4651">
        <v>0.14977345192146299</v>
      </c>
      <c r="O4651">
        <v>81.769102990033204</v>
      </c>
      <c r="P4651">
        <v>60.212907518296703</v>
      </c>
      <c r="Q4651">
        <v>-6.1334358870314E-2</v>
      </c>
    </row>
    <row r="4652" spans="1:17" hidden="1" x14ac:dyDescent="0.3">
      <c r="A4652" t="s">
        <v>9532</v>
      </c>
      <c r="B4652" t="s">
        <v>9533</v>
      </c>
      <c r="C4652" t="s">
        <v>10398</v>
      </c>
      <c r="D4652" t="s">
        <v>1223</v>
      </c>
      <c r="E4652">
        <v>5.7969999999999997</v>
      </c>
      <c r="F4652">
        <v>3.41</v>
      </c>
      <c r="G4652">
        <v>4.6583218258138697</v>
      </c>
      <c r="H4652">
        <v>22.080103427656301</v>
      </c>
      <c r="I4652">
        <v>3.6904173183484099</v>
      </c>
      <c r="J4652">
        <v>19.232578564800999</v>
      </c>
      <c r="K4652">
        <v>2.9258299775374699</v>
      </c>
      <c r="L4652">
        <v>2.9573013095307799</v>
      </c>
      <c r="M4652">
        <v>70.095092068581394</v>
      </c>
      <c r="N4652">
        <v>1.6100921859614701</v>
      </c>
      <c r="O4652">
        <v>30.498533724340099</v>
      </c>
      <c r="P4652">
        <v>38.617886178861703</v>
      </c>
      <c r="Q4652">
        <v>3.8229760323220001E-2</v>
      </c>
    </row>
    <row r="4653" spans="1:17" hidden="1" x14ac:dyDescent="0.3">
      <c r="A4653" t="s">
        <v>9534</v>
      </c>
      <c r="B4653" t="s">
        <v>9535</v>
      </c>
      <c r="C4653" t="s">
        <v>10398</v>
      </c>
      <c r="D4653" t="s">
        <v>853</v>
      </c>
      <c r="E4653">
        <v>5.7875360000000002</v>
      </c>
      <c r="F4653">
        <v>7.36</v>
      </c>
      <c r="G4653">
        <v>70.406353321876793</v>
      </c>
      <c r="H4653">
        <v>18.993829600950502</v>
      </c>
      <c r="I4653">
        <v>-23.857140757378598</v>
      </c>
      <c r="J4653">
        <v>-1.71336738114487</v>
      </c>
      <c r="K4653">
        <v>6.6720180914381899</v>
      </c>
      <c r="L4653">
        <v>6.82833843838824</v>
      </c>
      <c r="M4653">
        <v>89.572219172870902</v>
      </c>
      <c r="N4653">
        <v>2.6241318544625201</v>
      </c>
      <c r="O4653">
        <v>45.923913043478201</v>
      </c>
      <c r="P4653">
        <v>142.105263157894</v>
      </c>
    </row>
    <row r="4654" spans="1:17" hidden="1" x14ac:dyDescent="0.3">
      <c r="A4654" t="s">
        <v>9536</v>
      </c>
      <c r="B4654" t="s">
        <v>9537</v>
      </c>
      <c r="C4654" t="s">
        <v>10398</v>
      </c>
      <c r="D4654" t="s">
        <v>407</v>
      </c>
      <c r="E4654">
        <v>5.7835152000000001</v>
      </c>
      <c r="F4654">
        <v>11.58</v>
      </c>
      <c r="G4654">
        <v>72.148513600622493</v>
      </c>
      <c r="H4654">
        <v>33.199695866504896</v>
      </c>
      <c r="I4654">
        <v>84.706804608816199</v>
      </c>
      <c r="J4654">
        <v>12.947906633010801</v>
      </c>
      <c r="K4654">
        <v>8.6379024559341904</v>
      </c>
      <c r="L4654">
        <v>7.2387946294019896</v>
      </c>
      <c r="M4654">
        <v>89.871897206401698</v>
      </c>
      <c r="N4654">
        <v>1.6994440160556099</v>
      </c>
      <c r="O4654">
        <v>2.7633851468048301</v>
      </c>
      <c r="P4654">
        <v>152.28758169934599</v>
      </c>
      <c r="Q4654">
        <v>7.7413797435273005E-2</v>
      </c>
    </row>
    <row r="4655" spans="1:17" hidden="1" x14ac:dyDescent="0.3">
      <c r="A4655" t="s">
        <v>9538</v>
      </c>
      <c r="B4655" t="s">
        <v>9539</v>
      </c>
      <c r="C4655" t="s">
        <v>10398</v>
      </c>
      <c r="D4655" t="s">
        <v>1657</v>
      </c>
      <c r="E4655">
        <v>5.7777500000000002</v>
      </c>
      <c r="F4655">
        <v>9.5500000000000007</v>
      </c>
      <c r="G4655">
        <v>-15.495677741444499</v>
      </c>
      <c r="H4655">
        <v>-28.398271543930399</v>
      </c>
      <c r="I4655">
        <v>-19.234013323473501</v>
      </c>
      <c r="J4655">
        <v>-4.5949042007820102</v>
      </c>
      <c r="K4655">
        <v>10.1625776936064</v>
      </c>
      <c r="L4655">
        <v>10.613521900457201</v>
      </c>
      <c r="M4655">
        <v>53.194212934447002</v>
      </c>
      <c r="N4655">
        <v>0.195472511678045</v>
      </c>
      <c r="O4655">
        <v>63.979057591622997</v>
      </c>
      <c r="P4655">
        <v>26.994680851063801</v>
      </c>
      <c r="Q4655">
        <v>-0.12542867573304101</v>
      </c>
    </row>
    <row r="4656" spans="1:17" hidden="1" x14ac:dyDescent="0.3">
      <c r="A4656" t="s">
        <v>9540</v>
      </c>
      <c r="B4656" t="s">
        <v>9541</v>
      </c>
      <c r="C4656" t="s">
        <v>10398</v>
      </c>
      <c r="D4656" t="s">
        <v>132</v>
      </c>
      <c r="E4656">
        <v>5.7684671999999999</v>
      </c>
      <c r="F4656">
        <v>7.74</v>
      </c>
      <c r="G4656">
        <v>21.283546304333001</v>
      </c>
      <c r="H4656">
        <v>-1.2795868540637301</v>
      </c>
      <c r="I4656">
        <v>-31.903760219036201</v>
      </c>
      <c r="J4656">
        <v>-4.7942402951371701</v>
      </c>
      <c r="K4656">
        <v>7.7093367493717704</v>
      </c>
      <c r="L4656">
        <v>7.3906135421064896</v>
      </c>
      <c r="M4656">
        <v>45.361568940182302</v>
      </c>
      <c r="N4656">
        <v>2.14397504475436</v>
      </c>
      <c r="O4656">
        <v>44.832041343669196</v>
      </c>
      <c r="P4656">
        <v>98.461538461538396</v>
      </c>
      <c r="Q4656">
        <v>9.2977879633608998E-2</v>
      </c>
    </row>
    <row r="4657" spans="1:17" hidden="1" x14ac:dyDescent="0.3">
      <c r="A4657" t="s">
        <v>9542</v>
      </c>
      <c r="B4657" t="s">
        <v>9543</v>
      </c>
      <c r="C4657" t="s">
        <v>10398</v>
      </c>
      <c r="D4657" t="s">
        <v>290</v>
      </c>
      <c r="E4657">
        <v>5.7682842650000001</v>
      </c>
      <c r="F4657">
        <v>3.35</v>
      </c>
      <c r="G4657">
        <v>-37.812824760314903</v>
      </c>
      <c r="H4657">
        <v>-5.8709387191148199</v>
      </c>
      <c r="I4657">
        <v>-29.937402230523698</v>
      </c>
      <c r="J4657">
        <v>4.2056357341199098</v>
      </c>
      <c r="K4657">
        <v>3.5023385723555802</v>
      </c>
      <c r="L4657">
        <v>3.68725050523991</v>
      </c>
      <c r="M4657">
        <v>44.8951735820689</v>
      </c>
      <c r="N4657">
        <v>0.31310388204909401</v>
      </c>
      <c r="O4657">
        <v>102.686567164179</v>
      </c>
      <c r="P4657">
        <v>26.893939393939299</v>
      </c>
      <c r="Q4657">
        <v>5.6351924632466001E-2</v>
      </c>
    </row>
    <row r="4658" spans="1:17" hidden="1" x14ac:dyDescent="0.3">
      <c r="A4658" t="s">
        <v>9544</v>
      </c>
      <c r="B4658" t="s">
        <v>9545</v>
      </c>
      <c r="C4658" t="s">
        <v>10398</v>
      </c>
      <c r="D4658" t="s">
        <v>407</v>
      </c>
      <c r="E4658">
        <v>5.7603840000000002</v>
      </c>
      <c r="F4658">
        <v>19.2</v>
      </c>
      <c r="G4658">
        <v>28.691596520557798</v>
      </c>
      <c r="H4658">
        <v>29.914000978868302</v>
      </c>
      <c r="I4658">
        <v>19.243758826625498</v>
      </c>
      <c r="J4658">
        <v>1.0688691089567699</v>
      </c>
      <c r="K4658">
        <v>17.2076492628394</v>
      </c>
      <c r="L4658">
        <v>16.685062638150999</v>
      </c>
      <c r="M4658">
        <v>80.445727919149206</v>
      </c>
      <c r="N4658">
        <v>0.27768884874167199</v>
      </c>
      <c r="O4658">
        <v>39.5833333333333</v>
      </c>
      <c r="P4658">
        <v>74.704276615104604</v>
      </c>
      <c r="Q4658">
        <v>0.10845244548099001</v>
      </c>
    </row>
    <row r="4659" spans="1:17" hidden="1" x14ac:dyDescent="0.3">
      <c r="A4659" t="s">
        <v>9546</v>
      </c>
      <c r="B4659" t="s">
        <v>9547</v>
      </c>
      <c r="C4659" t="s">
        <v>10398</v>
      </c>
      <c r="D4659" t="s">
        <v>407</v>
      </c>
      <c r="E4659">
        <v>5.74188732</v>
      </c>
      <c r="F4659">
        <v>3.12</v>
      </c>
      <c r="G4659">
        <v>-22.007439781571399</v>
      </c>
      <c r="H4659">
        <v>-16.0883300234626</v>
      </c>
      <c r="I4659">
        <v>-11.610655329140601</v>
      </c>
      <c r="J4659">
        <v>15.1983973247374</v>
      </c>
      <c r="K4659">
        <v>3.1721614505287099</v>
      </c>
      <c r="L4659">
        <v>2.9718806791788799</v>
      </c>
      <c r="M4659">
        <v>49.733030249848603</v>
      </c>
      <c r="N4659">
        <v>0.176455409332121</v>
      </c>
      <c r="O4659">
        <v>35.256410256410199</v>
      </c>
      <c r="P4659">
        <v>57.5757575757575</v>
      </c>
      <c r="Q4659">
        <v>7.8461015249603999E-2</v>
      </c>
    </row>
    <row r="4660" spans="1:17" hidden="1" x14ac:dyDescent="0.3">
      <c r="A4660" t="s">
        <v>9548</v>
      </c>
      <c r="B4660" t="s">
        <v>9549</v>
      </c>
      <c r="C4660" t="s">
        <v>10398</v>
      </c>
      <c r="D4660" t="s">
        <v>753</v>
      </c>
      <c r="E4660">
        <v>5.722810688</v>
      </c>
      <c r="F4660">
        <v>214.4</v>
      </c>
      <c r="G4660">
        <v>24.573319597852901</v>
      </c>
      <c r="H4660">
        <v>-4.8248702581978096</v>
      </c>
      <c r="I4660">
        <v>8.7085828528375604</v>
      </c>
      <c r="J4660">
        <v>-4.4424300671652901</v>
      </c>
      <c r="K4660">
        <v>211.689188629287</v>
      </c>
      <c r="L4660">
        <v>188.08608599643301</v>
      </c>
      <c r="M4660">
        <v>41.480968958534298</v>
      </c>
      <c r="N4660">
        <v>0.75206290361157602</v>
      </c>
      <c r="O4660">
        <v>3.8712686567164001</v>
      </c>
      <c r="P4660">
        <v>64.923076923076906</v>
      </c>
    </row>
    <row r="4661" spans="1:17" hidden="1" x14ac:dyDescent="0.3">
      <c r="A4661" t="s">
        <v>9550</v>
      </c>
      <c r="B4661" t="s">
        <v>9551</v>
      </c>
      <c r="C4661" t="s">
        <v>10398</v>
      </c>
      <c r="D4661" t="s">
        <v>1414</v>
      </c>
      <c r="E4661">
        <v>5.7213048000000004</v>
      </c>
      <c r="F4661">
        <v>10.32</v>
      </c>
      <c r="G4661">
        <v>19.971570713181201</v>
      </c>
      <c r="H4661">
        <v>-12.5249581030114</v>
      </c>
      <c r="I4661">
        <v>25.2380363659674</v>
      </c>
      <c r="J4661">
        <v>-12.9773398660975</v>
      </c>
      <c r="K4661">
        <v>10.8896440578789</v>
      </c>
      <c r="L4661">
        <v>9.1624995317585807</v>
      </c>
      <c r="M4661">
        <v>29.297335136923</v>
      </c>
      <c r="N4661">
        <v>0.44051760353699898</v>
      </c>
      <c r="O4661">
        <v>23.352713178294501</v>
      </c>
      <c r="P4661">
        <v>105.98802395209501</v>
      </c>
      <c r="Q4661">
        <v>9.2543028095606994E-2</v>
      </c>
    </row>
    <row r="4662" spans="1:17" hidden="1" x14ac:dyDescent="0.3">
      <c r="A4662" t="s">
        <v>9552</v>
      </c>
      <c r="B4662" t="s">
        <v>9553</v>
      </c>
      <c r="C4662" t="s">
        <v>10398</v>
      </c>
      <c r="D4662" t="s">
        <v>753</v>
      </c>
      <c r="E4662">
        <v>5.7107817000000001</v>
      </c>
      <c r="F4662">
        <v>44.53</v>
      </c>
      <c r="G4662">
        <v>25.6172281911692</v>
      </c>
      <c r="H4662">
        <v>0.91135394588238705</v>
      </c>
      <c r="I4662">
        <v>12.5678485725402</v>
      </c>
      <c r="J4662">
        <v>-3.7199825961393702</v>
      </c>
      <c r="K4662">
        <v>42.096204798562297</v>
      </c>
      <c r="L4662">
        <v>36.916640264108402</v>
      </c>
      <c r="M4662">
        <v>46.348393818943599</v>
      </c>
      <c r="N4662">
        <v>1.56009387513447</v>
      </c>
      <c r="O4662">
        <v>4.1994161239613703</v>
      </c>
      <c r="P4662">
        <v>65.231910946196606</v>
      </c>
    </row>
    <row r="4663" spans="1:17" hidden="1" x14ac:dyDescent="0.3">
      <c r="A4663" t="s">
        <v>9554</v>
      </c>
      <c r="B4663" t="s">
        <v>9555</v>
      </c>
      <c r="C4663" t="s">
        <v>10398</v>
      </c>
      <c r="D4663" t="s">
        <v>642</v>
      </c>
      <c r="E4663">
        <v>5.7072029999999998</v>
      </c>
      <c r="F4663">
        <v>11.58</v>
      </c>
      <c r="G4663">
        <v>17.734597596686001</v>
      </c>
      <c r="H4663">
        <v>29.296581446899101</v>
      </c>
      <c r="I4663">
        <v>29.232947307443201</v>
      </c>
      <c r="J4663">
        <v>13.9709483031708</v>
      </c>
      <c r="M4663">
        <v>100</v>
      </c>
      <c r="O4663">
        <v>0</v>
      </c>
      <c r="P4663">
        <v>47.328244274809101</v>
      </c>
    </row>
    <row r="4664" spans="1:17" hidden="1" x14ac:dyDescent="0.3">
      <c r="A4664" t="s">
        <v>9556</v>
      </c>
      <c r="B4664" t="s">
        <v>9557</v>
      </c>
      <c r="C4664" t="s">
        <v>10398</v>
      </c>
      <c r="D4664" t="s">
        <v>514</v>
      </c>
      <c r="E4664">
        <v>5.7</v>
      </c>
      <c r="F4664">
        <v>19</v>
      </c>
      <c r="G4664">
        <v>-31.6555023482262</v>
      </c>
      <c r="H4664">
        <v>-4.4216633567959702</v>
      </c>
      <c r="I4664">
        <v>-17.031467180131799</v>
      </c>
      <c r="J4664">
        <v>-1.71336738114487</v>
      </c>
      <c r="K4664">
        <v>18.247401176192099</v>
      </c>
      <c r="L4664">
        <v>18.9049493781989</v>
      </c>
      <c r="M4664">
        <v>99.966183638035901</v>
      </c>
      <c r="N4664">
        <v>0</v>
      </c>
      <c r="O4664">
        <v>21.421052631578899</v>
      </c>
      <c r="P4664">
        <v>18.306351183063502</v>
      </c>
    </row>
    <row r="4665" spans="1:17" hidden="1" x14ac:dyDescent="0.3">
      <c r="A4665" t="s">
        <v>9558</v>
      </c>
      <c r="B4665" t="s">
        <v>9559</v>
      </c>
      <c r="C4665" t="s">
        <v>10398</v>
      </c>
      <c r="D4665" t="s">
        <v>407</v>
      </c>
      <c r="E4665">
        <v>5.6861370000000004</v>
      </c>
      <c r="F4665">
        <v>18.95</v>
      </c>
      <c r="G4665">
        <v>-29.5936466781231</v>
      </c>
      <c r="H4665">
        <v>-4.4216633567959702</v>
      </c>
      <c r="I4665">
        <v>-18.095296967365801</v>
      </c>
      <c r="J4665">
        <v>-1.71336738114487</v>
      </c>
      <c r="K4665">
        <v>18.949999992560699</v>
      </c>
      <c r="L4665">
        <v>18.949509877057999</v>
      </c>
      <c r="M4665">
        <v>100</v>
      </c>
      <c r="O4665">
        <v>0</v>
      </c>
      <c r="P4665">
        <v>0</v>
      </c>
    </row>
    <row r="4666" spans="1:17" hidden="1" x14ac:dyDescent="0.3">
      <c r="A4666" t="s">
        <v>9560</v>
      </c>
      <c r="B4666" t="s">
        <v>9561</v>
      </c>
      <c r="C4666" t="s">
        <v>10398</v>
      </c>
      <c r="D4666" t="s">
        <v>46</v>
      </c>
      <c r="E4666">
        <v>5.6788183999999999</v>
      </c>
      <c r="F4666">
        <v>12.89</v>
      </c>
      <c r="G4666">
        <v>87.045008784061693</v>
      </c>
      <c r="H4666">
        <v>-14.127545709737101</v>
      </c>
      <c r="I4666">
        <v>-18.941450813519701</v>
      </c>
      <c r="J4666">
        <v>-6.8871125548900496</v>
      </c>
      <c r="K4666">
        <v>12.7860123212647</v>
      </c>
      <c r="L4666">
        <v>10.833198240378399</v>
      </c>
      <c r="M4666">
        <v>54.212577564746503</v>
      </c>
      <c r="N4666">
        <v>1.9668231118122601</v>
      </c>
      <c r="O4666">
        <v>11.559348332040299</v>
      </c>
      <c r="P4666">
        <v>127.73851590106</v>
      </c>
    </row>
    <row r="4667" spans="1:17" hidden="1" x14ac:dyDescent="0.3">
      <c r="A4667" t="s">
        <v>9562</v>
      </c>
      <c r="B4667" t="s">
        <v>9563</v>
      </c>
      <c r="C4667" t="s">
        <v>10398</v>
      </c>
      <c r="D4667" t="s">
        <v>605</v>
      </c>
      <c r="E4667">
        <v>5.67</v>
      </c>
      <c r="F4667">
        <v>18.899999999999999</v>
      </c>
      <c r="G4667">
        <v>-81.268410165722202</v>
      </c>
      <c r="H4667">
        <v>-12.2265414055764</v>
      </c>
      <c r="I4667">
        <v>-51.168951358300703</v>
      </c>
      <c r="J4667">
        <v>-1.71336738114487</v>
      </c>
      <c r="K4667">
        <v>20.682600443812198</v>
      </c>
      <c r="L4667">
        <v>24.5863461572571</v>
      </c>
      <c r="M4667">
        <v>3.4996251312922899</v>
      </c>
      <c r="N4667">
        <v>0.65717415115005395</v>
      </c>
      <c r="O4667">
        <v>106.931216931216</v>
      </c>
      <c r="P4667">
        <v>41.679160419790001</v>
      </c>
    </row>
    <row r="4668" spans="1:17" hidden="1" x14ac:dyDescent="0.3">
      <c r="A4668" t="s">
        <v>9564</v>
      </c>
      <c r="B4668" t="s">
        <v>9565</v>
      </c>
      <c r="C4668" t="s">
        <v>10398</v>
      </c>
      <c r="D4668" t="s">
        <v>642</v>
      </c>
      <c r="E4668">
        <v>5.6530240000000003</v>
      </c>
      <c r="F4668">
        <v>208</v>
      </c>
      <c r="G4668">
        <v>-22.515139599615999</v>
      </c>
      <c r="H4668">
        <v>-24.326529803923599</v>
      </c>
      <c r="I4668">
        <v>-30.5532094252783</v>
      </c>
      <c r="J4668">
        <v>1.73653810089671</v>
      </c>
      <c r="K4668">
        <v>215.26997475620499</v>
      </c>
      <c r="L4668">
        <v>138.712406882609</v>
      </c>
      <c r="M4668">
        <v>29.323932845288699</v>
      </c>
      <c r="N4668">
        <v>1.3249106078665001</v>
      </c>
      <c r="O4668">
        <v>32.187499999999901</v>
      </c>
      <c r="P4668">
        <v>7.0785070785070703</v>
      </c>
    </row>
    <row r="4669" spans="1:17" hidden="1" x14ac:dyDescent="0.3">
      <c r="A4669" t="s">
        <v>9566</v>
      </c>
      <c r="B4669" t="s">
        <v>9567</v>
      </c>
      <c r="C4669" t="s">
        <v>10398</v>
      </c>
      <c r="D4669" t="s">
        <v>753</v>
      </c>
      <c r="E4669">
        <v>5.6472677519999896</v>
      </c>
      <c r="F4669">
        <v>21.69</v>
      </c>
      <c r="G4669">
        <v>11.7989299181876</v>
      </c>
      <c r="H4669">
        <v>-0.173616481795968</v>
      </c>
      <c r="I4669">
        <v>3.2134278648488901</v>
      </c>
      <c r="J4669">
        <v>-2.2722868035947901</v>
      </c>
      <c r="K4669">
        <v>20.564539456315401</v>
      </c>
      <c r="L4669">
        <v>18.665787651388602</v>
      </c>
      <c r="M4669">
        <v>60.5497023931554</v>
      </c>
      <c r="N4669">
        <v>2.0151043195652099</v>
      </c>
      <c r="O4669">
        <v>1.4292300599354399</v>
      </c>
      <c r="P4669">
        <v>66.846153846153797</v>
      </c>
    </row>
    <row r="4670" spans="1:17" hidden="1" x14ac:dyDescent="0.3">
      <c r="A4670" t="s">
        <v>9568</v>
      </c>
      <c r="B4670" t="s">
        <v>9569</v>
      </c>
      <c r="C4670" t="s">
        <v>10398</v>
      </c>
      <c r="D4670" t="s">
        <v>77</v>
      </c>
      <c r="E4670">
        <v>5.6361905999999999</v>
      </c>
      <c r="F4670">
        <v>5.58</v>
      </c>
      <c r="G4670">
        <v>-35.969485604297603</v>
      </c>
      <c r="H4670">
        <v>-9.9678818441909307</v>
      </c>
      <c r="I4670">
        <v>-23.035671754418601</v>
      </c>
      <c r="J4670">
        <v>0.28300285478979298</v>
      </c>
      <c r="K4670">
        <v>5.6058885096643598</v>
      </c>
      <c r="L4670">
        <v>5.8306801169359703</v>
      </c>
      <c r="M4670">
        <v>46.490157975849797</v>
      </c>
      <c r="N4670">
        <v>0.54931720639875103</v>
      </c>
      <c r="O4670">
        <v>30.1075268817204</v>
      </c>
      <c r="P4670">
        <v>13.877551020408101</v>
      </c>
      <c r="Q4670">
        <v>-3.4384462047552002E-2</v>
      </c>
    </row>
    <row r="4671" spans="1:17" hidden="1" x14ac:dyDescent="0.3">
      <c r="A4671" t="s">
        <v>9570</v>
      </c>
      <c r="B4671" t="s">
        <v>9571</v>
      </c>
      <c r="C4671" t="s">
        <v>10398</v>
      </c>
      <c r="D4671" t="s">
        <v>533</v>
      </c>
      <c r="E4671">
        <v>5.6355000000000004</v>
      </c>
      <c r="F4671">
        <v>28.9</v>
      </c>
      <c r="G4671">
        <v>15.268508710348</v>
      </c>
      <c r="H4671">
        <v>10.2608763257437</v>
      </c>
      <c r="I4671">
        <v>3.8971048899578702</v>
      </c>
      <c r="J4671">
        <v>-1.88607895282018</v>
      </c>
      <c r="K4671">
        <v>25.805690399573901</v>
      </c>
      <c r="L4671">
        <v>22.7412375518687</v>
      </c>
      <c r="M4671">
        <v>55.141997883922201</v>
      </c>
      <c r="N4671">
        <v>1.10612458558715</v>
      </c>
      <c r="O4671">
        <v>15.8823529411764</v>
      </c>
      <c r="P4671">
        <v>74.727932285368794</v>
      </c>
      <c r="Q4671">
        <v>0.15293097186500301</v>
      </c>
    </row>
    <row r="4672" spans="1:17" hidden="1" x14ac:dyDescent="0.3">
      <c r="A4672" t="s">
        <v>9572</v>
      </c>
      <c r="B4672" t="s">
        <v>9573</v>
      </c>
      <c r="C4672" t="s">
        <v>10398</v>
      </c>
      <c r="D4672" t="s">
        <v>533</v>
      </c>
      <c r="E4672">
        <v>5.6349999999999998</v>
      </c>
      <c r="F4672">
        <v>12.25</v>
      </c>
      <c r="G4672">
        <v>-23.256841122567501</v>
      </c>
      <c r="H4672">
        <v>-1.03043093330548</v>
      </c>
      <c r="I4672">
        <v>-5.3998047870530801</v>
      </c>
      <c r="J4672">
        <v>-1.31176095544206</v>
      </c>
      <c r="K4672">
        <v>14.4934032122516</v>
      </c>
      <c r="L4672">
        <v>13.233032969692999</v>
      </c>
      <c r="M4672">
        <v>22.865510544687599</v>
      </c>
      <c r="N4672">
        <v>0.25509297823690502</v>
      </c>
      <c r="O4672">
        <v>104.08163265306101</v>
      </c>
      <c r="P4672">
        <v>37.950450450450397</v>
      </c>
      <c r="Q4672">
        <v>4.6705612129060999E-2</v>
      </c>
    </row>
    <row r="4673" spans="1:17" hidden="1" x14ac:dyDescent="0.3">
      <c r="A4673" t="s">
        <v>9574</v>
      </c>
      <c r="B4673" t="s">
        <v>9575</v>
      </c>
      <c r="C4673" t="s">
        <v>10398</v>
      </c>
      <c r="D4673" t="s">
        <v>9576</v>
      </c>
      <c r="E4673">
        <v>5.6265014999999998</v>
      </c>
      <c r="F4673">
        <v>3.45</v>
      </c>
      <c r="G4673">
        <v>-14.5936466781231</v>
      </c>
      <c r="H4673">
        <v>-19.4462938986678</v>
      </c>
      <c r="I4673">
        <v>11.603951152934799</v>
      </c>
      <c r="J4673">
        <v>-1.71336738114487</v>
      </c>
      <c r="K4673">
        <v>3.6356173512730199</v>
      </c>
      <c r="L4673">
        <v>3.62875002588902</v>
      </c>
      <c r="M4673">
        <v>40.745967655168201</v>
      </c>
      <c r="N4673">
        <v>0.85299304072094295</v>
      </c>
      <c r="O4673">
        <v>47.246376811594203</v>
      </c>
      <c r="P4673">
        <v>36.363636363636303</v>
      </c>
      <c r="Q4673">
        <v>4.2398763158100997E-2</v>
      </c>
    </row>
    <row r="4674" spans="1:17" hidden="1" x14ac:dyDescent="0.3">
      <c r="A4674" t="s">
        <v>9577</v>
      </c>
      <c r="B4674" t="s">
        <v>9578</v>
      </c>
      <c r="C4674" t="s">
        <v>10398</v>
      </c>
      <c r="D4674" t="s">
        <v>132</v>
      </c>
      <c r="E4674">
        <v>5.6025</v>
      </c>
      <c r="F4674">
        <v>7.47</v>
      </c>
      <c r="G4674">
        <v>-91.344798751855805</v>
      </c>
      <c r="H4674">
        <v>-12.539744537607699</v>
      </c>
      <c r="I4674">
        <v>-57.609467007851698</v>
      </c>
      <c r="J4674">
        <v>-2.3782609981661502</v>
      </c>
      <c r="K4674">
        <v>7.9091019524882498</v>
      </c>
      <c r="L4674">
        <v>10.3927487208869</v>
      </c>
      <c r="M4674">
        <v>34.293337492286298</v>
      </c>
      <c r="N4674">
        <v>0.459866962305986</v>
      </c>
      <c r="O4674">
        <v>200.66934404283799</v>
      </c>
      <c r="P4674">
        <v>18.1962025316455</v>
      </c>
    </row>
    <row r="4675" spans="1:17" hidden="1" x14ac:dyDescent="0.3">
      <c r="A4675" t="s">
        <v>9579</v>
      </c>
      <c r="B4675" t="s">
        <v>9580</v>
      </c>
      <c r="C4675" t="s">
        <v>10398</v>
      </c>
      <c r="D4675" t="s">
        <v>141</v>
      </c>
      <c r="E4675">
        <v>5.5984499999999997</v>
      </c>
      <c r="F4675">
        <v>11.31</v>
      </c>
      <c r="G4675">
        <v>16.153776002289199</v>
      </c>
      <c r="H4675">
        <v>3.5943687073322699</v>
      </c>
      <c r="I4675">
        <v>1.7140250665324299</v>
      </c>
      <c r="J4675">
        <v>-1.89855256633007</v>
      </c>
      <c r="K4675">
        <v>10.482858131299301</v>
      </c>
      <c r="L4675">
        <v>9.9375501635472503</v>
      </c>
      <c r="M4675">
        <v>55.628634644240201</v>
      </c>
      <c r="N4675">
        <v>0.54619387323573998</v>
      </c>
      <c r="O4675">
        <v>41.379310344827502</v>
      </c>
      <c r="P4675">
        <v>61.1111111111111</v>
      </c>
      <c r="Q4675">
        <v>3.0868141639661999E-2</v>
      </c>
    </row>
    <row r="4676" spans="1:17" hidden="1" x14ac:dyDescent="0.3">
      <c r="A4676" t="s">
        <v>9581</v>
      </c>
      <c r="B4676" t="s">
        <v>9582</v>
      </c>
      <c r="C4676" t="s">
        <v>10398</v>
      </c>
      <c r="D4676" t="s">
        <v>83</v>
      </c>
      <c r="E4676">
        <v>5.5969199999999999</v>
      </c>
      <c r="F4676">
        <v>10.5</v>
      </c>
      <c r="G4676">
        <v>8.3827002338348002</v>
      </c>
      <c r="H4676">
        <v>-5.3615129808561299</v>
      </c>
      <c r="I4676">
        <v>-23.670836535711199</v>
      </c>
      <c r="J4676">
        <v>-5.4576596185878001</v>
      </c>
      <c r="K4676">
        <v>10.5670070130216</v>
      </c>
      <c r="L4676">
        <v>9.3593139618709102</v>
      </c>
      <c r="M4676">
        <v>40.376095507226601</v>
      </c>
      <c r="N4676">
        <v>1.6043400290629599</v>
      </c>
      <c r="O4676">
        <v>19.047619047619001</v>
      </c>
      <c r="P4676">
        <v>62.790697674418603</v>
      </c>
      <c r="Q4676">
        <v>7.1270307308615E-2</v>
      </c>
    </row>
    <row r="4677" spans="1:17" hidden="1" x14ac:dyDescent="0.3">
      <c r="A4677" t="s">
        <v>9583</v>
      </c>
      <c r="B4677" t="s">
        <v>9584</v>
      </c>
      <c r="C4677" t="s">
        <v>10398</v>
      </c>
      <c r="D4677" t="s">
        <v>54</v>
      </c>
      <c r="E4677">
        <v>5.5912664200000002</v>
      </c>
      <c r="F4677">
        <v>10.3</v>
      </c>
      <c r="G4677">
        <v>98.787728044714996</v>
      </c>
      <c r="H4677">
        <v>19.0795356839714</v>
      </c>
      <c r="I4677">
        <v>-13.949695349570099</v>
      </c>
      <c r="J4677">
        <v>-2.3883914891487099</v>
      </c>
      <c r="K4677">
        <v>10.148522676935499</v>
      </c>
      <c r="L4677">
        <v>9.5676956840593608</v>
      </c>
      <c r="M4677">
        <v>51.3843225265935</v>
      </c>
      <c r="N4677">
        <v>0.17374378199120399</v>
      </c>
      <c r="O4677">
        <v>41.941747572815501</v>
      </c>
      <c r="P4677">
        <v>174.666666666666</v>
      </c>
      <c r="Q4677">
        <v>8.2827754959658995E-2</v>
      </c>
    </row>
    <row r="4678" spans="1:17" hidden="1" x14ac:dyDescent="0.3">
      <c r="A4678" t="s">
        <v>9585</v>
      </c>
      <c r="B4678" t="s">
        <v>9586</v>
      </c>
      <c r="C4678" t="s">
        <v>10398</v>
      </c>
      <c r="D4678" t="s">
        <v>533</v>
      </c>
      <c r="E4678">
        <v>5.5871111999999998</v>
      </c>
      <c r="F4678">
        <v>16.88</v>
      </c>
      <c r="G4678">
        <v>99.132640584749495</v>
      </c>
      <c r="H4678">
        <v>-14.3236747028506</v>
      </c>
      <c r="I4678">
        <v>-10.442235742876001</v>
      </c>
      <c r="J4678">
        <v>-2.0556377747558399</v>
      </c>
      <c r="K4678">
        <v>17.2500725582704</v>
      </c>
      <c r="L4678">
        <v>14.699960471244401</v>
      </c>
      <c r="M4678">
        <v>39.475458013673702</v>
      </c>
      <c r="N4678">
        <v>1.0302803496363</v>
      </c>
      <c r="O4678">
        <v>23.341232227488099</v>
      </c>
      <c r="P4678">
        <v>128.72628726287201</v>
      </c>
    </row>
    <row r="4679" spans="1:17" hidden="1" x14ac:dyDescent="0.3">
      <c r="A4679" t="s">
        <v>9587</v>
      </c>
      <c r="B4679" t="s">
        <v>9588</v>
      </c>
      <c r="C4679" t="s">
        <v>10398</v>
      </c>
      <c r="D4679" t="s">
        <v>605</v>
      </c>
      <c r="E4679">
        <v>5.5706210450000002</v>
      </c>
      <c r="F4679">
        <v>1.05</v>
      </c>
      <c r="G4679">
        <v>-5.5931859894901201</v>
      </c>
      <c r="H4679">
        <v>-1.87035303188851</v>
      </c>
      <c r="I4679">
        <v>-12.2495918825592</v>
      </c>
      <c r="J4679">
        <v>1.0670674632677399</v>
      </c>
      <c r="K4679">
        <v>0.87095729667658806</v>
      </c>
      <c r="L4679">
        <v>0.71054764949087601</v>
      </c>
      <c r="M4679">
        <v>93.6507375906683</v>
      </c>
      <c r="N4679">
        <v>1</v>
      </c>
      <c r="Q4679">
        <v>2.6574399778243E-2</v>
      </c>
    </row>
    <row r="4680" spans="1:17" hidden="1" x14ac:dyDescent="0.3">
      <c r="A4680" t="s">
        <v>9589</v>
      </c>
      <c r="B4680" t="s">
        <v>9590</v>
      </c>
      <c r="C4680" t="s">
        <v>10398</v>
      </c>
      <c r="E4680">
        <v>5.5654162349999998</v>
      </c>
      <c r="F4680">
        <v>5.55</v>
      </c>
      <c r="G4680">
        <v>-3.45728304175951</v>
      </c>
      <c r="H4680">
        <v>-5.5431586838987696</v>
      </c>
      <c r="I4680">
        <v>-5.5192320586437598</v>
      </c>
      <c r="J4680">
        <v>-8.0850487970740801</v>
      </c>
      <c r="K4680">
        <v>5.3686563368627596</v>
      </c>
      <c r="L4680">
        <v>5.0700039596067503</v>
      </c>
      <c r="M4680">
        <v>52.826017781840797</v>
      </c>
      <c r="N4680">
        <v>0.72944306939891901</v>
      </c>
      <c r="O4680">
        <v>13.6936936936936</v>
      </c>
      <c r="P4680">
        <v>54.1666666666666</v>
      </c>
      <c r="Q4680">
        <v>-3.7626743910230999E-2</v>
      </c>
    </row>
    <row r="4681" spans="1:17" hidden="1" x14ac:dyDescent="0.3">
      <c r="A4681" t="s">
        <v>9591</v>
      </c>
      <c r="B4681" t="s">
        <v>9592</v>
      </c>
      <c r="C4681" t="s">
        <v>10398</v>
      </c>
      <c r="D4681" t="s">
        <v>390</v>
      </c>
      <c r="E4681">
        <v>5.5639044999999996</v>
      </c>
      <c r="F4681">
        <v>65.45</v>
      </c>
      <c r="G4681">
        <v>-22.034073958320299</v>
      </c>
      <c r="H4681">
        <v>-36.749757659349903</v>
      </c>
      <c r="I4681">
        <v>-8.7568405691032591</v>
      </c>
      <c r="J4681">
        <v>-13.731247330059301</v>
      </c>
      <c r="K4681">
        <v>86.941704036497299</v>
      </c>
      <c r="L4681">
        <v>76.181850553907296</v>
      </c>
      <c r="M4681">
        <v>10.015208993110599</v>
      </c>
      <c r="N4681">
        <v>2.9212293011613499</v>
      </c>
      <c r="O4681">
        <v>60.427807486631004</v>
      </c>
      <c r="P4681">
        <v>34.948453608247398</v>
      </c>
      <c r="Q4681">
        <v>0.15197169697635701</v>
      </c>
    </row>
    <row r="4682" spans="1:17" hidden="1" x14ac:dyDescent="0.3">
      <c r="A4682" t="s">
        <v>9593</v>
      </c>
      <c r="B4682" t="s">
        <v>9594</v>
      </c>
      <c r="C4682" t="s">
        <v>10398</v>
      </c>
      <c r="D4682" t="s">
        <v>4063</v>
      </c>
      <c r="E4682">
        <v>5.5497959999999997</v>
      </c>
      <c r="F4682">
        <v>0.84</v>
      </c>
      <c r="G4682">
        <v>1.65635332187685</v>
      </c>
      <c r="H4682">
        <v>13.225395466733399</v>
      </c>
      <c r="I4682">
        <v>5.4341147973399799</v>
      </c>
      <c r="J4682">
        <v>-4.1523917713887597</v>
      </c>
      <c r="K4682">
        <v>0.75429464977579597</v>
      </c>
      <c r="L4682">
        <v>0.70889373329229999</v>
      </c>
      <c r="M4682">
        <v>60.135069492260698</v>
      </c>
      <c r="N4682">
        <v>1.2388677921404601</v>
      </c>
      <c r="O4682">
        <v>10.714285714285699</v>
      </c>
      <c r="P4682">
        <v>55.5555555555555</v>
      </c>
      <c r="Q4682">
        <v>-5.6445796989823001E-2</v>
      </c>
    </row>
    <row r="4683" spans="1:17" hidden="1" x14ac:dyDescent="0.3">
      <c r="A4683" t="s">
        <v>9595</v>
      </c>
      <c r="B4683" t="s">
        <v>9596</v>
      </c>
      <c r="C4683" t="s">
        <v>10398</v>
      </c>
      <c r="D4683" t="s">
        <v>83</v>
      </c>
      <c r="E4683">
        <v>5.5353750000000002</v>
      </c>
      <c r="F4683">
        <v>4.3499999999999996</v>
      </c>
      <c r="G4683">
        <v>-77.807932392408802</v>
      </c>
      <c r="I4683">
        <v>-21.428630300699201</v>
      </c>
      <c r="K4683">
        <v>17.265326357059401</v>
      </c>
      <c r="L4683">
        <v>64.568764294626902</v>
      </c>
      <c r="M4683">
        <v>49.458628392849597</v>
      </c>
      <c r="N4683">
        <v>1</v>
      </c>
      <c r="O4683">
        <v>121.83908045977</v>
      </c>
      <c r="P4683">
        <v>10.126582278480999</v>
      </c>
    </row>
    <row r="4684" spans="1:17" hidden="1" x14ac:dyDescent="0.3">
      <c r="A4684" t="s">
        <v>9597</v>
      </c>
      <c r="B4684" t="s">
        <v>9598</v>
      </c>
      <c r="C4684" t="s">
        <v>10398</v>
      </c>
      <c r="D4684" t="s">
        <v>226</v>
      </c>
      <c r="E4684">
        <v>5.5260899999999999</v>
      </c>
      <c r="F4684">
        <v>8.73</v>
      </c>
      <c r="G4684">
        <v>22.762374264285199</v>
      </c>
      <c r="H4684">
        <v>45.321046763272598</v>
      </c>
      <c r="I4684">
        <v>136.42365346995101</v>
      </c>
      <c r="J4684">
        <v>-1.71336738114487</v>
      </c>
      <c r="K4684">
        <v>6.5270747307395096</v>
      </c>
      <c r="L4684">
        <v>5.1416714261267504</v>
      </c>
      <c r="M4684">
        <v>99.954752875135398</v>
      </c>
      <c r="N4684">
        <v>0.48484848484848397</v>
      </c>
      <c r="O4684">
        <v>0.114547537227949</v>
      </c>
      <c r="P4684">
        <v>161.37724550898201</v>
      </c>
    </row>
    <row r="4685" spans="1:17" hidden="1" x14ac:dyDescent="0.3">
      <c r="A4685" t="s">
        <v>9599</v>
      </c>
      <c r="B4685" t="s">
        <v>9600</v>
      </c>
      <c r="C4685" t="s">
        <v>10398</v>
      </c>
      <c r="D4685" t="s">
        <v>51</v>
      </c>
      <c r="E4685">
        <v>5.51</v>
      </c>
      <c r="F4685">
        <v>5.51</v>
      </c>
      <c r="G4685">
        <v>9.5477674632909899</v>
      </c>
      <c r="H4685">
        <v>-5.4817340281740696</v>
      </c>
      <c r="I4685">
        <v>0.39932668854808201</v>
      </c>
      <c r="J4685">
        <v>-3.4677533460571599</v>
      </c>
      <c r="K4685">
        <v>5.7612371940703104</v>
      </c>
      <c r="L4685">
        <v>5.4557206132048703</v>
      </c>
      <c r="M4685">
        <v>42.604511122973399</v>
      </c>
      <c r="N4685">
        <v>0.49478812864538102</v>
      </c>
      <c r="O4685">
        <v>42.8312159709618</v>
      </c>
      <c r="P4685">
        <v>49.728260869565197</v>
      </c>
      <c r="Q4685">
        <v>4.4452697773478003E-2</v>
      </c>
    </row>
    <row r="4686" spans="1:17" hidden="1" x14ac:dyDescent="0.3">
      <c r="A4686" t="s">
        <v>9601</v>
      </c>
      <c r="B4686" t="s">
        <v>9602</v>
      </c>
      <c r="C4686" t="s">
        <v>10398</v>
      </c>
      <c r="D4686" t="s">
        <v>5645</v>
      </c>
      <c r="E4686">
        <v>5.4954893</v>
      </c>
      <c r="F4686">
        <v>9.17</v>
      </c>
      <c r="G4686">
        <v>-89.724081460731796</v>
      </c>
      <c r="H4686">
        <v>-16.746312655393101</v>
      </c>
      <c r="I4686">
        <v>-66.170042154228796</v>
      </c>
      <c r="J4686">
        <v>-14.038016679742</v>
      </c>
      <c r="K4686">
        <v>10.4355732109649</v>
      </c>
      <c r="L4686">
        <v>14.4979889099492</v>
      </c>
      <c r="M4686">
        <v>35.119664288624101</v>
      </c>
      <c r="N4686">
        <v>0.25852272727272702</v>
      </c>
      <c r="O4686">
        <v>172.62813522355501</v>
      </c>
      <c r="P4686">
        <v>19.869281045751599</v>
      </c>
      <c r="Q4686">
        <v>-3.3595733251576998E-2</v>
      </c>
    </row>
    <row r="4687" spans="1:17" hidden="1" x14ac:dyDescent="0.3">
      <c r="A4687" t="s">
        <v>9603</v>
      </c>
      <c r="B4687" t="s">
        <v>9604</v>
      </c>
      <c r="C4687" t="s">
        <v>10398</v>
      </c>
      <c r="D4687" t="s">
        <v>533</v>
      </c>
      <c r="E4687">
        <v>5.4878999999999998</v>
      </c>
      <c r="F4687">
        <v>16.63</v>
      </c>
      <c r="G4687">
        <v>-39.311344832303298</v>
      </c>
      <c r="H4687">
        <v>-4.4216633567959702</v>
      </c>
      <c r="I4687">
        <v>-18.095296967365801</v>
      </c>
      <c r="J4687">
        <v>-1.71336738114487</v>
      </c>
      <c r="K4687">
        <v>16.631100995146198</v>
      </c>
      <c r="L4687">
        <v>16.700778378490298</v>
      </c>
      <c r="M4687">
        <v>2.3131596830000001E-6</v>
      </c>
      <c r="O4687">
        <v>16.295850871918201</v>
      </c>
      <c r="P4687">
        <v>0</v>
      </c>
    </row>
    <row r="4688" spans="1:17" hidden="1" x14ac:dyDescent="0.3">
      <c r="A4688" t="s">
        <v>9605</v>
      </c>
      <c r="B4688" t="s">
        <v>9606</v>
      </c>
      <c r="C4688" t="s">
        <v>10398</v>
      </c>
      <c r="D4688" t="s">
        <v>77</v>
      </c>
      <c r="E4688">
        <v>5.4606500000000002</v>
      </c>
      <c r="F4688">
        <v>5.42</v>
      </c>
      <c r="G4688">
        <v>-41.606633691110098</v>
      </c>
      <c r="H4688">
        <v>6.1046524326777103</v>
      </c>
      <c r="I4688">
        <v>-14.660182463549001</v>
      </c>
      <c r="J4688">
        <v>-0.16597859971354001</v>
      </c>
      <c r="K4688">
        <v>5.3324357980880404</v>
      </c>
      <c r="L4688">
        <v>5.6733646862725804</v>
      </c>
      <c r="M4688">
        <v>68.019800847175901</v>
      </c>
      <c r="N4688">
        <v>0.44583536379734601</v>
      </c>
      <c r="O4688">
        <v>43.726937269372598</v>
      </c>
      <c r="P4688">
        <v>20.4444444444444</v>
      </c>
      <c r="Q4688">
        <v>2.8815201261521001E-2</v>
      </c>
    </row>
    <row r="4689" spans="1:17" hidden="1" x14ac:dyDescent="0.3">
      <c r="A4689" t="s">
        <v>9607</v>
      </c>
      <c r="B4689" t="s">
        <v>9608</v>
      </c>
      <c r="C4689" t="s">
        <v>10398</v>
      </c>
      <c r="D4689" t="s">
        <v>753</v>
      </c>
      <c r="E4689">
        <v>5.4082145400000003</v>
      </c>
      <c r="F4689">
        <v>31.98</v>
      </c>
      <c r="G4689">
        <v>13.8144250707557</v>
      </c>
      <c r="H4689">
        <v>-3.7806377157703301</v>
      </c>
      <c r="I4689">
        <v>8.4579282008177401</v>
      </c>
      <c r="J4689">
        <v>-1.77702110488772</v>
      </c>
      <c r="K4689">
        <v>31.210615668983198</v>
      </c>
      <c r="L4689">
        <v>28.282565588142099</v>
      </c>
      <c r="M4689">
        <v>52.608347411978002</v>
      </c>
      <c r="N4689">
        <v>1.0202179764999899</v>
      </c>
      <c r="O4689">
        <v>2.4390243902439002</v>
      </c>
      <c r="P4689">
        <v>49.230051329911298</v>
      </c>
    </row>
    <row r="4690" spans="1:17" hidden="1" x14ac:dyDescent="0.3">
      <c r="A4690" t="s">
        <v>9609</v>
      </c>
      <c r="B4690" t="s">
        <v>9610</v>
      </c>
      <c r="C4690" t="s">
        <v>10398</v>
      </c>
      <c r="D4690" t="s">
        <v>132</v>
      </c>
      <c r="E4690">
        <v>5.3905586000000003</v>
      </c>
      <c r="F4690">
        <v>9.8000000000000007</v>
      </c>
      <c r="G4690">
        <v>38.502408210384502</v>
      </c>
      <c r="H4690">
        <v>7.5783366432040298</v>
      </c>
      <c r="I4690">
        <v>-16.329980248778099</v>
      </c>
      <c r="J4690">
        <v>1.44452735569723</v>
      </c>
      <c r="K4690">
        <v>9.6123970834966297</v>
      </c>
      <c r="L4690">
        <v>9.7816003215483391</v>
      </c>
      <c r="M4690">
        <v>62.881330239282597</v>
      </c>
      <c r="N4690">
        <v>0.40612774528411499</v>
      </c>
      <c r="O4690">
        <v>46.938775510204003</v>
      </c>
      <c r="P4690">
        <v>110.300429184549</v>
      </c>
      <c r="Q4690">
        <v>6.6385999066862003E-2</v>
      </c>
    </row>
    <row r="4691" spans="1:17" hidden="1" x14ac:dyDescent="0.3">
      <c r="A4691" t="s">
        <v>9611</v>
      </c>
      <c r="B4691" t="s">
        <v>9612</v>
      </c>
      <c r="C4691" t="s">
        <v>10398</v>
      </c>
      <c r="D4691" t="s">
        <v>407</v>
      </c>
      <c r="E4691">
        <v>5.3819999999999997</v>
      </c>
      <c r="F4691">
        <v>14.95</v>
      </c>
      <c r="G4691">
        <v>-42.472434556910997</v>
      </c>
      <c r="H4691">
        <v>-10.357147227763701</v>
      </c>
      <c r="I4691">
        <v>-31.176692316202999</v>
      </c>
      <c r="J4691">
        <v>-5.7291672494792998</v>
      </c>
      <c r="K4691">
        <v>15.212700124794701</v>
      </c>
      <c r="L4691">
        <v>16.401402301773999</v>
      </c>
      <c r="M4691">
        <v>52.8111921588551</v>
      </c>
      <c r="N4691">
        <v>0.84446649510077698</v>
      </c>
      <c r="O4691">
        <v>38.1270903010033</v>
      </c>
      <c r="P4691">
        <v>8.2548877624909398</v>
      </c>
      <c r="Q4691">
        <v>2.6531982904446999E-2</v>
      </c>
    </row>
    <row r="4692" spans="1:17" hidden="1" x14ac:dyDescent="0.3">
      <c r="A4692" t="s">
        <v>9613</v>
      </c>
      <c r="B4692" t="s">
        <v>9614</v>
      </c>
      <c r="C4692" t="s">
        <v>10398</v>
      </c>
      <c r="D4692" t="s">
        <v>753</v>
      </c>
      <c r="E4692">
        <v>5.3691015169999998</v>
      </c>
      <c r="F4692">
        <v>129.81</v>
      </c>
      <c r="G4692">
        <v>21.2079332475274</v>
      </c>
      <c r="H4692">
        <v>2.0210310131772098</v>
      </c>
      <c r="I4692">
        <v>12.2883912608382</v>
      </c>
      <c r="J4692">
        <v>-2.4555548811448702</v>
      </c>
      <c r="K4692">
        <v>120.84484122035801</v>
      </c>
      <c r="L4692">
        <v>108.17891322840499</v>
      </c>
      <c r="M4692">
        <v>48.897049978633802</v>
      </c>
      <c r="N4692">
        <v>1.18782887692674</v>
      </c>
      <c r="O4692">
        <v>10.6232185501887</v>
      </c>
      <c r="P4692">
        <v>56.5296032798745</v>
      </c>
    </row>
    <row r="4693" spans="1:17" hidden="1" x14ac:dyDescent="0.3">
      <c r="A4693" t="s">
        <v>9615</v>
      </c>
      <c r="B4693" t="s">
        <v>9616</v>
      </c>
      <c r="C4693" t="s">
        <v>10398</v>
      </c>
      <c r="D4693" t="s">
        <v>4412</v>
      </c>
      <c r="E4693">
        <v>5.3591055000000001</v>
      </c>
      <c r="F4693">
        <v>17.850000000000001</v>
      </c>
      <c r="G4693">
        <v>32.679080594604102</v>
      </c>
      <c r="H4693">
        <v>40.597641662508998</v>
      </c>
      <c r="I4693">
        <v>-7.2945520884087003</v>
      </c>
      <c r="J4693">
        <v>4.6888989078069798</v>
      </c>
      <c r="K4693">
        <v>16.6757702496589</v>
      </c>
      <c r="L4693">
        <v>15.345079928146401</v>
      </c>
      <c r="M4693">
        <v>48.028659225246798</v>
      </c>
      <c r="N4693">
        <v>0.491667830377507</v>
      </c>
      <c r="O4693">
        <v>16.806722689075599</v>
      </c>
      <c r="P4693">
        <v>70.813397129186598</v>
      </c>
      <c r="Q4693">
        <v>9.7339545099229E-2</v>
      </c>
    </row>
    <row r="4694" spans="1:17" hidden="1" x14ac:dyDescent="0.3">
      <c r="A4694" t="s">
        <v>9617</v>
      </c>
      <c r="B4694" t="s">
        <v>9618</v>
      </c>
      <c r="C4694" t="s">
        <v>10398</v>
      </c>
      <c r="D4694" t="s">
        <v>5562</v>
      </c>
      <c r="E4694">
        <v>5.3315925000000002</v>
      </c>
      <c r="F4694">
        <v>9.75</v>
      </c>
      <c r="G4694">
        <v>57.9063533218768</v>
      </c>
      <c r="H4694">
        <v>29.7075501263501</v>
      </c>
      <c r="I4694">
        <v>-12.346923865413601</v>
      </c>
      <c r="J4694">
        <v>11.304384098145</v>
      </c>
      <c r="K4694">
        <v>8.4343170818999393</v>
      </c>
      <c r="L4694">
        <v>7.9678433097537402</v>
      </c>
      <c r="M4694">
        <v>77.384522627349895</v>
      </c>
      <c r="N4694">
        <v>3.5626247934664299</v>
      </c>
      <c r="O4694">
        <v>27.076923076922998</v>
      </c>
      <c r="P4694">
        <v>138.38630806845899</v>
      </c>
    </row>
    <row r="4695" spans="1:17" hidden="1" x14ac:dyDescent="0.3">
      <c r="A4695" t="s">
        <v>9619</v>
      </c>
      <c r="B4695" t="s">
        <v>9620</v>
      </c>
      <c r="C4695" t="s">
        <v>10398</v>
      </c>
      <c r="D4695" t="s">
        <v>2771</v>
      </c>
      <c r="E4695">
        <v>5.3262105599999998</v>
      </c>
      <c r="F4695">
        <v>5.12</v>
      </c>
      <c r="G4695">
        <v>-31.3210938950137</v>
      </c>
      <c r="H4695">
        <v>-45.907377642510198</v>
      </c>
      <c r="I4695">
        <v>-44.847800543903702</v>
      </c>
      <c r="J4695">
        <v>-23.065133894201701</v>
      </c>
      <c r="K4695">
        <v>7.8931122209475699</v>
      </c>
      <c r="L4695">
        <v>7.64217538137554</v>
      </c>
      <c r="M4695">
        <v>1.3426881850621</v>
      </c>
      <c r="N4695">
        <v>1.44944043391581</v>
      </c>
      <c r="O4695">
        <v>112.6953125</v>
      </c>
      <c r="P4695">
        <v>13.5254988913525</v>
      </c>
      <c r="Q4695">
        <v>3.4427375823806998E-2</v>
      </c>
    </row>
    <row r="4696" spans="1:17" hidden="1" x14ac:dyDescent="0.3">
      <c r="A4696" t="s">
        <v>9621</v>
      </c>
      <c r="B4696" t="s">
        <v>9622</v>
      </c>
      <c r="C4696" t="s">
        <v>10398</v>
      </c>
      <c r="D4696" t="s">
        <v>429</v>
      </c>
      <c r="E4696">
        <v>5.3229480000000002</v>
      </c>
      <c r="F4696">
        <v>10.47</v>
      </c>
      <c r="G4696">
        <v>-19.383120362333599</v>
      </c>
      <c r="H4696">
        <v>-4.1055411228655201</v>
      </c>
      <c r="I4696">
        <v>-56.867226791927202</v>
      </c>
      <c r="J4696">
        <v>8.2173485541899893</v>
      </c>
      <c r="K4696">
        <v>11.398101849172299</v>
      </c>
      <c r="L4696">
        <v>13.0221769081347</v>
      </c>
      <c r="M4696">
        <v>74.7983060443418</v>
      </c>
      <c r="N4696">
        <v>1.11363636363636</v>
      </c>
      <c r="O4696">
        <v>92.168099331423093</v>
      </c>
      <c r="P4696">
        <v>26.602176541717</v>
      </c>
    </row>
    <row r="4697" spans="1:17" hidden="1" x14ac:dyDescent="0.3">
      <c r="A4697" t="s">
        <v>9623</v>
      </c>
      <c r="B4697" t="s">
        <v>9624</v>
      </c>
      <c r="C4697" t="s">
        <v>10398</v>
      </c>
      <c r="D4697" t="s">
        <v>605</v>
      </c>
      <c r="E4697">
        <v>5.3197164079999997</v>
      </c>
      <c r="F4697">
        <v>12.56</v>
      </c>
      <c r="G4697">
        <v>-33.126672791794398</v>
      </c>
      <c r="H4697">
        <v>-8.4807039472018797</v>
      </c>
      <c r="I4697">
        <v>0.17212299496934499</v>
      </c>
      <c r="J4697">
        <v>3.9776895294242198</v>
      </c>
      <c r="K4697">
        <v>13.457273724951399</v>
      </c>
      <c r="L4697">
        <v>12.971083106957201</v>
      </c>
      <c r="M4697">
        <v>38.618301639679601</v>
      </c>
      <c r="N4697">
        <v>1.7675511661113701</v>
      </c>
      <c r="O4697">
        <v>27.786624203821599</v>
      </c>
      <c r="P4697">
        <v>30.969760166840398</v>
      </c>
    </row>
    <row r="4698" spans="1:17" hidden="1" x14ac:dyDescent="0.3">
      <c r="A4698" t="s">
        <v>9625</v>
      </c>
      <c r="B4698" t="s">
        <v>9626</v>
      </c>
      <c r="C4698" t="s">
        <v>10398</v>
      </c>
      <c r="D4698" t="s">
        <v>753</v>
      </c>
      <c r="E4698">
        <v>5.3081630099999897</v>
      </c>
      <c r="F4698">
        <v>23.79</v>
      </c>
      <c r="G4698">
        <v>12.1822770405896</v>
      </c>
      <c r="H4698">
        <v>4.64124909370996</v>
      </c>
      <c r="I4698">
        <v>10.7081681111398</v>
      </c>
      <c r="J4698">
        <v>0.76699640554382797</v>
      </c>
      <c r="K4698">
        <v>22.801460208212202</v>
      </c>
      <c r="L4698">
        <v>20.420707286753998</v>
      </c>
      <c r="M4698">
        <v>49.829539143146199</v>
      </c>
      <c r="N4698">
        <v>1.64417297849456</v>
      </c>
      <c r="O4698">
        <v>5.5065153425809301</v>
      </c>
      <c r="P4698">
        <v>48.780487804878</v>
      </c>
    </row>
    <row r="4699" spans="1:17" hidden="1" x14ac:dyDescent="0.3">
      <c r="A4699" t="s">
        <v>9627</v>
      </c>
      <c r="B4699" t="s">
        <v>9628</v>
      </c>
      <c r="C4699" t="s">
        <v>10398</v>
      </c>
      <c r="D4699" t="s">
        <v>738</v>
      </c>
      <c r="E4699">
        <v>5.2919999999999998</v>
      </c>
      <c r="F4699">
        <v>5.04</v>
      </c>
      <c r="G4699">
        <v>-47.642427165927998</v>
      </c>
      <c r="H4699">
        <v>-9.0018160285516995</v>
      </c>
      <c r="I4699">
        <v>-17.2952969673658</v>
      </c>
      <c r="J4699">
        <v>-10.4724914687361</v>
      </c>
      <c r="K4699">
        <v>5.33188520596486</v>
      </c>
      <c r="L4699">
        <v>5.6706114788682198</v>
      </c>
      <c r="M4699">
        <v>45.679830429338999</v>
      </c>
      <c r="N4699">
        <v>0.906243205838829</v>
      </c>
      <c r="O4699">
        <v>68.253968253968196</v>
      </c>
      <c r="P4699">
        <v>19.999999999999901</v>
      </c>
      <c r="Q4699">
        <v>-8.7622945111196004E-2</v>
      </c>
    </row>
    <row r="4700" spans="1:17" hidden="1" x14ac:dyDescent="0.3">
      <c r="A4700" t="s">
        <v>9629</v>
      </c>
      <c r="B4700" t="s">
        <v>9630</v>
      </c>
      <c r="C4700" t="s">
        <v>10398</v>
      </c>
      <c r="D4700" t="s">
        <v>1223</v>
      </c>
      <c r="E4700">
        <v>5.19712</v>
      </c>
      <c r="F4700">
        <v>1.49</v>
      </c>
      <c r="G4700">
        <v>-12.270812032453801</v>
      </c>
      <c r="H4700">
        <v>-11.428032783547501</v>
      </c>
      <c r="I4700">
        <v>-38.839977818429702</v>
      </c>
      <c r="J4700">
        <v>-3.0647187324962202</v>
      </c>
      <c r="K4700">
        <v>1.5711282816897301</v>
      </c>
      <c r="L4700">
        <v>1.6501338003083299</v>
      </c>
      <c r="M4700">
        <v>47.416572418033503</v>
      </c>
      <c r="N4700">
        <v>0.59003786595330099</v>
      </c>
      <c r="O4700">
        <v>51.677852348993198</v>
      </c>
      <c r="P4700">
        <v>25.210084033613398</v>
      </c>
      <c r="Q4700">
        <v>-3.5687096915560997E-2</v>
      </c>
    </row>
    <row r="4701" spans="1:17" hidden="1" x14ac:dyDescent="0.3">
      <c r="A4701" t="s">
        <v>9631</v>
      </c>
      <c r="B4701" t="s">
        <v>9632</v>
      </c>
      <c r="C4701" t="s">
        <v>10398</v>
      </c>
      <c r="D4701" t="s">
        <v>407</v>
      </c>
      <c r="E4701">
        <v>5.1887999999999996</v>
      </c>
      <c r="F4701">
        <v>11.04</v>
      </c>
      <c r="G4701">
        <v>1044.87443842826</v>
      </c>
      <c r="H4701">
        <v>48.328689252512902</v>
      </c>
      <c r="I4701">
        <v>1056.37278813901</v>
      </c>
      <c r="J4701">
        <v>6.3704649541844702</v>
      </c>
      <c r="K4701">
        <v>7.2860323783087901</v>
      </c>
      <c r="M4701">
        <v>100</v>
      </c>
      <c r="N4701">
        <v>2.58263578571272</v>
      </c>
      <c r="O4701">
        <v>0</v>
      </c>
      <c r="P4701">
        <v>1074.4680851063799</v>
      </c>
    </row>
    <row r="4702" spans="1:17" hidden="1" x14ac:dyDescent="0.3">
      <c r="A4702" t="s">
        <v>9633</v>
      </c>
      <c r="B4702" t="s">
        <v>9634</v>
      </c>
      <c r="C4702" t="s">
        <v>10398</v>
      </c>
      <c r="D4702" t="s">
        <v>239</v>
      </c>
      <c r="E4702">
        <v>5.1747317779999999</v>
      </c>
      <c r="F4702">
        <v>6.91</v>
      </c>
      <c r="G4702">
        <v>89.771432686956203</v>
      </c>
      <c r="H4702">
        <v>-33.784254788352897</v>
      </c>
      <c r="I4702">
        <v>-35.439794575021303</v>
      </c>
      <c r="J4702">
        <v>7.3188906833712402</v>
      </c>
      <c r="K4702">
        <v>7.6933849099279703</v>
      </c>
      <c r="L4702">
        <v>7.9755394413024501</v>
      </c>
      <c r="M4702">
        <v>61.080520102930102</v>
      </c>
      <c r="N4702">
        <v>0.34835151417198501</v>
      </c>
      <c r="O4702">
        <v>114.327062228654</v>
      </c>
      <c r="P4702">
        <v>130.333333333333</v>
      </c>
      <c r="Q4702">
        <v>7.1017511125107E-2</v>
      </c>
    </row>
    <row r="4703" spans="1:17" hidden="1" x14ac:dyDescent="0.3">
      <c r="A4703" t="s">
        <v>9635</v>
      </c>
      <c r="B4703" t="s">
        <v>9636</v>
      </c>
      <c r="C4703" t="s">
        <v>10398</v>
      </c>
      <c r="D4703" t="s">
        <v>1223</v>
      </c>
      <c r="E4703">
        <v>5.13141639</v>
      </c>
      <c r="F4703">
        <v>4.53</v>
      </c>
      <c r="G4703">
        <v>99.194232109755603</v>
      </c>
      <c r="H4703">
        <v>-8.3882604340402391</v>
      </c>
      <c r="I4703">
        <v>5.3379455394461104</v>
      </c>
      <c r="J4703">
        <v>-3.6323439269871098</v>
      </c>
      <c r="K4703">
        <v>5.6241916615655301</v>
      </c>
      <c r="L4703">
        <v>4.8785576643338402</v>
      </c>
      <c r="M4703">
        <v>19.836848919077902</v>
      </c>
      <c r="N4703">
        <v>0.17154313931993201</v>
      </c>
      <c r="O4703">
        <v>127.373068432671</v>
      </c>
      <c r="P4703">
        <v>139.68253968253899</v>
      </c>
    </row>
    <row r="4704" spans="1:17" hidden="1" x14ac:dyDescent="0.3">
      <c r="A4704" t="s">
        <v>9637</v>
      </c>
      <c r="B4704" t="s">
        <v>9638</v>
      </c>
      <c r="C4704" t="s">
        <v>10398</v>
      </c>
      <c r="D4704" t="s">
        <v>141</v>
      </c>
      <c r="E4704">
        <v>5.125</v>
      </c>
      <c r="F4704">
        <v>10.25</v>
      </c>
      <c r="G4704">
        <v>99.712841017626303</v>
      </c>
      <c r="H4704">
        <v>1.2484397359875301</v>
      </c>
      <c r="I4704">
        <v>-32.678630300699197</v>
      </c>
      <c r="J4704">
        <v>0.78663261885512303</v>
      </c>
      <c r="K4704">
        <v>10.4080750222153</v>
      </c>
      <c r="L4704">
        <v>9.4950439214042301</v>
      </c>
      <c r="M4704">
        <v>37.982519195293499</v>
      </c>
      <c r="N4704">
        <v>0.30780361720979499</v>
      </c>
      <c r="O4704">
        <v>45.8536585365853</v>
      </c>
      <c r="P4704">
        <v>129.30648769574901</v>
      </c>
      <c r="Q4704">
        <v>5.0708774836157003E-2</v>
      </c>
    </row>
    <row r="4705" spans="1:17" hidden="1" x14ac:dyDescent="0.3">
      <c r="A4705" t="s">
        <v>9639</v>
      </c>
      <c r="B4705" t="s">
        <v>9640</v>
      </c>
      <c r="C4705" t="s">
        <v>10398</v>
      </c>
      <c r="D4705" t="s">
        <v>533</v>
      </c>
      <c r="E4705">
        <v>5.1172599999999999</v>
      </c>
      <c r="F4705">
        <v>16.55</v>
      </c>
      <c r="G4705">
        <v>-29.5936466781231</v>
      </c>
      <c r="H4705">
        <v>-4.4216633567959702</v>
      </c>
      <c r="I4705">
        <v>-18.095296967365801</v>
      </c>
      <c r="J4705">
        <v>-1.71336738114487</v>
      </c>
      <c r="K4705">
        <v>16.549999999999901</v>
      </c>
      <c r="L4705">
        <v>16.55</v>
      </c>
      <c r="M4705">
        <v>100</v>
      </c>
      <c r="O4705">
        <v>0</v>
      </c>
      <c r="P4705">
        <v>0</v>
      </c>
    </row>
    <row r="4706" spans="1:17" hidden="1" x14ac:dyDescent="0.3">
      <c r="A4706" t="s">
        <v>9641</v>
      </c>
      <c r="B4706" t="s">
        <v>9642</v>
      </c>
      <c r="C4706" t="s">
        <v>10398</v>
      </c>
      <c r="D4706" t="s">
        <v>290</v>
      </c>
      <c r="E4706">
        <v>5.1064352749999999</v>
      </c>
      <c r="F4706">
        <v>175.05</v>
      </c>
      <c r="G4706">
        <v>17.941119440713699</v>
      </c>
      <c r="H4706">
        <v>-4.4216633567959702</v>
      </c>
      <c r="I4706">
        <v>9.4456866391915</v>
      </c>
      <c r="J4706">
        <v>-1.71336738114487</v>
      </c>
      <c r="K4706">
        <v>172.98550393989001</v>
      </c>
      <c r="L4706">
        <v>150.98159489765399</v>
      </c>
      <c r="M4706">
        <v>99.999999999866205</v>
      </c>
      <c r="O4706">
        <v>0</v>
      </c>
      <c r="P4706">
        <v>47.534766118836899</v>
      </c>
    </row>
    <row r="4707" spans="1:17" hidden="1" x14ac:dyDescent="0.3">
      <c r="A4707" t="s">
        <v>9643</v>
      </c>
      <c r="B4707" t="s">
        <v>9644</v>
      </c>
      <c r="C4707" t="s">
        <v>10398</v>
      </c>
      <c r="D4707" t="s">
        <v>1657</v>
      </c>
      <c r="E4707">
        <v>5.1049600000000002</v>
      </c>
      <c r="F4707">
        <v>11.2</v>
      </c>
      <c r="G4707">
        <v>-29.5936466781231</v>
      </c>
      <c r="H4707">
        <v>-18.860166030592701</v>
      </c>
      <c r="I4707">
        <v>-8.2913753987384293</v>
      </c>
      <c r="J4707">
        <v>-6.6369667020277197</v>
      </c>
      <c r="K4707">
        <v>12.016677925711599</v>
      </c>
      <c r="L4707">
        <v>11.4342980396637</v>
      </c>
      <c r="M4707">
        <v>5.4973314154045703</v>
      </c>
      <c r="N4707">
        <v>0.388714733542319</v>
      </c>
      <c r="O4707">
        <v>42.857142857142797</v>
      </c>
      <c r="P4707">
        <v>30.841121495326998</v>
      </c>
    </row>
    <row r="4708" spans="1:17" hidden="1" x14ac:dyDescent="0.3">
      <c r="A4708" t="s">
        <v>9645</v>
      </c>
      <c r="B4708" t="s">
        <v>9646</v>
      </c>
      <c r="C4708" t="s">
        <v>10398</v>
      </c>
      <c r="D4708" t="s">
        <v>443</v>
      </c>
      <c r="E4708">
        <v>5.0885999999999996</v>
      </c>
      <c r="F4708">
        <v>10.28</v>
      </c>
      <c r="G4708">
        <v>-2.5231893233641798</v>
      </c>
      <c r="H4708">
        <v>9.2951508024960603</v>
      </c>
      <c r="I4708">
        <v>-63.063177053018897</v>
      </c>
      <c r="J4708">
        <v>-6.5281821959597002</v>
      </c>
      <c r="K4708">
        <v>10.649453423812799</v>
      </c>
      <c r="L4708">
        <v>10.5253476656184</v>
      </c>
      <c r="M4708">
        <v>43.003680939217901</v>
      </c>
      <c r="N4708">
        <v>0.58105049012316601</v>
      </c>
      <c r="O4708">
        <v>104.18287937743099</v>
      </c>
      <c r="P4708">
        <v>65.539452495974203</v>
      </c>
      <c r="Q4708">
        <v>3.0206831903069001E-2</v>
      </c>
    </row>
    <row r="4709" spans="1:17" hidden="1" x14ac:dyDescent="0.3">
      <c r="A4709" t="s">
        <v>9647</v>
      </c>
      <c r="B4709" t="s">
        <v>9648</v>
      </c>
      <c r="C4709" t="s">
        <v>10398</v>
      </c>
      <c r="D4709" t="s">
        <v>364</v>
      </c>
      <c r="E4709">
        <v>5.0824959999999999</v>
      </c>
      <c r="F4709">
        <v>6.4</v>
      </c>
      <c r="G4709">
        <v>-16.118469373158501</v>
      </c>
      <c r="H4709">
        <v>2.57833664320402</v>
      </c>
      <c r="I4709">
        <v>1.5308712569331899</v>
      </c>
      <c r="J4709">
        <v>-7.71629563883155</v>
      </c>
      <c r="K4709">
        <v>6.1773794478017701</v>
      </c>
      <c r="L4709">
        <v>5.8750548386258998</v>
      </c>
      <c r="M4709">
        <v>46.569245440661597</v>
      </c>
      <c r="N4709">
        <v>0.90015900032498797</v>
      </c>
      <c r="O4709">
        <v>14.843749999999901</v>
      </c>
      <c r="P4709">
        <v>38.828633405639899</v>
      </c>
      <c r="Q4709">
        <v>9.1768062600515996E-2</v>
      </c>
    </row>
    <row r="4710" spans="1:17" hidden="1" x14ac:dyDescent="0.3">
      <c r="A4710" t="s">
        <v>9649</v>
      </c>
      <c r="B4710" t="s">
        <v>9650</v>
      </c>
      <c r="C4710" t="s">
        <v>10398</v>
      </c>
      <c r="D4710" t="s">
        <v>364</v>
      </c>
      <c r="E4710">
        <v>5.0701200000000002</v>
      </c>
      <c r="F4710">
        <v>33.4</v>
      </c>
      <c r="G4710">
        <v>85.8902242896187</v>
      </c>
      <c r="H4710">
        <v>0.44489865262316902</v>
      </c>
      <c r="I4710">
        <v>97.388574000375996</v>
      </c>
      <c r="K4710">
        <v>20.283280733958801</v>
      </c>
      <c r="M4710">
        <v>99.999416298958096</v>
      </c>
      <c r="N4710">
        <v>0.20833333333333301</v>
      </c>
      <c r="O4710">
        <v>0</v>
      </c>
      <c r="P4710">
        <v>121.192052980132</v>
      </c>
    </row>
    <row r="4711" spans="1:17" hidden="1" x14ac:dyDescent="0.3">
      <c r="A4711" t="s">
        <v>9651</v>
      </c>
      <c r="B4711" t="s">
        <v>9652</v>
      </c>
      <c r="C4711" t="s">
        <v>10398</v>
      </c>
      <c r="E4711">
        <v>5.0696117999999997</v>
      </c>
      <c r="F4711">
        <v>7.83</v>
      </c>
      <c r="G4711">
        <v>79.206353321876804</v>
      </c>
      <c r="H4711">
        <v>-12.304016297972399</v>
      </c>
      <c r="I4711">
        <v>40.406727324132</v>
      </c>
      <c r="J4711">
        <v>-0.94116660894409798</v>
      </c>
      <c r="K4711">
        <v>7.95901524754274</v>
      </c>
      <c r="L4711">
        <v>6.4619762891391597</v>
      </c>
      <c r="M4711">
        <v>43.623814550021798</v>
      </c>
      <c r="N4711">
        <v>0.42850814595616499</v>
      </c>
      <c r="O4711">
        <v>17.3690932311621</v>
      </c>
      <c r="P4711">
        <v>161</v>
      </c>
      <c r="Q4711">
        <v>8.4892913276403997E-2</v>
      </c>
    </row>
    <row r="4712" spans="1:17" hidden="1" x14ac:dyDescent="0.3">
      <c r="A4712" t="s">
        <v>9653</v>
      </c>
      <c r="B4712" t="s">
        <v>9654</v>
      </c>
      <c r="C4712" t="s">
        <v>10398</v>
      </c>
      <c r="D4712" t="s">
        <v>125</v>
      </c>
      <c r="E4712">
        <v>5.0652321599999999</v>
      </c>
      <c r="F4712">
        <v>0.3</v>
      </c>
      <c r="G4712">
        <v>-5.5931859894901201</v>
      </c>
      <c r="H4712">
        <v>-1.87035303188851</v>
      </c>
      <c r="I4712">
        <v>-12.2495918825592</v>
      </c>
      <c r="J4712">
        <v>1.0670674632677399</v>
      </c>
      <c r="K4712">
        <v>0.38104149371468099</v>
      </c>
      <c r="L4712">
        <v>0.316837459592406</v>
      </c>
      <c r="M4712">
        <v>38.332852816306797</v>
      </c>
      <c r="N4712">
        <v>1</v>
      </c>
      <c r="Q4712">
        <v>5.2048647419290002E-2</v>
      </c>
    </row>
    <row r="4713" spans="1:17" hidden="1" x14ac:dyDescent="0.3">
      <c r="A4713" t="s">
        <v>9655</v>
      </c>
      <c r="B4713" t="s">
        <v>9656</v>
      </c>
      <c r="C4713" t="s">
        <v>10398</v>
      </c>
      <c r="D4713" t="s">
        <v>407</v>
      </c>
      <c r="E4713">
        <v>5.0570000000000004</v>
      </c>
      <c r="F4713">
        <v>252.85</v>
      </c>
      <c r="G4713">
        <v>1764.4138439585799</v>
      </c>
      <c r="H4713">
        <v>29.759662759577498</v>
      </c>
      <c r="I4713">
        <v>518.32554370718697</v>
      </c>
      <c r="J4713">
        <v>6.4926561893483603</v>
      </c>
      <c r="K4713">
        <v>189.93141762669401</v>
      </c>
      <c r="L4713">
        <v>107.698447740242</v>
      </c>
      <c r="M4713">
        <v>90.3398691382544</v>
      </c>
      <c r="N4713">
        <v>1.58123477935076</v>
      </c>
      <c r="O4713">
        <v>0</v>
      </c>
      <c r="P4713">
        <v>1794.0074906366999</v>
      </c>
    </row>
    <row r="4714" spans="1:17" hidden="1" x14ac:dyDescent="0.3">
      <c r="A4714" t="s">
        <v>9657</v>
      </c>
      <c r="B4714" t="s">
        <v>9658</v>
      </c>
      <c r="C4714" t="s">
        <v>10398</v>
      </c>
      <c r="D4714" t="s">
        <v>132</v>
      </c>
      <c r="E4714">
        <v>5.055555</v>
      </c>
      <c r="F4714">
        <v>4.8499999999999996</v>
      </c>
      <c r="G4714">
        <v>-5.5931859894901201</v>
      </c>
      <c r="H4714">
        <v>-1.87035303188851</v>
      </c>
      <c r="I4714">
        <v>-12.2495918825592</v>
      </c>
      <c r="J4714">
        <v>1.0670674632677399</v>
      </c>
      <c r="K4714">
        <v>5.1230840222052203</v>
      </c>
      <c r="M4714">
        <v>99.999956885964906</v>
      </c>
      <c r="N4714">
        <v>1</v>
      </c>
    </row>
    <row r="4715" spans="1:17" hidden="1" x14ac:dyDescent="0.3">
      <c r="A4715" t="s">
        <v>9659</v>
      </c>
      <c r="B4715" t="s">
        <v>9660</v>
      </c>
      <c r="C4715" t="s">
        <v>10398</v>
      </c>
      <c r="D4715" t="s">
        <v>533</v>
      </c>
      <c r="E4715">
        <v>5.04</v>
      </c>
      <c r="F4715">
        <v>16.8</v>
      </c>
      <c r="G4715">
        <v>3.7396866552102002</v>
      </c>
      <c r="H4715">
        <v>-8.0252669603995592</v>
      </c>
      <c r="I4715">
        <v>-7.5689811778921801</v>
      </c>
      <c r="J4715">
        <v>-7.3016026752625196</v>
      </c>
      <c r="K4715">
        <v>16.953936356982901</v>
      </c>
      <c r="L4715">
        <v>15.639195331865199</v>
      </c>
      <c r="M4715">
        <v>48.142922683139197</v>
      </c>
      <c r="N4715">
        <v>0.79758005333906101</v>
      </c>
      <c r="O4715">
        <v>17.5595238095238</v>
      </c>
      <c r="P4715">
        <v>64.383561643835606</v>
      </c>
      <c r="Q4715">
        <v>2.1332658969177E-2</v>
      </c>
    </row>
    <row r="4716" spans="1:17" hidden="1" x14ac:dyDescent="0.3">
      <c r="A4716" t="s">
        <v>9661</v>
      </c>
      <c r="B4716" t="s">
        <v>9662</v>
      </c>
      <c r="C4716" t="s">
        <v>10398</v>
      </c>
      <c r="D4716" t="s">
        <v>407</v>
      </c>
      <c r="E4716">
        <v>5.0161671999999999</v>
      </c>
      <c r="F4716">
        <v>16.72</v>
      </c>
      <c r="G4716">
        <v>-33.556886195641802</v>
      </c>
      <c r="H4716">
        <v>-1.5811210714505901</v>
      </c>
      <c r="I4716">
        <v>18.394498951001399</v>
      </c>
      <c r="J4716">
        <v>4.4866326188551202</v>
      </c>
      <c r="K4716">
        <v>15.777224063233399</v>
      </c>
      <c r="L4716">
        <v>15.400619033357399</v>
      </c>
      <c r="M4716">
        <v>70.870602828646497</v>
      </c>
      <c r="N4716">
        <v>1.81074355362371</v>
      </c>
      <c r="O4716">
        <v>72.547846889952098</v>
      </c>
      <c r="P4716">
        <v>41.216216216216203</v>
      </c>
    </row>
    <row r="4717" spans="1:17" hidden="1" x14ac:dyDescent="0.3">
      <c r="A4717" t="s">
        <v>9663</v>
      </c>
      <c r="B4717" t="s">
        <v>9664</v>
      </c>
      <c r="C4717" t="s">
        <v>10398</v>
      </c>
      <c r="D4717" t="s">
        <v>132</v>
      </c>
      <c r="E4717">
        <v>5.016</v>
      </c>
      <c r="F4717">
        <v>16.72</v>
      </c>
      <c r="G4717">
        <v>105.899311068355</v>
      </c>
      <c r="H4717">
        <v>-10.808039088568099</v>
      </c>
      <c r="I4717">
        <v>-61.166458016055003</v>
      </c>
      <c r="J4717">
        <v>-6.37461399361099</v>
      </c>
      <c r="K4717">
        <v>17.987501643914602</v>
      </c>
      <c r="L4717">
        <v>16.2556887768013</v>
      </c>
      <c r="M4717">
        <v>26.3512512775193</v>
      </c>
      <c r="N4717">
        <v>0.727122132423071</v>
      </c>
      <c r="O4717">
        <v>102.093301435406</v>
      </c>
      <c r="P4717">
        <v>160.43613707165099</v>
      </c>
    </row>
    <row r="4718" spans="1:17" hidden="1" x14ac:dyDescent="0.3">
      <c r="A4718" t="s">
        <v>9665</v>
      </c>
      <c r="B4718" t="s">
        <v>9666</v>
      </c>
      <c r="C4718" t="s">
        <v>10398</v>
      </c>
      <c r="E4718">
        <v>5.0023827000000001</v>
      </c>
      <c r="F4718">
        <v>15.87</v>
      </c>
      <c r="G4718">
        <v>97.770250170014293</v>
      </c>
      <c r="H4718">
        <v>2.0045661514007498</v>
      </c>
      <c r="I4718">
        <v>25.524612534896502</v>
      </c>
      <c r="J4718">
        <v>-5.0486860231937003</v>
      </c>
      <c r="K4718">
        <v>15.219902833418301</v>
      </c>
      <c r="L4718">
        <v>13.2826452347801</v>
      </c>
      <c r="M4718">
        <v>50.595483425639102</v>
      </c>
      <c r="N4718">
        <v>0.88397416790859396</v>
      </c>
      <c r="O4718">
        <v>17.958412098298599</v>
      </c>
      <c r="P4718">
        <v>149.92125984251899</v>
      </c>
      <c r="Q4718">
        <v>2.1317723293849001E-2</v>
      </c>
    </row>
    <row r="4719" spans="1:17" hidden="1" x14ac:dyDescent="0.3">
      <c r="A4719" t="s">
        <v>9667</v>
      </c>
      <c r="B4719" t="s">
        <v>9668</v>
      </c>
      <c r="C4719" t="s">
        <v>10398</v>
      </c>
      <c r="D4719" t="s">
        <v>533</v>
      </c>
      <c r="E4719">
        <v>4.9965999999999999</v>
      </c>
      <c r="F4719">
        <v>8.6</v>
      </c>
      <c r="G4719">
        <v>-4.0462014226486804</v>
      </c>
      <c r="H4719">
        <v>-12.007133442265999</v>
      </c>
      <c r="I4719">
        <v>30.693630368274199</v>
      </c>
      <c r="J4719">
        <v>-3.0816684073706302</v>
      </c>
      <c r="K4719">
        <v>8.20777283508599</v>
      </c>
      <c r="L4719">
        <v>6.98771921409418</v>
      </c>
      <c r="M4719">
        <v>45.128316253126101</v>
      </c>
      <c r="N4719">
        <v>3.3474778801422902</v>
      </c>
      <c r="O4719">
        <v>8.8372093023255793</v>
      </c>
      <c r="P4719">
        <v>82.978723404255206</v>
      </c>
    </row>
    <row r="4720" spans="1:17" hidden="1" x14ac:dyDescent="0.3">
      <c r="A4720" t="s">
        <v>9669</v>
      </c>
      <c r="B4720" t="s">
        <v>9670</v>
      </c>
      <c r="C4720" t="s">
        <v>10398</v>
      </c>
      <c r="D4720" t="s">
        <v>132</v>
      </c>
      <c r="E4720">
        <v>4.993296</v>
      </c>
      <c r="F4720">
        <v>1.1200000000000001</v>
      </c>
      <c r="G4720">
        <v>-0.85801449421508003</v>
      </c>
      <c r="H4720">
        <v>-7.1489360840687004</v>
      </c>
      <c r="I4720">
        <v>-2.6313794415926699</v>
      </c>
      <c r="J4720">
        <v>-16.113367381144801</v>
      </c>
      <c r="K4720">
        <v>1.12675912596012</v>
      </c>
      <c r="L4720">
        <v>1.0593174525555</v>
      </c>
      <c r="M4720">
        <v>45.970789649166299</v>
      </c>
      <c r="N4720">
        <v>0.51228383196524996</v>
      </c>
      <c r="O4720">
        <v>52.678571428571402</v>
      </c>
      <c r="P4720">
        <v>53.424657534246499</v>
      </c>
      <c r="Q4720">
        <v>2.3059842104191E-2</v>
      </c>
    </row>
    <row r="4721" spans="1:17" hidden="1" x14ac:dyDescent="0.3">
      <c r="A4721" t="s">
        <v>9671</v>
      </c>
      <c r="B4721" t="s">
        <v>9672</v>
      </c>
      <c r="C4721" t="s">
        <v>10398</v>
      </c>
      <c r="D4721" t="s">
        <v>54</v>
      </c>
      <c r="E4721">
        <v>4.9886761759999896</v>
      </c>
      <c r="F4721">
        <v>11.24</v>
      </c>
      <c r="G4721">
        <v>57.427983937517403</v>
      </c>
      <c r="H4721">
        <v>5.7744150745765799</v>
      </c>
      <c r="I4721">
        <v>43.63132173767</v>
      </c>
      <c r="J4721">
        <v>3.23527874397183</v>
      </c>
      <c r="K4721">
        <v>10.0656664494176</v>
      </c>
      <c r="L4721">
        <v>8.2418916401990394</v>
      </c>
      <c r="M4721">
        <v>100</v>
      </c>
      <c r="N4721">
        <v>1.36363636363636</v>
      </c>
      <c r="O4721">
        <v>0</v>
      </c>
      <c r="P4721">
        <v>87.021630615640603</v>
      </c>
    </row>
    <row r="4722" spans="1:17" hidden="1" x14ac:dyDescent="0.3">
      <c r="A4722" t="s">
        <v>9673</v>
      </c>
      <c r="B4722" t="s">
        <v>9674</v>
      </c>
      <c r="C4722" t="s">
        <v>10398</v>
      </c>
      <c r="D4722" t="s">
        <v>390</v>
      </c>
      <c r="E4722">
        <v>4.9749999999999996</v>
      </c>
      <c r="F4722">
        <v>9.9499999999999993</v>
      </c>
      <c r="G4722">
        <v>-24.6358407709501</v>
      </c>
      <c r="H4722">
        <v>-4.4216633567959702</v>
      </c>
      <c r="I4722">
        <v>-13.1374910601929</v>
      </c>
      <c r="J4722">
        <v>-1.71336738114487</v>
      </c>
      <c r="K4722">
        <v>9.8958135139362806</v>
      </c>
      <c r="L4722">
        <v>9.7843131927639799</v>
      </c>
      <c r="M4722">
        <v>100</v>
      </c>
      <c r="N4722">
        <v>0</v>
      </c>
      <c r="O4722">
        <v>0</v>
      </c>
      <c r="P4722">
        <v>10.432852386237499</v>
      </c>
    </row>
    <row r="4723" spans="1:17" hidden="1" x14ac:dyDescent="0.3">
      <c r="A4723" t="s">
        <v>9675</v>
      </c>
      <c r="B4723" t="s">
        <v>9676</v>
      </c>
      <c r="C4723" t="s">
        <v>10398</v>
      </c>
      <c r="E4723">
        <v>4.9501650000000001</v>
      </c>
      <c r="F4723">
        <v>0.55000000000000004</v>
      </c>
      <c r="G4723">
        <v>-47.5040944393171</v>
      </c>
      <c r="H4723">
        <v>-11.564520499653099</v>
      </c>
      <c r="I4723">
        <v>-27.931362541136298</v>
      </c>
      <c r="J4723">
        <v>-8.8562245240020196</v>
      </c>
      <c r="K4723">
        <v>0.56386678590601902</v>
      </c>
      <c r="L4723">
        <v>0.63940169987317097</v>
      </c>
      <c r="M4723">
        <v>52.705629548247899</v>
      </c>
      <c r="N4723">
        <v>0.52324745859681199</v>
      </c>
      <c r="O4723">
        <v>74.545454545454504</v>
      </c>
      <c r="P4723">
        <v>7.8431372549019702</v>
      </c>
      <c r="Q4723">
        <v>-2.3408439118583001E-2</v>
      </c>
    </row>
    <row r="4724" spans="1:17" hidden="1" x14ac:dyDescent="0.3">
      <c r="A4724" t="s">
        <v>9677</v>
      </c>
      <c r="B4724" t="s">
        <v>9678</v>
      </c>
      <c r="C4724" t="s">
        <v>10398</v>
      </c>
      <c r="D4724" t="s">
        <v>51</v>
      </c>
      <c r="E4724">
        <v>4.9447669899999998</v>
      </c>
      <c r="F4724">
        <v>5.9</v>
      </c>
      <c r="G4724">
        <v>-40.7382249913761</v>
      </c>
      <c r="H4724">
        <v>5.8587104749797403</v>
      </c>
      <c r="I4724">
        <v>-14.404611554360599</v>
      </c>
      <c r="J4724">
        <v>-1.5435880942178699</v>
      </c>
      <c r="K4724">
        <v>5.5823128658826704</v>
      </c>
      <c r="L4724">
        <v>5.7399413577298901</v>
      </c>
      <c r="M4724">
        <v>99.646027352801696</v>
      </c>
      <c r="N4724">
        <v>0.82154882154882103</v>
      </c>
      <c r="O4724">
        <v>12.542372881355901</v>
      </c>
      <c r="P4724">
        <v>18</v>
      </c>
    </row>
    <row r="4725" spans="1:17" hidden="1" x14ac:dyDescent="0.3">
      <c r="A4725" t="s">
        <v>9679</v>
      </c>
      <c r="B4725" t="s">
        <v>9680</v>
      </c>
      <c r="C4725" t="s">
        <v>10398</v>
      </c>
      <c r="D4725" t="s">
        <v>21</v>
      </c>
      <c r="E4725">
        <v>4.9430503200000002</v>
      </c>
      <c r="F4725">
        <v>3.12</v>
      </c>
      <c r="G4725">
        <v>9.0730199885435301</v>
      </c>
      <c r="H4725">
        <v>-9.8762088113414102</v>
      </c>
      <c r="I4725">
        <v>-43.809582681651499</v>
      </c>
      <c r="J4725">
        <v>4.40908159844696</v>
      </c>
      <c r="K4725">
        <v>3.2099301434843399</v>
      </c>
      <c r="M4725">
        <v>60.455394669904102</v>
      </c>
      <c r="N4725">
        <v>0.699427833148763</v>
      </c>
      <c r="O4725">
        <v>50.6410256410256</v>
      </c>
      <c r="P4725">
        <v>41.818181818181799</v>
      </c>
      <c r="Q4725">
        <v>9.7566597823219997E-3</v>
      </c>
    </row>
    <row r="4726" spans="1:17" hidden="1" x14ac:dyDescent="0.3">
      <c r="A4726" t="s">
        <v>9681</v>
      </c>
      <c r="B4726" t="s">
        <v>9682</v>
      </c>
      <c r="C4726" t="s">
        <v>10398</v>
      </c>
      <c r="D4726" t="s">
        <v>605</v>
      </c>
      <c r="E4726">
        <v>4.9395584699999997</v>
      </c>
      <c r="F4726">
        <v>31.86</v>
      </c>
      <c r="G4726">
        <v>-9.1854834128170193</v>
      </c>
      <c r="H4726">
        <v>22.036669976537301</v>
      </c>
      <c r="I4726">
        <v>5.6328583724399399</v>
      </c>
      <c r="J4726">
        <v>19.735212050627801</v>
      </c>
      <c r="K4726">
        <v>24.2636247410388</v>
      </c>
      <c r="M4726">
        <v>95.800905306512703</v>
      </c>
      <c r="N4726">
        <v>3.03896103896103</v>
      </c>
      <c r="O4726">
        <v>11.1738857501569</v>
      </c>
      <c r="P4726">
        <v>62.883435582822102</v>
      </c>
    </row>
    <row r="4727" spans="1:17" hidden="1" x14ac:dyDescent="0.3">
      <c r="A4727" t="s">
        <v>9683</v>
      </c>
      <c r="B4727" t="s">
        <v>9684</v>
      </c>
      <c r="C4727" t="s">
        <v>10398</v>
      </c>
      <c r="D4727" t="s">
        <v>7474</v>
      </c>
      <c r="E4727">
        <v>4.8901849339999997</v>
      </c>
      <c r="F4727">
        <v>5.23</v>
      </c>
      <c r="G4727">
        <v>-47.101533113454302</v>
      </c>
      <c r="H4727">
        <v>-6.2978359646758904</v>
      </c>
      <c r="I4727">
        <v>-38.612014292593798</v>
      </c>
      <c r="J4727">
        <v>-6.6224582902357696</v>
      </c>
      <c r="K4727">
        <v>5.2281953711135998</v>
      </c>
      <c r="L4727">
        <v>5.8996854648732304</v>
      </c>
      <c r="M4727">
        <v>40.332342085248797</v>
      </c>
      <c r="N4727">
        <v>0.72332015810276595</v>
      </c>
      <c r="O4727">
        <v>39.196940726577402</v>
      </c>
      <c r="P4727">
        <v>37.631578947368403</v>
      </c>
    </row>
    <row r="4728" spans="1:17" hidden="1" x14ac:dyDescent="0.3">
      <c r="A4728" t="s">
        <v>9685</v>
      </c>
      <c r="B4728" t="s">
        <v>9686</v>
      </c>
      <c r="C4728" t="s">
        <v>10398</v>
      </c>
      <c r="D4728" t="s">
        <v>533</v>
      </c>
      <c r="E4728">
        <v>4.8419999999999996</v>
      </c>
      <c r="F4728">
        <v>8.07</v>
      </c>
      <c r="G4728">
        <v>-8.9658439875401807</v>
      </c>
      <c r="H4728">
        <v>-14.6438855790181</v>
      </c>
      <c r="I4728">
        <v>40.139997150281097</v>
      </c>
      <c r="J4728">
        <v>2.14267374996051</v>
      </c>
      <c r="K4728">
        <v>8.00667698203209</v>
      </c>
      <c r="L4728">
        <v>6.7504157895710897</v>
      </c>
      <c r="M4728">
        <v>41.8886072979261</v>
      </c>
      <c r="N4728">
        <v>0.60977796242065996</v>
      </c>
      <c r="O4728">
        <v>24.411400247831399</v>
      </c>
      <c r="P4728">
        <v>76.973684210526301</v>
      </c>
      <c r="Q4728">
        <v>5.2977070229947999E-2</v>
      </c>
    </row>
    <row r="4729" spans="1:17" hidden="1" x14ac:dyDescent="0.3">
      <c r="A4729" t="s">
        <v>9687</v>
      </c>
      <c r="B4729" t="s">
        <v>9688</v>
      </c>
      <c r="C4729" t="s">
        <v>10398</v>
      </c>
      <c r="D4729" t="s">
        <v>164</v>
      </c>
      <c r="E4729">
        <v>4.8364752799999904</v>
      </c>
      <c r="F4729">
        <v>5.6</v>
      </c>
      <c r="G4729">
        <v>-22.926980011456401</v>
      </c>
      <c r="K4729">
        <v>5.4856592989664099</v>
      </c>
      <c r="L4729">
        <v>5.3129273959650396</v>
      </c>
      <c r="M4729">
        <v>11.3707014279082</v>
      </c>
      <c r="N4729">
        <v>1</v>
      </c>
      <c r="O4729">
        <v>29.464285714285701</v>
      </c>
      <c r="P4729">
        <v>31.764705882352899</v>
      </c>
      <c r="Q4729">
        <v>-8.5879446318412003E-2</v>
      </c>
    </row>
    <row r="4730" spans="1:17" hidden="1" x14ac:dyDescent="0.3">
      <c r="A4730" t="s">
        <v>9689</v>
      </c>
      <c r="B4730" t="s">
        <v>5694</v>
      </c>
      <c r="C4730" t="s">
        <v>10398</v>
      </c>
      <c r="D4730" t="s">
        <v>364</v>
      </c>
      <c r="E4730">
        <v>4.8343391999999996</v>
      </c>
      <c r="F4730">
        <v>2.16</v>
      </c>
      <c r="G4730">
        <v>28.0705868985191</v>
      </c>
      <c r="K4730">
        <v>1.8966483147581801</v>
      </c>
      <c r="L4730">
        <v>1.6315942101912</v>
      </c>
      <c r="M4730">
        <v>76.078640359935704</v>
      </c>
      <c r="N4730">
        <v>1</v>
      </c>
      <c r="O4730">
        <v>4.1666666666666501</v>
      </c>
      <c r="P4730">
        <v>62.406015037593903</v>
      </c>
      <c r="Q4730">
        <v>0.17811967013375701</v>
      </c>
    </row>
    <row r="4731" spans="1:17" hidden="1" x14ac:dyDescent="0.3">
      <c r="A4731" t="s">
        <v>9690</v>
      </c>
      <c r="B4731" t="s">
        <v>9691</v>
      </c>
      <c r="C4731" t="s">
        <v>10398</v>
      </c>
      <c r="D4731" t="s">
        <v>77</v>
      </c>
      <c r="E4731">
        <v>4.76</v>
      </c>
      <c r="F4731">
        <v>2.8</v>
      </c>
      <c r="G4731">
        <v>-25.889942974419402</v>
      </c>
      <c r="H4731">
        <v>-4.4216633567959702</v>
      </c>
      <c r="I4731">
        <v>12.1372611721689</v>
      </c>
      <c r="J4731">
        <v>-1.71336738114487</v>
      </c>
      <c r="K4731">
        <v>2.7261480431370901</v>
      </c>
      <c r="L4731">
        <v>2.58729061063613</v>
      </c>
      <c r="M4731">
        <v>54.8587626320274</v>
      </c>
      <c r="N4731">
        <v>0.85665402800303903</v>
      </c>
      <c r="O4731">
        <v>12.857142857142801</v>
      </c>
      <c r="P4731">
        <v>39.999999999999901</v>
      </c>
      <c r="Q4731">
        <v>4.8246215535883E-2</v>
      </c>
    </row>
    <row r="4732" spans="1:17" hidden="1" x14ac:dyDescent="0.3">
      <c r="A4732" t="s">
        <v>9692</v>
      </c>
      <c r="B4732" t="s">
        <v>9693</v>
      </c>
      <c r="C4732" t="s">
        <v>10398</v>
      </c>
      <c r="D4732" t="s">
        <v>77</v>
      </c>
      <c r="E4732">
        <v>4.7533934000000002</v>
      </c>
      <c r="F4732">
        <v>11.62</v>
      </c>
      <c r="G4732">
        <v>-40.002281990382201</v>
      </c>
      <c r="H4732">
        <v>-5.26912098391462</v>
      </c>
      <c r="I4732">
        <v>-12.9369259266419</v>
      </c>
      <c r="J4732">
        <v>-8.0384274291833098</v>
      </c>
      <c r="K4732">
        <v>11.809811844696601</v>
      </c>
      <c r="L4732">
        <v>11.998727183756801</v>
      </c>
      <c r="M4732">
        <v>43.753530496591303</v>
      </c>
      <c r="N4732">
        <v>1.0800482703137499</v>
      </c>
      <c r="O4732">
        <v>20.481927710843301</v>
      </c>
      <c r="P4732">
        <v>22.962962962962902</v>
      </c>
      <c r="Q4732">
        <v>-8.9572136414369993E-2</v>
      </c>
    </row>
    <row r="4733" spans="1:17" hidden="1" x14ac:dyDescent="0.3">
      <c r="A4733" t="s">
        <v>9694</v>
      </c>
      <c r="B4733" t="s">
        <v>9695</v>
      </c>
      <c r="C4733" t="s">
        <v>10398</v>
      </c>
      <c r="D4733" t="s">
        <v>46</v>
      </c>
      <c r="E4733">
        <v>4.6391400000000003</v>
      </c>
      <c r="F4733">
        <v>1.98</v>
      </c>
      <c r="G4733">
        <v>0.66951121661370205</v>
      </c>
      <c r="H4733">
        <v>-22.603481538614101</v>
      </c>
      <c r="I4733">
        <v>39.047560175491199</v>
      </c>
      <c r="J4733">
        <v>-23.290130866622</v>
      </c>
      <c r="K4733">
        <v>2.0130963511821198</v>
      </c>
      <c r="L4733">
        <v>1.7584801305959501</v>
      </c>
      <c r="M4733">
        <v>37.7967669593803</v>
      </c>
      <c r="N4733">
        <v>0.87303724253902304</v>
      </c>
      <c r="O4733">
        <v>23.737373737373701</v>
      </c>
      <c r="P4733">
        <v>73.684210526315795</v>
      </c>
      <c r="Q4733">
        <v>2.3384728704215998E-2</v>
      </c>
    </row>
    <row r="4734" spans="1:17" hidden="1" x14ac:dyDescent="0.3">
      <c r="A4734" t="s">
        <v>9696</v>
      </c>
      <c r="B4734" t="s">
        <v>9697</v>
      </c>
      <c r="C4734" t="s">
        <v>10398</v>
      </c>
      <c r="D4734" t="s">
        <v>290</v>
      </c>
      <c r="E4734">
        <v>4.5900850000000002</v>
      </c>
      <c r="F4734">
        <v>4.25</v>
      </c>
      <c r="G4734">
        <v>150.01161647977099</v>
      </c>
      <c r="H4734">
        <v>21.085583020015601</v>
      </c>
      <c r="I4734">
        <v>104.41779203786901</v>
      </c>
      <c r="J4734">
        <v>18.564410396632901</v>
      </c>
      <c r="K4734">
        <v>3.5721366538348001</v>
      </c>
      <c r="L4734">
        <v>2.31125388294969</v>
      </c>
      <c r="M4734">
        <v>73.735441411042302</v>
      </c>
      <c r="N4734">
        <v>1.6643831250780701</v>
      </c>
      <c r="O4734">
        <v>10.588235294117601</v>
      </c>
      <c r="P4734">
        <v>179.605263157894</v>
      </c>
      <c r="Q4734">
        <v>0.226904865116798</v>
      </c>
    </row>
    <row r="4735" spans="1:17" hidden="1" x14ac:dyDescent="0.3">
      <c r="A4735" t="s">
        <v>9698</v>
      </c>
      <c r="B4735" t="s">
        <v>9699</v>
      </c>
      <c r="C4735" t="s">
        <v>10398</v>
      </c>
      <c r="D4735" t="s">
        <v>125</v>
      </c>
      <c r="E4735">
        <v>4.5743378310000002</v>
      </c>
      <c r="F4735">
        <v>10.33</v>
      </c>
      <c r="G4735">
        <v>-14.045548244118599</v>
      </c>
      <c r="H4735">
        <v>0.55801143995199698</v>
      </c>
      <c r="I4735">
        <v>-2.5471985333613998</v>
      </c>
      <c r="J4735">
        <v>-1.71336738114487</v>
      </c>
      <c r="K4735">
        <v>9.8267674342607805</v>
      </c>
      <c r="L4735">
        <v>9.3199224143486603</v>
      </c>
      <c r="M4735">
        <v>100</v>
      </c>
      <c r="N4735">
        <v>3.2727272727272698</v>
      </c>
      <c r="O4735">
        <v>0</v>
      </c>
      <c r="P4735">
        <v>15.5480984340044</v>
      </c>
    </row>
    <row r="4736" spans="1:17" hidden="1" x14ac:dyDescent="0.3">
      <c r="A4736" t="s">
        <v>9700</v>
      </c>
      <c r="B4736" t="s">
        <v>9701</v>
      </c>
      <c r="C4736" t="s">
        <v>10398</v>
      </c>
      <c r="D4736" t="s">
        <v>467</v>
      </c>
      <c r="E4736">
        <v>4.5660487600000002</v>
      </c>
      <c r="F4736">
        <v>1.4</v>
      </c>
      <c r="G4736">
        <v>17.7747743745084</v>
      </c>
      <c r="H4736">
        <v>-5.8301140610213196</v>
      </c>
      <c r="I4736">
        <v>-1.42863030069921</v>
      </c>
      <c r="J4736">
        <v>-0.264092018826034</v>
      </c>
      <c r="K4736">
        <v>1.23248204227531</v>
      </c>
      <c r="L4736">
        <v>1.04861542426627</v>
      </c>
      <c r="M4736">
        <v>73.179160030273295</v>
      </c>
      <c r="N4736">
        <v>0.99800670796481294</v>
      </c>
      <c r="O4736">
        <v>6.4285714285714199</v>
      </c>
      <c r="P4736">
        <v>86.6666666666666</v>
      </c>
      <c r="Q4736">
        <v>2.4212080044479001E-2</v>
      </c>
    </row>
    <row r="4737" spans="1:17" hidden="1" x14ac:dyDescent="0.3">
      <c r="A4737" t="s">
        <v>9702</v>
      </c>
      <c r="B4737" t="s">
        <v>9703</v>
      </c>
      <c r="C4737" t="s">
        <v>10398</v>
      </c>
      <c r="D4737" t="s">
        <v>407</v>
      </c>
      <c r="E4737">
        <v>4.5434999999999999</v>
      </c>
      <c r="F4737">
        <v>13.98</v>
      </c>
      <c r="G4737">
        <v>68.423350489015604</v>
      </c>
      <c r="H4737">
        <v>-20.3025566570441</v>
      </c>
      <c r="I4737">
        <v>-10.968860185756601</v>
      </c>
      <c r="J4737">
        <v>-9.0271062738311301</v>
      </c>
      <c r="K4737">
        <v>16.401356501935599</v>
      </c>
      <c r="L4737">
        <v>14.465455584276</v>
      </c>
      <c r="M4737">
        <v>44.9951751515231</v>
      </c>
      <c r="N4737">
        <v>0.54047327940356205</v>
      </c>
      <c r="O4737">
        <v>113.662374821173</v>
      </c>
      <c r="P4737">
        <v>108.96860986547</v>
      </c>
      <c r="Q4737">
        <v>9.2894084924332002E-2</v>
      </c>
    </row>
    <row r="4738" spans="1:17" hidden="1" x14ac:dyDescent="0.3">
      <c r="A4738" t="s">
        <v>9704</v>
      </c>
      <c r="B4738" t="s">
        <v>9705</v>
      </c>
      <c r="C4738" t="s">
        <v>10398</v>
      </c>
      <c r="D4738" t="s">
        <v>46</v>
      </c>
      <c r="E4738">
        <v>4.5162536649999998</v>
      </c>
      <c r="F4738">
        <v>12.65</v>
      </c>
      <c r="G4738">
        <v>-16.1407318799168</v>
      </c>
      <c r="H4738">
        <v>-4.6818541633874604</v>
      </c>
      <c r="I4738">
        <v>4.8395912736448201</v>
      </c>
      <c r="J4738">
        <v>-9.7869085482112208</v>
      </c>
      <c r="K4738">
        <v>12.017374825795301</v>
      </c>
      <c r="L4738">
        <v>11.4071982954743</v>
      </c>
      <c r="M4738">
        <v>56.355795182063197</v>
      </c>
      <c r="N4738">
        <v>1.6520523661620901</v>
      </c>
      <c r="O4738">
        <v>18.023715415019701</v>
      </c>
      <c r="P4738">
        <v>54.268292682926798</v>
      </c>
      <c r="Q4738">
        <v>5.8188451745989998E-3</v>
      </c>
    </row>
    <row r="4739" spans="1:17" hidden="1" x14ac:dyDescent="0.3">
      <c r="A4739" t="s">
        <v>9706</v>
      </c>
      <c r="B4739" t="s">
        <v>9707</v>
      </c>
      <c r="C4739" t="s">
        <v>10398</v>
      </c>
      <c r="D4739" t="s">
        <v>605</v>
      </c>
      <c r="E4739">
        <v>4.4980230600000004</v>
      </c>
      <c r="F4739">
        <v>13.8</v>
      </c>
      <c r="G4739">
        <v>-50.510552122249202</v>
      </c>
      <c r="K4739">
        <v>17.182926074637699</v>
      </c>
      <c r="L4739">
        <v>23.662368761796301</v>
      </c>
      <c r="M4739">
        <v>89.584477983611194</v>
      </c>
      <c r="N4739">
        <v>1</v>
      </c>
      <c r="O4739">
        <v>26.449275362318801</v>
      </c>
      <c r="P4739">
        <v>15</v>
      </c>
    </row>
    <row r="4740" spans="1:17" hidden="1" x14ac:dyDescent="0.3">
      <c r="A4740" t="s">
        <v>9708</v>
      </c>
      <c r="B4740" t="s">
        <v>9709</v>
      </c>
      <c r="C4740" t="s">
        <v>10398</v>
      </c>
      <c r="D4740" t="s">
        <v>21</v>
      </c>
      <c r="E4740">
        <v>4.4788170000000003</v>
      </c>
      <c r="F4740">
        <v>8.1300000000000008</v>
      </c>
      <c r="G4740">
        <v>-32.923016475982799</v>
      </c>
      <c r="H4740">
        <v>-6.9947627720006498</v>
      </c>
      <c r="I4740">
        <v>-7.4830520694066802</v>
      </c>
      <c r="J4740">
        <v>-6.7304711439726903</v>
      </c>
      <c r="K4740">
        <v>8.5684924298613794</v>
      </c>
      <c r="L4740">
        <v>8.4239431019605107</v>
      </c>
      <c r="M4740">
        <v>36.187875335285497</v>
      </c>
      <c r="N4740">
        <v>0.84583832785936797</v>
      </c>
      <c r="O4740">
        <v>53.751537515375098</v>
      </c>
      <c r="P4740">
        <v>32.626427406198999</v>
      </c>
      <c r="Q4740">
        <v>7.2581028450196997E-2</v>
      </c>
    </row>
    <row r="4741" spans="1:17" hidden="1" x14ac:dyDescent="0.3">
      <c r="A4741" t="s">
        <v>9710</v>
      </c>
      <c r="B4741" t="s">
        <v>9711</v>
      </c>
      <c r="C4741" t="s">
        <v>10398</v>
      </c>
      <c r="D4741" t="s">
        <v>125</v>
      </c>
      <c r="E4741">
        <v>4.4286975999999996</v>
      </c>
      <c r="F4741">
        <v>10.24</v>
      </c>
      <c r="G4741">
        <v>-61.734137069110503</v>
      </c>
      <c r="H4741">
        <v>33.309207355604997</v>
      </c>
      <c r="I4741">
        <v>41.655093048234697</v>
      </c>
      <c r="J4741">
        <v>4.7086509674789596</v>
      </c>
      <c r="K4741">
        <v>8.9975437637678901</v>
      </c>
      <c r="L4741">
        <v>9.9226054947466302</v>
      </c>
      <c r="M4741">
        <v>71.330484616772097</v>
      </c>
      <c r="N4741">
        <v>1.7597267908399501</v>
      </c>
      <c r="O4741">
        <v>94.921875</v>
      </c>
      <c r="P4741">
        <v>67.868852459016395</v>
      </c>
      <c r="Q4741">
        <v>3.6622243826108999E-2</v>
      </c>
    </row>
    <row r="4742" spans="1:17" hidden="1" x14ac:dyDescent="0.3">
      <c r="A4742" t="s">
        <v>9712</v>
      </c>
      <c r="B4742" t="s">
        <v>9713</v>
      </c>
      <c r="C4742" t="s">
        <v>10398</v>
      </c>
      <c r="D4742" t="s">
        <v>125</v>
      </c>
      <c r="E4742">
        <v>4.4179827999999999</v>
      </c>
      <c r="F4742">
        <v>7.51</v>
      </c>
      <c r="G4742">
        <v>-34.889989679384101</v>
      </c>
      <c r="H4742">
        <v>12.447637555058099</v>
      </c>
      <c r="I4742">
        <v>-12.469417923765301</v>
      </c>
      <c r="J4742">
        <v>-3.2498590584816101</v>
      </c>
      <c r="K4742">
        <v>6.9071125108020199</v>
      </c>
      <c r="L4742">
        <v>7.5746600489152902</v>
      </c>
      <c r="M4742">
        <v>52.055782057133598</v>
      </c>
      <c r="N4742">
        <v>1.0301008247703201</v>
      </c>
      <c r="O4742">
        <v>62.716378162449999</v>
      </c>
      <c r="P4742">
        <v>31.754385964912199</v>
      </c>
      <c r="Q4742">
        <v>9.0502244183538999E-2</v>
      </c>
    </row>
    <row r="4743" spans="1:17" hidden="1" x14ac:dyDescent="0.3">
      <c r="A4743" t="s">
        <v>9714</v>
      </c>
      <c r="B4743" t="s">
        <v>9715</v>
      </c>
      <c r="C4743" t="s">
        <v>10398</v>
      </c>
      <c r="D4743" t="s">
        <v>278</v>
      </c>
      <c r="E4743">
        <v>4.4065224000000001</v>
      </c>
      <c r="F4743">
        <v>6.12</v>
      </c>
      <c r="G4743">
        <v>-64.831741916218306</v>
      </c>
      <c r="H4743">
        <v>-4.4216633567959702</v>
      </c>
      <c r="I4743">
        <v>-51.283069893129998</v>
      </c>
      <c r="J4743">
        <v>-1.71336738114487</v>
      </c>
      <c r="K4743">
        <v>6.5717330959947402</v>
      </c>
      <c r="L4743">
        <v>7.4645538267146296</v>
      </c>
      <c r="M4743">
        <v>0.28287232341079999</v>
      </c>
      <c r="N4743">
        <v>0</v>
      </c>
      <c r="O4743">
        <v>56.862745098039198</v>
      </c>
      <c r="P4743">
        <v>0</v>
      </c>
    </row>
    <row r="4744" spans="1:17" hidden="1" x14ac:dyDescent="0.3">
      <c r="A4744" t="s">
        <v>9716</v>
      </c>
      <c r="B4744" t="s">
        <v>9717</v>
      </c>
      <c r="C4744" t="s">
        <v>10398</v>
      </c>
      <c r="D4744" t="s">
        <v>18</v>
      </c>
      <c r="E4744">
        <v>4.3714415000000004</v>
      </c>
      <c r="F4744">
        <v>12.85</v>
      </c>
      <c r="G4744">
        <v>84.573019988543507</v>
      </c>
      <c r="H4744">
        <v>-4.9634590224306496</v>
      </c>
      <c r="I4744">
        <v>88.4963429040167</v>
      </c>
      <c r="J4744">
        <v>-1.71336738114487</v>
      </c>
      <c r="K4744">
        <v>12.684220973179601</v>
      </c>
      <c r="L4744">
        <v>9.8709215420710894</v>
      </c>
      <c r="M4744">
        <v>46.216974405363104</v>
      </c>
      <c r="N4744">
        <v>0.27866605756052898</v>
      </c>
      <c r="O4744">
        <v>5.5252918287937698</v>
      </c>
      <c r="P4744">
        <v>183.03964757709201</v>
      </c>
    </row>
    <row r="4745" spans="1:17" hidden="1" x14ac:dyDescent="0.3">
      <c r="A4745" t="s">
        <v>9718</v>
      </c>
      <c r="B4745" t="s">
        <v>9719</v>
      </c>
      <c r="C4745" t="s">
        <v>10398</v>
      </c>
      <c r="D4745" t="s">
        <v>223</v>
      </c>
      <c r="E4745">
        <v>4.3656183999999998</v>
      </c>
      <c r="F4745">
        <v>11.44</v>
      </c>
      <c r="G4745">
        <v>-13.333484076497101</v>
      </c>
      <c r="H4745">
        <v>1.1923717309233099</v>
      </c>
      <c r="I4745">
        <v>-34.530651240557901</v>
      </c>
      <c r="J4745">
        <v>-6.8355108011606296</v>
      </c>
      <c r="K4745">
        <v>12.087681470943201</v>
      </c>
      <c r="L4745">
        <v>11.251957578669501</v>
      </c>
      <c r="M4745">
        <v>36.124907751214998</v>
      </c>
      <c r="N4745">
        <v>0.151124720139407</v>
      </c>
      <c r="O4745">
        <v>70.979020979020902</v>
      </c>
      <c r="P4745">
        <v>53.970390309555803</v>
      </c>
      <c r="Q4745">
        <v>4.6464585395594997E-2</v>
      </c>
    </row>
    <row r="4746" spans="1:17" hidden="1" x14ac:dyDescent="0.3">
      <c r="A4746" t="s">
        <v>9720</v>
      </c>
      <c r="B4746" t="s">
        <v>9721</v>
      </c>
      <c r="C4746" t="s">
        <v>10398</v>
      </c>
      <c r="E4746">
        <v>4.3514499999999998</v>
      </c>
      <c r="F4746">
        <v>1.45</v>
      </c>
      <c r="G4746">
        <v>-25.277099915533199</v>
      </c>
      <c r="H4746">
        <v>-3.7459876811202899</v>
      </c>
      <c r="I4746">
        <v>-16.696695568764401</v>
      </c>
      <c r="J4746">
        <v>6.2576471116087502</v>
      </c>
      <c r="K4746">
        <v>1.47940694695776</v>
      </c>
      <c r="L4746">
        <v>1.5798876417179799</v>
      </c>
      <c r="M4746">
        <v>48.150425055253201</v>
      </c>
      <c r="N4746">
        <v>0.96013138369331197</v>
      </c>
      <c r="O4746">
        <v>58.620689655172399</v>
      </c>
      <c r="P4746">
        <v>29.464285714285602</v>
      </c>
      <c r="Q4746">
        <v>-9.6886156121192002E-2</v>
      </c>
    </row>
    <row r="4747" spans="1:17" hidden="1" x14ac:dyDescent="0.3">
      <c r="A4747" t="s">
        <v>9722</v>
      </c>
      <c r="B4747" t="s">
        <v>9723</v>
      </c>
      <c r="C4747" t="s">
        <v>10398</v>
      </c>
      <c r="D4747" t="s">
        <v>132</v>
      </c>
      <c r="E4747">
        <v>4.3504500000000004</v>
      </c>
      <c r="F4747">
        <v>12.61</v>
      </c>
      <c r="G4747">
        <v>-29.2754286988073</v>
      </c>
      <c r="H4747">
        <v>34.243468979222399</v>
      </c>
      <c r="I4747">
        <v>-11.9505158225847</v>
      </c>
      <c r="J4747">
        <v>-9.0923066586237304</v>
      </c>
      <c r="K4747">
        <v>10.2720965077971</v>
      </c>
      <c r="L4747">
        <v>10.9457372108853</v>
      </c>
      <c r="M4747">
        <v>64.960678111635502</v>
      </c>
      <c r="N4747">
        <v>3.4519003767085499</v>
      </c>
      <c r="O4747">
        <v>33.2275971451229</v>
      </c>
      <c r="P4747">
        <v>59.6202531645569</v>
      </c>
      <c r="Q4747">
        <v>-2.5753114723499001E-2</v>
      </c>
    </row>
    <row r="4748" spans="1:17" hidden="1" x14ac:dyDescent="0.3">
      <c r="A4748" t="s">
        <v>9724</v>
      </c>
      <c r="B4748" t="s">
        <v>9725</v>
      </c>
      <c r="C4748" t="s">
        <v>10398</v>
      </c>
      <c r="D4748" t="s">
        <v>132</v>
      </c>
      <c r="E4748">
        <v>4.3448399999999996</v>
      </c>
      <c r="F4748">
        <v>7.29</v>
      </c>
      <c r="G4748">
        <v>-29.5936466781231</v>
      </c>
      <c r="H4748">
        <v>-4.4216633567959702</v>
      </c>
      <c r="I4748">
        <v>-18.095296967365801</v>
      </c>
      <c r="J4748">
        <v>-1.71336738114487</v>
      </c>
      <c r="K4748">
        <v>7.28999992837874</v>
      </c>
      <c r="L4748">
        <v>7.2840011752590401</v>
      </c>
      <c r="M4748">
        <v>98.182515309086796</v>
      </c>
      <c r="O4748">
        <v>0</v>
      </c>
      <c r="P4748">
        <v>0</v>
      </c>
    </row>
    <row r="4749" spans="1:17" hidden="1" x14ac:dyDescent="0.3">
      <c r="A4749" t="s">
        <v>9726</v>
      </c>
      <c r="B4749" t="s">
        <v>9727</v>
      </c>
      <c r="C4749" t="s">
        <v>10398</v>
      </c>
      <c r="D4749" t="s">
        <v>533</v>
      </c>
      <c r="E4749">
        <v>4.3157399999999999</v>
      </c>
      <c r="F4749">
        <v>8.58</v>
      </c>
      <c r="G4749">
        <v>33.834924750448202</v>
      </c>
      <c r="H4749">
        <v>-6.7773759598584098</v>
      </c>
      <c r="I4749">
        <v>-24.6312446797841</v>
      </c>
      <c r="J4749">
        <v>1.91163261885511</v>
      </c>
      <c r="K4749">
        <v>8.7598338964159801</v>
      </c>
      <c r="L4749">
        <v>8.3221893947143908</v>
      </c>
      <c r="M4749">
        <v>55.978475381459297</v>
      </c>
      <c r="N4749">
        <v>1.7173554909981701</v>
      </c>
      <c r="O4749">
        <v>36.946386946386902</v>
      </c>
      <c r="P4749">
        <v>131.89189189189099</v>
      </c>
      <c r="Q4749">
        <v>0.13571748170942999</v>
      </c>
    </row>
    <row r="4750" spans="1:17" hidden="1" x14ac:dyDescent="0.3">
      <c r="A4750" t="s">
        <v>9728</v>
      </c>
      <c r="B4750" t="s">
        <v>9729</v>
      </c>
      <c r="C4750" t="s">
        <v>10398</v>
      </c>
      <c r="D4750" t="s">
        <v>1223</v>
      </c>
      <c r="E4750">
        <v>4.3056905700000003</v>
      </c>
      <c r="F4750">
        <v>4.9800000000000004</v>
      </c>
      <c r="G4750">
        <v>77.906353321876793</v>
      </c>
      <c r="H4750">
        <v>4.0976064200802904</v>
      </c>
      <c r="I4750">
        <v>-27.714171740505599</v>
      </c>
      <c r="J4750">
        <v>7.9177801598387196</v>
      </c>
      <c r="K4750">
        <v>4.9633879484451802</v>
      </c>
      <c r="L4750">
        <v>5.0782907234150496</v>
      </c>
      <c r="M4750">
        <v>47.693613726708001</v>
      </c>
      <c r="N4750">
        <v>0.88794726093727505</v>
      </c>
      <c r="O4750">
        <v>50.602409638554199</v>
      </c>
      <c r="P4750">
        <v>107.5</v>
      </c>
      <c r="Q4750">
        <v>-4.8942390827203003E-2</v>
      </c>
    </row>
    <row r="4751" spans="1:17" hidden="1" x14ac:dyDescent="0.3">
      <c r="A4751" t="s">
        <v>9730</v>
      </c>
      <c r="B4751" t="s">
        <v>9731</v>
      </c>
      <c r="C4751" t="s">
        <v>10398</v>
      </c>
      <c r="D4751" t="s">
        <v>533</v>
      </c>
      <c r="E4751">
        <v>4.2185360000000003</v>
      </c>
      <c r="F4751">
        <v>5.68</v>
      </c>
      <c r="G4751">
        <v>-6.6499237344001996</v>
      </c>
      <c r="H4751">
        <v>-11.154011468454399</v>
      </c>
      <c r="I4751">
        <v>-21.660661992832701</v>
      </c>
      <c r="J4751">
        <v>-6.5709888216808903</v>
      </c>
      <c r="K4751">
        <v>6.0739711048001599</v>
      </c>
      <c r="L4751">
        <v>5.9266026912327803</v>
      </c>
      <c r="M4751">
        <v>6.8435791891775803</v>
      </c>
      <c r="N4751">
        <v>0.19076005961251799</v>
      </c>
      <c r="O4751">
        <v>73.943661971831006</v>
      </c>
      <c r="P4751">
        <v>74.769230769230703</v>
      </c>
    </row>
    <row r="4752" spans="1:17" hidden="1" x14ac:dyDescent="0.3">
      <c r="A4752" t="s">
        <v>9732</v>
      </c>
      <c r="B4752" t="s">
        <v>9733</v>
      </c>
      <c r="C4752" t="s">
        <v>10398</v>
      </c>
      <c r="D4752" t="s">
        <v>533</v>
      </c>
      <c r="E4752">
        <v>4.18</v>
      </c>
      <c r="F4752">
        <v>4.18</v>
      </c>
      <c r="G4752">
        <v>109.263496179019</v>
      </c>
      <c r="H4752">
        <v>7.0450033098706797</v>
      </c>
      <c r="I4752">
        <v>26.042634067116801</v>
      </c>
      <c r="J4752">
        <v>-5.6214133581563699</v>
      </c>
      <c r="K4752">
        <v>3.8886963606865899</v>
      </c>
      <c r="L4752">
        <v>3.3123043430522201</v>
      </c>
      <c r="M4752">
        <v>57.994130232602103</v>
      </c>
      <c r="N4752">
        <v>2.2821174989351798</v>
      </c>
      <c r="O4752">
        <v>5.9808612440191302</v>
      </c>
      <c r="P4752">
        <v>171.42857142857099</v>
      </c>
      <c r="Q4752">
        <v>0.11062849687184501</v>
      </c>
    </row>
    <row r="4753" spans="1:17" hidden="1" x14ac:dyDescent="0.3">
      <c r="A4753" t="s">
        <v>9734</v>
      </c>
      <c r="B4753" t="s">
        <v>9735</v>
      </c>
      <c r="C4753" t="s">
        <v>10398</v>
      </c>
      <c r="D4753" t="s">
        <v>1223</v>
      </c>
      <c r="E4753">
        <v>4.1674182000000002</v>
      </c>
      <c r="F4753">
        <v>4.18</v>
      </c>
      <c r="G4753">
        <v>38.277839265651899</v>
      </c>
      <c r="H4753">
        <v>-2.3808470302653499</v>
      </c>
      <c r="I4753">
        <v>86.806663816947804</v>
      </c>
      <c r="J4753">
        <v>-9.1207747885522892</v>
      </c>
      <c r="K4753">
        <v>3.9730067179692501</v>
      </c>
      <c r="L4753">
        <v>2.7860003489116698</v>
      </c>
      <c r="M4753">
        <v>55.533920707795303</v>
      </c>
      <c r="N4753">
        <v>0.99830323987045599</v>
      </c>
      <c r="O4753">
        <v>25.1196172248804</v>
      </c>
      <c r="P4753">
        <v>115.463917525773</v>
      </c>
    </row>
    <row r="4754" spans="1:17" hidden="1" x14ac:dyDescent="0.3">
      <c r="A4754" t="s">
        <v>9736</v>
      </c>
      <c r="B4754" t="s">
        <v>9737</v>
      </c>
      <c r="C4754" t="s">
        <v>10398</v>
      </c>
      <c r="D4754" t="s">
        <v>158</v>
      </c>
      <c r="E4754">
        <v>4.1559617700000002</v>
      </c>
      <c r="F4754">
        <v>5.97</v>
      </c>
      <c r="G4754">
        <v>133.401948035533</v>
      </c>
      <c r="H4754">
        <v>146.23912959474501</v>
      </c>
      <c r="I4754">
        <v>144.90029774628999</v>
      </c>
      <c r="J4754">
        <v>24.1715883710675</v>
      </c>
      <c r="M4754">
        <v>100</v>
      </c>
      <c r="O4754">
        <v>0</v>
      </c>
      <c r="P4754">
        <v>162.995594713656</v>
      </c>
    </row>
    <row r="4755" spans="1:17" hidden="1" x14ac:dyDescent="0.3">
      <c r="A4755" t="s">
        <v>9738</v>
      </c>
      <c r="B4755" t="s">
        <v>9739</v>
      </c>
      <c r="C4755" t="s">
        <v>10398</v>
      </c>
      <c r="E4755">
        <v>4.1169921</v>
      </c>
      <c r="F4755">
        <v>5.07</v>
      </c>
      <c r="G4755">
        <v>-51.110674541900202</v>
      </c>
      <c r="H4755">
        <v>10.8974855793742</v>
      </c>
      <c r="I4755">
        <v>-22.434919608875301</v>
      </c>
      <c r="J4755">
        <v>3.5293510654570501</v>
      </c>
      <c r="K4755">
        <v>5.0251999925503803</v>
      </c>
      <c r="L4755">
        <v>5.2501863097206503</v>
      </c>
      <c r="M4755">
        <v>46.438407161936297</v>
      </c>
      <c r="N4755">
        <v>0.65758455273036198</v>
      </c>
      <c r="O4755">
        <v>37.080867850098599</v>
      </c>
      <c r="P4755">
        <v>19.294117647058801</v>
      </c>
      <c r="Q4755">
        <v>-2.9051666229168001E-2</v>
      </c>
    </row>
    <row r="4756" spans="1:17" hidden="1" x14ac:dyDescent="0.3">
      <c r="A4756" t="s">
        <v>9740</v>
      </c>
      <c r="B4756" t="s">
        <v>9741</v>
      </c>
      <c r="C4756" t="s">
        <v>10398</v>
      </c>
      <c r="D4756" t="s">
        <v>46</v>
      </c>
      <c r="E4756">
        <v>4.0928659999999999</v>
      </c>
      <c r="F4756">
        <v>7.4</v>
      </c>
      <c r="G4756">
        <v>30.579513495036998</v>
      </c>
      <c r="H4756">
        <v>8.1767618400544304</v>
      </c>
      <c r="I4756">
        <v>37.694176716844602</v>
      </c>
      <c r="J4756">
        <v>1.4612357934583</v>
      </c>
      <c r="K4756">
        <v>5.9126068697992</v>
      </c>
      <c r="L4756">
        <v>5.3150750676168803</v>
      </c>
      <c r="M4756">
        <v>77.246302283502104</v>
      </c>
      <c r="N4756">
        <v>0.69640299001976003</v>
      </c>
      <c r="O4756">
        <v>5.4054054054053902</v>
      </c>
      <c r="P4756">
        <v>111.428571428571</v>
      </c>
      <c r="Q4756">
        <v>5.0226391745060002E-2</v>
      </c>
    </row>
    <row r="4757" spans="1:17" hidden="1" x14ac:dyDescent="0.3">
      <c r="A4757" t="s">
        <v>9742</v>
      </c>
      <c r="B4757" t="s">
        <v>9743</v>
      </c>
      <c r="C4757" t="s">
        <v>10398</v>
      </c>
      <c r="D4757" t="s">
        <v>290</v>
      </c>
      <c r="E4757">
        <v>4.0488883299999996</v>
      </c>
      <c r="F4757">
        <v>1.51</v>
      </c>
      <c r="G4757">
        <v>-8.7936466781231299</v>
      </c>
      <c r="H4757">
        <v>-20.532774467907</v>
      </c>
      <c r="I4757">
        <v>-40.659399531468402</v>
      </c>
      <c r="J4757">
        <v>-4.2940125424352003</v>
      </c>
      <c r="K4757">
        <v>1.84311365395747</v>
      </c>
      <c r="L4757">
        <v>1.3438022426505201</v>
      </c>
      <c r="M4757">
        <v>2.1408057633905998E-2</v>
      </c>
      <c r="N4757">
        <v>0.37714337979207002</v>
      </c>
      <c r="O4757">
        <v>84.105960264900602</v>
      </c>
      <c r="P4757">
        <v>25.8333333333333</v>
      </c>
      <c r="Q4757">
        <v>2.7230652633295001E-2</v>
      </c>
    </row>
    <row r="4758" spans="1:17" hidden="1" x14ac:dyDescent="0.3">
      <c r="A4758" t="s">
        <v>9744</v>
      </c>
      <c r="B4758" t="s">
        <v>9745</v>
      </c>
      <c r="C4758" t="s">
        <v>10398</v>
      </c>
      <c r="D4758" t="s">
        <v>605</v>
      </c>
      <c r="E4758">
        <v>4.0365631409999896</v>
      </c>
      <c r="F4758">
        <v>37.83</v>
      </c>
      <c r="G4758">
        <v>-78.152254238634399</v>
      </c>
      <c r="H4758">
        <v>-61.341203586680997</v>
      </c>
      <c r="I4758">
        <v>-66.653904527877103</v>
      </c>
      <c r="J4758">
        <v>-2.6385590279860098</v>
      </c>
      <c r="M4758">
        <v>15.2628691802944</v>
      </c>
      <c r="O4758">
        <v>129.97620935765201</v>
      </c>
      <c r="P4758">
        <v>8.3643655113147997</v>
      </c>
    </row>
    <row r="4759" spans="1:17" hidden="1" x14ac:dyDescent="0.3">
      <c r="A4759" t="s">
        <v>9746</v>
      </c>
      <c r="B4759" t="s">
        <v>9747</v>
      </c>
      <c r="C4759" t="s">
        <v>10398</v>
      </c>
      <c r="D4759" t="s">
        <v>54</v>
      </c>
      <c r="E4759">
        <v>4.0204440000000004</v>
      </c>
      <c r="F4759">
        <v>11.6</v>
      </c>
      <c r="G4759">
        <v>55.119729118055098</v>
      </c>
      <c r="H4759">
        <v>7.2483567639283697</v>
      </c>
      <c r="I4759">
        <v>-1.1598130963981399</v>
      </c>
      <c r="J4759">
        <v>-20.691469570925801</v>
      </c>
      <c r="K4759">
        <v>11.7639051098172</v>
      </c>
      <c r="L4759">
        <v>12.1270581023643</v>
      </c>
      <c r="M4759">
        <v>40.622515272732201</v>
      </c>
      <c r="N4759">
        <v>0.47741436046753</v>
      </c>
      <c r="O4759">
        <v>31.465517241379299</v>
      </c>
      <c r="P4759">
        <v>97.278911564625801</v>
      </c>
      <c r="Q4759">
        <v>3.6576443921637003E-2</v>
      </c>
    </row>
    <row r="4760" spans="1:17" hidden="1" x14ac:dyDescent="0.3">
      <c r="A4760" t="s">
        <v>9748</v>
      </c>
      <c r="B4760" t="s">
        <v>9749</v>
      </c>
      <c r="C4760" t="s">
        <v>10398</v>
      </c>
      <c r="D4760" t="s">
        <v>472</v>
      </c>
      <c r="E4760">
        <v>4.0099444999999996</v>
      </c>
      <c r="F4760">
        <v>5.15</v>
      </c>
      <c r="G4760">
        <v>-17.637124938992599</v>
      </c>
      <c r="H4760">
        <v>-11.795764076220401</v>
      </c>
      <c r="I4760">
        <v>-3.3959651188135398</v>
      </c>
      <c r="J4760">
        <v>-5.8102016455768997</v>
      </c>
      <c r="K4760">
        <v>5.0163479455942799</v>
      </c>
      <c r="L4760">
        <v>4.4145373426350503</v>
      </c>
      <c r="M4760">
        <v>25.221752095515502</v>
      </c>
      <c r="N4760">
        <v>0.339563026891536</v>
      </c>
      <c r="O4760">
        <v>14.563106796116401</v>
      </c>
      <c r="P4760">
        <v>124.890829694323</v>
      </c>
      <c r="Q4760">
        <v>1.9345208182558998E-2</v>
      </c>
    </row>
    <row r="4761" spans="1:17" hidden="1" x14ac:dyDescent="0.3">
      <c r="A4761" t="s">
        <v>9750</v>
      </c>
      <c r="B4761" t="s">
        <v>9751</v>
      </c>
      <c r="C4761" t="s">
        <v>10398</v>
      </c>
      <c r="E4761">
        <v>3.9706039999999998</v>
      </c>
      <c r="F4761">
        <v>45.1</v>
      </c>
      <c r="G4761">
        <v>15.8902242896188</v>
      </c>
      <c r="H4761">
        <v>-4.4216633567959702</v>
      </c>
      <c r="I4761">
        <v>14.5517618561635</v>
      </c>
      <c r="J4761">
        <v>-1.71336738114487</v>
      </c>
      <c r="K4761">
        <v>44.790164426448499</v>
      </c>
      <c r="L4761">
        <v>39.817105000757898</v>
      </c>
      <c r="M4761">
        <v>50.127975425573403</v>
      </c>
      <c r="N4761">
        <v>0</v>
      </c>
      <c r="O4761">
        <v>0.86474501108646495</v>
      </c>
      <c r="P4761">
        <v>58.245614035087698</v>
      </c>
    </row>
    <row r="4762" spans="1:17" hidden="1" x14ac:dyDescent="0.3">
      <c r="A4762" t="s">
        <v>9752</v>
      </c>
      <c r="B4762" t="s">
        <v>9753</v>
      </c>
      <c r="C4762" t="s">
        <v>10398</v>
      </c>
      <c r="D4762" t="s">
        <v>407</v>
      </c>
      <c r="E4762">
        <v>3.95</v>
      </c>
      <c r="F4762">
        <v>7.9</v>
      </c>
      <c r="G4762">
        <v>-31.334940210461401</v>
      </c>
      <c r="H4762">
        <v>-5.6716633567959596</v>
      </c>
      <c r="I4762">
        <v>22.976131604062701</v>
      </c>
      <c r="J4762">
        <v>-6.3027393618211898</v>
      </c>
      <c r="K4762">
        <v>7.6703352089526504</v>
      </c>
      <c r="L4762">
        <v>7.3169169651120702</v>
      </c>
      <c r="M4762">
        <v>45.517007274063999</v>
      </c>
      <c r="N4762">
        <v>1.9315419777271801</v>
      </c>
      <c r="O4762">
        <v>62.278481012658197</v>
      </c>
      <c r="P4762">
        <v>55.818540433925001</v>
      </c>
      <c r="Q4762">
        <v>6.6693185630320007E-2</v>
      </c>
    </row>
    <row r="4763" spans="1:17" hidden="1" x14ac:dyDescent="0.3">
      <c r="A4763" t="s">
        <v>9754</v>
      </c>
      <c r="B4763" t="s">
        <v>9755</v>
      </c>
      <c r="C4763" t="s">
        <v>10398</v>
      </c>
      <c r="D4763" t="s">
        <v>125</v>
      </c>
      <c r="E4763">
        <v>3.9336799999999998</v>
      </c>
      <c r="F4763">
        <v>8</v>
      </c>
      <c r="G4763">
        <v>-35.2540240366137</v>
      </c>
      <c r="H4763">
        <v>-6.8636657987984</v>
      </c>
      <c r="I4763">
        <v>-8.9547785499034003</v>
      </c>
      <c r="J4763">
        <v>-9.8742869213747504</v>
      </c>
      <c r="K4763">
        <v>7.9012810993011398</v>
      </c>
      <c r="L4763">
        <v>7.7517084072030897</v>
      </c>
      <c r="M4763">
        <v>49.082767230885899</v>
      </c>
      <c r="N4763">
        <v>3.9501060438096101</v>
      </c>
      <c r="O4763">
        <v>17.375</v>
      </c>
      <c r="P4763">
        <v>31.1475409836065</v>
      </c>
      <c r="Q4763">
        <v>5.6035936300875E-2</v>
      </c>
    </row>
    <row r="4764" spans="1:17" hidden="1" x14ac:dyDescent="0.3">
      <c r="A4764" t="s">
        <v>9756</v>
      </c>
      <c r="B4764" t="s">
        <v>9757</v>
      </c>
      <c r="C4764" t="s">
        <v>10398</v>
      </c>
      <c r="D4764" t="s">
        <v>281</v>
      </c>
      <c r="E4764">
        <v>3.901932</v>
      </c>
      <c r="F4764">
        <v>3</v>
      </c>
      <c r="K4764">
        <v>3.13914626791387</v>
      </c>
      <c r="L4764">
        <v>4.4077132628643598</v>
      </c>
      <c r="M4764">
        <v>99.841790054050605</v>
      </c>
      <c r="N4764">
        <v>1</v>
      </c>
    </row>
    <row r="4765" spans="1:17" hidden="1" x14ac:dyDescent="0.3">
      <c r="A4765" t="s">
        <v>9758</v>
      </c>
      <c r="B4765" t="s">
        <v>9759</v>
      </c>
      <c r="C4765" t="s">
        <v>10398</v>
      </c>
      <c r="D4765" t="s">
        <v>753</v>
      </c>
      <c r="E4765">
        <v>3.8994098080000001</v>
      </c>
      <c r="F4765">
        <v>591.4</v>
      </c>
      <c r="G4765">
        <v>2.29752192134162</v>
      </c>
      <c r="H4765">
        <v>-2.9131051902743499</v>
      </c>
      <c r="I4765">
        <v>2.3184343516063</v>
      </c>
      <c r="J4765">
        <v>-1.55677536228647</v>
      </c>
      <c r="K4765">
        <v>575.20503604591102</v>
      </c>
      <c r="L4765">
        <v>521.40087960594497</v>
      </c>
      <c r="M4765">
        <v>60.046073572563003</v>
      </c>
      <c r="N4765">
        <v>1.081077555787</v>
      </c>
      <c r="O4765">
        <v>3.26175177544809</v>
      </c>
      <c r="P4765">
        <v>40.455042036764297</v>
      </c>
      <c r="Q4765">
        <v>2.4635765917062999E-2</v>
      </c>
    </row>
    <row r="4766" spans="1:17" hidden="1" x14ac:dyDescent="0.3">
      <c r="A4766" t="s">
        <v>9760</v>
      </c>
      <c r="B4766" t="s">
        <v>9761</v>
      </c>
      <c r="C4766" t="s">
        <v>10398</v>
      </c>
      <c r="D4766" t="s">
        <v>538</v>
      </c>
      <c r="E4766">
        <v>3.885038276</v>
      </c>
      <c r="F4766">
        <v>3.86</v>
      </c>
      <c r="G4766">
        <v>-60.457844208987296</v>
      </c>
      <c r="H4766">
        <v>-19.902834904913099</v>
      </c>
      <c r="I4766">
        <v>-31.548211765572098</v>
      </c>
      <c r="J4766">
        <v>1.08561480715028</v>
      </c>
      <c r="K4766">
        <v>4.6248047904749097</v>
      </c>
      <c r="L4766">
        <v>5.3971457091787904</v>
      </c>
      <c r="M4766">
        <v>30.212843768514801</v>
      </c>
      <c r="N4766">
        <v>1.9763714043970599</v>
      </c>
      <c r="O4766">
        <v>75.906735751295301</v>
      </c>
      <c r="P4766">
        <v>8.1232492997198804</v>
      </c>
      <c r="Q4766">
        <v>-6.7658249251331001E-2</v>
      </c>
    </row>
    <row r="4767" spans="1:17" hidden="1" x14ac:dyDescent="0.3">
      <c r="A4767" t="s">
        <v>9762</v>
      </c>
      <c r="B4767" t="s">
        <v>9763</v>
      </c>
      <c r="C4767" t="s">
        <v>10398</v>
      </c>
      <c r="D4767" t="s">
        <v>605</v>
      </c>
      <c r="E4767">
        <v>3.8528346</v>
      </c>
      <c r="F4767">
        <v>4.28</v>
      </c>
      <c r="G4767">
        <v>-29.359454640652299</v>
      </c>
      <c r="H4767">
        <v>3.49200570795223</v>
      </c>
      <c r="I4767">
        <v>-13.4498201947497</v>
      </c>
      <c r="J4767">
        <v>-4.0994845178043198</v>
      </c>
      <c r="K4767">
        <v>4.4321852189948503</v>
      </c>
      <c r="L4767">
        <v>4.4653609142367596</v>
      </c>
      <c r="M4767">
        <v>43.144248403716297</v>
      </c>
      <c r="N4767">
        <v>1.3976522798030999</v>
      </c>
      <c r="O4767">
        <v>40.186915887850397</v>
      </c>
      <c r="P4767">
        <v>13.829787234042501</v>
      </c>
      <c r="Q4767">
        <v>3.1762229187872998E-2</v>
      </c>
    </row>
    <row r="4768" spans="1:17" hidden="1" x14ac:dyDescent="0.3">
      <c r="A4768" t="s">
        <v>9764</v>
      </c>
      <c r="B4768" t="s">
        <v>9765</v>
      </c>
      <c r="C4768" t="s">
        <v>10398</v>
      </c>
      <c r="D4768" t="s">
        <v>533</v>
      </c>
      <c r="E4768">
        <v>3.8454755999999999</v>
      </c>
      <c r="F4768">
        <v>6.19</v>
      </c>
      <c r="G4768">
        <v>-19.451297923674701</v>
      </c>
      <c r="H4768">
        <v>0.49359088049216199</v>
      </c>
      <c r="I4768">
        <v>-7.9529482129174802</v>
      </c>
      <c r="J4768">
        <v>-1.71336738114487</v>
      </c>
      <c r="K4768">
        <v>5.9658642968663402</v>
      </c>
      <c r="L4768">
        <v>5.7302067368401497</v>
      </c>
      <c r="M4768">
        <v>100</v>
      </c>
      <c r="N4768">
        <v>0</v>
      </c>
      <c r="O4768">
        <v>0</v>
      </c>
      <c r="P4768">
        <v>10.1423487544483</v>
      </c>
    </row>
    <row r="4769" spans="1:17" hidden="1" x14ac:dyDescent="0.3">
      <c r="A4769" t="s">
        <v>9766</v>
      </c>
      <c r="B4769" t="s">
        <v>9767</v>
      </c>
      <c r="C4769" t="s">
        <v>10398</v>
      </c>
      <c r="D4769" t="s">
        <v>46</v>
      </c>
      <c r="E4769">
        <v>3.8399486999999999</v>
      </c>
      <c r="F4769">
        <v>2.4500000000000002</v>
      </c>
      <c r="G4769">
        <v>-71.260313344789793</v>
      </c>
      <c r="H4769">
        <v>4.2739888171170701</v>
      </c>
      <c r="I4769">
        <v>14.337135465066501</v>
      </c>
      <c r="J4769">
        <v>-7.3737447396354296</v>
      </c>
      <c r="K4769">
        <v>2.44473472019529</v>
      </c>
      <c r="L4769">
        <v>3.2056711861604201</v>
      </c>
      <c r="M4769">
        <v>28.429535428880399</v>
      </c>
      <c r="N4769">
        <v>0.82275032482501298</v>
      </c>
      <c r="O4769">
        <v>124.48979591836699</v>
      </c>
      <c r="P4769">
        <v>53.125</v>
      </c>
      <c r="Q4769">
        <v>-0.13060360395721499</v>
      </c>
    </row>
    <row r="4770" spans="1:17" hidden="1" x14ac:dyDescent="0.3">
      <c r="A4770" t="s">
        <v>9768</v>
      </c>
      <c r="B4770" t="s">
        <v>9769</v>
      </c>
      <c r="C4770" t="s">
        <v>10398</v>
      </c>
      <c r="D4770" t="s">
        <v>605</v>
      </c>
      <c r="E4770">
        <v>3.8164102</v>
      </c>
      <c r="F4770">
        <v>8.98</v>
      </c>
      <c r="G4770">
        <v>-60.781386141724603</v>
      </c>
      <c r="H4770">
        <v>-5.9964665064022702</v>
      </c>
      <c r="I4770">
        <v>-24.358344984067301</v>
      </c>
      <c r="J4770">
        <v>4.3472386794611797</v>
      </c>
      <c r="K4770">
        <v>8.4483923166864194</v>
      </c>
      <c r="L4770">
        <v>9.0400731774388507</v>
      </c>
      <c r="M4770">
        <v>70.803257661039098</v>
      </c>
      <c r="N4770">
        <v>1.28185404285256</v>
      </c>
      <c r="O4770">
        <v>70.712694877505498</v>
      </c>
      <c r="P4770">
        <v>32.058823529411697</v>
      </c>
      <c r="Q4770">
        <v>9.9927219121290004E-2</v>
      </c>
    </row>
    <row r="4771" spans="1:17" hidden="1" x14ac:dyDescent="0.3">
      <c r="A4771" t="s">
        <v>9770</v>
      </c>
      <c r="B4771" t="s">
        <v>9771</v>
      </c>
      <c r="C4771" t="s">
        <v>10398</v>
      </c>
      <c r="D4771" t="s">
        <v>605</v>
      </c>
      <c r="E4771">
        <v>3.8052692499999998</v>
      </c>
      <c r="F4771">
        <v>6.35</v>
      </c>
      <c r="G4771">
        <v>-29.5936466781231</v>
      </c>
      <c r="H4771">
        <v>-23.011406946539498</v>
      </c>
      <c r="I4771">
        <v>-5.7059164363924397</v>
      </c>
      <c r="J4771">
        <v>-6.2246455766336002</v>
      </c>
      <c r="K4771">
        <v>6.67676770377492</v>
      </c>
      <c r="L4771">
        <v>7.1515509603214804</v>
      </c>
      <c r="M4771">
        <v>19.173438536746598</v>
      </c>
      <c r="N4771">
        <v>0.38194444444444398</v>
      </c>
      <c r="O4771">
        <v>34.645669291338599</v>
      </c>
      <c r="P4771">
        <v>54.878048780487802</v>
      </c>
    </row>
    <row r="4772" spans="1:17" hidden="1" x14ac:dyDescent="0.3">
      <c r="A4772" t="s">
        <v>9772</v>
      </c>
      <c r="B4772" t="s">
        <v>9773</v>
      </c>
      <c r="C4772" t="s">
        <v>10398</v>
      </c>
      <c r="D4772" t="s">
        <v>77</v>
      </c>
      <c r="E4772">
        <v>3.79726191</v>
      </c>
      <c r="F4772">
        <v>8.73</v>
      </c>
      <c r="G4772">
        <v>78.263496179019697</v>
      </c>
      <c r="H4772">
        <v>3.4901394966411199</v>
      </c>
      <c r="I4772">
        <v>1.33014762907735</v>
      </c>
      <c r="J4772">
        <v>19.569431452674301</v>
      </c>
      <c r="K4772">
        <v>7.8089251362294902</v>
      </c>
      <c r="L4772">
        <v>7.6767152966751402</v>
      </c>
      <c r="M4772">
        <v>87.618274961356605</v>
      </c>
      <c r="N4772">
        <v>0.23616817791000799</v>
      </c>
      <c r="O4772">
        <v>44.100801832760503</v>
      </c>
      <c r="P4772">
        <v>121.01265822784799</v>
      </c>
      <c r="Q4772">
        <v>0.112541771731344</v>
      </c>
    </row>
    <row r="4773" spans="1:17" hidden="1" x14ac:dyDescent="0.3">
      <c r="A4773" t="s">
        <v>9774</v>
      </c>
      <c r="B4773" t="s">
        <v>9775</v>
      </c>
      <c r="C4773" t="s">
        <v>10398</v>
      </c>
      <c r="D4773" t="s">
        <v>46</v>
      </c>
      <c r="E4773">
        <v>3.7551427500000001</v>
      </c>
      <c r="F4773">
        <v>2.65</v>
      </c>
      <c r="G4773">
        <v>-57.972025056501501</v>
      </c>
      <c r="I4773">
        <v>-18.095296967365801</v>
      </c>
      <c r="K4773">
        <v>4.20551033348326</v>
      </c>
      <c r="L4773">
        <v>8.3203468668060196</v>
      </c>
      <c r="M4773">
        <v>7.8432681322368997E-2</v>
      </c>
      <c r="N4773">
        <v>1</v>
      </c>
      <c r="O4773">
        <v>49.056603773584897</v>
      </c>
      <c r="P4773">
        <v>3.9215686274509798</v>
      </c>
      <c r="Q4773">
        <v>-3.2202925944115002E-2</v>
      </c>
    </row>
    <row r="4774" spans="1:17" hidden="1" x14ac:dyDescent="0.3">
      <c r="A4774" t="s">
        <v>9776</v>
      </c>
      <c r="B4774" t="s">
        <v>9777</v>
      </c>
      <c r="C4774" t="s">
        <v>10398</v>
      </c>
      <c r="D4774" t="s">
        <v>467</v>
      </c>
      <c r="E4774">
        <v>3.677632</v>
      </c>
      <c r="F4774">
        <v>11.2</v>
      </c>
      <c r="G4774">
        <v>17.581123361298602</v>
      </c>
      <c r="H4774">
        <v>-24.285608935027199</v>
      </c>
      <c r="I4774">
        <v>-36.343472149847599</v>
      </c>
      <c r="J4774">
        <v>-11.445168147428401</v>
      </c>
      <c r="K4774">
        <v>11.695835839083401</v>
      </c>
      <c r="L4774">
        <v>10.6514514078636</v>
      </c>
      <c r="M4774">
        <v>3.7376385174220101</v>
      </c>
      <c r="N4774">
        <v>6.6031711525658598E-3</v>
      </c>
      <c r="O4774">
        <v>40.625</v>
      </c>
      <c r="P4774">
        <v>51.147098515519502</v>
      </c>
      <c r="Q4774">
        <v>9.0774499783637996E-2</v>
      </c>
    </row>
    <row r="4775" spans="1:17" hidden="1" x14ac:dyDescent="0.3">
      <c r="A4775" t="s">
        <v>9778</v>
      </c>
      <c r="B4775" t="s">
        <v>9779</v>
      </c>
      <c r="C4775" t="s">
        <v>10398</v>
      </c>
      <c r="D4775" t="s">
        <v>77</v>
      </c>
      <c r="E4775">
        <v>3.6603659999999998</v>
      </c>
      <c r="F4775">
        <v>1.83</v>
      </c>
      <c r="G4775">
        <v>26.816609732133202</v>
      </c>
      <c r="H4775">
        <v>-11.4568392361929</v>
      </c>
      <c r="I4775">
        <v>0.735871863802948</v>
      </c>
      <c r="J4775">
        <v>-6.5015732793227005E-2</v>
      </c>
      <c r="K4775">
        <v>1.95732477663606</v>
      </c>
      <c r="L4775">
        <v>1.81875983619768</v>
      </c>
      <c r="M4775">
        <v>34.428104769117901</v>
      </c>
      <c r="N4775">
        <v>0.88842239205848705</v>
      </c>
      <c r="O4775">
        <v>30.601092896174801</v>
      </c>
      <c r="P4775">
        <v>103.333333333333</v>
      </c>
      <c r="Q4775">
        <v>0.102001403685967</v>
      </c>
    </row>
    <row r="4776" spans="1:17" hidden="1" x14ac:dyDescent="0.3">
      <c r="A4776" t="s">
        <v>9780</v>
      </c>
      <c r="B4776" t="s">
        <v>9781</v>
      </c>
      <c r="C4776" t="s">
        <v>10398</v>
      </c>
      <c r="D4776" t="s">
        <v>1414</v>
      </c>
      <c r="E4776">
        <v>3.6425595000000301</v>
      </c>
      <c r="F4776">
        <v>45.21</v>
      </c>
      <c r="G4776">
        <v>46.047378962902499</v>
      </c>
      <c r="H4776">
        <v>2.2684774882744501</v>
      </c>
      <c r="I4776">
        <v>1.2237845844947599</v>
      </c>
      <c r="J4776">
        <v>-1.8232574910349799</v>
      </c>
      <c r="K4776">
        <v>43.880908897180603</v>
      </c>
      <c r="L4776">
        <v>40.282541771237298</v>
      </c>
      <c r="M4776">
        <v>52.471646248896</v>
      </c>
      <c r="N4776">
        <v>0.70795661396356402</v>
      </c>
      <c r="O4776">
        <v>39.305463393054602</v>
      </c>
      <c r="P4776">
        <v>80.84</v>
      </c>
      <c r="Q4776">
        <v>6.3054224138243006E-2</v>
      </c>
    </row>
    <row r="4777" spans="1:17" hidden="1" x14ac:dyDescent="0.3">
      <c r="A4777" t="s">
        <v>9782</v>
      </c>
      <c r="B4777" t="s">
        <v>9783</v>
      </c>
      <c r="C4777" t="s">
        <v>10398</v>
      </c>
      <c r="D4777" t="s">
        <v>533</v>
      </c>
      <c r="E4777">
        <v>3.605</v>
      </c>
      <c r="F4777">
        <v>36.049999999999997</v>
      </c>
      <c r="G4777">
        <v>-48.854564931202603</v>
      </c>
      <c r="H4777">
        <v>-18.506808284332202</v>
      </c>
      <c r="I4777">
        <v>-17.621495406607799</v>
      </c>
      <c r="J4777">
        <v>-8.3570681685464496</v>
      </c>
      <c r="K4777">
        <v>40.735041831298098</v>
      </c>
      <c r="L4777">
        <v>38.714407138540203</v>
      </c>
      <c r="M4777">
        <v>33.921358508133601</v>
      </c>
      <c r="N4777">
        <v>2.8469432689927001</v>
      </c>
      <c r="O4777">
        <v>40.360610263522801</v>
      </c>
      <c r="P4777">
        <v>51.216442953020099</v>
      </c>
    </row>
    <row r="4778" spans="1:17" hidden="1" x14ac:dyDescent="0.3">
      <c r="A4778" t="s">
        <v>9784</v>
      </c>
      <c r="B4778" t="s">
        <v>9785</v>
      </c>
      <c r="C4778" t="s">
        <v>10398</v>
      </c>
      <c r="D4778" t="s">
        <v>467</v>
      </c>
      <c r="E4778">
        <v>3.5712000000000002</v>
      </c>
      <c r="F4778">
        <v>2.48</v>
      </c>
      <c r="G4778">
        <v>22.553592585680502</v>
      </c>
      <c r="H4778">
        <v>-7.9236088820877901</v>
      </c>
      <c r="I4778">
        <v>-5.3680242400931597</v>
      </c>
      <c r="J4778">
        <v>7.0585624434165304</v>
      </c>
      <c r="K4778">
        <v>2.3916075524146301</v>
      </c>
      <c r="L4778">
        <v>2.2377850833999302</v>
      </c>
      <c r="M4778">
        <v>61.216657816467603</v>
      </c>
      <c r="N4778">
        <v>0.70714953766487199</v>
      </c>
      <c r="O4778">
        <v>10.080645161290301</v>
      </c>
      <c r="P4778">
        <v>77.142857142857096</v>
      </c>
      <c r="Q4778">
        <v>6.8376705582404995E-2</v>
      </c>
    </row>
    <row r="4779" spans="1:17" hidden="1" x14ac:dyDescent="0.3">
      <c r="A4779" t="s">
        <v>9786</v>
      </c>
      <c r="B4779" t="s">
        <v>9787</v>
      </c>
      <c r="C4779" t="s">
        <v>10398</v>
      </c>
      <c r="D4779" t="s">
        <v>54</v>
      </c>
      <c r="E4779">
        <v>3.5633482049999898</v>
      </c>
      <c r="F4779">
        <v>3.47</v>
      </c>
      <c r="G4779">
        <v>-36.0626493735409</v>
      </c>
      <c r="H4779">
        <v>8.1633706568094695</v>
      </c>
      <c r="I4779">
        <v>-2.4286303006991998</v>
      </c>
      <c r="J4779">
        <v>16.924625450396299</v>
      </c>
      <c r="K4779">
        <v>2.8358873520444998</v>
      </c>
      <c r="L4779">
        <v>2.95542349429686</v>
      </c>
      <c r="M4779">
        <v>90.4517375018671</v>
      </c>
      <c r="N4779">
        <v>2.4329743676933</v>
      </c>
      <c r="O4779">
        <v>29.394812680115201</v>
      </c>
      <c r="P4779">
        <v>37.154150197628397</v>
      </c>
      <c r="Q4779">
        <v>-8.4914989205467001E-2</v>
      </c>
    </row>
    <row r="4780" spans="1:17" hidden="1" x14ac:dyDescent="0.3">
      <c r="A4780" t="s">
        <v>9788</v>
      </c>
      <c r="B4780" t="s">
        <v>9789</v>
      </c>
      <c r="C4780" t="s">
        <v>10398</v>
      </c>
      <c r="D4780" t="s">
        <v>753</v>
      </c>
      <c r="E4780">
        <v>3.52154549999999</v>
      </c>
      <c r="F4780">
        <v>20100</v>
      </c>
      <c r="G4780">
        <v>-5.5931859894901201</v>
      </c>
      <c r="H4780">
        <v>-1.87035303188851</v>
      </c>
      <c r="I4780">
        <v>-12.2495918825592</v>
      </c>
      <c r="J4780">
        <v>1.0670674632677399</v>
      </c>
      <c r="K4780">
        <v>19208.7545485521</v>
      </c>
      <c r="L4780">
        <v>17019.334615027899</v>
      </c>
      <c r="M4780">
        <v>52.023657374319697</v>
      </c>
      <c r="N4780">
        <v>1</v>
      </c>
      <c r="Q4780">
        <v>0.111248485696195</v>
      </c>
    </row>
    <row r="4781" spans="1:17" hidden="1" x14ac:dyDescent="0.3">
      <c r="A4781" t="s">
        <v>9790</v>
      </c>
      <c r="B4781" t="s">
        <v>9791</v>
      </c>
      <c r="C4781" t="s">
        <v>10398</v>
      </c>
      <c r="D4781" t="s">
        <v>828</v>
      </c>
      <c r="E4781">
        <v>3.5028879499999999</v>
      </c>
      <c r="F4781">
        <v>3.55</v>
      </c>
      <c r="G4781">
        <v>-23.938884773361199</v>
      </c>
      <c r="H4781">
        <v>11.857406410645799</v>
      </c>
      <c r="I4781">
        <v>-0.93358079574872099</v>
      </c>
      <c r="J4781">
        <v>4.0268138877372897</v>
      </c>
      <c r="K4781">
        <v>3.5361848631739301</v>
      </c>
      <c r="L4781">
        <v>3.3177395035988999</v>
      </c>
      <c r="M4781">
        <v>52.761395944976101</v>
      </c>
      <c r="N4781">
        <v>0.30744595676541198</v>
      </c>
      <c r="O4781">
        <v>38.028169014084497</v>
      </c>
      <c r="P4781">
        <v>46.694214876033001</v>
      </c>
      <c r="Q4781">
        <v>4.0480870283130001E-2</v>
      </c>
    </row>
    <row r="4782" spans="1:17" hidden="1" x14ac:dyDescent="0.3">
      <c r="A4782" t="s">
        <v>9792</v>
      </c>
      <c r="B4782" t="s">
        <v>9793</v>
      </c>
      <c r="C4782" t="s">
        <v>10398</v>
      </c>
      <c r="D4782" t="s">
        <v>1414</v>
      </c>
      <c r="E4782">
        <v>3.4923091249999998</v>
      </c>
      <c r="F4782">
        <v>7.55</v>
      </c>
      <c r="G4782">
        <v>19.0284005659713</v>
      </c>
      <c r="H4782">
        <v>-17.148936084068598</v>
      </c>
      <c r="I4782">
        <v>-0.49405086144688298</v>
      </c>
      <c r="J4782">
        <v>7.0479619239910702</v>
      </c>
      <c r="K4782">
        <v>7.8804403877451401</v>
      </c>
      <c r="L4782">
        <v>7.3494454086304204</v>
      </c>
      <c r="M4782">
        <v>55.787140547004697</v>
      </c>
      <c r="N4782">
        <v>1.9606856250836</v>
      </c>
      <c r="O4782">
        <v>31.655629139072801</v>
      </c>
      <c r="P4782">
        <v>67.035398230088504</v>
      </c>
      <c r="Q4782">
        <v>6.9319992005968001E-2</v>
      </c>
    </row>
    <row r="4783" spans="1:17" hidden="1" x14ac:dyDescent="0.3">
      <c r="A4783" t="s">
        <v>9794</v>
      </c>
      <c r="B4783" t="s">
        <v>9795</v>
      </c>
      <c r="C4783" t="s">
        <v>10398</v>
      </c>
      <c r="D4783" t="s">
        <v>605</v>
      </c>
      <c r="E4783">
        <v>3.4464999999999999</v>
      </c>
      <c r="F4783">
        <v>11.3</v>
      </c>
      <c r="G4783">
        <v>206.71587713139999</v>
      </c>
      <c r="H4783">
        <v>42.709484184187602</v>
      </c>
      <c r="I4783">
        <v>130.256351384282</v>
      </c>
      <c r="J4783">
        <v>19.570416402638799</v>
      </c>
      <c r="K4783">
        <v>6.9975498713139803</v>
      </c>
      <c r="L4783">
        <v>5.4917536824943296</v>
      </c>
      <c r="M4783">
        <v>99.855604393815</v>
      </c>
      <c r="N4783">
        <v>0.80677883295684305</v>
      </c>
      <c r="O4783">
        <v>0</v>
      </c>
      <c r="P4783">
        <v>236.309523809523</v>
      </c>
      <c r="Q4783">
        <v>7.7050910746514004E-2</v>
      </c>
    </row>
    <row r="4784" spans="1:17" hidden="1" x14ac:dyDescent="0.3">
      <c r="A4784" t="s">
        <v>9796</v>
      </c>
      <c r="B4784" t="s">
        <v>9797</v>
      </c>
      <c r="C4784" t="s">
        <v>10398</v>
      </c>
      <c r="D4784" t="s">
        <v>77</v>
      </c>
      <c r="E4784">
        <v>3.4157122497302499</v>
      </c>
      <c r="F4784">
        <v>9.2899999999999991</v>
      </c>
      <c r="G4784">
        <v>24.982060476618901</v>
      </c>
      <c r="H4784">
        <v>-4.4216633567959702</v>
      </c>
      <c r="I4784">
        <v>22.237029316621999</v>
      </c>
      <c r="J4784">
        <v>-1.71336738114487</v>
      </c>
      <c r="K4784">
        <v>9.2416098478890696</v>
      </c>
      <c r="L4784">
        <v>8.1559221433970492</v>
      </c>
      <c r="M4784">
        <v>100</v>
      </c>
      <c r="O4784">
        <v>0</v>
      </c>
      <c r="P4784">
        <v>54.575707154741998</v>
      </c>
    </row>
    <row r="4785" spans="1:17" hidden="1" x14ac:dyDescent="0.3">
      <c r="A4785" t="s">
        <v>9798</v>
      </c>
      <c r="B4785" t="s">
        <v>9799</v>
      </c>
      <c r="C4785" t="s">
        <v>10398</v>
      </c>
      <c r="D4785" t="s">
        <v>364</v>
      </c>
      <c r="E4785">
        <v>3.3915928200000001</v>
      </c>
      <c r="F4785">
        <v>6.6</v>
      </c>
      <c r="G4785">
        <v>-32.248513934760297</v>
      </c>
      <c r="H4785">
        <v>-3.62166335679597</v>
      </c>
      <c r="I4785">
        <v>-7.17092721946673</v>
      </c>
      <c r="J4785">
        <v>1.39628892000077</v>
      </c>
      <c r="K4785">
        <v>6.3072452784649702</v>
      </c>
      <c r="L4785">
        <v>6.3091392351210702</v>
      </c>
      <c r="M4785">
        <v>59.896750320464498</v>
      </c>
      <c r="N4785">
        <v>1.3886616606281801</v>
      </c>
      <c r="O4785">
        <v>15.909090909090899</v>
      </c>
      <c r="P4785">
        <v>27.659574468085001</v>
      </c>
      <c r="Q4785">
        <v>-1.3982878497623001E-2</v>
      </c>
    </row>
    <row r="4786" spans="1:17" hidden="1" x14ac:dyDescent="0.3">
      <c r="A4786" t="s">
        <v>9800</v>
      </c>
      <c r="B4786" t="s">
        <v>9801</v>
      </c>
      <c r="C4786" t="s">
        <v>10398</v>
      </c>
      <c r="D4786" t="s">
        <v>605</v>
      </c>
      <c r="E4786">
        <v>3.3796515600000001</v>
      </c>
      <c r="F4786">
        <v>8.4600000000000009</v>
      </c>
      <c r="G4786">
        <v>62.679080594604102</v>
      </c>
      <c r="H4786">
        <v>-3.70737764251025</v>
      </c>
      <c r="I4786">
        <v>16.190417318348398</v>
      </c>
      <c r="K4786">
        <v>6.7613310684465899</v>
      </c>
      <c r="M4786">
        <v>99.998928833807298</v>
      </c>
      <c r="N4786">
        <v>2.9730141789906999E-2</v>
      </c>
      <c r="O4786">
        <v>0</v>
      </c>
      <c r="P4786">
        <v>92.272727272727195</v>
      </c>
    </row>
    <row r="4787" spans="1:17" hidden="1" x14ac:dyDescent="0.3">
      <c r="A4787" t="s">
        <v>9802</v>
      </c>
      <c r="B4787" t="s">
        <v>9803</v>
      </c>
      <c r="C4787" t="s">
        <v>10398</v>
      </c>
      <c r="D4787" t="s">
        <v>753</v>
      </c>
      <c r="E4787">
        <v>3.3721852499999998</v>
      </c>
      <c r="F4787">
        <v>2875.2</v>
      </c>
      <c r="G4787">
        <v>0.174141555578017</v>
      </c>
      <c r="H4787">
        <v>-0.82360591064047295</v>
      </c>
      <c r="I4787">
        <v>-0.53626599527143803</v>
      </c>
      <c r="J4787">
        <v>-1.0022256933592499</v>
      </c>
      <c r="K4787">
        <v>2760.75716286343</v>
      </c>
      <c r="L4787">
        <v>2518.74507517851</v>
      </c>
      <c r="M4787">
        <v>62.239883768519803</v>
      </c>
      <c r="N4787">
        <v>2.6966783216783199</v>
      </c>
      <c r="O4787">
        <v>7.8185865331107296</v>
      </c>
      <c r="P4787">
        <v>36.265402843601798</v>
      </c>
      <c r="Q4787">
        <v>1.8760771011537999E-2</v>
      </c>
    </row>
    <row r="4788" spans="1:17" hidden="1" x14ac:dyDescent="0.3">
      <c r="A4788" t="s">
        <v>9804</v>
      </c>
      <c r="B4788" t="s">
        <v>9805</v>
      </c>
      <c r="C4788" t="s">
        <v>10398</v>
      </c>
      <c r="D4788" t="s">
        <v>407</v>
      </c>
      <c r="E4788">
        <v>3.3513060000000001</v>
      </c>
      <c r="F4788">
        <v>9.8000000000000007</v>
      </c>
      <c r="G4788">
        <v>39.371870563256103</v>
      </c>
      <c r="H4788">
        <v>-14.0157592977553</v>
      </c>
      <c r="I4788">
        <v>-16.5408928222881</v>
      </c>
      <c r="J4788">
        <v>-5.6349360085958402</v>
      </c>
      <c r="K4788">
        <v>10.1969196527003</v>
      </c>
      <c r="L4788">
        <v>9.34184139308047</v>
      </c>
      <c r="M4788">
        <v>15.5152457038589</v>
      </c>
      <c r="N4788">
        <v>0.25553852402101401</v>
      </c>
      <c r="O4788">
        <v>31.020408163265301</v>
      </c>
      <c r="P4788">
        <v>72.231985940246005</v>
      </c>
      <c r="Q4788">
        <v>8.6313811552673994E-2</v>
      </c>
    </row>
    <row r="4789" spans="1:17" hidden="1" x14ac:dyDescent="0.3">
      <c r="A4789" t="s">
        <v>9806</v>
      </c>
      <c r="B4789" t="s">
        <v>9807</v>
      </c>
      <c r="C4789" t="s">
        <v>10398</v>
      </c>
      <c r="E4789">
        <v>3.3504900000000002</v>
      </c>
      <c r="F4789">
        <v>27.69</v>
      </c>
      <c r="G4789">
        <v>134.120639036162</v>
      </c>
      <c r="H4789">
        <v>146.816431881299</v>
      </c>
      <c r="I4789">
        <v>145.618988746919</v>
      </c>
      <c r="J4789">
        <v>19.741512913514399</v>
      </c>
      <c r="K4789">
        <v>15.3512755193206</v>
      </c>
      <c r="L4789">
        <v>11.9393761516318</v>
      </c>
      <c r="M4789">
        <v>100</v>
      </c>
      <c r="N4789">
        <v>2.0714215055890701</v>
      </c>
      <c r="O4789">
        <v>0</v>
      </c>
      <c r="P4789">
        <v>163.71428571428501</v>
      </c>
    </row>
    <row r="4790" spans="1:17" hidden="1" x14ac:dyDescent="0.3">
      <c r="A4790" t="s">
        <v>9808</v>
      </c>
      <c r="B4790" t="s">
        <v>9809</v>
      </c>
      <c r="C4790" t="s">
        <v>10398</v>
      </c>
      <c r="D4790" t="s">
        <v>9810</v>
      </c>
      <c r="E4790">
        <v>3.3423500000000002</v>
      </c>
      <c r="F4790">
        <v>5.15</v>
      </c>
      <c r="G4790">
        <v>-9.2665438743848192</v>
      </c>
      <c r="H4790">
        <v>0.25313339117151501</v>
      </c>
      <c r="I4790">
        <v>17.788608045826699</v>
      </c>
      <c r="J4790">
        <v>-6.3429970107745</v>
      </c>
      <c r="K4790">
        <v>4.8782514913395598</v>
      </c>
      <c r="L4790">
        <v>4.3512589462744504</v>
      </c>
      <c r="M4790">
        <v>38.399725156018398</v>
      </c>
      <c r="N4790">
        <v>0.49373040752351</v>
      </c>
      <c r="O4790">
        <v>17.087378640776599</v>
      </c>
      <c r="P4790">
        <v>81.338028169014095</v>
      </c>
    </row>
    <row r="4791" spans="1:17" hidden="1" x14ac:dyDescent="0.3">
      <c r="A4791" t="s">
        <v>9811</v>
      </c>
      <c r="B4791" t="s">
        <v>9812</v>
      </c>
      <c r="C4791" t="s">
        <v>10398</v>
      </c>
      <c r="D4791" t="s">
        <v>197</v>
      </c>
      <c r="E4791">
        <v>3.298581</v>
      </c>
      <c r="F4791">
        <v>4.66</v>
      </c>
      <c r="G4791">
        <v>-30.444710507910301</v>
      </c>
      <c r="H4791">
        <v>-6.4708436846648096</v>
      </c>
      <c r="I4791">
        <v>-19.1568680926312</v>
      </c>
      <c r="J4791">
        <v>-1.0817884337764501</v>
      </c>
      <c r="K4791">
        <v>4.8730553571412099</v>
      </c>
      <c r="L4791">
        <v>4.9396153100751503</v>
      </c>
      <c r="M4791">
        <v>39.095651224389798</v>
      </c>
      <c r="N4791">
        <v>0.51549362981342695</v>
      </c>
      <c r="O4791">
        <v>40.557939914163001</v>
      </c>
      <c r="P4791">
        <v>22.3097112860892</v>
      </c>
      <c r="Q4791">
        <v>3.3265592939161003E-2</v>
      </c>
    </row>
    <row r="4792" spans="1:17" hidden="1" x14ac:dyDescent="0.3">
      <c r="A4792" t="s">
        <v>9813</v>
      </c>
      <c r="B4792" t="s">
        <v>9814</v>
      </c>
      <c r="C4792" t="s">
        <v>10398</v>
      </c>
      <c r="D4792" t="s">
        <v>407</v>
      </c>
      <c r="E4792">
        <v>3.2184400000000002</v>
      </c>
      <c r="F4792">
        <v>8.5</v>
      </c>
      <c r="G4792">
        <v>5.9725415196440101</v>
      </c>
      <c r="H4792">
        <v>-6.3129163118787099</v>
      </c>
      <c r="I4792">
        <v>-23.650852522921401</v>
      </c>
      <c r="J4792">
        <v>-1.71336738114487</v>
      </c>
      <c r="K4792">
        <v>8.4463175933997992</v>
      </c>
      <c r="L4792">
        <v>8.0919858923260009</v>
      </c>
      <c r="M4792">
        <v>71.8646846771463</v>
      </c>
      <c r="N4792">
        <v>1.3968957871396801</v>
      </c>
      <c r="O4792">
        <v>7.0588235294117601</v>
      </c>
      <c r="P4792">
        <v>97.215777262181007</v>
      </c>
    </row>
    <row r="4793" spans="1:17" hidden="1" x14ac:dyDescent="0.3">
      <c r="A4793" t="s">
        <v>9815</v>
      </c>
      <c r="B4793" t="s">
        <v>9816</v>
      </c>
      <c r="C4793" t="s">
        <v>10398</v>
      </c>
      <c r="E4793">
        <v>3.2124674</v>
      </c>
      <c r="F4793">
        <v>15.25</v>
      </c>
      <c r="G4793">
        <v>-39.463623037461197</v>
      </c>
      <c r="H4793">
        <v>-1.1429748322058</v>
      </c>
      <c r="I4793">
        <v>-17.7003002590051</v>
      </c>
      <c r="J4793">
        <v>3.28663261885512</v>
      </c>
      <c r="K4793">
        <v>15.123433938242499</v>
      </c>
      <c r="L4793">
        <v>15.2855971714601</v>
      </c>
      <c r="M4793">
        <v>52.862987274370099</v>
      </c>
      <c r="N4793">
        <v>2.72727272727272</v>
      </c>
      <c r="O4793">
        <v>17.377049180327798</v>
      </c>
      <c r="P4793">
        <v>42.124883504193797</v>
      </c>
    </row>
    <row r="4794" spans="1:17" hidden="1" x14ac:dyDescent="0.3">
      <c r="A4794" t="s">
        <v>9817</v>
      </c>
      <c r="B4794" t="s">
        <v>9818</v>
      </c>
      <c r="C4794" t="s">
        <v>10398</v>
      </c>
      <c r="D4794" t="s">
        <v>161</v>
      </c>
      <c r="E4794">
        <v>3.1420675</v>
      </c>
      <c r="F4794">
        <v>5.17</v>
      </c>
      <c r="G4794">
        <v>38.263496179019697</v>
      </c>
      <c r="H4794">
        <v>-8.3154686665304904</v>
      </c>
      <c r="I4794">
        <v>-3.46115062590246</v>
      </c>
      <c r="J4794">
        <v>-3.1652730072791702</v>
      </c>
      <c r="K4794">
        <v>5.7135144394488098</v>
      </c>
      <c r="L4794">
        <v>5.4346573661564799</v>
      </c>
      <c r="M4794">
        <v>41.826392369169703</v>
      </c>
      <c r="N4794">
        <v>1.25665831328283</v>
      </c>
      <c r="O4794">
        <v>62.475822050290098</v>
      </c>
      <c r="P4794">
        <v>70.627062706270607</v>
      </c>
      <c r="Q4794">
        <v>3.4144341127535997E-2</v>
      </c>
    </row>
    <row r="4795" spans="1:17" hidden="1" x14ac:dyDescent="0.3">
      <c r="A4795" t="s">
        <v>9819</v>
      </c>
      <c r="B4795" t="s">
        <v>9820</v>
      </c>
      <c r="C4795" t="s">
        <v>10398</v>
      </c>
      <c r="D4795" t="s">
        <v>753</v>
      </c>
      <c r="E4795">
        <v>3.13730683</v>
      </c>
      <c r="F4795">
        <v>87.19</v>
      </c>
      <c r="G4795">
        <v>19.270959775692798</v>
      </c>
      <c r="H4795">
        <v>-3.7052316489152299</v>
      </c>
      <c r="I4795">
        <v>5.3333553542649099</v>
      </c>
      <c r="J4795">
        <v>-2.3857320535095501</v>
      </c>
      <c r="K4795">
        <v>85.533045378004303</v>
      </c>
      <c r="L4795">
        <v>76.707585533076497</v>
      </c>
      <c r="M4795">
        <v>50.818864179380903</v>
      </c>
      <c r="N4795">
        <v>0.98745842317458898</v>
      </c>
      <c r="O4795">
        <v>13.5451313223993</v>
      </c>
      <c r="P4795">
        <v>58.671519563239301</v>
      </c>
      <c r="Q4795">
        <v>1.4865976829215E-2</v>
      </c>
    </row>
    <row r="4796" spans="1:17" hidden="1" x14ac:dyDescent="0.3">
      <c r="A4796" t="s">
        <v>9821</v>
      </c>
      <c r="B4796" t="s">
        <v>9822</v>
      </c>
      <c r="C4796" t="s">
        <v>10398</v>
      </c>
      <c r="D4796" t="s">
        <v>533</v>
      </c>
      <c r="E4796">
        <v>3.1238001118785701</v>
      </c>
      <c r="F4796">
        <v>3.13</v>
      </c>
      <c r="G4796">
        <v>-29.5936466781231</v>
      </c>
      <c r="H4796">
        <v>-4.4216633567959702</v>
      </c>
      <c r="I4796">
        <v>-18.095296967365801</v>
      </c>
      <c r="J4796">
        <v>-1.71336738114487</v>
      </c>
      <c r="K4796">
        <v>3.1299999989909302</v>
      </c>
      <c r="L4796">
        <v>3.12993149466871</v>
      </c>
      <c r="M4796">
        <v>100</v>
      </c>
      <c r="O4796">
        <v>0</v>
      </c>
      <c r="P4796">
        <v>0</v>
      </c>
    </row>
    <row r="4797" spans="1:17" hidden="1" x14ac:dyDescent="0.3">
      <c r="A4797" t="s">
        <v>9823</v>
      </c>
      <c r="B4797" t="s">
        <v>9824</v>
      </c>
      <c r="C4797" t="s">
        <v>10398</v>
      </c>
      <c r="D4797" t="s">
        <v>387</v>
      </c>
      <c r="E4797">
        <v>3.12309115199999</v>
      </c>
      <c r="F4797">
        <v>2.91</v>
      </c>
      <c r="G4797">
        <v>10.310199475723</v>
      </c>
      <c r="H4797">
        <v>-0.66226486055538503</v>
      </c>
      <c r="I4797">
        <v>-44.979719077918602</v>
      </c>
      <c r="J4797">
        <v>0.50885484107733003</v>
      </c>
      <c r="K4797">
        <v>2.8825780683359299</v>
      </c>
      <c r="L4797">
        <v>3.0816827274596701</v>
      </c>
      <c r="M4797">
        <v>56.488367804178601</v>
      </c>
      <c r="N4797">
        <v>0.32232765154940501</v>
      </c>
      <c r="O4797">
        <v>84.536082474226703</v>
      </c>
      <c r="P4797">
        <v>39.903846153846096</v>
      </c>
    </row>
    <row r="4798" spans="1:17" hidden="1" x14ac:dyDescent="0.3">
      <c r="A4798" t="s">
        <v>9825</v>
      </c>
      <c r="B4798" t="s">
        <v>9826</v>
      </c>
      <c r="C4798" t="s">
        <v>10398</v>
      </c>
      <c r="D4798" t="s">
        <v>1947</v>
      </c>
      <c r="E4798">
        <v>3.1194788</v>
      </c>
      <c r="F4798">
        <v>6.04</v>
      </c>
      <c r="G4798">
        <v>9.8982701809992495</v>
      </c>
      <c r="H4798">
        <v>-3.1208503486658898</v>
      </c>
      <c r="I4798">
        <v>-8.2771151491840609</v>
      </c>
      <c r="J4798">
        <v>-1.71336738114487</v>
      </c>
      <c r="K4798">
        <v>6.1409607912359396</v>
      </c>
      <c r="L4798">
        <v>5.2963627357575502</v>
      </c>
      <c r="M4798">
        <v>31.113256608041802</v>
      </c>
      <c r="N4798">
        <v>0.92677362904233795</v>
      </c>
      <c r="O4798">
        <v>13.7417218543046</v>
      </c>
      <c r="P4798">
        <v>87.577639751552795</v>
      </c>
      <c r="Q4798">
        <v>1.2616950447527E-2</v>
      </c>
    </row>
    <row r="4799" spans="1:17" hidden="1" x14ac:dyDescent="0.3">
      <c r="A4799" t="s">
        <v>9827</v>
      </c>
      <c r="B4799" t="s">
        <v>9828</v>
      </c>
      <c r="C4799" t="s">
        <v>10398</v>
      </c>
      <c r="D4799" t="s">
        <v>51</v>
      </c>
      <c r="E4799">
        <v>3.1176973000000001</v>
      </c>
      <c r="F4799">
        <v>10.33</v>
      </c>
      <c r="G4799">
        <v>32.572758345424702</v>
      </c>
      <c r="H4799">
        <v>-9.0707861638135192</v>
      </c>
      <c r="I4799">
        <v>-36.370613423061997</v>
      </c>
      <c r="J4799">
        <v>-5.4334736698959798</v>
      </c>
      <c r="K4799">
        <v>11.2294999830868</v>
      </c>
      <c r="L4799">
        <v>10.688301147431</v>
      </c>
      <c r="M4799">
        <v>33.0110870940387</v>
      </c>
      <c r="N4799">
        <v>2.5280748663101602</v>
      </c>
      <c r="O4799">
        <v>42.3039690222652</v>
      </c>
      <c r="P4799">
        <v>62.166405023547803</v>
      </c>
    </row>
    <row r="4800" spans="1:17" hidden="1" x14ac:dyDescent="0.3">
      <c r="A4800" t="s">
        <v>9829</v>
      </c>
      <c r="B4800" t="s">
        <v>9830</v>
      </c>
      <c r="C4800" t="s">
        <v>10398</v>
      </c>
      <c r="D4800" t="s">
        <v>98</v>
      </c>
      <c r="E4800">
        <v>3.108975</v>
      </c>
      <c r="F4800">
        <v>7.5</v>
      </c>
      <c r="G4800">
        <v>9.0385159836143796</v>
      </c>
      <c r="H4800">
        <v>-5.7915263704945898</v>
      </c>
      <c r="I4800">
        <v>-8.2856337169998504</v>
      </c>
      <c r="J4800">
        <v>-16.807707003786302</v>
      </c>
      <c r="K4800">
        <v>7.6054429255360798</v>
      </c>
      <c r="L4800">
        <v>7.4866679364036397</v>
      </c>
      <c r="M4800">
        <v>49.065313460096299</v>
      </c>
      <c r="N4800">
        <v>1.26033096224207</v>
      </c>
      <c r="O4800">
        <v>33.599999999999902</v>
      </c>
      <c r="P4800">
        <v>38.632162661737503</v>
      </c>
      <c r="Q4800">
        <v>0.131350093761464</v>
      </c>
    </row>
    <row r="4801" spans="1:17" hidden="1" x14ac:dyDescent="0.3">
      <c r="A4801" t="s">
        <v>9831</v>
      </c>
      <c r="B4801" t="s">
        <v>9832</v>
      </c>
      <c r="C4801" t="s">
        <v>10398</v>
      </c>
      <c r="D4801" t="s">
        <v>77</v>
      </c>
      <c r="E4801">
        <v>3.0591599999999999</v>
      </c>
      <c r="F4801">
        <v>19.5</v>
      </c>
      <c r="G4801">
        <v>9.19638890906546</v>
      </c>
      <c r="H4801">
        <v>10.0821534370971</v>
      </c>
      <c r="I4801">
        <v>-9.76196363403254</v>
      </c>
      <c r="J4801">
        <v>2.28663261885512</v>
      </c>
      <c r="K4801">
        <v>17.592313033996898</v>
      </c>
      <c r="L4801">
        <v>16.462268827577201</v>
      </c>
      <c r="M4801">
        <v>99.282459144684694</v>
      </c>
      <c r="N4801">
        <v>0.45454545454545398</v>
      </c>
      <c r="O4801">
        <v>0</v>
      </c>
      <c r="P4801">
        <v>50</v>
      </c>
    </row>
    <row r="4802" spans="1:17" hidden="1" x14ac:dyDescent="0.3">
      <c r="A4802" t="s">
        <v>9833</v>
      </c>
      <c r="B4802" t="s">
        <v>9834</v>
      </c>
      <c r="C4802" t="s">
        <v>10398</v>
      </c>
      <c r="D4802" t="s">
        <v>2435</v>
      </c>
      <c r="E4802">
        <v>3.0008877300000001</v>
      </c>
      <c r="F4802">
        <v>36.99</v>
      </c>
      <c r="G4802">
        <v>-79.267116065878199</v>
      </c>
      <c r="H4802">
        <v>-6.6937901731764198</v>
      </c>
      <c r="I4802">
        <v>10.2976221579378</v>
      </c>
      <c r="J4802">
        <v>-10.2671374676714</v>
      </c>
      <c r="K4802">
        <v>36.719869689967297</v>
      </c>
      <c r="L4802">
        <v>38.936644753899103</v>
      </c>
      <c r="M4802">
        <v>49.729296233183298</v>
      </c>
      <c r="N4802">
        <v>1.4152334152334101</v>
      </c>
      <c r="O4802">
        <v>110.86780210867801</v>
      </c>
      <c r="P4802">
        <v>42.818532818532802</v>
      </c>
      <c r="Q4802">
        <v>-3.6024191594368003E-2</v>
      </c>
    </row>
    <row r="4803" spans="1:17" hidden="1" x14ac:dyDescent="0.3">
      <c r="A4803" t="s">
        <v>9835</v>
      </c>
      <c r="B4803" t="s">
        <v>9836</v>
      </c>
      <c r="C4803" t="s">
        <v>10398</v>
      </c>
      <c r="D4803" t="s">
        <v>533</v>
      </c>
      <c r="E4803">
        <v>2.9933882440000001</v>
      </c>
      <c r="F4803">
        <v>13.46</v>
      </c>
      <c r="G4803">
        <v>-29.5936466781231</v>
      </c>
      <c r="H4803">
        <v>-4.4216633567959702</v>
      </c>
      <c r="I4803">
        <v>-18.095296967365801</v>
      </c>
      <c r="J4803">
        <v>-1.71336738114487</v>
      </c>
      <c r="K4803">
        <v>13.4599994572666</v>
      </c>
      <c r="L4803">
        <v>13.3720379777511</v>
      </c>
      <c r="M4803">
        <v>100</v>
      </c>
      <c r="O4803">
        <v>0</v>
      </c>
      <c r="P4803">
        <v>0</v>
      </c>
    </row>
    <row r="4804" spans="1:17" hidden="1" x14ac:dyDescent="0.3">
      <c r="A4804" t="s">
        <v>9837</v>
      </c>
      <c r="B4804" t="s">
        <v>9838</v>
      </c>
      <c r="C4804" t="s">
        <v>10398</v>
      </c>
      <c r="D4804" t="s">
        <v>390</v>
      </c>
      <c r="E4804">
        <v>2.9595777499999998</v>
      </c>
      <c r="F4804">
        <v>1.55</v>
      </c>
      <c r="G4804">
        <v>7.5744949147972296</v>
      </c>
      <c r="H4804">
        <v>-17.059025994158599</v>
      </c>
      <c r="I4804">
        <v>16.6873117282863</v>
      </c>
      <c r="J4804">
        <v>-8.1839556164389808</v>
      </c>
      <c r="K4804">
        <v>1.60308131590187</v>
      </c>
      <c r="L4804">
        <v>1.5481207000895301</v>
      </c>
      <c r="M4804">
        <v>40.755301640440997</v>
      </c>
      <c r="N4804">
        <v>0.455115626806877</v>
      </c>
      <c r="O4804">
        <v>49.0322580645161</v>
      </c>
      <c r="P4804">
        <v>61.4583333333333</v>
      </c>
      <c r="Q4804">
        <v>2.3576546215669E-2</v>
      </c>
    </row>
    <row r="4805" spans="1:17" hidden="1" x14ac:dyDescent="0.3">
      <c r="A4805" t="s">
        <v>9839</v>
      </c>
      <c r="B4805" t="s">
        <v>9840</v>
      </c>
      <c r="C4805" t="s">
        <v>10398</v>
      </c>
      <c r="D4805" t="s">
        <v>533</v>
      </c>
      <c r="E4805">
        <v>2.9382246400000001</v>
      </c>
      <c r="F4805">
        <v>39.68</v>
      </c>
      <c r="G4805">
        <v>174.002374744983</v>
      </c>
      <c r="H4805">
        <v>14.9166825078656</v>
      </c>
      <c r="I4805">
        <v>144.33856546649599</v>
      </c>
      <c r="J4805">
        <v>2.2971175467712399</v>
      </c>
      <c r="K4805">
        <v>32.095329061729501</v>
      </c>
      <c r="M4805">
        <v>100</v>
      </c>
      <c r="N4805">
        <v>5.3828153596576103</v>
      </c>
      <c r="O4805">
        <v>0</v>
      </c>
      <c r="P4805">
        <v>203.59602142310601</v>
      </c>
    </row>
    <row r="4806" spans="1:17" hidden="1" x14ac:dyDescent="0.3">
      <c r="A4806" t="s">
        <v>9841</v>
      </c>
      <c r="B4806" t="s">
        <v>9842</v>
      </c>
      <c r="C4806" t="s">
        <v>10398</v>
      </c>
      <c r="D4806" t="s">
        <v>2435</v>
      </c>
      <c r="E4806">
        <v>2.8783485</v>
      </c>
      <c r="F4806">
        <v>18.18</v>
      </c>
      <c r="G4806">
        <v>-24.628288710455699</v>
      </c>
      <c r="H4806">
        <v>-4.4216633567959702</v>
      </c>
      <c r="I4806">
        <v>-18.095296967365801</v>
      </c>
      <c r="J4806">
        <v>-1.71336738114487</v>
      </c>
      <c r="K4806">
        <v>18.1795305951565</v>
      </c>
      <c r="L4806">
        <v>18.0123248405969</v>
      </c>
      <c r="M4806">
        <v>100</v>
      </c>
      <c r="O4806">
        <v>0</v>
      </c>
      <c r="P4806">
        <v>4.9653579676674298</v>
      </c>
    </row>
    <row r="4807" spans="1:17" hidden="1" x14ac:dyDescent="0.3">
      <c r="A4807" t="s">
        <v>9843</v>
      </c>
      <c r="B4807" t="s">
        <v>9844</v>
      </c>
      <c r="C4807" t="s">
        <v>10398</v>
      </c>
      <c r="D4807" t="s">
        <v>197</v>
      </c>
      <c r="E4807">
        <v>2.8642500000000002</v>
      </c>
      <c r="F4807">
        <v>28.5</v>
      </c>
      <c r="G4807">
        <v>53.450669314169701</v>
      </c>
      <c r="H4807">
        <v>-25.7260111828829</v>
      </c>
      <c r="I4807">
        <v>-34.0740705522715</v>
      </c>
      <c r="J4807">
        <v>-10.452863179464201</v>
      </c>
      <c r="K4807">
        <v>33.149964776479997</v>
      </c>
      <c r="L4807">
        <v>31.928565906944399</v>
      </c>
      <c r="M4807">
        <v>34.480437427111802</v>
      </c>
      <c r="N4807">
        <v>0.147934522555802</v>
      </c>
      <c r="O4807">
        <v>68.421052631578902</v>
      </c>
      <c r="P4807">
        <v>83.044315992292795</v>
      </c>
      <c r="Q4807">
        <v>6.3461828570842996E-2</v>
      </c>
    </row>
    <row r="4808" spans="1:17" hidden="1" x14ac:dyDescent="0.3">
      <c r="A4808" t="s">
        <v>9845</v>
      </c>
      <c r="B4808" t="s">
        <v>9846</v>
      </c>
      <c r="C4808" t="s">
        <v>10398</v>
      </c>
      <c r="D4808" t="s">
        <v>390</v>
      </c>
      <c r="E4808">
        <v>2.8539281999999999</v>
      </c>
      <c r="F4808">
        <v>1.55</v>
      </c>
      <c r="G4808">
        <v>-26.2603133447898</v>
      </c>
      <c r="H4808">
        <v>5.8724542902628398</v>
      </c>
      <c r="I4808">
        <v>10.003876586353099</v>
      </c>
      <c r="J4808">
        <v>-5.5595212272987196</v>
      </c>
      <c r="K4808">
        <v>1.47107388405355</v>
      </c>
      <c r="L4808">
        <v>1.5132010341856099</v>
      </c>
      <c r="M4808">
        <v>61.280881927628201</v>
      </c>
      <c r="N4808">
        <v>0.78331302544207004</v>
      </c>
      <c r="O4808">
        <v>27.7419354838709</v>
      </c>
      <c r="P4808">
        <v>35.964912280701697</v>
      </c>
      <c r="Q4808">
        <v>-3.5210805618795998E-2</v>
      </c>
    </row>
    <row r="4809" spans="1:17" hidden="1" x14ac:dyDescent="0.3">
      <c r="A4809" t="s">
        <v>9847</v>
      </c>
      <c r="B4809" t="s">
        <v>9848</v>
      </c>
      <c r="C4809" t="s">
        <v>10398</v>
      </c>
      <c r="D4809" t="s">
        <v>533</v>
      </c>
      <c r="E4809">
        <v>2.823</v>
      </c>
      <c r="F4809">
        <v>9.41</v>
      </c>
      <c r="G4809">
        <v>36.075367406383897</v>
      </c>
      <c r="H4809">
        <v>-4.4216633567959702</v>
      </c>
      <c r="I4809">
        <v>-18.095296967365801</v>
      </c>
      <c r="J4809">
        <v>-1.71336738114487</v>
      </c>
      <c r="K4809">
        <v>9.3668821160130609</v>
      </c>
      <c r="L4809">
        <v>8.2553792889221107</v>
      </c>
      <c r="M4809">
        <v>99.992037052364694</v>
      </c>
      <c r="O4809">
        <v>0</v>
      </c>
      <c r="P4809">
        <v>65.669014084506998</v>
      </c>
    </row>
    <row r="4810" spans="1:17" hidden="1" x14ac:dyDescent="0.3">
      <c r="A4810" t="s">
        <v>9849</v>
      </c>
      <c r="B4810" t="s">
        <v>9850</v>
      </c>
      <c r="C4810" t="s">
        <v>10398</v>
      </c>
      <c r="D4810" t="s">
        <v>753</v>
      </c>
      <c r="E4810">
        <v>2.7862319549999999</v>
      </c>
      <c r="F4810">
        <v>278.10000000000002</v>
      </c>
      <c r="G4810">
        <v>0.469022856999874</v>
      </c>
      <c r="H4810">
        <v>9.7512913750045394E-2</v>
      </c>
      <c r="I4810">
        <v>0.75593599130757005</v>
      </c>
      <c r="J4810">
        <v>0.33791467013717502</v>
      </c>
      <c r="K4810">
        <v>268.36934253343202</v>
      </c>
      <c r="L4810">
        <v>248.31385271424</v>
      </c>
      <c r="M4810">
        <v>60.128846353450299</v>
      </c>
      <c r="N4810">
        <v>0.88271303095943499</v>
      </c>
      <c r="O4810">
        <v>5.5195972671700604</v>
      </c>
      <c r="P4810">
        <v>58.011363636363598</v>
      </c>
      <c r="Q4810">
        <v>3.1679578910440001E-2</v>
      </c>
    </row>
    <row r="4811" spans="1:17" hidden="1" x14ac:dyDescent="0.3">
      <c r="A4811" t="s">
        <v>9851</v>
      </c>
      <c r="B4811" t="s">
        <v>9852</v>
      </c>
      <c r="C4811" t="s">
        <v>10398</v>
      </c>
      <c r="D4811" t="s">
        <v>4403</v>
      </c>
      <c r="E4811">
        <v>2.7227000000000001</v>
      </c>
      <c r="F4811">
        <v>14.33</v>
      </c>
      <c r="G4811">
        <v>352.89793581345901</v>
      </c>
      <c r="H4811">
        <v>64.933175352881406</v>
      </c>
      <c r="I4811">
        <v>97.393424837145304</v>
      </c>
      <c r="J4811">
        <v>19.727913757645101</v>
      </c>
      <c r="K4811">
        <v>7.5583519388745497</v>
      </c>
      <c r="L4811">
        <v>4.1308830841042203</v>
      </c>
      <c r="M4811">
        <v>99.999999998099099</v>
      </c>
      <c r="N4811">
        <v>1.12800474824413</v>
      </c>
      <c r="O4811">
        <v>0</v>
      </c>
      <c r="P4811">
        <v>382.49158249158199</v>
      </c>
      <c r="Q4811">
        <v>0.13393269716307499</v>
      </c>
    </row>
    <row r="4812" spans="1:17" hidden="1" x14ac:dyDescent="0.3">
      <c r="A4812" t="s">
        <v>9853</v>
      </c>
      <c r="B4812" t="s">
        <v>9854</v>
      </c>
      <c r="C4812" t="s">
        <v>10398</v>
      </c>
      <c r="D4812" t="s">
        <v>533</v>
      </c>
      <c r="E4812">
        <v>2.6956533333333299</v>
      </c>
      <c r="F4812">
        <v>13.77</v>
      </c>
      <c r="G4812">
        <v>-29.5936466781231</v>
      </c>
      <c r="H4812">
        <v>-4.4216633567959702</v>
      </c>
      <c r="I4812">
        <v>-18.095296967365801</v>
      </c>
      <c r="J4812">
        <v>-1.71336738114487</v>
      </c>
      <c r="K4812">
        <v>13.7699994934414</v>
      </c>
      <c r="L4812">
        <v>13.7443447534237</v>
      </c>
      <c r="M4812">
        <v>100</v>
      </c>
      <c r="O4812">
        <v>0</v>
      </c>
      <c r="P4812">
        <v>0</v>
      </c>
    </row>
    <row r="4813" spans="1:17" hidden="1" x14ac:dyDescent="0.3">
      <c r="A4813" t="s">
        <v>9855</v>
      </c>
      <c r="B4813" t="s">
        <v>9856</v>
      </c>
      <c r="C4813" t="s">
        <v>10398</v>
      </c>
      <c r="D4813" t="s">
        <v>77</v>
      </c>
      <c r="E4813">
        <v>2.6850138000000001</v>
      </c>
      <c r="F4813">
        <v>8.1300000000000008</v>
      </c>
      <c r="G4813">
        <v>-29.5936466781231</v>
      </c>
      <c r="H4813">
        <v>-4.4216633567959702</v>
      </c>
      <c r="I4813">
        <v>-18.095296967365801</v>
      </c>
      <c r="J4813">
        <v>-1.71336738114487</v>
      </c>
      <c r="K4813">
        <v>8.1299999938598901</v>
      </c>
      <c r="L4813">
        <v>8.1295704499872894</v>
      </c>
      <c r="M4813">
        <v>100</v>
      </c>
      <c r="O4813">
        <v>0</v>
      </c>
      <c r="P4813">
        <v>0</v>
      </c>
    </row>
    <row r="4814" spans="1:17" hidden="1" x14ac:dyDescent="0.3">
      <c r="A4814" t="s">
        <v>9857</v>
      </c>
      <c r="B4814" t="s">
        <v>9858</v>
      </c>
      <c r="C4814" t="s">
        <v>10398</v>
      </c>
      <c r="D4814" t="s">
        <v>533</v>
      </c>
      <c r="E4814">
        <v>2.60832</v>
      </c>
      <c r="F4814">
        <v>4.18</v>
      </c>
      <c r="G4814">
        <v>-44.6342970846272</v>
      </c>
      <c r="H4814">
        <v>-10.208700393833</v>
      </c>
      <c r="I4814">
        <v>-41.678477954568798</v>
      </c>
      <c r="J4814">
        <v>-7.9345655378268898</v>
      </c>
      <c r="K4814">
        <v>4.3960414762606099</v>
      </c>
      <c r="L4814">
        <v>4.6499582947723797</v>
      </c>
      <c r="M4814">
        <v>46.204695004713898</v>
      </c>
      <c r="N4814">
        <v>1.34903896350529</v>
      </c>
      <c r="O4814">
        <v>95.454545454545396</v>
      </c>
      <c r="P4814">
        <v>14.207650273224001</v>
      </c>
      <c r="Q4814">
        <v>1.7708395819671999E-2</v>
      </c>
    </row>
    <row r="4815" spans="1:17" hidden="1" x14ac:dyDescent="0.3">
      <c r="A4815" t="s">
        <v>9859</v>
      </c>
      <c r="B4815" t="s">
        <v>9860</v>
      </c>
      <c r="C4815" t="s">
        <v>10398</v>
      </c>
      <c r="D4815" t="s">
        <v>407</v>
      </c>
      <c r="E4815">
        <v>2.50595422912424</v>
      </c>
      <c r="F4815">
        <v>8.33</v>
      </c>
      <c r="G4815">
        <v>-29.5936466781231</v>
      </c>
      <c r="H4815">
        <v>-4.4216633567959702</v>
      </c>
      <c r="I4815">
        <v>-18.095296967365801</v>
      </c>
      <c r="J4815">
        <v>-1.71336738114487</v>
      </c>
      <c r="K4815">
        <v>8.3299999999999894</v>
      </c>
      <c r="L4815">
        <v>8.33</v>
      </c>
      <c r="M4815">
        <v>50</v>
      </c>
      <c r="O4815">
        <v>0</v>
      </c>
      <c r="P4815">
        <v>0</v>
      </c>
    </row>
    <row r="4816" spans="1:17" hidden="1" x14ac:dyDescent="0.3">
      <c r="A4816" t="s">
        <v>9861</v>
      </c>
      <c r="B4816" t="s">
        <v>9862</v>
      </c>
      <c r="C4816" t="s">
        <v>10398</v>
      </c>
      <c r="D4816" t="s">
        <v>605</v>
      </c>
      <c r="E4816">
        <v>2.5025556276588099</v>
      </c>
      <c r="F4816">
        <v>12.52</v>
      </c>
      <c r="G4816">
        <v>-29.5936466781231</v>
      </c>
      <c r="H4816">
        <v>-4.4216633567959702</v>
      </c>
      <c r="I4816">
        <v>-18.095296967365801</v>
      </c>
      <c r="J4816">
        <v>-1.71336738114487</v>
      </c>
      <c r="K4816">
        <v>12.519999110120001</v>
      </c>
      <c r="L4816">
        <v>12.5505891889302</v>
      </c>
      <c r="M4816">
        <v>55.887715274265297</v>
      </c>
      <c r="O4816">
        <v>0</v>
      </c>
      <c r="P4816">
        <v>0</v>
      </c>
    </row>
    <row r="4817" spans="1:17" hidden="1" x14ac:dyDescent="0.3">
      <c r="A4817" t="s">
        <v>9863</v>
      </c>
      <c r="B4817" t="s">
        <v>9864</v>
      </c>
      <c r="C4817" t="s">
        <v>10398</v>
      </c>
      <c r="D4817" t="s">
        <v>407</v>
      </c>
      <c r="E4817">
        <v>2.3904580000000002</v>
      </c>
      <c r="F4817">
        <v>5.1100000000000003</v>
      </c>
      <c r="G4817">
        <v>-24.6655152612853</v>
      </c>
      <c r="H4817">
        <v>0.50646806004181399</v>
      </c>
      <c r="I4817">
        <v>-13.167165550528001</v>
      </c>
      <c r="J4817">
        <v>3.2147640356929101</v>
      </c>
      <c r="M4817">
        <v>100</v>
      </c>
      <c r="O4817">
        <v>0</v>
      </c>
      <c r="P4817">
        <v>4.9281314168377799</v>
      </c>
    </row>
    <row r="4818" spans="1:17" hidden="1" x14ac:dyDescent="0.3">
      <c r="A4818" t="s">
        <v>9865</v>
      </c>
      <c r="B4818" t="s">
        <v>9866</v>
      </c>
      <c r="C4818" t="s">
        <v>10398</v>
      </c>
      <c r="D4818" t="s">
        <v>390</v>
      </c>
      <c r="E4818">
        <v>2.3557065000000001</v>
      </c>
      <c r="F4818">
        <v>7.85</v>
      </c>
      <c r="G4818">
        <v>7.40460812117876</v>
      </c>
      <c r="H4818">
        <v>-2.4479791462696499</v>
      </c>
      <c r="I4818">
        <v>-16.411359143531602</v>
      </c>
      <c r="J4818">
        <v>2.4532992855217799</v>
      </c>
      <c r="K4818">
        <v>7.3373887752898002</v>
      </c>
      <c r="L4818">
        <v>7.3025790535008301</v>
      </c>
      <c r="M4818">
        <v>68.011699745940206</v>
      </c>
      <c r="N4818">
        <v>1.44522170457327</v>
      </c>
      <c r="O4818">
        <v>19.108280254777</v>
      </c>
      <c r="P4818">
        <v>42.468239564428302</v>
      </c>
      <c r="Q4818">
        <v>4.3913116744867003E-2</v>
      </c>
    </row>
    <row r="4819" spans="1:17" hidden="1" x14ac:dyDescent="0.3">
      <c r="A4819" t="s">
        <v>9867</v>
      </c>
      <c r="B4819" t="s">
        <v>9868</v>
      </c>
      <c r="C4819" t="s">
        <v>10398</v>
      </c>
      <c r="D4819" t="s">
        <v>46</v>
      </c>
      <c r="E4819">
        <v>2.34178631999999</v>
      </c>
      <c r="F4819">
        <v>2.4</v>
      </c>
      <c r="G4819">
        <v>-5.5931859894901201</v>
      </c>
      <c r="H4819">
        <v>-1.87035303188851</v>
      </c>
      <c r="I4819">
        <v>-12.2495918825592</v>
      </c>
      <c r="J4819">
        <v>1.0670674632677399</v>
      </c>
      <c r="K4819">
        <v>1.7400020759405499</v>
      </c>
      <c r="L4819">
        <v>1.26157303085244</v>
      </c>
      <c r="M4819">
        <v>79.607056726233907</v>
      </c>
      <c r="N4819">
        <v>1</v>
      </c>
      <c r="Q4819">
        <v>-3.5149089750809E-2</v>
      </c>
    </row>
    <row r="4820" spans="1:17" hidden="1" x14ac:dyDescent="0.3">
      <c r="A4820" t="s">
        <v>9869</v>
      </c>
      <c r="B4820" t="s">
        <v>9870</v>
      </c>
      <c r="C4820" t="s">
        <v>10398</v>
      </c>
      <c r="D4820" t="s">
        <v>46</v>
      </c>
      <c r="E4820">
        <v>2.2983612181383499</v>
      </c>
      <c r="F4820">
        <v>24.48</v>
      </c>
      <c r="G4820">
        <v>-13.903665581714799</v>
      </c>
      <c r="H4820">
        <v>-4.4216633567959702</v>
      </c>
      <c r="I4820">
        <v>-18.095296967365801</v>
      </c>
      <c r="J4820">
        <v>-1.71336738114487</v>
      </c>
      <c r="K4820">
        <v>24.4687456791772</v>
      </c>
      <c r="L4820">
        <v>23.677286618470699</v>
      </c>
      <c r="M4820">
        <v>100</v>
      </c>
      <c r="O4820">
        <v>0</v>
      </c>
      <c r="P4820">
        <v>15.6899810964083</v>
      </c>
    </row>
    <row r="4821" spans="1:17" hidden="1" x14ac:dyDescent="0.3">
      <c r="A4821" t="s">
        <v>9871</v>
      </c>
      <c r="B4821" t="s">
        <v>9872</v>
      </c>
      <c r="C4821" t="s">
        <v>10398</v>
      </c>
      <c r="D4821" t="s">
        <v>259</v>
      </c>
      <c r="E4821">
        <v>2.2678451000000002</v>
      </c>
      <c r="F4821">
        <v>3.31</v>
      </c>
      <c r="G4821">
        <v>-24.846811235085099</v>
      </c>
      <c r="H4821">
        <v>-4.4216633567959702</v>
      </c>
      <c r="I4821">
        <v>-13.348461524327901</v>
      </c>
      <c r="J4821">
        <v>-1.71336738114487</v>
      </c>
      <c r="K4821">
        <v>3.2974426701353301</v>
      </c>
      <c r="L4821">
        <v>3.2293087512729102</v>
      </c>
      <c r="M4821">
        <v>50</v>
      </c>
      <c r="O4821">
        <v>0</v>
      </c>
      <c r="P4821">
        <v>4.7468354430379698</v>
      </c>
    </row>
    <row r="4822" spans="1:17" hidden="1" x14ac:dyDescent="0.3">
      <c r="A4822" t="s">
        <v>9873</v>
      </c>
      <c r="B4822" t="s">
        <v>9874</v>
      </c>
      <c r="C4822" t="s">
        <v>10398</v>
      </c>
      <c r="E4822">
        <v>2.2430983119999999</v>
      </c>
      <c r="F4822">
        <v>3.66</v>
      </c>
      <c r="G4822">
        <v>271.82570816058598</v>
      </c>
      <c r="H4822">
        <v>-7.0812378248810699</v>
      </c>
      <c r="I4822">
        <v>18.9833547180273</v>
      </c>
      <c r="J4822">
        <v>-4.3729418492299699</v>
      </c>
      <c r="K4822">
        <v>3.6835968427285399</v>
      </c>
      <c r="L4822">
        <v>2.7450495374021702</v>
      </c>
      <c r="M4822">
        <v>99.999999987781294</v>
      </c>
      <c r="N4822">
        <v>0</v>
      </c>
      <c r="O4822">
        <v>2.7322404371584499</v>
      </c>
      <c r="P4822">
        <v>329.10344827586198</v>
      </c>
    </row>
    <row r="4823" spans="1:17" hidden="1" x14ac:dyDescent="0.3">
      <c r="A4823" t="s">
        <v>9875</v>
      </c>
      <c r="B4823" t="s">
        <v>9876</v>
      </c>
      <c r="C4823" t="s">
        <v>10398</v>
      </c>
      <c r="D4823" t="s">
        <v>753</v>
      </c>
      <c r="E4823">
        <v>2.2099980540000002</v>
      </c>
      <c r="F4823">
        <v>74.02</v>
      </c>
      <c r="G4823">
        <v>30.484207993157099</v>
      </c>
      <c r="H4823">
        <v>-3.28700853793063</v>
      </c>
      <c r="I4823">
        <v>7.3835977605540899</v>
      </c>
      <c r="J4823">
        <v>-2.25114635398702</v>
      </c>
      <c r="K4823">
        <v>72.9587350536668</v>
      </c>
      <c r="L4823">
        <v>65.455479815222404</v>
      </c>
      <c r="M4823">
        <v>42.618677459081702</v>
      </c>
      <c r="N4823">
        <v>0.89493518969133401</v>
      </c>
      <c r="O4823">
        <v>4.7149419075925598</v>
      </c>
      <c r="P4823">
        <v>68.995433789954305</v>
      </c>
    </row>
    <row r="4824" spans="1:17" hidden="1" x14ac:dyDescent="0.3">
      <c r="A4824" t="s">
        <v>9877</v>
      </c>
      <c r="B4824" t="s">
        <v>9878</v>
      </c>
      <c r="C4824" t="s">
        <v>10398</v>
      </c>
      <c r="D4824" t="s">
        <v>533</v>
      </c>
      <c r="E4824">
        <v>2.1650564000000001</v>
      </c>
      <c r="F4824">
        <v>6.98</v>
      </c>
      <c r="G4824">
        <v>-29.5936466781231</v>
      </c>
      <c r="H4824">
        <v>-4.4216633567959702</v>
      </c>
      <c r="I4824">
        <v>-18.095296967365801</v>
      </c>
      <c r="J4824">
        <v>-1.71336738114487</v>
      </c>
      <c r="K4824">
        <v>6.9799991420377703</v>
      </c>
      <c r="L4824">
        <v>6.9602894891182103</v>
      </c>
      <c r="M4824">
        <v>99.999996303717197</v>
      </c>
      <c r="O4824">
        <v>0</v>
      </c>
      <c r="P4824">
        <v>0</v>
      </c>
    </row>
    <row r="4825" spans="1:17" hidden="1" x14ac:dyDescent="0.3">
      <c r="A4825" t="s">
        <v>9879</v>
      </c>
      <c r="B4825" t="s">
        <v>9880</v>
      </c>
      <c r="C4825" t="s">
        <v>10398</v>
      </c>
      <c r="D4825" t="s">
        <v>21</v>
      </c>
      <c r="E4825">
        <v>2.08</v>
      </c>
      <c r="F4825">
        <v>16.64</v>
      </c>
      <c r="G4825">
        <v>-24.6094195487855</v>
      </c>
      <c r="H4825">
        <v>-4.4216633567959702</v>
      </c>
      <c r="I4825">
        <v>-13.1110698380283</v>
      </c>
      <c r="J4825">
        <v>-1.71336738114487</v>
      </c>
      <c r="K4825">
        <v>16.537305222525799</v>
      </c>
      <c r="L4825">
        <v>16.162411597579499</v>
      </c>
      <c r="M4825">
        <v>100</v>
      </c>
      <c r="N4825">
        <v>0</v>
      </c>
      <c r="O4825">
        <v>0</v>
      </c>
      <c r="P4825">
        <v>4.9842271293375404</v>
      </c>
    </row>
    <row r="4826" spans="1:17" hidden="1" x14ac:dyDescent="0.3">
      <c r="A4826" t="s">
        <v>9881</v>
      </c>
      <c r="B4826" t="s">
        <v>9882</v>
      </c>
      <c r="C4826" t="s">
        <v>10398</v>
      </c>
      <c r="D4826" t="s">
        <v>51</v>
      </c>
      <c r="E4826">
        <v>2.0571560999999998</v>
      </c>
      <c r="F4826">
        <v>5.01</v>
      </c>
      <c r="G4826">
        <v>32.542275651973902</v>
      </c>
      <c r="H4826">
        <v>-22.645962422216499</v>
      </c>
      <c r="I4826">
        <v>-13.937292809361701</v>
      </c>
      <c r="J4826">
        <v>-6.43206066608135</v>
      </c>
      <c r="K4826">
        <v>5.75166617015672</v>
      </c>
      <c r="L4826">
        <v>5.2472801113123904</v>
      </c>
      <c r="M4826">
        <v>19.598502107470999</v>
      </c>
      <c r="N4826">
        <v>0.114015096075438</v>
      </c>
      <c r="O4826">
        <v>46.706586826347298</v>
      </c>
      <c r="P4826">
        <v>62.135922330097003</v>
      </c>
      <c r="Q4826">
        <v>0.10380576758757599</v>
      </c>
    </row>
    <row r="4827" spans="1:17" hidden="1" x14ac:dyDescent="0.3">
      <c r="A4827" t="s">
        <v>9883</v>
      </c>
      <c r="B4827" t="s">
        <v>9884</v>
      </c>
      <c r="C4827" t="s">
        <v>10398</v>
      </c>
      <c r="D4827" t="s">
        <v>407</v>
      </c>
      <c r="E4827">
        <v>2.0541</v>
      </c>
      <c r="F4827">
        <v>4.0999999999999996</v>
      </c>
      <c r="G4827">
        <v>-29.5936466781231</v>
      </c>
      <c r="H4827">
        <v>-4.4216633567959702</v>
      </c>
      <c r="I4827">
        <v>-18.095296967365801</v>
      </c>
      <c r="J4827">
        <v>-1.71336738114487</v>
      </c>
      <c r="K4827">
        <v>4.0999977921830499</v>
      </c>
      <c r="L4827">
        <v>4.0922947110196999</v>
      </c>
      <c r="M4827">
        <v>99.806682354411805</v>
      </c>
      <c r="O4827">
        <v>0</v>
      </c>
      <c r="P4827">
        <v>0</v>
      </c>
    </row>
    <row r="4828" spans="1:17" hidden="1" x14ac:dyDescent="0.3">
      <c r="A4828" t="s">
        <v>9885</v>
      </c>
      <c r="B4828" t="s">
        <v>9886</v>
      </c>
      <c r="C4828" t="s">
        <v>10398</v>
      </c>
      <c r="D4828" t="s">
        <v>114</v>
      </c>
      <c r="E4828">
        <v>2.0444684500000001</v>
      </c>
      <c r="F4828">
        <v>141.1</v>
      </c>
      <c r="G4828">
        <v>60.8247068981251</v>
      </c>
      <c r="H4828">
        <v>-20.433568118700698</v>
      </c>
      <c r="I4828">
        <v>-22.141539741932299</v>
      </c>
      <c r="J4828">
        <v>-7.64670071447821</v>
      </c>
      <c r="K4828">
        <v>155.816285594818</v>
      </c>
      <c r="L4828">
        <v>141.02914426448999</v>
      </c>
      <c r="M4828">
        <v>28.2825794909729</v>
      </c>
      <c r="N4828">
        <v>0.44793555016001202</v>
      </c>
      <c r="O4828">
        <v>30.403968816442202</v>
      </c>
      <c r="P4828">
        <v>90.418353576248293</v>
      </c>
      <c r="Q4828">
        <v>3.8175210466660003E-2</v>
      </c>
    </row>
    <row r="4829" spans="1:17" hidden="1" x14ac:dyDescent="0.3">
      <c r="A4829" t="s">
        <v>9887</v>
      </c>
      <c r="B4829" t="s">
        <v>9888</v>
      </c>
      <c r="C4829" t="s">
        <v>10398</v>
      </c>
      <c r="D4829" t="s">
        <v>605</v>
      </c>
      <c r="E4829">
        <v>2.0280659999999999</v>
      </c>
      <c r="F4829">
        <v>5.9</v>
      </c>
      <c r="G4829">
        <v>85.734820475161499</v>
      </c>
      <c r="H4829">
        <v>16.699026298376399</v>
      </c>
      <c r="I4829">
        <v>77.917992069178993</v>
      </c>
      <c r="J4829">
        <v>3.1373788875118298</v>
      </c>
      <c r="K4829">
        <v>4.9157130546811096</v>
      </c>
      <c r="L4829">
        <v>3.97349322186205</v>
      </c>
      <c r="M4829">
        <v>100</v>
      </c>
      <c r="N4829">
        <v>0.14987714987714901</v>
      </c>
      <c r="O4829">
        <v>0</v>
      </c>
      <c r="P4829">
        <v>115.328467153284</v>
      </c>
    </row>
    <row r="4830" spans="1:17" hidden="1" x14ac:dyDescent="0.3">
      <c r="A4830" t="s">
        <v>9889</v>
      </c>
      <c r="B4830" t="s">
        <v>9890</v>
      </c>
      <c r="C4830" t="s">
        <v>10398</v>
      </c>
      <c r="D4830" t="s">
        <v>290</v>
      </c>
      <c r="E4830">
        <v>1.976</v>
      </c>
      <c r="F4830">
        <v>61.75</v>
      </c>
      <c r="G4830">
        <v>-29.5936466781231</v>
      </c>
      <c r="H4830">
        <v>-4.4216633567959702</v>
      </c>
      <c r="I4830">
        <v>-18.095296967365801</v>
      </c>
      <c r="J4830">
        <v>-1.71336738114487</v>
      </c>
      <c r="K4830">
        <v>61.75</v>
      </c>
      <c r="L4830">
        <v>61.75</v>
      </c>
      <c r="M4830">
        <v>50</v>
      </c>
      <c r="O4830">
        <v>0</v>
      </c>
      <c r="P4830">
        <v>0</v>
      </c>
    </row>
    <row r="4831" spans="1:17" hidden="1" x14ac:dyDescent="0.3">
      <c r="A4831" t="s">
        <v>9891</v>
      </c>
      <c r="B4831" t="s">
        <v>9892</v>
      </c>
      <c r="C4831" t="s">
        <v>10398</v>
      </c>
      <c r="D4831" t="s">
        <v>95</v>
      </c>
      <c r="E4831">
        <v>1.95423462</v>
      </c>
      <c r="F4831">
        <v>7.9</v>
      </c>
      <c r="K4831">
        <v>7.7408079907778697</v>
      </c>
      <c r="M4831">
        <v>57.238046106161903</v>
      </c>
      <c r="N4831">
        <v>1</v>
      </c>
    </row>
    <row r="4832" spans="1:17" hidden="1" x14ac:dyDescent="0.3">
      <c r="A4832" t="s">
        <v>9893</v>
      </c>
      <c r="B4832" t="s">
        <v>9894</v>
      </c>
      <c r="C4832" t="s">
        <v>10398</v>
      </c>
      <c r="D4832" t="s">
        <v>753</v>
      </c>
      <c r="E4832">
        <v>1.7649299939999901</v>
      </c>
      <c r="F4832">
        <v>4531.74</v>
      </c>
      <c r="K4832">
        <v>4523.2196314963803</v>
      </c>
      <c r="L4832">
        <v>4345.2923176734603</v>
      </c>
      <c r="M4832">
        <v>66.2688689774686</v>
      </c>
      <c r="N4832">
        <v>1</v>
      </c>
      <c r="Q4832">
        <v>7.1969087878504007E-2</v>
      </c>
    </row>
    <row r="4833" spans="1:16" hidden="1" x14ac:dyDescent="0.3">
      <c r="A4833" t="s">
        <v>9895</v>
      </c>
      <c r="B4833" t="s">
        <v>9896</v>
      </c>
      <c r="C4833" t="s">
        <v>10398</v>
      </c>
      <c r="D4833" t="s">
        <v>21</v>
      </c>
      <c r="E4833">
        <v>1.6015999999999999</v>
      </c>
      <c r="F4833">
        <v>0.44</v>
      </c>
      <c r="G4833">
        <v>-29.5936466781231</v>
      </c>
      <c r="H4833">
        <v>-4.4216633567959702</v>
      </c>
      <c r="I4833">
        <v>-18.095296967365801</v>
      </c>
      <c r="J4833">
        <v>-1.71336738114487</v>
      </c>
      <c r="K4833">
        <v>0.43999999453055799</v>
      </c>
      <c r="L4833">
        <v>0.43948347457031101</v>
      </c>
      <c r="M4833">
        <v>100</v>
      </c>
      <c r="O4833">
        <v>0</v>
      </c>
      <c r="P4833">
        <v>0</v>
      </c>
    </row>
    <row r="4834" spans="1:16" hidden="1" x14ac:dyDescent="0.3">
      <c r="A4834" t="s">
        <v>9897</v>
      </c>
      <c r="B4834" t="s">
        <v>9898</v>
      </c>
      <c r="C4834" t="s">
        <v>10398</v>
      </c>
      <c r="D4834" t="s">
        <v>77</v>
      </c>
      <c r="E4834">
        <v>1.59232</v>
      </c>
      <c r="F4834">
        <v>62.2</v>
      </c>
      <c r="G4834">
        <v>39.8886421502147</v>
      </c>
      <c r="H4834">
        <v>5.7916262248283097</v>
      </c>
      <c r="I4834">
        <v>22.533235702767499</v>
      </c>
      <c r="K4834">
        <v>43.875050297859303</v>
      </c>
      <c r="M4834">
        <v>99.9999999999865</v>
      </c>
      <c r="N4834">
        <v>1.64575645756457</v>
      </c>
      <c r="O4834">
        <v>0</v>
      </c>
      <c r="P4834">
        <v>98.089171974522301</v>
      </c>
    </row>
    <row r="4835" spans="1:16" hidden="1" x14ac:dyDescent="0.3">
      <c r="A4835" t="s">
        <v>9899</v>
      </c>
      <c r="B4835" t="s">
        <v>9900</v>
      </c>
      <c r="C4835" t="s">
        <v>10398</v>
      </c>
      <c r="D4835" t="s">
        <v>132</v>
      </c>
      <c r="E4835">
        <v>1.3824000000000001</v>
      </c>
      <c r="F4835">
        <v>11.52</v>
      </c>
      <c r="G4835">
        <v>-29.5936466781231</v>
      </c>
      <c r="H4835">
        <v>-4.4216633567959702</v>
      </c>
      <c r="I4835">
        <v>-18.095296967365801</v>
      </c>
      <c r="J4835">
        <v>-1.71336738114487</v>
      </c>
      <c r="K4835">
        <v>11.5199999999999</v>
      </c>
      <c r="L4835">
        <v>11.52</v>
      </c>
      <c r="M4835">
        <v>50</v>
      </c>
      <c r="O4835">
        <v>0</v>
      </c>
      <c r="P4835">
        <v>0</v>
      </c>
    </row>
    <row r="4836" spans="1:16" hidden="1" x14ac:dyDescent="0.3">
      <c r="A4836" t="s">
        <v>9901</v>
      </c>
      <c r="B4836" t="s">
        <v>9902</v>
      </c>
      <c r="C4836" t="s">
        <v>10398</v>
      </c>
      <c r="D4836" t="s">
        <v>122</v>
      </c>
      <c r="E4836">
        <v>1.37832452449136</v>
      </c>
      <c r="F4836">
        <v>13.12</v>
      </c>
      <c r="G4836">
        <v>-29.5936466781231</v>
      </c>
      <c r="H4836">
        <v>-4.4216633567959702</v>
      </c>
      <c r="I4836">
        <v>-18.095296967365801</v>
      </c>
      <c r="J4836">
        <v>-1.71336738114487</v>
      </c>
      <c r="K4836">
        <v>13.12</v>
      </c>
      <c r="L4836">
        <v>13.1199999999999</v>
      </c>
      <c r="M4836">
        <v>50</v>
      </c>
      <c r="O4836">
        <v>0</v>
      </c>
      <c r="P4836">
        <v>0</v>
      </c>
    </row>
    <row r="4837" spans="1:16" hidden="1" x14ac:dyDescent="0.3">
      <c r="A4837" t="s">
        <v>9903</v>
      </c>
      <c r="B4837" t="s">
        <v>9904</v>
      </c>
      <c r="C4837" t="s">
        <v>10398</v>
      </c>
      <c r="D4837" t="s">
        <v>1223</v>
      </c>
      <c r="E4837">
        <v>1.3394999999999999</v>
      </c>
      <c r="F4837">
        <v>89.3</v>
      </c>
      <c r="G4837">
        <v>-27.885218432109401</v>
      </c>
      <c r="H4837">
        <v>0.57539719582013504</v>
      </c>
      <c r="I4837">
        <v>-13.098236414749699</v>
      </c>
      <c r="J4837">
        <v>-1.71336738114487</v>
      </c>
      <c r="K4837">
        <v>86.389944376018803</v>
      </c>
      <c r="L4837">
        <v>88.887221628540104</v>
      </c>
      <c r="M4837">
        <v>99.999997320273707</v>
      </c>
      <c r="N4837">
        <v>5.4545454545454497</v>
      </c>
      <c r="O4837">
        <v>10.862262038073901</v>
      </c>
      <c r="P4837">
        <v>4.9970605526160998</v>
      </c>
    </row>
    <row r="4838" spans="1:16" hidden="1" x14ac:dyDescent="0.3">
      <c r="A4838" t="s">
        <v>9905</v>
      </c>
      <c r="B4838" t="s">
        <v>9906</v>
      </c>
      <c r="C4838" t="s">
        <v>10398</v>
      </c>
      <c r="D4838" t="s">
        <v>514</v>
      </c>
      <c r="E4838">
        <v>1.3188</v>
      </c>
      <c r="F4838">
        <v>18.84</v>
      </c>
      <c r="G4838">
        <v>-29.5936466781231</v>
      </c>
      <c r="H4838">
        <v>-4.4216633567959702</v>
      </c>
      <c r="I4838">
        <v>-18.095296967365801</v>
      </c>
      <c r="J4838">
        <v>-1.71336738114487</v>
      </c>
      <c r="K4838">
        <v>18.839993731672699</v>
      </c>
      <c r="L4838">
        <v>18.7712606940119</v>
      </c>
      <c r="M4838">
        <v>100</v>
      </c>
      <c r="O4838">
        <v>0</v>
      </c>
      <c r="P4838">
        <v>0</v>
      </c>
    </row>
    <row r="4839" spans="1:16" hidden="1" x14ac:dyDescent="0.3">
      <c r="A4839" t="s">
        <v>9907</v>
      </c>
      <c r="B4839" t="s">
        <v>9908</v>
      </c>
      <c r="C4839" t="s">
        <v>10398</v>
      </c>
      <c r="D4839" t="s">
        <v>77</v>
      </c>
      <c r="E4839">
        <v>1.2510239999999999</v>
      </c>
      <c r="F4839">
        <v>10.050000000000001</v>
      </c>
      <c r="G4839">
        <v>-29.5936466781231</v>
      </c>
      <c r="H4839">
        <v>-4.4216633567959702</v>
      </c>
      <c r="I4839">
        <v>-18.095296967365801</v>
      </c>
      <c r="J4839">
        <v>-1.71336738114487</v>
      </c>
      <c r="K4839">
        <v>10.050000000000001</v>
      </c>
      <c r="L4839">
        <v>10.049999999999899</v>
      </c>
      <c r="M4839">
        <v>50</v>
      </c>
      <c r="O4839">
        <v>0</v>
      </c>
      <c r="P4839">
        <v>0</v>
      </c>
    </row>
    <row r="4840" spans="1:16" hidden="1" x14ac:dyDescent="0.3">
      <c r="A4840" t="s">
        <v>9909</v>
      </c>
      <c r="B4840" t="s">
        <v>9910</v>
      </c>
      <c r="C4840" t="s">
        <v>10398</v>
      </c>
      <c r="D4840" t="s">
        <v>77</v>
      </c>
      <c r="E4840">
        <v>1.1528</v>
      </c>
      <c r="F4840">
        <v>10.48</v>
      </c>
      <c r="G4840">
        <v>-29.5936466781231</v>
      </c>
      <c r="H4840">
        <v>-4.4216633567959702</v>
      </c>
      <c r="I4840">
        <v>-18.095296967365801</v>
      </c>
      <c r="J4840">
        <v>-1.71336738114487</v>
      </c>
      <c r="M4840">
        <v>50</v>
      </c>
      <c r="N4840">
        <v>0</v>
      </c>
      <c r="O4840">
        <v>0</v>
      </c>
    </row>
    <row r="4841" spans="1:16" hidden="1" x14ac:dyDescent="0.3">
      <c r="A4841" t="s">
        <v>9911</v>
      </c>
      <c r="B4841" t="s">
        <v>9912</v>
      </c>
      <c r="C4841" t="s">
        <v>10398</v>
      </c>
      <c r="D4841" t="s">
        <v>77</v>
      </c>
      <c r="E4841">
        <v>1.143</v>
      </c>
      <c r="F4841">
        <v>3.81</v>
      </c>
      <c r="G4841">
        <v>-29.5936466781231</v>
      </c>
      <c r="H4841">
        <v>-4.4216633567959702</v>
      </c>
      <c r="I4841">
        <v>-18.095296967365801</v>
      </c>
      <c r="J4841">
        <v>-1.71336738114487</v>
      </c>
      <c r="K4841">
        <v>3.8099999919272398</v>
      </c>
      <c r="L4841">
        <v>3.8094180435281602</v>
      </c>
      <c r="M4841">
        <v>100</v>
      </c>
      <c r="O4841">
        <v>0</v>
      </c>
      <c r="P4841">
        <v>0</v>
      </c>
    </row>
    <row r="4842" spans="1:16" hidden="1" x14ac:dyDescent="0.3">
      <c r="A4842" t="s">
        <v>9913</v>
      </c>
      <c r="B4842" t="s">
        <v>9914</v>
      </c>
      <c r="C4842" t="s">
        <v>10398</v>
      </c>
      <c r="D4842" t="s">
        <v>51</v>
      </c>
      <c r="E4842">
        <v>1.129</v>
      </c>
      <c r="F4842">
        <v>11.29</v>
      </c>
      <c r="G4842">
        <v>40.436473803804503</v>
      </c>
      <c r="H4842">
        <v>-4.4216633567959702</v>
      </c>
      <c r="I4842">
        <v>15.514170488255401</v>
      </c>
      <c r="J4842">
        <v>-1.71336738114487</v>
      </c>
      <c r="K4842">
        <v>11.166373435697301</v>
      </c>
      <c r="L4842">
        <v>9.3364856642675704</v>
      </c>
      <c r="M4842">
        <v>100</v>
      </c>
      <c r="N4842">
        <v>0</v>
      </c>
      <c r="O4842">
        <v>0</v>
      </c>
      <c r="P4842">
        <v>70.030120481927696</v>
      </c>
    </row>
    <row r="4843" spans="1:16" hidden="1" x14ac:dyDescent="0.3">
      <c r="A4843" t="s">
        <v>9915</v>
      </c>
      <c r="B4843" t="s">
        <v>9916</v>
      </c>
      <c r="C4843" t="s">
        <v>10398</v>
      </c>
      <c r="D4843" t="s">
        <v>605</v>
      </c>
      <c r="E4843">
        <v>1.0733211024003799</v>
      </c>
      <c r="F4843">
        <v>1.95</v>
      </c>
      <c r="K4843">
        <v>2.2159995707425302</v>
      </c>
      <c r="M4843" s="1">
        <v>2.4459774300000002E-7</v>
      </c>
      <c r="N4843">
        <v>1</v>
      </c>
    </row>
    <row r="4844" spans="1:16" hidden="1" x14ac:dyDescent="0.3">
      <c r="A4844" t="s">
        <v>9917</v>
      </c>
      <c r="B4844" t="s">
        <v>9918</v>
      </c>
      <c r="C4844" t="s">
        <v>10398</v>
      </c>
      <c r="D4844" t="s">
        <v>46</v>
      </c>
      <c r="E4844">
        <v>0.93283125</v>
      </c>
      <c r="F4844">
        <v>57.85</v>
      </c>
      <c r="G4844">
        <v>-29.5936466781231</v>
      </c>
      <c r="H4844">
        <v>-4.4216633567959702</v>
      </c>
      <c r="I4844">
        <v>-18.095296967365801</v>
      </c>
      <c r="J4844">
        <v>-1.71336738114487</v>
      </c>
      <c r="K4844">
        <v>57.849983130435398</v>
      </c>
      <c r="L4844">
        <v>57.665579322477399</v>
      </c>
      <c r="M4844">
        <v>100</v>
      </c>
      <c r="O4844">
        <v>0</v>
      </c>
      <c r="P4844">
        <v>0</v>
      </c>
    </row>
    <row r="4845" spans="1:16" hidden="1" x14ac:dyDescent="0.3">
      <c r="A4845" t="s">
        <v>9919</v>
      </c>
      <c r="B4845" t="s">
        <v>9920</v>
      </c>
      <c r="C4845" t="s">
        <v>10398</v>
      </c>
      <c r="D4845" t="s">
        <v>161</v>
      </c>
      <c r="E4845">
        <v>0.92903103284561495</v>
      </c>
      <c r="F4845">
        <v>9.5</v>
      </c>
      <c r="G4845">
        <v>-29.5936466781231</v>
      </c>
      <c r="H4845">
        <v>-4.4216633567959702</v>
      </c>
      <c r="I4845">
        <v>-18.095296967365801</v>
      </c>
      <c r="K4845">
        <v>9.5</v>
      </c>
      <c r="L4845">
        <v>9.5</v>
      </c>
      <c r="M4845">
        <v>50</v>
      </c>
      <c r="O4845">
        <v>0</v>
      </c>
      <c r="P4845">
        <v>0</v>
      </c>
    </row>
    <row r="4846" spans="1:16" hidden="1" x14ac:dyDescent="0.3">
      <c r="A4846" t="s">
        <v>9921</v>
      </c>
      <c r="B4846" t="s">
        <v>9922</v>
      </c>
      <c r="C4846" t="s">
        <v>10398</v>
      </c>
      <c r="D4846" t="s">
        <v>533</v>
      </c>
      <c r="E4846">
        <v>0.86460657346542202</v>
      </c>
      <c r="F4846">
        <v>11.02</v>
      </c>
      <c r="G4846">
        <v>-29.5936466781231</v>
      </c>
      <c r="H4846">
        <v>-4.4216633567959702</v>
      </c>
      <c r="I4846">
        <v>-18.095296967365801</v>
      </c>
      <c r="J4846">
        <v>-1.71336738114487</v>
      </c>
      <c r="K4846">
        <v>11.0199999870503</v>
      </c>
      <c r="L4846">
        <v>11.0191208482482</v>
      </c>
      <c r="M4846">
        <v>100</v>
      </c>
      <c r="O4846">
        <v>0</v>
      </c>
      <c r="P4846">
        <v>0</v>
      </c>
    </row>
    <row r="4847" spans="1:16" hidden="1" x14ac:dyDescent="0.3">
      <c r="A4847" t="s">
        <v>9923</v>
      </c>
      <c r="B4847" t="s">
        <v>9924</v>
      </c>
      <c r="C4847" t="s">
        <v>10398</v>
      </c>
      <c r="D4847" t="s">
        <v>514</v>
      </c>
      <c r="E4847">
        <v>0.73349999999999704</v>
      </c>
      <c r="F4847">
        <v>4.8899999999999997</v>
      </c>
      <c r="G4847">
        <v>-29.5936466781231</v>
      </c>
      <c r="H4847">
        <v>-4.4216633567959702</v>
      </c>
      <c r="I4847">
        <v>-18.095296967365801</v>
      </c>
      <c r="K4847">
        <v>4.8899999999999899</v>
      </c>
      <c r="L4847">
        <v>4.8899999999999801</v>
      </c>
      <c r="M4847">
        <v>50</v>
      </c>
      <c r="O4847">
        <v>0</v>
      </c>
      <c r="P4847">
        <v>0</v>
      </c>
    </row>
    <row r="4848" spans="1:16" hidden="1" x14ac:dyDescent="0.3">
      <c r="A4848" t="s">
        <v>9925</v>
      </c>
      <c r="B4848" t="s">
        <v>9926</v>
      </c>
      <c r="C4848" t="s">
        <v>10398</v>
      </c>
      <c r="D4848" t="s">
        <v>197</v>
      </c>
      <c r="E4848">
        <v>0.72540000000000004</v>
      </c>
      <c r="F4848">
        <v>8.06</v>
      </c>
      <c r="G4848">
        <v>51.529948827494799</v>
      </c>
      <c r="H4848">
        <v>-4.4216633567959702</v>
      </c>
      <c r="I4848">
        <v>17.823758681875201</v>
      </c>
      <c r="J4848">
        <v>-1.71336738114487</v>
      </c>
      <c r="K4848">
        <v>7.8959359726114302</v>
      </c>
      <c r="L4848">
        <v>6.5562246373207902</v>
      </c>
      <c r="M4848">
        <v>100</v>
      </c>
      <c r="N4848">
        <v>0</v>
      </c>
      <c r="O4848">
        <v>0</v>
      </c>
      <c r="P4848">
        <v>81.123595505617899</v>
      </c>
    </row>
    <row r="4849" spans="1:17" hidden="1" x14ac:dyDescent="0.3">
      <c r="A4849" t="s">
        <v>9927</v>
      </c>
      <c r="B4849" t="s">
        <v>9928</v>
      </c>
      <c r="C4849" t="s">
        <v>10398</v>
      </c>
      <c r="E4849">
        <v>0.66086999999999996</v>
      </c>
      <c r="F4849">
        <v>10.5</v>
      </c>
      <c r="G4849">
        <v>-29.5936466781231</v>
      </c>
      <c r="H4849">
        <v>-4.4216633567959702</v>
      </c>
      <c r="I4849">
        <v>-18.095296967365801</v>
      </c>
      <c r="J4849">
        <v>-1.71336738114487</v>
      </c>
      <c r="K4849">
        <v>10.3821622672939</v>
      </c>
      <c r="M4849">
        <v>50</v>
      </c>
      <c r="O4849">
        <v>0</v>
      </c>
    </row>
    <row r="4850" spans="1:17" hidden="1" x14ac:dyDescent="0.3">
      <c r="A4850" t="s">
        <v>9929</v>
      </c>
      <c r="B4850" t="s">
        <v>9930</v>
      </c>
      <c r="C4850" t="s">
        <v>10398</v>
      </c>
      <c r="D4850" t="s">
        <v>753</v>
      </c>
      <c r="E4850">
        <v>0.62861604399999904</v>
      </c>
      <c r="F4850">
        <v>37.19</v>
      </c>
      <c r="G4850">
        <v>30.157212428406002</v>
      </c>
      <c r="H4850">
        <v>-4.5031850959263897</v>
      </c>
      <c r="I4850">
        <v>7.5465949245259898</v>
      </c>
      <c r="J4850">
        <v>-2.8692813596394902</v>
      </c>
      <c r="K4850">
        <v>36.665715827481897</v>
      </c>
      <c r="L4850">
        <v>32.9774281376842</v>
      </c>
      <c r="M4850">
        <v>21.949362773198501</v>
      </c>
      <c r="N4850">
        <v>1.5623693431636301</v>
      </c>
      <c r="O4850">
        <v>4.8400107555794696</v>
      </c>
      <c r="P4850">
        <v>68.356722498868194</v>
      </c>
    </row>
    <row r="4851" spans="1:17" hidden="1" x14ac:dyDescent="0.3">
      <c r="A4851" t="s">
        <v>9931</v>
      </c>
      <c r="B4851" t="s">
        <v>9932</v>
      </c>
      <c r="C4851" t="s">
        <v>10398</v>
      </c>
      <c r="D4851" t="s">
        <v>533</v>
      </c>
      <c r="E4851">
        <v>0.53694771600428903</v>
      </c>
      <c r="F4851">
        <v>5.64</v>
      </c>
      <c r="G4851">
        <v>17.2813533218768</v>
      </c>
      <c r="H4851">
        <v>-4.4216633567959702</v>
      </c>
      <c r="I4851">
        <v>28.779703032634099</v>
      </c>
      <c r="J4851">
        <v>-1.71336738114487</v>
      </c>
      <c r="K4851">
        <v>5.1765387414555804</v>
      </c>
      <c r="L4851">
        <v>4.3487932804503098</v>
      </c>
      <c r="M4851">
        <v>100</v>
      </c>
      <c r="N4851">
        <v>0</v>
      </c>
      <c r="O4851">
        <v>0</v>
      </c>
      <c r="P4851">
        <v>46.875</v>
      </c>
    </row>
    <row r="4852" spans="1:17" hidden="1" x14ac:dyDescent="0.3">
      <c r="A4852" t="s">
        <v>9933</v>
      </c>
      <c r="B4852" t="s">
        <v>9934</v>
      </c>
      <c r="C4852" t="s">
        <v>10398</v>
      </c>
      <c r="D4852" t="s">
        <v>141</v>
      </c>
      <c r="E4852">
        <v>0.49906499999999998</v>
      </c>
      <c r="F4852">
        <v>20.37</v>
      </c>
      <c r="G4852">
        <v>-19.366373950850399</v>
      </c>
      <c r="H4852">
        <v>-4.4216633567959702</v>
      </c>
      <c r="I4852">
        <v>-13.095296967365799</v>
      </c>
      <c r="J4852">
        <v>-1.71336738114487</v>
      </c>
      <c r="K4852">
        <v>20.248511239134899</v>
      </c>
      <c r="L4852">
        <v>19.605840010165402</v>
      </c>
      <c r="M4852">
        <v>100</v>
      </c>
      <c r="N4852">
        <v>0</v>
      </c>
      <c r="O4852">
        <v>0</v>
      </c>
      <c r="P4852">
        <v>10.2272727272727</v>
      </c>
    </row>
    <row r="4853" spans="1:17" hidden="1" x14ac:dyDescent="0.3">
      <c r="A4853" t="s">
        <v>9935</v>
      </c>
      <c r="B4853" t="s">
        <v>9936</v>
      </c>
      <c r="C4853" t="s">
        <v>10398</v>
      </c>
      <c r="D4853" t="s">
        <v>132</v>
      </c>
      <c r="E4853">
        <v>0.49402200000000002</v>
      </c>
      <c r="F4853">
        <v>4.1100000000000003</v>
      </c>
      <c r="G4853">
        <v>-29.5936466781231</v>
      </c>
      <c r="H4853">
        <v>-4.4216633567959702</v>
      </c>
      <c r="I4853">
        <v>-18.095296967365801</v>
      </c>
      <c r="J4853">
        <v>-1.71336738114487</v>
      </c>
      <c r="K4853">
        <v>4.1099999911129999</v>
      </c>
      <c r="L4853">
        <v>4.1093782828762997</v>
      </c>
      <c r="M4853">
        <v>100</v>
      </c>
      <c r="O4853">
        <v>0</v>
      </c>
      <c r="P4853">
        <v>0</v>
      </c>
    </row>
    <row r="4854" spans="1:17" hidden="1" x14ac:dyDescent="0.3">
      <c r="A4854" t="s">
        <v>9937</v>
      </c>
      <c r="B4854" t="s">
        <v>9938</v>
      </c>
      <c r="C4854" t="s">
        <v>10398</v>
      </c>
      <c r="E4854">
        <v>0.38200000000000001</v>
      </c>
      <c r="F4854">
        <v>9.5500000000000007</v>
      </c>
      <c r="G4854">
        <v>-29.5936466781231</v>
      </c>
      <c r="H4854">
        <v>-4.4216633567959702</v>
      </c>
      <c r="I4854">
        <v>-18.095296967365801</v>
      </c>
      <c r="J4854">
        <v>-1.71336738114487</v>
      </c>
      <c r="K4854">
        <v>9.5499997200317797</v>
      </c>
      <c r="L4854">
        <v>9.5334925808466</v>
      </c>
      <c r="M4854">
        <v>100</v>
      </c>
      <c r="O4854">
        <v>0</v>
      </c>
      <c r="P4854">
        <v>0</v>
      </c>
    </row>
    <row r="4855" spans="1:17" hidden="1" x14ac:dyDescent="0.3">
      <c r="A4855" t="s">
        <v>9939</v>
      </c>
      <c r="B4855" t="s">
        <v>9940</v>
      </c>
      <c r="C4855" t="s">
        <v>10398</v>
      </c>
      <c r="D4855" t="s">
        <v>407</v>
      </c>
      <c r="E4855">
        <v>0.35678500000000002</v>
      </c>
      <c r="F4855">
        <v>7.15</v>
      </c>
      <c r="G4855">
        <v>-29.5936466781231</v>
      </c>
      <c r="H4855">
        <v>-4.4216633567959702</v>
      </c>
      <c r="I4855">
        <v>-18.095296967365801</v>
      </c>
      <c r="J4855">
        <v>-1.71336738114487</v>
      </c>
      <c r="K4855">
        <v>7.1499999835186498</v>
      </c>
      <c r="L4855">
        <v>7.1488810795886097</v>
      </c>
      <c r="M4855">
        <v>100</v>
      </c>
      <c r="O4855">
        <v>0</v>
      </c>
      <c r="P4855">
        <v>0</v>
      </c>
    </row>
    <row r="4856" spans="1:17" hidden="1" x14ac:dyDescent="0.3">
      <c r="A4856" t="s">
        <v>9941</v>
      </c>
      <c r="B4856" t="s">
        <v>9942</v>
      </c>
      <c r="C4856" t="s">
        <v>10398</v>
      </c>
      <c r="D4856" t="s">
        <v>141</v>
      </c>
      <c r="E4856">
        <v>0.34499999999999997</v>
      </c>
      <c r="F4856">
        <v>3.45</v>
      </c>
      <c r="G4856">
        <v>-24.7304247936246</v>
      </c>
      <c r="H4856">
        <v>-4.4216633567959702</v>
      </c>
      <c r="I4856">
        <v>-18.095296967365801</v>
      </c>
      <c r="J4856">
        <v>-1.71336738114487</v>
      </c>
      <c r="K4856">
        <v>3.4499596673253001</v>
      </c>
      <c r="L4856">
        <v>3.4204158008151699</v>
      </c>
      <c r="M4856">
        <v>100</v>
      </c>
      <c r="O4856">
        <v>0</v>
      </c>
      <c r="P4856">
        <v>4.86322188449848</v>
      </c>
    </row>
    <row r="4857" spans="1:17" hidden="1" x14ac:dyDescent="0.3">
      <c r="A4857" t="s">
        <v>9943</v>
      </c>
      <c r="B4857" t="s">
        <v>9944</v>
      </c>
      <c r="C4857" t="s">
        <v>10398</v>
      </c>
      <c r="E4857">
        <v>0.33499999999999802</v>
      </c>
      <c r="F4857">
        <v>1</v>
      </c>
      <c r="G4857">
        <v>-14.8449732899431</v>
      </c>
      <c r="H4857">
        <v>-4.2627840798750798</v>
      </c>
      <c r="I4857">
        <v>-17.738252227332602</v>
      </c>
      <c r="J4857">
        <v>-0.68487498968562099</v>
      </c>
      <c r="M4857">
        <v>50</v>
      </c>
      <c r="N4857">
        <v>1</v>
      </c>
    </row>
    <row r="4858" spans="1:17" hidden="1" x14ac:dyDescent="0.3">
      <c r="A4858" t="s">
        <v>9945</v>
      </c>
      <c r="B4858" t="s">
        <v>9946</v>
      </c>
      <c r="C4858" t="s">
        <v>10398</v>
      </c>
      <c r="D4858" t="s">
        <v>407</v>
      </c>
      <c r="E4858">
        <v>0.28151999999999999</v>
      </c>
      <c r="F4858">
        <v>11.73</v>
      </c>
      <c r="G4858">
        <v>185.72893396703799</v>
      </c>
      <c r="H4858">
        <v>-4.4216633567959702</v>
      </c>
      <c r="I4858">
        <v>-18.095296967365801</v>
      </c>
      <c r="J4858">
        <v>-1.71336738114487</v>
      </c>
      <c r="K4858">
        <v>11.704889562141201</v>
      </c>
      <c r="L4858">
        <v>10.75498042485</v>
      </c>
      <c r="M4858">
        <v>99.999262565895194</v>
      </c>
      <c r="O4858">
        <v>0</v>
      </c>
      <c r="P4858">
        <v>215.322580645161</v>
      </c>
    </row>
    <row r="4859" spans="1:17" hidden="1" x14ac:dyDescent="0.3">
      <c r="A4859" t="s">
        <v>9947</v>
      </c>
      <c r="B4859" t="s">
        <v>9948</v>
      </c>
      <c r="C4859" t="s">
        <v>10398</v>
      </c>
      <c r="D4859" t="s">
        <v>364</v>
      </c>
      <c r="E4859">
        <v>0.22970760000000001</v>
      </c>
      <c r="F4859">
        <v>2.14</v>
      </c>
      <c r="G4859">
        <v>-24.691685893809399</v>
      </c>
      <c r="H4859">
        <v>-4.4216633567959702</v>
      </c>
      <c r="I4859">
        <v>-13.1933361830521</v>
      </c>
      <c r="J4859">
        <v>-1.71336738114487</v>
      </c>
      <c r="K4859">
        <v>2.1309311070579899</v>
      </c>
      <c r="L4859">
        <v>2.08506669386801</v>
      </c>
      <c r="M4859">
        <v>100</v>
      </c>
      <c r="N4859">
        <v>0</v>
      </c>
      <c r="O4859">
        <v>0</v>
      </c>
      <c r="P4859">
        <v>4.9019607843137303</v>
      </c>
    </row>
    <row r="4860" spans="1:17" hidden="1" x14ac:dyDescent="0.3">
      <c r="A4860" t="s">
        <v>9949</v>
      </c>
      <c r="B4860" t="s">
        <v>9950</v>
      </c>
      <c r="C4860" t="s">
        <v>10398</v>
      </c>
      <c r="D4860" t="s">
        <v>161</v>
      </c>
      <c r="E4860">
        <v>0.21743999999999999</v>
      </c>
      <c r="F4860">
        <v>4.53</v>
      </c>
      <c r="G4860">
        <v>136.87694155717</v>
      </c>
      <c r="H4860">
        <v>60.393151458018799</v>
      </c>
      <c r="I4860">
        <v>148.37529126792799</v>
      </c>
      <c r="J4860">
        <v>6.0348166382255899</v>
      </c>
      <c r="K4860">
        <v>3.12085676764505</v>
      </c>
      <c r="L4860">
        <v>2.24909460784199</v>
      </c>
      <c r="M4860">
        <v>100</v>
      </c>
      <c r="N4860">
        <v>2.13060179257362</v>
      </c>
      <c r="O4860">
        <v>0</v>
      </c>
      <c r="P4860">
        <v>166.470588235294</v>
      </c>
    </row>
    <row r="4861" spans="1:17" hidden="1" x14ac:dyDescent="0.3">
      <c r="A4861" t="s">
        <v>9951</v>
      </c>
      <c r="B4861" t="s">
        <v>9952</v>
      </c>
      <c r="C4861" t="s">
        <v>10398</v>
      </c>
      <c r="D4861" t="s">
        <v>77</v>
      </c>
      <c r="E4861">
        <v>0.205176</v>
      </c>
      <c r="F4861">
        <v>1.03</v>
      </c>
      <c r="G4861">
        <v>-29.5936466781231</v>
      </c>
      <c r="H4861">
        <v>-4.4216633567959702</v>
      </c>
      <c r="I4861">
        <v>-18.095296967365801</v>
      </c>
      <c r="J4861">
        <v>-1.71336738114487</v>
      </c>
      <c r="K4861">
        <v>1.0299999989909301</v>
      </c>
      <c r="L4861">
        <v>1.0299314946686899</v>
      </c>
      <c r="M4861">
        <v>100</v>
      </c>
      <c r="O4861">
        <v>0</v>
      </c>
      <c r="P4861">
        <v>0</v>
      </c>
    </row>
    <row r="4862" spans="1:17" hidden="1" x14ac:dyDescent="0.3">
      <c r="A4862" t="s">
        <v>9953</v>
      </c>
      <c r="B4862" t="s">
        <v>9954</v>
      </c>
      <c r="C4862" t="s">
        <v>10398</v>
      </c>
      <c r="D4862" t="s">
        <v>991</v>
      </c>
      <c r="E4862">
        <v>0.20382</v>
      </c>
      <c r="F4862">
        <v>2.58</v>
      </c>
      <c r="G4862">
        <v>-29.5936466781231</v>
      </c>
      <c r="H4862">
        <v>-4.4216633567959702</v>
      </c>
      <c r="I4862">
        <v>-18.095296967365801</v>
      </c>
      <c r="K4862">
        <v>2.5799999999999899</v>
      </c>
      <c r="L4862">
        <v>2.5799999999999899</v>
      </c>
      <c r="M4862">
        <v>50</v>
      </c>
      <c r="O4862">
        <v>0</v>
      </c>
      <c r="P4862">
        <v>0</v>
      </c>
    </row>
    <row r="4863" spans="1:17" hidden="1" x14ac:dyDescent="0.3">
      <c r="A4863" t="s">
        <v>9955</v>
      </c>
      <c r="B4863" t="s">
        <v>9956</v>
      </c>
      <c r="C4863" t="s">
        <v>10398</v>
      </c>
      <c r="D4863" t="s">
        <v>83</v>
      </c>
      <c r="E4863">
        <v>0.17280000000000001</v>
      </c>
      <c r="F4863">
        <v>1.44</v>
      </c>
      <c r="G4863">
        <v>-95.143885912572898</v>
      </c>
      <c r="I4863">
        <v>25.904703032634099</v>
      </c>
      <c r="K4863">
        <v>1.51599561782055</v>
      </c>
      <c r="L4863">
        <v>2.56737409726624</v>
      </c>
      <c r="M4863">
        <v>100</v>
      </c>
      <c r="O4863">
        <v>190.277777777777</v>
      </c>
      <c r="P4863">
        <v>71.428571428571402</v>
      </c>
    </row>
    <row r="4864" spans="1:17" hidden="1" x14ac:dyDescent="0.3">
      <c r="A4864" t="s">
        <v>9957</v>
      </c>
      <c r="B4864" t="s">
        <v>9958</v>
      </c>
      <c r="C4864" t="s">
        <v>10398</v>
      </c>
      <c r="D4864" t="s">
        <v>21</v>
      </c>
      <c r="E4864">
        <v>0.145138775</v>
      </c>
      <c r="F4864">
        <v>4.25</v>
      </c>
      <c r="G4864">
        <v>63.588171503695001</v>
      </c>
      <c r="H4864">
        <v>-11.6269035314684</v>
      </c>
      <c r="I4864">
        <v>-26.697447505000198</v>
      </c>
      <c r="K4864">
        <v>4.7390115727986402</v>
      </c>
      <c r="L4864">
        <v>4.2421734403214</v>
      </c>
      <c r="M4864">
        <v>0.32772682877099202</v>
      </c>
      <c r="N4864">
        <v>0.357547211339525</v>
      </c>
      <c r="O4864">
        <v>48.235294117647001</v>
      </c>
      <c r="Q4864">
        <v>-2.2050057952939999E-2</v>
      </c>
    </row>
    <row r="4865" spans="1:17" hidden="1" x14ac:dyDescent="0.3">
      <c r="A4865" t="s">
        <v>9959</v>
      </c>
      <c r="B4865" t="s">
        <v>9960</v>
      </c>
      <c r="C4865" t="s">
        <v>10398</v>
      </c>
      <c r="D4865" t="s">
        <v>215</v>
      </c>
      <c r="E4865">
        <v>0.124319999999998</v>
      </c>
      <c r="F4865">
        <v>5.18</v>
      </c>
      <c r="G4865">
        <v>-29.5936466781231</v>
      </c>
      <c r="H4865">
        <v>-4.4216633567959702</v>
      </c>
      <c r="I4865">
        <v>-18.095296967365801</v>
      </c>
      <c r="J4865">
        <v>-1.71336738114487</v>
      </c>
      <c r="K4865">
        <v>5.18</v>
      </c>
      <c r="L4865">
        <v>5.1799999999999899</v>
      </c>
      <c r="M4865">
        <v>100</v>
      </c>
      <c r="O4865">
        <v>0</v>
      </c>
      <c r="P4865">
        <v>0</v>
      </c>
    </row>
    <row r="4866" spans="1:17" hidden="1" x14ac:dyDescent="0.3">
      <c r="A4866" t="s">
        <v>9961</v>
      </c>
      <c r="B4866" t="s">
        <v>9962</v>
      </c>
      <c r="C4866" t="s">
        <v>10398</v>
      </c>
      <c r="D4866" t="s">
        <v>215</v>
      </c>
      <c r="E4866">
        <v>0.114264</v>
      </c>
      <c r="F4866">
        <v>12</v>
      </c>
      <c r="G4866">
        <v>-29.5936466781231</v>
      </c>
      <c r="H4866">
        <v>-4.4216633567959702</v>
      </c>
      <c r="I4866">
        <v>-18.095296967365801</v>
      </c>
      <c r="J4866">
        <v>-1.71336738114487</v>
      </c>
      <c r="K4866">
        <v>12</v>
      </c>
      <c r="L4866">
        <v>12</v>
      </c>
      <c r="M4866">
        <v>50</v>
      </c>
      <c r="O4866">
        <v>0</v>
      </c>
      <c r="P4866">
        <v>0</v>
      </c>
    </row>
    <row r="4867" spans="1:17" hidden="1" x14ac:dyDescent="0.3">
      <c r="A4867" t="s">
        <v>9963</v>
      </c>
      <c r="B4867" t="s">
        <v>9964</v>
      </c>
      <c r="C4867" t="s">
        <v>10398</v>
      </c>
      <c r="D4867" t="s">
        <v>125</v>
      </c>
      <c r="E4867">
        <v>0.105825</v>
      </c>
      <c r="F4867">
        <v>4.25</v>
      </c>
      <c r="G4867">
        <v>-29.5936466781231</v>
      </c>
      <c r="H4867">
        <v>-4.4216633567959702</v>
      </c>
      <c r="I4867">
        <v>-18.095296967365801</v>
      </c>
      <c r="J4867">
        <v>-1.71336738114487</v>
      </c>
      <c r="K4867">
        <v>4.2499999974773504</v>
      </c>
      <c r="L4867">
        <v>4.24982873667172</v>
      </c>
      <c r="M4867">
        <v>100</v>
      </c>
      <c r="O4867">
        <v>0</v>
      </c>
      <c r="P4867">
        <v>0</v>
      </c>
    </row>
    <row r="4868" spans="1:17" hidden="1" x14ac:dyDescent="0.3">
      <c r="A4868" t="s">
        <v>9965</v>
      </c>
      <c r="B4868" t="s">
        <v>9966</v>
      </c>
      <c r="C4868" t="s">
        <v>10398</v>
      </c>
      <c r="D4868" t="s">
        <v>407</v>
      </c>
      <c r="E4868">
        <v>9.7884604062407093E-2</v>
      </c>
      <c r="F4868">
        <v>4.63</v>
      </c>
      <c r="G4868">
        <v>-13.8436466781231</v>
      </c>
      <c r="H4868">
        <v>-4.4216633567959702</v>
      </c>
      <c r="I4868">
        <v>-2.3452969673658801</v>
      </c>
      <c r="J4868">
        <v>-1.71336738114487</v>
      </c>
      <c r="K4868">
        <v>4.5792360727006196</v>
      </c>
      <c r="L4868">
        <v>4.2943512218221596</v>
      </c>
      <c r="M4868">
        <v>50</v>
      </c>
      <c r="O4868">
        <v>0</v>
      </c>
      <c r="P4868">
        <v>15.749999999999901</v>
      </c>
    </row>
    <row r="4869" spans="1:17" hidden="1" x14ac:dyDescent="0.3">
      <c r="A4869" t="s">
        <v>9967</v>
      </c>
      <c r="B4869" t="s">
        <v>9968</v>
      </c>
      <c r="C4869" t="s">
        <v>10398</v>
      </c>
      <c r="D4869" t="s">
        <v>533</v>
      </c>
      <c r="E4869">
        <v>9.1329431639917899E-2</v>
      </c>
      <c r="F4869">
        <v>4.55</v>
      </c>
      <c r="G4869">
        <v>-29.5936466781231</v>
      </c>
      <c r="H4869">
        <v>-4.4216633567959702</v>
      </c>
      <c r="I4869">
        <v>-18.095296967365801</v>
      </c>
      <c r="J4869">
        <v>-1.71336738114487</v>
      </c>
      <c r="K4869">
        <v>4.55</v>
      </c>
      <c r="L4869">
        <v>4.5499999999999803</v>
      </c>
      <c r="M4869">
        <v>50</v>
      </c>
      <c r="O4869">
        <v>0</v>
      </c>
      <c r="P4869">
        <v>0</v>
      </c>
    </row>
    <row r="4870" spans="1:17" hidden="1" x14ac:dyDescent="0.3">
      <c r="A4870" t="s">
        <v>9969</v>
      </c>
      <c r="B4870" t="s">
        <v>9970</v>
      </c>
      <c r="C4870" t="s">
        <v>10398</v>
      </c>
      <c r="D4870" t="s">
        <v>125</v>
      </c>
      <c r="E4870">
        <v>9.0601812000000004E-2</v>
      </c>
      <c r="F4870">
        <v>0.44</v>
      </c>
      <c r="G4870">
        <v>-24.831741916218299</v>
      </c>
      <c r="H4870">
        <v>-4.4216633567959702</v>
      </c>
      <c r="I4870">
        <v>-18.095296967365801</v>
      </c>
      <c r="J4870">
        <v>-1.71336738114487</v>
      </c>
      <c r="K4870">
        <v>0.43999726565669101</v>
      </c>
      <c r="L4870">
        <v>0.43595807214486898</v>
      </c>
      <c r="M4870">
        <v>50</v>
      </c>
      <c r="O4870">
        <v>0</v>
      </c>
      <c r="P4870">
        <v>4.7619047619047601</v>
      </c>
    </row>
    <row r="4871" spans="1:17" hidden="1" x14ac:dyDescent="0.3">
      <c r="A4871" t="s">
        <v>9971</v>
      </c>
      <c r="B4871" t="s">
        <v>9972</v>
      </c>
      <c r="C4871" t="s">
        <v>10398</v>
      </c>
      <c r="D4871" t="s">
        <v>514</v>
      </c>
      <c r="E4871">
        <v>8.9298000000000002E-2</v>
      </c>
      <c r="F4871">
        <v>38.74</v>
      </c>
      <c r="G4871">
        <v>-29.5936466781231</v>
      </c>
      <c r="H4871">
        <v>-4.4216633567959702</v>
      </c>
      <c r="I4871">
        <v>-18.095296967365801</v>
      </c>
      <c r="J4871">
        <v>-1.71336738114487</v>
      </c>
      <c r="K4871">
        <v>38.739847920248799</v>
      </c>
      <c r="L4871">
        <v>38.545617315281199</v>
      </c>
      <c r="M4871">
        <v>50</v>
      </c>
      <c r="O4871">
        <v>0</v>
      </c>
      <c r="P4871">
        <v>0</v>
      </c>
    </row>
    <row r="4872" spans="1:17" hidden="1" x14ac:dyDescent="0.3">
      <c r="A4872" t="s">
        <v>9973</v>
      </c>
      <c r="B4872" t="s">
        <v>9974</v>
      </c>
      <c r="C4872" t="s">
        <v>10398</v>
      </c>
      <c r="E4872">
        <v>8.1900000000000001E-2</v>
      </c>
      <c r="F4872">
        <v>0.13</v>
      </c>
      <c r="G4872">
        <v>-29.5936466781231</v>
      </c>
      <c r="H4872">
        <v>-4.4216633567959702</v>
      </c>
      <c r="I4872">
        <v>-18.095296967365801</v>
      </c>
      <c r="J4872">
        <v>-1.71336738114487</v>
      </c>
      <c r="K4872">
        <v>0.12999999999999901</v>
      </c>
      <c r="L4872">
        <v>0.12999999999999901</v>
      </c>
      <c r="M4872">
        <v>50</v>
      </c>
      <c r="O4872">
        <v>0</v>
      </c>
      <c r="P4872">
        <v>0</v>
      </c>
    </row>
    <row r="4873" spans="1:17" hidden="1" x14ac:dyDescent="0.3">
      <c r="A4873" t="s">
        <v>9975</v>
      </c>
      <c r="B4873" t="s">
        <v>9976</v>
      </c>
      <c r="C4873" t="s">
        <v>10398</v>
      </c>
      <c r="D4873" t="s">
        <v>533</v>
      </c>
      <c r="E4873">
        <v>7.0599999999999996E-2</v>
      </c>
      <c r="F4873">
        <v>3.53</v>
      </c>
      <c r="G4873">
        <v>-19.624799326098199</v>
      </c>
      <c r="H4873">
        <v>-4.4216633567959702</v>
      </c>
      <c r="I4873">
        <v>-13.3475224866537</v>
      </c>
      <c r="J4873">
        <v>-1.71336738114487</v>
      </c>
      <c r="K4873">
        <v>3.5148487395707599</v>
      </c>
      <c r="L4873">
        <v>3.47873490521085</v>
      </c>
      <c r="M4873">
        <v>100</v>
      </c>
      <c r="N4873">
        <v>0</v>
      </c>
      <c r="O4873">
        <v>0</v>
      </c>
      <c r="P4873">
        <v>9.9688473520249197</v>
      </c>
    </row>
    <row r="4874" spans="1:17" hidden="1" x14ac:dyDescent="0.3">
      <c r="A4874" t="s">
        <v>9977</v>
      </c>
      <c r="B4874" t="s">
        <v>9978</v>
      </c>
      <c r="C4874" t="s">
        <v>10398</v>
      </c>
      <c r="D4874" t="s">
        <v>390</v>
      </c>
      <c r="E4874">
        <v>6.8757239999999997E-2</v>
      </c>
      <c r="F4874">
        <v>2.35</v>
      </c>
      <c r="G4874">
        <v>255.65225496122099</v>
      </c>
      <c r="H4874">
        <v>10.774415074576501</v>
      </c>
      <c r="I4874">
        <v>40.6884868164179</v>
      </c>
      <c r="J4874">
        <v>-1.71336738114487</v>
      </c>
      <c r="K4874">
        <v>2.1072595462435402</v>
      </c>
      <c r="L4874">
        <v>1.61210141947287</v>
      </c>
      <c r="M4874">
        <v>100</v>
      </c>
      <c r="N4874">
        <v>0</v>
      </c>
      <c r="O4874">
        <v>0</v>
      </c>
      <c r="P4874">
        <v>285.24590163934403</v>
      </c>
    </row>
    <row r="4875" spans="1:17" hidden="1" x14ac:dyDescent="0.3">
      <c r="A4875" t="s">
        <v>9979</v>
      </c>
      <c r="B4875" t="s">
        <v>9980</v>
      </c>
      <c r="C4875" t="s">
        <v>10398</v>
      </c>
      <c r="D4875" t="s">
        <v>192</v>
      </c>
      <c r="E4875">
        <v>5.1029999999999999E-2</v>
      </c>
      <c r="F4875">
        <v>22.68</v>
      </c>
      <c r="G4875">
        <v>-97.917669024491801</v>
      </c>
      <c r="H4875">
        <v>-4.4216633567959702</v>
      </c>
      <c r="I4875">
        <v>-18.095296967365801</v>
      </c>
      <c r="J4875">
        <v>-1.71336738114487</v>
      </c>
      <c r="K4875">
        <v>22.719365628770799</v>
      </c>
      <c r="L4875">
        <v>30.921352532490001</v>
      </c>
      <c r="M4875">
        <v>0</v>
      </c>
      <c r="O4875">
        <v>215.69664902998201</v>
      </c>
      <c r="P4875">
        <v>0</v>
      </c>
    </row>
    <row r="4876" spans="1:17" hidden="1" x14ac:dyDescent="0.3">
      <c r="A4876" t="s">
        <v>9981</v>
      </c>
      <c r="B4876" t="s">
        <v>9982</v>
      </c>
      <c r="C4876" t="s">
        <v>10398</v>
      </c>
      <c r="D4876" t="s">
        <v>132</v>
      </c>
      <c r="E4876">
        <v>2.6800000000000001E-2</v>
      </c>
      <c r="F4876">
        <v>1.34</v>
      </c>
      <c r="G4876">
        <v>-29.5936466781231</v>
      </c>
      <c r="H4876">
        <v>-4.4216633567959702</v>
      </c>
      <c r="I4876">
        <v>-18.095296967365801</v>
      </c>
      <c r="J4876">
        <v>-1.71336738114487</v>
      </c>
      <c r="K4876">
        <v>1.3399999984863999</v>
      </c>
      <c r="L4876">
        <v>1.3398972420030399</v>
      </c>
      <c r="M4876">
        <v>100</v>
      </c>
      <c r="O4876">
        <v>0</v>
      </c>
      <c r="P4876">
        <v>0</v>
      </c>
    </row>
    <row r="4877" spans="1:17" hidden="1" x14ac:dyDescent="0.3">
      <c r="A4877" t="s">
        <v>9983</v>
      </c>
      <c r="B4877" t="s">
        <v>9984</v>
      </c>
      <c r="C4877" t="s">
        <v>10398</v>
      </c>
      <c r="D4877" t="s">
        <v>125</v>
      </c>
      <c r="E4877">
        <v>2.4500000000000001E-2</v>
      </c>
      <c r="F4877">
        <v>0.05</v>
      </c>
      <c r="G4877">
        <v>-29.5936466781231</v>
      </c>
      <c r="H4877">
        <v>-4.4216633567959702</v>
      </c>
      <c r="I4877">
        <v>131.90470303263399</v>
      </c>
      <c r="J4877">
        <v>-1.71336738114487</v>
      </c>
      <c r="K4877">
        <v>4.85012532635005E-2</v>
      </c>
      <c r="M4877">
        <v>100</v>
      </c>
      <c r="O4877">
        <v>0</v>
      </c>
    </row>
    <row r="4878" spans="1:17" hidden="1" x14ac:dyDescent="0.3">
      <c r="A4878" t="s">
        <v>9985</v>
      </c>
      <c r="B4878" t="s">
        <v>9986</v>
      </c>
      <c r="C4878" t="s">
        <v>10398</v>
      </c>
      <c r="E4878">
        <v>4.9799999999999996E-4</v>
      </c>
      <c r="F4878">
        <v>0.02</v>
      </c>
      <c r="G4878">
        <v>-29.5936466781231</v>
      </c>
      <c r="H4878">
        <v>-4.4216633567959702</v>
      </c>
      <c r="I4878">
        <v>-18.095296967365801</v>
      </c>
      <c r="J4878">
        <v>-1.71336738114487</v>
      </c>
      <c r="K4878">
        <v>0.02</v>
      </c>
      <c r="L4878">
        <v>0.02</v>
      </c>
      <c r="M4878">
        <v>50</v>
      </c>
      <c r="O4878">
        <v>0</v>
      </c>
      <c r="P4878">
        <v>0</v>
      </c>
    </row>
    <row r="4879" spans="1:17" hidden="1" x14ac:dyDescent="0.3">
      <c r="A4879" t="s">
        <v>9987</v>
      </c>
      <c r="B4879" t="s">
        <v>9988</v>
      </c>
      <c r="C4879" t="s">
        <v>10398</v>
      </c>
      <c r="D4879" t="s">
        <v>1359</v>
      </c>
      <c r="E4879">
        <v>0</v>
      </c>
      <c r="F4879">
        <v>1265.06</v>
      </c>
      <c r="G4879">
        <v>-20.329525068173201</v>
      </c>
      <c r="H4879">
        <v>-3.0562015094064101</v>
      </c>
      <c r="I4879">
        <v>-13.815494141640899</v>
      </c>
      <c r="J4879">
        <v>-1.22045842198703</v>
      </c>
      <c r="K4879">
        <v>1247.7527384832499</v>
      </c>
      <c r="L4879">
        <v>1216.4917309774901</v>
      </c>
      <c r="M4879">
        <v>36.382996971611497</v>
      </c>
      <c r="N4879">
        <v>1.6908281666232301</v>
      </c>
      <c r="O4879">
        <v>2.3666861650830802</v>
      </c>
      <c r="P4879">
        <v>9.6372176867210992</v>
      </c>
      <c r="Q4879">
        <v>-0.13193077695746</v>
      </c>
    </row>
    <row r="4880" spans="1:17" hidden="1" x14ac:dyDescent="0.3">
      <c r="A4880" t="s">
        <v>9989</v>
      </c>
      <c r="B4880" t="s">
        <v>9990</v>
      </c>
      <c r="C4880" t="s">
        <v>10398</v>
      </c>
      <c r="D4880" t="s">
        <v>1359</v>
      </c>
      <c r="E4880">
        <v>0</v>
      </c>
      <c r="F4880">
        <v>1240.6300000000001</v>
      </c>
      <c r="G4880">
        <v>-22.052233920133101</v>
      </c>
      <c r="H4880">
        <v>-3.82647849985986</v>
      </c>
      <c r="I4880">
        <v>-14.0496407642779</v>
      </c>
      <c r="J4880">
        <v>-1.54820525508731</v>
      </c>
      <c r="K4880">
        <v>1229.50733578481</v>
      </c>
      <c r="L4880">
        <v>1203.8776358427799</v>
      </c>
      <c r="M4880">
        <v>36.058663394519002</v>
      </c>
      <c r="N4880">
        <v>2.2158062912147698</v>
      </c>
      <c r="O4880">
        <v>12.2413612438841</v>
      </c>
      <c r="P4880">
        <v>10.6223807400802</v>
      </c>
      <c r="Q4880">
        <v>-0.13333261542483699</v>
      </c>
    </row>
    <row r="4881" spans="1:17" hidden="1" x14ac:dyDescent="0.3">
      <c r="A4881" t="s">
        <v>9991</v>
      </c>
      <c r="B4881" t="s">
        <v>9992</v>
      </c>
      <c r="C4881" t="s">
        <v>10398</v>
      </c>
      <c r="D4881" t="s">
        <v>753</v>
      </c>
      <c r="E4881">
        <v>0</v>
      </c>
      <c r="F4881">
        <v>54.65</v>
      </c>
      <c r="G4881">
        <v>-11.072718462985399</v>
      </c>
      <c r="H4881">
        <v>0.90882704832129702</v>
      </c>
      <c r="I4881">
        <v>-1.3965995511796701</v>
      </c>
      <c r="J4881">
        <v>1.47690986913998</v>
      </c>
      <c r="K4881">
        <v>52.312874186895598</v>
      </c>
      <c r="L4881">
        <v>49.810891050309102</v>
      </c>
      <c r="M4881">
        <v>37.853305265548997</v>
      </c>
      <c r="N4881">
        <v>0.70380738590079295</v>
      </c>
      <c r="O4881">
        <v>1.55535224153704</v>
      </c>
      <c r="P4881">
        <v>28.111960241924098</v>
      </c>
      <c r="Q4881">
        <v>7.2054511565187995E-2</v>
      </c>
    </row>
    <row r="4882" spans="1:17" hidden="1" x14ac:dyDescent="0.3">
      <c r="A4882" t="s">
        <v>9993</v>
      </c>
      <c r="B4882" t="s">
        <v>9994</v>
      </c>
      <c r="C4882" t="s">
        <v>10398</v>
      </c>
      <c r="D4882" t="s">
        <v>753</v>
      </c>
      <c r="E4882">
        <v>0</v>
      </c>
      <c r="F4882">
        <v>27.12</v>
      </c>
      <c r="G4882">
        <v>-13.6119505741159</v>
      </c>
      <c r="H4882">
        <v>1.98403059338196</v>
      </c>
      <c r="I4882">
        <v>-0.59096421173328595</v>
      </c>
      <c r="J4882">
        <v>1.5879761889127</v>
      </c>
      <c r="K4882">
        <v>25.764201708445199</v>
      </c>
      <c r="L4882">
        <v>24.6415788025833</v>
      </c>
      <c r="M4882">
        <v>42.1652590342811</v>
      </c>
      <c r="N4882">
        <v>1.0297821752616401</v>
      </c>
      <c r="O4882">
        <v>0.66371681415928696</v>
      </c>
      <c r="P4882">
        <v>24.118993135011401</v>
      </c>
      <c r="Q4882">
        <v>-2.5629607369169999E-2</v>
      </c>
    </row>
    <row r="4883" spans="1:17" hidden="1" x14ac:dyDescent="0.3">
      <c r="A4883" t="s">
        <v>9995</v>
      </c>
      <c r="B4883" t="s">
        <v>9996</v>
      </c>
      <c r="C4883" t="s">
        <v>10398</v>
      </c>
      <c r="D4883" t="s">
        <v>753</v>
      </c>
      <c r="E4883">
        <v>0</v>
      </c>
      <c r="F4883">
        <v>22.86</v>
      </c>
      <c r="G4883">
        <v>18.597718549414701</v>
      </c>
      <c r="H4883">
        <v>-0.73313876663204403</v>
      </c>
      <c r="I4883">
        <v>13.1331760521518</v>
      </c>
      <c r="J4883">
        <v>-0.55832517767975898</v>
      </c>
      <c r="K4883">
        <v>22.059675926940098</v>
      </c>
      <c r="L4883">
        <v>19.745539352983599</v>
      </c>
      <c r="M4883">
        <v>39.917065374287702</v>
      </c>
      <c r="N4883">
        <v>1.0194202975778901</v>
      </c>
      <c r="O4883">
        <v>1.79352580927383</v>
      </c>
      <c r="P4883">
        <v>58.200692041522402</v>
      </c>
      <c r="Q4883">
        <v>8.1438948753974005E-2</v>
      </c>
    </row>
    <row r="4884" spans="1:17" hidden="1" x14ac:dyDescent="0.3">
      <c r="A4884" t="s">
        <v>9997</v>
      </c>
      <c r="B4884" t="s">
        <v>9998</v>
      </c>
      <c r="C4884" t="s">
        <v>10398</v>
      </c>
      <c r="D4884" t="s">
        <v>753</v>
      </c>
      <c r="E4884">
        <v>0</v>
      </c>
      <c r="F4884">
        <v>31.61</v>
      </c>
      <c r="G4884">
        <v>25.0768039751038</v>
      </c>
      <c r="H4884">
        <v>-0.80205164241624904</v>
      </c>
      <c r="I4884">
        <v>3.24827309021568</v>
      </c>
      <c r="J4884">
        <v>-1.33083630049458</v>
      </c>
      <c r="K4884">
        <v>30.4975837403044</v>
      </c>
      <c r="L4884">
        <v>27.4037644611725</v>
      </c>
      <c r="M4884">
        <v>46.770192321881197</v>
      </c>
      <c r="N4884">
        <v>1.4442255435434099</v>
      </c>
      <c r="O4884">
        <v>2.6573869028788399</v>
      </c>
      <c r="P4884">
        <v>61.185049207077597</v>
      </c>
      <c r="Q4884">
        <v>-1.7638996257211999E-2</v>
      </c>
    </row>
    <row r="4885" spans="1:17" hidden="1" x14ac:dyDescent="0.3">
      <c r="A4885" t="s">
        <v>9999</v>
      </c>
      <c r="B4885" t="s">
        <v>10000</v>
      </c>
      <c r="C4885" t="s">
        <v>10398</v>
      </c>
      <c r="D4885" t="s">
        <v>753</v>
      </c>
      <c r="E4885">
        <v>0</v>
      </c>
      <c r="F4885">
        <v>45.08</v>
      </c>
      <c r="G4885">
        <v>0.69537066291731597</v>
      </c>
      <c r="H4885">
        <v>-2.20997299344684</v>
      </c>
      <c r="I4885">
        <v>1.06938714577183</v>
      </c>
      <c r="J4885">
        <v>-3.5555867136112802</v>
      </c>
      <c r="K4885">
        <v>43.592990161021298</v>
      </c>
      <c r="L4885">
        <v>39.267842947344697</v>
      </c>
      <c r="M4885">
        <v>42.372329352446798</v>
      </c>
      <c r="N4885">
        <v>0.85079650941987095</v>
      </c>
      <c r="O4885">
        <v>4.59183673469387</v>
      </c>
      <c r="P4885">
        <v>59.858156028368697</v>
      </c>
      <c r="Q4885">
        <v>2.6969867049001998E-2</v>
      </c>
    </row>
    <row r="4886" spans="1:17" hidden="1" x14ac:dyDescent="0.3">
      <c r="A4886" t="s">
        <v>10001</v>
      </c>
      <c r="B4886" t="s">
        <v>10002</v>
      </c>
      <c r="C4886" t="s">
        <v>10398</v>
      </c>
      <c r="D4886" t="s">
        <v>753</v>
      </c>
      <c r="E4886">
        <v>0</v>
      </c>
      <c r="F4886">
        <v>40.49</v>
      </c>
      <c r="G4886">
        <v>8.5503314863258595</v>
      </c>
      <c r="H4886">
        <v>-1.0508768399420301</v>
      </c>
      <c r="I4886">
        <v>4.9746118472237901</v>
      </c>
      <c r="J4886">
        <v>-1.1169459099719199</v>
      </c>
      <c r="K4886">
        <v>39.218875990909901</v>
      </c>
      <c r="L4886">
        <v>35.779066486467599</v>
      </c>
      <c r="M4886">
        <v>37.855201331873801</v>
      </c>
      <c r="N4886">
        <v>0.97540114197447403</v>
      </c>
      <c r="O4886">
        <v>17.559891331192802</v>
      </c>
      <c r="P4886">
        <v>67.314049586776804</v>
      </c>
      <c r="Q4886">
        <v>5.8879591037521002E-2</v>
      </c>
    </row>
    <row r="4887" spans="1:17" hidden="1" x14ac:dyDescent="0.3">
      <c r="A4887" t="s">
        <v>10003</v>
      </c>
      <c r="B4887" t="s">
        <v>10004</v>
      </c>
      <c r="C4887" t="s">
        <v>10398</v>
      </c>
      <c r="D4887" t="s">
        <v>753</v>
      </c>
      <c r="E4887">
        <v>0</v>
      </c>
      <c r="F4887">
        <v>54.57</v>
      </c>
      <c r="G4887">
        <v>-10.6270018121976</v>
      </c>
      <c r="H4887">
        <v>1.2453278798155001</v>
      </c>
      <c r="I4887">
        <v>-1.2430485733615999</v>
      </c>
      <c r="J4887">
        <v>1.2272510973221999</v>
      </c>
      <c r="K4887">
        <v>52.153852165229701</v>
      </c>
      <c r="L4887">
        <v>49.655934761969597</v>
      </c>
      <c r="M4887">
        <v>38.548106434567202</v>
      </c>
      <c r="N4887">
        <v>1.0946308196905601</v>
      </c>
      <c r="O4887">
        <v>0.43980208905993701</v>
      </c>
      <c r="P4887">
        <v>29.1597633136094</v>
      </c>
      <c r="Q4887">
        <v>-3.9160773297699998E-4</v>
      </c>
    </row>
    <row r="4888" spans="1:17" hidden="1" x14ac:dyDescent="0.3">
      <c r="A4888" t="s">
        <v>10005</v>
      </c>
      <c r="B4888" t="s">
        <v>10006</v>
      </c>
      <c r="C4888" t="s">
        <v>10398</v>
      </c>
      <c r="D4888" t="s">
        <v>753</v>
      </c>
      <c r="E4888">
        <v>0</v>
      </c>
      <c r="F4888">
        <v>163.15</v>
      </c>
      <c r="G4888">
        <v>8.4234415546828902</v>
      </c>
      <c r="H4888">
        <v>-1.2773237931277801</v>
      </c>
      <c r="I4888">
        <v>1.56000189585378</v>
      </c>
      <c r="J4888">
        <v>-1.0237963797413201</v>
      </c>
      <c r="K4888">
        <v>159.039863077208</v>
      </c>
      <c r="L4888">
        <v>144.38590104422499</v>
      </c>
      <c r="M4888">
        <v>34.574083232051997</v>
      </c>
      <c r="N4888">
        <v>0.92718688886568101</v>
      </c>
      <c r="O4888">
        <v>2.4210848912044001</v>
      </c>
      <c r="P4888">
        <v>45.2029191883232</v>
      </c>
      <c r="Q4888">
        <v>3.8010026247456002E-2</v>
      </c>
    </row>
    <row r="4889" spans="1:17" hidden="1" x14ac:dyDescent="0.3">
      <c r="A4889" t="s">
        <v>10007</v>
      </c>
      <c r="B4889" t="s">
        <v>10008</v>
      </c>
      <c r="C4889" t="s">
        <v>10398</v>
      </c>
      <c r="D4889" t="s">
        <v>472</v>
      </c>
      <c r="E4889">
        <v>0</v>
      </c>
      <c r="F4889">
        <v>79.150000000000006</v>
      </c>
      <c r="G4889">
        <v>-58.280915801467501</v>
      </c>
      <c r="H4889">
        <v>-11.6357668130706</v>
      </c>
      <c r="I4889">
        <v>-38.467530367768298</v>
      </c>
      <c r="J4889">
        <v>-8.1461159191565695</v>
      </c>
      <c r="K4889">
        <v>85.795105062838104</v>
      </c>
      <c r="L4889">
        <v>93.198566285235799</v>
      </c>
      <c r="M4889">
        <v>70.236447926634199</v>
      </c>
      <c r="N4889">
        <v>0.93665538685613303</v>
      </c>
      <c r="O4889">
        <v>67.150979153506</v>
      </c>
      <c r="P4889">
        <v>19.851605087825501</v>
      </c>
      <c r="Q4889">
        <v>0.14567341613641299</v>
      </c>
    </row>
    <row r="4890" spans="1:17" hidden="1" x14ac:dyDescent="0.3">
      <c r="A4890" t="s">
        <v>10009</v>
      </c>
      <c r="B4890" t="s">
        <v>10010</v>
      </c>
      <c r="C4890" t="s">
        <v>10398</v>
      </c>
      <c r="D4890" t="s">
        <v>753</v>
      </c>
      <c r="E4890">
        <v>0</v>
      </c>
      <c r="F4890">
        <v>286.25</v>
      </c>
      <c r="G4890">
        <v>4.8023343538501804</v>
      </c>
      <c r="H4890">
        <v>-1.28054755745233</v>
      </c>
      <c r="I4890">
        <v>1.6194786589148999</v>
      </c>
      <c r="J4890">
        <v>-0.92751968759023096</v>
      </c>
      <c r="K4890">
        <v>277.119560444998</v>
      </c>
      <c r="L4890">
        <v>254.711867453938</v>
      </c>
      <c r="M4890">
        <v>38.8935273072047</v>
      </c>
      <c r="N4890">
        <v>2.0546100315237599</v>
      </c>
      <c r="O4890">
        <v>13.537117903930101</v>
      </c>
      <c r="P4890">
        <v>42.590286425902796</v>
      </c>
      <c r="Q4890">
        <v>1.8802390589823002E-2</v>
      </c>
    </row>
    <row r="4891" spans="1:17" hidden="1" x14ac:dyDescent="0.3">
      <c r="A4891" t="s">
        <v>10011</v>
      </c>
      <c r="B4891" t="s">
        <v>10012</v>
      </c>
      <c r="C4891" t="s">
        <v>10398</v>
      </c>
      <c r="D4891" t="s">
        <v>215</v>
      </c>
      <c r="E4891">
        <v>0</v>
      </c>
      <c r="F4891">
        <v>1403.65</v>
      </c>
      <c r="G4891">
        <v>-35.751092775398703</v>
      </c>
      <c r="H4891">
        <v>-6.1779482729970896</v>
      </c>
      <c r="I4891">
        <v>-22.6835442569012</v>
      </c>
      <c r="J4891">
        <v>-3.0562846321967698</v>
      </c>
      <c r="K4891">
        <v>1455.9707436649101</v>
      </c>
      <c r="L4891">
        <v>1488.2210507011901</v>
      </c>
      <c r="M4891">
        <v>62.226032105996701</v>
      </c>
      <c r="N4891">
        <v>0.66190994165830996</v>
      </c>
      <c r="O4891">
        <v>54.953157838492402</v>
      </c>
      <c r="P4891">
        <v>20.4281240616018</v>
      </c>
      <c r="Q4891">
        <v>6.3467078324692006E-2</v>
      </c>
    </row>
    <row r="4892" spans="1:17" hidden="1" x14ac:dyDescent="0.3">
      <c r="A4892" t="s">
        <v>10013</v>
      </c>
      <c r="B4892" t="s">
        <v>10014</v>
      </c>
      <c r="C4892" t="s">
        <v>10398</v>
      </c>
      <c r="D4892" t="s">
        <v>753</v>
      </c>
      <c r="E4892">
        <v>0</v>
      </c>
      <c r="F4892">
        <v>281.41000000000003</v>
      </c>
      <c r="G4892">
        <v>0.19604062009659901</v>
      </c>
      <c r="H4892">
        <v>-0.74492241996238195</v>
      </c>
      <c r="I4892">
        <v>0.11936381818337601</v>
      </c>
      <c r="J4892">
        <v>0.12490774616200701</v>
      </c>
      <c r="K4892">
        <v>271.208581095005</v>
      </c>
      <c r="L4892">
        <v>251.08847248862099</v>
      </c>
      <c r="M4892">
        <v>30.520322535784199</v>
      </c>
      <c r="N4892">
        <v>0.38327082966967801</v>
      </c>
      <c r="O4892">
        <v>3.7631924949361899</v>
      </c>
      <c r="P4892">
        <v>38.285012285012201</v>
      </c>
      <c r="Q4892">
        <v>1.6721317295981999E-2</v>
      </c>
    </row>
    <row r="4893" spans="1:17" hidden="1" x14ac:dyDescent="0.3">
      <c r="A4893" t="s">
        <v>10015</v>
      </c>
      <c r="B4893" t="s">
        <v>10016</v>
      </c>
      <c r="C4893" t="s">
        <v>10398</v>
      </c>
      <c r="D4893" t="s">
        <v>753</v>
      </c>
      <c r="E4893">
        <v>0</v>
      </c>
      <c r="F4893">
        <v>767.06</v>
      </c>
      <c r="G4893">
        <v>36.336092873663603</v>
      </c>
      <c r="H4893">
        <v>-2.7435866599996999</v>
      </c>
      <c r="I4893">
        <v>13.2348518161703</v>
      </c>
      <c r="J4893">
        <v>-2.8586536377098</v>
      </c>
      <c r="K4893">
        <v>748.10421147763805</v>
      </c>
      <c r="L4893">
        <v>660.46315031030304</v>
      </c>
      <c r="M4893">
        <v>33.773001793398997</v>
      </c>
      <c r="N4893">
        <v>0.82148308690682903</v>
      </c>
      <c r="O4893">
        <v>0.89041274476573395</v>
      </c>
      <c r="P4893">
        <v>77.972157772621699</v>
      </c>
      <c r="Q4893">
        <v>3.7138248543373997E-2</v>
      </c>
    </row>
    <row r="4894" spans="1:17" hidden="1" x14ac:dyDescent="0.3">
      <c r="A4894" t="s">
        <v>10017</v>
      </c>
      <c r="B4894" t="s">
        <v>10018</v>
      </c>
      <c r="C4894" t="s">
        <v>10398</v>
      </c>
      <c r="D4894" t="s">
        <v>753</v>
      </c>
      <c r="E4894">
        <v>0</v>
      </c>
      <c r="F4894">
        <v>273.2</v>
      </c>
      <c r="G4894">
        <v>0.32218384163529001</v>
      </c>
      <c r="H4894">
        <v>-1.3881226997196201</v>
      </c>
      <c r="I4894">
        <v>0.22432191526728201</v>
      </c>
      <c r="J4894">
        <v>-4.5838709782671803</v>
      </c>
      <c r="K4894">
        <v>263.74667967925302</v>
      </c>
      <c r="L4894">
        <v>244.42269503073999</v>
      </c>
      <c r="M4894">
        <v>38.590708796903002</v>
      </c>
      <c r="N4894">
        <v>0.95716421156269504</v>
      </c>
      <c r="O4894">
        <v>1.7569546120058599</v>
      </c>
      <c r="P4894">
        <v>37.286432160803997</v>
      </c>
      <c r="Q4894">
        <v>1.5258138167479E-2</v>
      </c>
    </row>
    <row r="4895" spans="1:17" hidden="1" x14ac:dyDescent="0.3">
      <c r="A4895" t="s">
        <v>10019</v>
      </c>
      <c r="B4895" t="s">
        <v>10020</v>
      </c>
      <c r="C4895" t="s">
        <v>10398</v>
      </c>
      <c r="D4895" t="s">
        <v>753</v>
      </c>
      <c r="E4895">
        <v>0</v>
      </c>
      <c r="F4895">
        <v>278.08999999999997</v>
      </c>
      <c r="G4895">
        <v>-12.2362867861582</v>
      </c>
      <c r="H4895">
        <v>2.5782209426370799</v>
      </c>
      <c r="I4895">
        <v>-0.84679372088643101</v>
      </c>
      <c r="J4895">
        <v>2.3565527208844599</v>
      </c>
      <c r="K4895">
        <v>264.10127039145999</v>
      </c>
      <c r="L4895">
        <v>252.49163855735301</v>
      </c>
      <c r="M4895">
        <v>43.6990592984979</v>
      </c>
      <c r="N4895">
        <v>1.1377857068983299</v>
      </c>
      <c r="O4895">
        <v>0.32723219101731199</v>
      </c>
      <c r="P4895">
        <v>23.953643860040099</v>
      </c>
      <c r="Q4895">
        <v>-2.6504851824225999E-2</v>
      </c>
    </row>
    <row r="4896" spans="1:17" hidden="1" x14ac:dyDescent="0.3">
      <c r="A4896" t="s">
        <v>10021</v>
      </c>
      <c r="B4896" t="s">
        <v>10022</v>
      </c>
      <c r="C4896" t="s">
        <v>10398</v>
      </c>
      <c r="D4896" t="s">
        <v>753</v>
      </c>
      <c r="E4896">
        <v>0</v>
      </c>
      <c r="F4896">
        <v>279.05</v>
      </c>
      <c r="G4896">
        <v>1.1119904562359799</v>
      </c>
      <c r="H4896">
        <v>-0.96694813737487095</v>
      </c>
      <c r="I4896">
        <v>0.47279311124045598</v>
      </c>
      <c r="J4896">
        <v>-0.93112252031170295</v>
      </c>
      <c r="K4896">
        <v>268.563612516744</v>
      </c>
      <c r="L4896">
        <v>248.02961012038301</v>
      </c>
      <c r="M4896">
        <v>39.772223044646402</v>
      </c>
      <c r="N4896">
        <v>3.1818284829826902</v>
      </c>
      <c r="O4896">
        <v>0.78838917756673899</v>
      </c>
      <c r="P4896">
        <v>1222.32384021229</v>
      </c>
      <c r="Q4896">
        <v>-4.0451341168239998E-3</v>
      </c>
    </row>
    <row r="4897" spans="1:17" hidden="1" x14ac:dyDescent="0.3">
      <c r="A4897" t="s">
        <v>10023</v>
      </c>
      <c r="B4897" t="s">
        <v>10024</v>
      </c>
      <c r="C4897" t="s">
        <v>10398</v>
      </c>
      <c r="D4897" t="s">
        <v>269</v>
      </c>
      <c r="E4897">
        <v>0</v>
      </c>
      <c r="F4897">
        <v>153.5</v>
      </c>
      <c r="G4897">
        <v>-30.561388613607001</v>
      </c>
      <c r="H4897">
        <v>-9.6685769370428805</v>
      </c>
      <c r="I4897">
        <v>35.404703032634103</v>
      </c>
      <c r="J4897">
        <v>-1.71336738114487</v>
      </c>
      <c r="K4897">
        <v>154.22669983736199</v>
      </c>
      <c r="L4897">
        <v>148.73781303437099</v>
      </c>
      <c r="M4897">
        <v>50</v>
      </c>
      <c r="N4897">
        <v>0</v>
      </c>
      <c r="O4897">
        <v>5.5374592833876202</v>
      </c>
      <c r="P4897">
        <v>53.499999999999901</v>
      </c>
    </row>
    <row r="4898" spans="1:17" hidden="1" x14ac:dyDescent="0.3">
      <c r="A4898" t="s">
        <v>10025</v>
      </c>
      <c r="B4898" t="s">
        <v>10026</v>
      </c>
      <c r="C4898" t="s">
        <v>10398</v>
      </c>
      <c r="D4898" t="s">
        <v>753</v>
      </c>
      <c r="E4898">
        <v>0</v>
      </c>
      <c r="F4898">
        <v>941.31</v>
      </c>
      <c r="G4898">
        <v>25.507687973384499</v>
      </c>
      <c r="H4898">
        <v>-2.1631508866521001</v>
      </c>
      <c r="I4898">
        <v>12.822214611054401</v>
      </c>
      <c r="J4898">
        <v>-2.9494188832907899</v>
      </c>
      <c r="K4898">
        <v>904.76061331334802</v>
      </c>
      <c r="L4898">
        <v>805.51120455230398</v>
      </c>
      <c r="M4898">
        <v>37.3388535311583</v>
      </c>
      <c r="N4898">
        <v>0.87389680004331505</v>
      </c>
      <c r="O4898">
        <v>6.1286929916818096</v>
      </c>
      <c r="P4898">
        <v>66.898936170212707</v>
      </c>
      <c r="Q4898">
        <v>2.6632969630870001E-2</v>
      </c>
    </row>
    <row r="4899" spans="1:17" hidden="1" x14ac:dyDescent="0.3">
      <c r="A4899" t="s">
        <v>10027</v>
      </c>
      <c r="B4899" t="s">
        <v>10028</v>
      </c>
      <c r="C4899" t="s">
        <v>10398</v>
      </c>
      <c r="D4899" t="s">
        <v>753</v>
      </c>
      <c r="E4899">
        <v>0</v>
      </c>
      <c r="F4899">
        <v>902.4</v>
      </c>
      <c r="G4899">
        <v>-3.4984884303763302</v>
      </c>
      <c r="H4899">
        <v>-1.8121085503331</v>
      </c>
      <c r="I4899">
        <v>-0.326944601949897</v>
      </c>
      <c r="J4899">
        <v>-2.8058043559347898</v>
      </c>
      <c r="K4899">
        <v>867.81677969832401</v>
      </c>
      <c r="L4899">
        <v>808.24945437150097</v>
      </c>
      <c r="M4899">
        <v>43.617668529781398</v>
      </c>
      <c r="N4899">
        <v>3.3896827809871199</v>
      </c>
      <c r="O4899">
        <v>9.70744680851063</v>
      </c>
      <c r="P4899">
        <v>46.731707317073102</v>
      </c>
      <c r="Q4899">
        <v>3.5665262196414999E-2</v>
      </c>
    </row>
    <row r="4900" spans="1:17" hidden="1" x14ac:dyDescent="0.3">
      <c r="A4900" t="s">
        <v>10029</v>
      </c>
      <c r="B4900" t="s">
        <v>10030</v>
      </c>
      <c r="C4900" t="s">
        <v>10398</v>
      </c>
      <c r="D4900" t="s">
        <v>753</v>
      </c>
      <c r="E4900">
        <v>0</v>
      </c>
      <c r="F4900">
        <v>296.72000000000003</v>
      </c>
      <c r="G4900">
        <v>5.4325194197153204</v>
      </c>
      <c r="H4900">
        <v>-2.5475326196610601</v>
      </c>
      <c r="I4900">
        <v>3.0346834375982001</v>
      </c>
      <c r="J4900">
        <v>-1.71678035042815</v>
      </c>
      <c r="K4900">
        <v>285.58886751768</v>
      </c>
      <c r="L4900">
        <v>262.37195552555397</v>
      </c>
      <c r="M4900">
        <v>36.174903309900898</v>
      </c>
      <c r="N4900">
        <v>1.1519161590342799</v>
      </c>
      <c r="O4900">
        <v>2.2377999460771099</v>
      </c>
      <c r="P4900">
        <v>69.061591932083601</v>
      </c>
      <c r="Q4900">
        <v>1.2902501101542001E-2</v>
      </c>
    </row>
    <row r="4901" spans="1:17" hidden="1" x14ac:dyDescent="0.3">
      <c r="A4901" t="s">
        <v>10031</v>
      </c>
      <c r="B4901" t="s">
        <v>10032</v>
      </c>
      <c r="C4901" t="s">
        <v>10398</v>
      </c>
      <c r="D4901" t="s">
        <v>753</v>
      </c>
      <c r="E4901">
        <v>0</v>
      </c>
      <c r="F4901">
        <v>951.13</v>
      </c>
      <c r="G4901">
        <v>-1.97657972521826</v>
      </c>
      <c r="H4901">
        <v>-1.5411809006556201</v>
      </c>
      <c r="I4901">
        <v>-0.225097569648603</v>
      </c>
      <c r="J4901">
        <v>-1.0406206000289899</v>
      </c>
      <c r="K4901">
        <v>912.75347115196701</v>
      </c>
      <c r="L4901">
        <v>849.71919519004405</v>
      </c>
      <c r="M4901">
        <v>36.216852662223999</v>
      </c>
      <c r="N4901">
        <v>0.87188658118773898</v>
      </c>
      <c r="O4901">
        <v>0.80115231356385697</v>
      </c>
      <c r="P4901">
        <v>34.9120567375886</v>
      </c>
      <c r="Q4901">
        <v>1.1367808071405999E-2</v>
      </c>
    </row>
    <row r="4902" spans="1:17" hidden="1" x14ac:dyDescent="0.3">
      <c r="A4902" t="s">
        <v>10033</v>
      </c>
      <c r="B4902" t="s">
        <v>10034</v>
      </c>
      <c r="C4902" t="s">
        <v>10398</v>
      </c>
      <c r="D4902" t="s">
        <v>753</v>
      </c>
      <c r="E4902">
        <v>0</v>
      </c>
      <c r="F4902">
        <v>921.58</v>
      </c>
      <c r="G4902">
        <v>-1.96866398874493</v>
      </c>
      <c r="H4902">
        <v>-1.41193264849092</v>
      </c>
      <c r="I4902">
        <v>-9.9829443711211496E-2</v>
      </c>
      <c r="J4902">
        <v>-1.11668229827195</v>
      </c>
      <c r="K4902">
        <v>885.00556787632195</v>
      </c>
      <c r="L4902">
        <v>823.89791728039995</v>
      </c>
      <c r="M4902">
        <v>37.423081017166801</v>
      </c>
      <c r="N4902">
        <v>0.55809025422140501</v>
      </c>
      <c r="O4902">
        <v>0.31467696781612903</v>
      </c>
      <c r="P4902">
        <v>35.101298853607702</v>
      </c>
      <c r="Q4902">
        <v>2.5475784075280001E-3</v>
      </c>
    </row>
    <row r="4903" spans="1:17" hidden="1" x14ac:dyDescent="0.3">
      <c r="A4903" t="s">
        <v>10035</v>
      </c>
      <c r="B4903" t="s">
        <v>10036</v>
      </c>
      <c r="C4903" t="s">
        <v>10398</v>
      </c>
      <c r="D4903" t="s">
        <v>753</v>
      </c>
      <c r="E4903">
        <v>0</v>
      </c>
      <c r="F4903">
        <v>273.43</v>
      </c>
      <c r="G4903">
        <v>-14.1443982403592</v>
      </c>
      <c r="H4903">
        <v>1.4606895843804899</v>
      </c>
      <c r="I4903">
        <v>-1.21490028445573</v>
      </c>
      <c r="J4903">
        <v>1.6992489580485099</v>
      </c>
      <c r="K4903">
        <v>260.58417565477498</v>
      </c>
      <c r="L4903">
        <v>249.298636075822</v>
      </c>
      <c r="M4903">
        <v>45.289626408737497</v>
      </c>
      <c r="N4903">
        <v>0.80241654891501801</v>
      </c>
      <c r="O4903">
        <v>0.65464652744762197</v>
      </c>
      <c r="P4903">
        <v>23.723981900452401</v>
      </c>
    </row>
    <row r="4904" spans="1:17" hidden="1" x14ac:dyDescent="0.3">
      <c r="A4904" t="s">
        <v>10037</v>
      </c>
      <c r="B4904" t="s">
        <v>10038</v>
      </c>
      <c r="C4904" t="s">
        <v>10398</v>
      </c>
      <c r="D4904" t="s">
        <v>753</v>
      </c>
      <c r="E4904">
        <v>0</v>
      </c>
      <c r="F4904">
        <v>450.75</v>
      </c>
      <c r="G4904">
        <v>0.86567432561047397</v>
      </c>
      <c r="H4904">
        <v>-3.0199949192041302</v>
      </c>
      <c r="I4904">
        <v>0.96490007957144597</v>
      </c>
      <c r="J4904">
        <v>-5.23040403576542</v>
      </c>
      <c r="K4904">
        <v>435.54585840392099</v>
      </c>
      <c r="L4904">
        <v>392.59337834855597</v>
      </c>
      <c r="M4904">
        <v>43.691570787736502</v>
      </c>
      <c r="N4904">
        <v>0.66240201283724798</v>
      </c>
      <c r="O4904">
        <v>4.9916805324459101</v>
      </c>
      <c r="P4904">
        <v>42.192429022082003</v>
      </c>
    </row>
    <row r="4905" spans="1:17" hidden="1" x14ac:dyDescent="0.3">
      <c r="A4905" t="s">
        <v>10039</v>
      </c>
      <c r="B4905" t="s">
        <v>10040</v>
      </c>
      <c r="C4905" t="s">
        <v>10398</v>
      </c>
      <c r="D4905" t="s">
        <v>753</v>
      </c>
      <c r="E4905">
        <v>0</v>
      </c>
      <c r="F4905">
        <v>547.98</v>
      </c>
      <c r="G4905">
        <v>-10.9293187368511</v>
      </c>
      <c r="H4905">
        <v>0.63768181330103002</v>
      </c>
      <c r="I4905">
        <v>-1.6771962662823801</v>
      </c>
      <c r="J4905">
        <v>1.1160525214457699</v>
      </c>
      <c r="K4905">
        <v>524.06888663059203</v>
      </c>
      <c r="L4905">
        <v>499.011603002448</v>
      </c>
      <c r="M4905">
        <v>38.951823625668403</v>
      </c>
      <c r="N4905">
        <v>0.64481808785072803</v>
      </c>
      <c r="O4905">
        <v>0.63140990547101405</v>
      </c>
      <c r="P4905">
        <v>28.152478952291801</v>
      </c>
    </row>
    <row r="4906" spans="1:17" hidden="1" x14ac:dyDescent="0.3">
      <c r="A4906" t="s">
        <v>10041</v>
      </c>
      <c r="B4906" t="s">
        <v>10042</v>
      </c>
      <c r="C4906" t="s">
        <v>10398</v>
      </c>
      <c r="D4906" t="s">
        <v>1359</v>
      </c>
      <c r="E4906">
        <v>0</v>
      </c>
      <c r="F4906">
        <v>123.73</v>
      </c>
      <c r="G4906">
        <v>-22.929853574674802</v>
      </c>
      <c r="H4906">
        <v>-4.3571055775835701</v>
      </c>
      <c r="I4906">
        <v>-15.0299075462913</v>
      </c>
      <c r="J4906">
        <v>-1.7053022145991801</v>
      </c>
      <c r="K4906">
        <v>123.418844907153</v>
      </c>
      <c r="L4906">
        <v>120.899500566101</v>
      </c>
      <c r="M4906">
        <v>42.831285615245399</v>
      </c>
      <c r="N4906">
        <v>0.135850683314578</v>
      </c>
      <c r="O4906">
        <v>3.0469570839731501</v>
      </c>
      <c r="P4906">
        <v>6.8941684665226797</v>
      </c>
    </row>
    <row r="4907" spans="1:17" hidden="1" x14ac:dyDescent="0.3">
      <c r="A4907" t="s">
        <v>10043</v>
      </c>
      <c r="B4907" t="s">
        <v>10044</v>
      </c>
      <c r="C4907" t="s">
        <v>10398</v>
      </c>
      <c r="D4907" t="s">
        <v>753</v>
      </c>
      <c r="E4907">
        <v>0</v>
      </c>
      <c r="F4907">
        <v>43.75</v>
      </c>
      <c r="G4907">
        <v>4.2802823304447903</v>
      </c>
      <c r="H4907">
        <v>-0.213921111063825</v>
      </c>
      <c r="I4907">
        <v>2.1961520290597498</v>
      </c>
      <c r="J4907">
        <v>-1.1098390617391001</v>
      </c>
      <c r="K4907">
        <v>41.851133738924297</v>
      </c>
      <c r="L4907">
        <v>38.545470391460498</v>
      </c>
      <c r="M4907">
        <v>40.246772189485696</v>
      </c>
      <c r="N4907">
        <v>0.78357974980628498</v>
      </c>
      <c r="O4907">
        <v>0.18285714285712901</v>
      </c>
      <c r="P4907">
        <v>41.402714932126599</v>
      </c>
    </row>
    <row r="4908" spans="1:17" hidden="1" x14ac:dyDescent="0.3">
      <c r="A4908" t="s">
        <v>10045</v>
      </c>
      <c r="B4908" t="s">
        <v>10046</v>
      </c>
      <c r="C4908" t="s">
        <v>10398</v>
      </c>
      <c r="D4908" t="s">
        <v>1359</v>
      </c>
      <c r="E4908">
        <v>0</v>
      </c>
      <c r="F4908">
        <v>57.29</v>
      </c>
      <c r="G4908">
        <v>-21.069304946734601</v>
      </c>
      <c r="H4908">
        <v>-4.61353497723902</v>
      </c>
      <c r="I4908">
        <v>-13.532420530059801</v>
      </c>
      <c r="J4908">
        <v>-0.79625979737063302</v>
      </c>
      <c r="K4908">
        <v>56.829024533571598</v>
      </c>
      <c r="L4908">
        <v>55.399116974908601</v>
      </c>
      <c r="M4908">
        <v>51.453169897924603</v>
      </c>
      <c r="N4908">
        <v>0.35109999541724002</v>
      </c>
      <c r="O4908">
        <v>4.7128643742363403</v>
      </c>
      <c r="P4908">
        <v>9.1030279946676895</v>
      </c>
    </row>
    <row r="4909" spans="1:17" hidden="1" x14ac:dyDescent="0.3">
      <c r="A4909" t="s">
        <v>10047</v>
      </c>
      <c r="B4909" t="s">
        <v>10048</v>
      </c>
      <c r="C4909" t="s">
        <v>10398</v>
      </c>
      <c r="D4909" t="s">
        <v>605</v>
      </c>
      <c r="M4909">
        <v>50</v>
      </c>
    </row>
    <row r="4910" spans="1:17" hidden="1" x14ac:dyDescent="0.3">
      <c r="A4910" t="s">
        <v>10049</v>
      </c>
      <c r="B4910" t="s">
        <v>10050</v>
      </c>
      <c r="C4910" t="s">
        <v>10398</v>
      </c>
    </row>
    <row r="4911" spans="1:17" hidden="1" x14ac:dyDescent="0.3">
      <c r="A4911" t="s">
        <v>10051</v>
      </c>
      <c r="B4911" t="s">
        <v>10052</v>
      </c>
      <c r="C4911" t="s">
        <v>10398</v>
      </c>
      <c r="D4911" t="s">
        <v>514</v>
      </c>
      <c r="F4911">
        <v>250</v>
      </c>
      <c r="G4911">
        <v>-5.5931859894901201</v>
      </c>
      <c r="H4911">
        <v>-1.87035303188851</v>
      </c>
      <c r="I4911">
        <v>-12.2495918825592</v>
      </c>
      <c r="J4911">
        <v>1.0670674632677399</v>
      </c>
      <c r="N4911">
        <v>1</v>
      </c>
    </row>
    <row r="4912" spans="1:17" hidden="1" x14ac:dyDescent="0.3">
      <c r="A4912" t="s">
        <v>10053</v>
      </c>
      <c r="B4912" t="s">
        <v>10054</v>
      </c>
      <c r="C4912" t="s">
        <v>10398</v>
      </c>
      <c r="F4912">
        <v>10.28</v>
      </c>
      <c r="G4912">
        <v>-5.5931859894901201</v>
      </c>
      <c r="H4912">
        <v>-1.87035303188851</v>
      </c>
      <c r="I4912">
        <v>-12.2495918825592</v>
      </c>
      <c r="J4912">
        <v>1.0670674632677399</v>
      </c>
    </row>
    <row r="4913" spans="1:16" hidden="1" x14ac:dyDescent="0.3">
      <c r="A4913" t="s">
        <v>10055</v>
      </c>
      <c r="B4913" t="s">
        <v>10056</v>
      </c>
      <c r="C4913" t="s">
        <v>10398</v>
      </c>
      <c r="F4913">
        <v>1.1499999999999999</v>
      </c>
      <c r="G4913">
        <v>-5.5931859894901201</v>
      </c>
      <c r="H4913">
        <v>-1.87035303188851</v>
      </c>
      <c r="I4913">
        <v>-12.2495918825592</v>
      </c>
      <c r="J4913">
        <v>1.0670674632677399</v>
      </c>
    </row>
    <row r="4914" spans="1:16" hidden="1" x14ac:dyDescent="0.3">
      <c r="A4914" t="s">
        <v>10057</v>
      </c>
      <c r="B4914" t="s">
        <v>10058</v>
      </c>
      <c r="C4914" t="s">
        <v>10398</v>
      </c>
      <c r="D4914" t="s">
        <v>125</v>
      </c>
      <c r="F4914">
        <v>90.08</v>
      </c>
      <c r="G4914">
        <v>16.0254933154106</v>
      </c>
      <c r="H4914">
        <v>-8.5837663140796501</v>
      </c>
      <c r="I4914">
        <v>-11.188104942680299</v>
      </c>
      <c r="J4914">
        <v>-8.4297852915926299</v>
      </c>
      <c r="K4914">
        <v>90.177618874292804</v>
      </c>
      <c r="L4914">
        <v>87.967071019428502</v>
      </c>
      <c r="N4914">
        <v>0.40462992502791501</v>
      </c>
      <c r="O4914">
        <v>39.598134991118997</v>
      </c>
      <c r="P4914">
        <v>51.267842149454196</v>
      </c>
    </row>
    <row r="4915" spans="1:16" hidden="1" x14ac:dyDescent="0.3">
      <c r="A4915" t="s">
        <v>10059</v>
      </c>
      <c r="B4915" t="s">
        <v>10060</v>
      </c>
      <c r="C4915" t="s">
        <v>10398</v>
      </c>
    </row>
    <row r="4916" spans="1:16" hidden="1" x14ac:dyDescent="0.3">
      <c r="A4916" t="s">
        <v>10061</v>
      </c>
      <c r="B4916" t="s">
        <v>10062</v>
      </c>
      <c r="C4916" t="s">
        <v>10398</v>
      </c>
    </row>
    <row r="4917" spans="1:16" hidden="1" x14ac:dyDescent="0.3">
      <c r="A4917" t="s">
        <v>10063</v>
      </c>
      <c r="B4917" t="s">
        <v>10064</v>
      </c>
      <c r="C4917" t="s">
        <v>10398</v>
      </c>
    </row>
    <row r="4918" spans="1:16" hidden="1" x14ac:dyDescent="0.3">
      <c r="A4918" t="s">
        <v>10065</v>
      </c>
      <c r="B4918" t="s">
        <v>10066</v>
      </c>
      <c r="C4918" t="s">
        <v>10398</v>
      </c>
    </row>
    <row r="4919" spans="1:16" hidden="1" x14ac:dyDescent="0.3">
      <c r="A4919" t="s">
        <v>10067</v>
      </c>
      <c r="B4919" t="s">
        <v>10068</v>
      </c>
      <c r="C4919" t="s">
        <v>10398</v>
      </c>
    </row>
    <row r="4920" spans="1:16" hidden="1" x14ac:dyDescent="0.3">
      <c r="A4920" t="s">
        <v>10069</v>
      </c>
      <c r="B4920" t="s">
        <v>10070</v>
      </c>
      <c r="C4920" t="s">
        <v>10398</v>
      </c>
    </row>
    <row r="4921" spans="1:16" hidden="1" x14ac:dyDescent="0.3">
      <c r="A4921" t="s">
        <v>10071</v>
      </c>
      <c r="B4921" t="s">
        <v>10072</v>
      </c>
      <c r="C4921" t="s">
        <v>10398</v>
      </c>
    </row>
    <row r="4922" spans="1:16" hidden="1" x14ac:dyDescent="0.3">
      <c r="A4922" t="s">
        <v>10073</v>
      </c>
      <c r="B4922" t="s">
        <v>10074</v>
      </c>
      <c r="C4922" t="s">
        <v>10398</v>
      </c>
    </row>
    <row r="4923" spans="1:16" hidden="1" x14ac:dyDescent="0.3">
      <c r="A4923" t="s">
        <v>10075</v>
      </c>
      <c r="B4923" t="s">
        <v>10076</v>
      </c>
      <c r="C4923" t="s">
        <v>10398</v>
      </c>
      <c r="D4923" t="s">
        <v>533</v>
      </c>
      <c r="F4923">
        <v>0</v>
      </c>
      <c r="G4923">
        <v>-29.5936466781231</v>
      </c>
      <c r="M4923">
        <v>50</v>
      </c>
    </row>
    <row r="4924" spans="1:16" hidden="1" x14ac:dyDescent="0.3">
      <c r="A4924" t="s">
        <v>10077</v>
      </c>
      <c r="B4924" t="s">
        <v>10078</v>
      </c>
      <c r="C4924" t="s">
        <v>10398</v>
      </c>
    </row>
    <row r="4925" spans="1:16" hidden="1" x14ac:dyDescent="0.3">
      <c r="A4925" t="s">
        <v>10079</v>
      </c>
      <c r="B4925" t="s">
        <v>10080</v>
      </c>
      <c r="C4925" t="s">
        <v>10398</v>
      </c>
      <c r="F4925">
        <v>0.78</v>
      </c>
      <c r="G4925">
        <v>-29.5936466781231</v>
      </c>
      <c r="H4925">
        <v>-11.4804868862077</v>
      </c>
      <c r="I4925">
        <v>-12.689891561960399</v>
      </c>
      <c r="J4925">
        <v>-2.9633673811448702</v>
      </c>
      <c r="K4925">
        <v>0.801301083415772</v>
      </c>
      <c r="L4925">
        <v>0.81972542254023595</v>
      </c>
      <c r="N4925">
        <v>0.45397496236129598</v>
      </c>
      <c r="O4925">
        <v>24.358974358974301</v>
      </c>
      <c r="P4925">
        <v>59.183673469387699</v>
      </c>
    </row>
    <row r="4926" spans="1:16" hidden="1" x14ac:dyDescent="0.3">
      <c r="A4926" t="s">
        <v>10081</v>
      </c>
      <c r="B4926" t="s">
        <v>10082</v>
      </c>
      <c r="C4926" t="s">
        <v>10398</v>
      </c>
      <c r="D4926" t="s">
        <v>125</v>
      </c>
      <c r="F4926">
        <v>0</v>
      </c>
      <c r="G4926">
        <v>-29.5936466781231</v>
      </c>
      <c r="M4926">
        <v>50</v>
      </c>
    </row>
    <row r="4927" spans="1:16" hidden="1" x14ac:dyDescent="0.3">
      <c r="A4927" t="s">
        <v>10083</v>
      </c>
      <c r="B4927" t="s">
        <v>10084</v>
      </c>
      <c r="C4927" t="s">
        <v>10398</v>
      </c>
      <c r="F4927">
        <v>0</v>
      </c>
      <c r="G4927">
        <v>-29.5936466781231</v>
      </c>
      <c r="M4927">
        <v>50</v>
      </c>
    </row>
    <row r="4928" spans="1:16" hidden="1" x14ac:dyDescent="0.3">
      <c r="A4928" t="s">
        <v>10085</v>
      </c>
      <c r="B4928" t="s">
        <v>10086</v>
      </c>
      <c r="C4928" t="s">
        <v>10398</v>
      </c>
      <c r="D4928" t="s">
        <v>407</v>
      </c>
      <c r="F4928">
        <v>0</v>
      </c>
      <c r="G4928">
        <v>-29.5936466781231</v>
      </c>
      <c r="M4928">
        <v>50</v>
      </c>
    </row>
    <row r="4929" spans="1:13" hidden="1" x14ac:dyDescent="0.3">
      <c r="A4929" t="s">
        <v>10087</v>
      </c>
      <c r="B4929" t="s">
        <v>10088</v>
      </c>
      <c r="C4929" t="s">
        <v>10398</v>
      </c>
      <c r="D4929" t="s">
        <v>533</v>
      </c>
    </row>
    <row r="4930" spans="1:13" hidden="1" x14ac:dyDescent="0.3">
      <c r="A4930" t="s">
        <v>10089</v>
      </c>
      <c r="B4930" t="s">
        <v>10090</v>
      </c>
      <c r="C4930" t="s">
        <v>10398</v>
      </c>
      <c r="D4930" t="s">
        <v>259</v>
      </c>
    </row>
    <row r="4931" spans="1:13" hidden="1" x14ac:dyDescent="0.3">
      <c r="A4931" t="s">
        <v>10091</v>
      </c>
      <c r="B4931" t="s">
        <v>10092</v>
      </c>
      <c r="C4931" t="s">
        <v>10398</v>
      </c>
      <c r="D4931" t="s">
        <v>132</v>
      </c>
      <c r="F4931">
        <v>0</v>
      </c>
      <c r="G4931">
        <v>-29.5936466781231</v>
      </c>
    </row>
    <row r="4932" spans="1:13" hidden="1" x14ac:dyDescent="0.3">
      <c r="A4932" t="s">
        <v>10093</v>
      </c>
      <c r="B4932" t="s">
        <v>10094</v>
      </c>
      <c r="C4932" t="s">
        <v>10398</v>
      </c>
      <c r="D4932" t="s">
        <v>605</v>
      </c>
      <c r="F4932">
        <v>0</v>
      </c>
      <c r="G4932">
        <v>-29.5936466781231</v>
      </c>
      <c r="M4932">
        <v>50</v>
      </c>
    </row>
    <row r="4933" spans="1:13" hidden="1" x14ac:dyDescent="0.3">
      <c r="A4933" t="s">
        <v>10095</v>
      </c>
      <c r="B4933" t="s">
        <v>10096</v>
      </c>
      <c r="C4933" t="s">
        <v>10398</v>
      </c>
      <c r="F4933">
        <v>0</v>
      </c>
      <c r="G4933">
        <v>-29.5936466781231</v>
      </c>
      <c r="M4933">
        <v>50</v>
      </c>
    </row>
    <row r="4934" spans="1:13" hidden="1" x14ac:dyDescent="0.3">
      <c r="A4934" t="s">
        <v>10097</v>
      </c>
      <c r="B4934" t="s">
        <v>10098</v>
      </c>
      <c r="C4934" t="s">
        <v>10398</v>
      </c>
    </row>
    <row r="4935" spans="1:13" hidden="1" x14ac:dyDescent="0.3">
      <c r="A4935" t="s">
        <v>10099</v>
      </c>
      <c r="B4935" t="s">
        <v>10100</v>
      </c>
      <c r="C4935" t="s">
        <v>10398</v>
      </c>
      <c r="D4935" t="s">
        <v>605</v>
      </c>
      <c r="F4935">
        <v>0</v>
      </c>
      <c r="G4935">
        <v>-29.5936466781231</v>
      </c>
      <c r="M4935">
        <v>50</v>
      </c>
    </row>
    <row r="4936" spans="1:13" hidden="1" x14ac:dyDescent="0.3">
      <c r="A4936" t="s">
        <v>10101</v>
      </c>
      <c r="B4936" t="s">
        <v>10102</v>
      </c>
      <c r="C4936" t="s">
        <v>10398</v>
      </c>
      <c r="D4936" t="s">
        <v>141</v>
      </c>
      <c r="F4936">
        <v>0</v>
      </c>
      <c r="G4936">
        <v>-29.5936466781231</v>
      </c>
      <c r="M4936">
        <v>50</v>
      </c>
    </row>
    <row r="4937" spans="1:13" hidden="1" x14ac:dyDescent="0.3">
      <c r="A4937" t="s">
        <v>10103</v>
      </c>
      <c r="B4937" t="s">
        <v>10104</v>
      </c>
      <c r="C4937" t="s">
        <v>10398</v>
      </c>
      <c r="D4937" t="s">
        <v>605</v>
      </c>
      <c r="F4937">
        <v>0</v>
      </c>
      <c r="G4937">
        <v>-29.5936466781231</v>
      </c>
      <c r="M4937">
        <v>50</v>
      </c>
    </row>
    <row r="4938" spans="1:13" hidden="1" x14ac:dyDescent="0.3">
      <c r="A4938" t="s">
        <v>10105</v>
      </c>
      <c r="B4938" t="s">
        <v>10106</v>
      </c>
      <c r="C4938" t="s">
        <v>10398</v>
      </c>
      <c r="D4938" t="s">
        <v>141</v>
      </c>
      <c r="F4938">
        <v>0</v>
      </c>
      <c r="G4938">
        <v>-29.5936466781231</v>
      </c>
      <c r="M4938">
        <v>50</v>
      </c>
    </row>
    <row r="4939" spans="1:13" hidden="1" x14ac:dyDescent="0.3">
      <c r="A4939" t="s">
        <v>10107</v>
      </c>
      <c r="B4939" t="s">
        <v>10108</v>
      </c>
      <c r="C4939" t="s">
        <v>10398</v>
      </c>
      <c r="F4939">
        <v>0</v>
      </c>
      <c r="G4939">
        <v>-29.5936466781231</v>
      </c>
      <c r="M4939">
        <v>50</v>
      </c>
    </row>
    <row r="4940" spans="1:13" hidden="1" x14ac:dyDescent="0.3">
      <c r="A4940" t="s">
        <v>10109</v>
      </c>
      <c r="B4940" t="s">
        <v>10110</v>
      </c>
      <c r="C4940" t="s">
        <v>10398</v>
      </c>
      <c r="D4940" t="s">
        <v>46</v>
      </c>
      <c r="F4940">
        <v>0</v>
      </c>
      <c r="G4940">
        <v>-29.5936466781231</v>
      </c>
      <c r="M4940">
        <v>50</v>
      </c>
    </row>
    <row r="4941" spans="1:13" hidden="1" x14ac:dyDescent="0.3">
      <c r="A4941" t="s">
        <v>10111</v>
      </c>
      <c r="B4941" t="s">
        <v>10112</v>
      </c>
      <c r="C4941" t="s">
        <v>10398</v>
      </c>
      <c r="D4941" t="s">
        <v>3147</v>
      </c>
      <c r="F4941">
        <v>0</v>
      </c>
      <c r="G4941">
        <v>-29.5936466781231</v>
      </c>
      <c r="M4941">
        <v>50</v>
      </c>
    </row>
    <row r="4942" spans="1:13" hidden="1" x14ac:dyDescent="0.3">
      <c r="A4942" t="s">
        <v>10113</v>
      </c>
      <c r="B4942" t="s">
        <v>10114</v>
      </c>
      <c r="C4942" t="s">
        <v>10398</v>
      </c>
      <c r="D4942" t="s">
        <v>77</v>
      </c>
      <c r="F4942">
        <v>0</v>
      </c>
      <c r="G4942">
        <v>-29.5936466781231</v>
      </c>
      <c r="M4942">
        <v>50</v>
      </c>
    </row>
    <row r="4943" spans="1:13" hidden="1" x14ac:dyDescent="0.3">
      <c r="A4943" t="s">
        <v>10115</v>
      </c>
      <c r="B4943" t="s">
        <v>10116</v>
      </c>
      <c r="C4943" t="s">
        <v>10398</v>
      </c>
      <c r="D4943" t="s">
        <v>226</v>
      </c>
      <c r="F4943">
        <v>0</v>
      </c>
      <c r="G4943">
        <v>-29.5936466781231</v>
      </c>
      <c r="M4943">
        <v>50</v>
      </c>
    </row>
    <row r="4944" spans="1:13" hidden="1" x14ac:dyDescent="0.3">
      <c r="A4944" t="s">
        <v>10117</v>
      </c>
      <c r="B4944" t="s">
        <v>10118</v>
      </c>
      <c r="C4944" t="s">
        <v>10398</v>
      </c>
      <c r="D4944" t="s">
        <v>407</v>
      </c>
      <c r="F4944">
        <v>0</v>
      </c>
      <c r="G4944">
        <v>-29.5936466781231</v>
      </c>
      <c r="M4944">
        <v>50</v>
      </c>
    </row>
    <row r="4945" spans="1:16" hidden="1" x14ac:dyDescent="0.3">
      <c r="A4945" t="s">
        <v>10119</v>
      </c>
      <c r="B4945" t="s">
        <v>10120</v>
      </c>
      <c r="C4945" t="s">
        <v>10398</v>
      </c>
      <c r="D4945" t="s">
        <v>141</v>
      </c>
      <c r="F4945">
        <v>0</v>
      </c>
      <c r="G4945">
        <v>-29.5936466781231</v>
      </c>
      <c r="M4945">
        <v>50</v>
      </c>
    </row>
    <row r="4946" spans="1:16" hidden="1" x14ac:dyDescent="0.3">
      <c r="A4946" t="s">
        <v>10121</v>
      </c>
      <c r="B4946" t="s">
        <v>10122</v>
      </c>
      <c r="C4946" t="s">
        <v>10398</v>
      </c>
      <c r="D4946" t="s">
        <v>991</v>
      </c>
      <c r="F4946">
        <v>4.5199999999999996</v>
      </c>
      <c r="G4946">
        <v>-29.5936466781231</v>
      </c>
      <c r="H4946">
        <v>-4.4216633567959702</v>
      </c>
      <c r="I4946">
        <v>-18.095296967365801</v>
      </c>
      <c r="J4946">
        <v>-1.71336738114487</v>
      </c>
      <c r="O4946">
        <v>0</v>
      </c>
      <c r="P4946">
        <v>0</v>
      </c>
    </row>
    <row r="4947" spans="1:16" hidden="1" x14ac:dyDescent="0.3">
      <c r="A4947" t="s">
        <v>10123</v>
      </c>
      <c r="B4947" t="s">
        <v>10124</v>
      </c>
      <c r="C4947" t="s">
        <v>10398</v>
      </c>
      <c r="F4947">
        <v>21.13</v>
      </c>
      <c r="G4947">
        <v>-33.722503302442497</v>
      </c>
      <c r="H4947">
        <v>3.6783366432040299</v>
      </c>
      <c r="I4947">
        <v>3.5512200159386502</v>
      </c>
      <c r="J4947">
        <v>-7.7133673811448702</v>
      </c>
      <c r="K4947">
        <v>21.088660326939799</v>
      </c>
      <c r="L4947">
        <v>20.606186132699399</v>
      </c>
      <c r="N4947">
        <v>0.88685489411039298</v>
      </c>
      <c r="O4947">
        <v>34.8319924278277</v>
      </c>
      <c r="P4947">
        <v>32.893081761006201</v>
      </c>
    </row>
    <row r="4948" spans="1:16" hidden="1" x14ac:dyDescent="0.3">
      <c r="A4948" t="s">
        <v>10125</v>
      </c>
      <c r="B4948" t="s">
        <v>10126</v>
      </c>
      <c r="C4948" t="s">
        <v>10398</v>
      </c>
      <c r="D4948" t="s">
        <v>1223</v>
      </c>
    </row>
    <row r="4949" spans="1:16" hidden="1" x14ac:dyDescent="0.3">
      <c r="A4949" t="s">
        <v>10127</v>
      </c>
      <c r="B4949" t="s">
        <v>10128</v>
      </c>
      <c r="C4949" t="s">
        <v>10398</v>
      </c>
      <c r="F4949">
        <v>0</v>
      </c>
      <c r="G4949">
        <v>-29.5936466781231</v>
      </c>
      <c r="M4949">
        <v>50</v>
      </c>
    </row>
    <row r="4950" spans="1:16" hidden="1" x14ac:dyDescent="0.3">
      <c r="A4950" t="s">
        <v>10129</v>
      </c>
      <c r="B4950" t="s">
        <v>10130</v>
      </c>
      <c r="C4950" t="s">
        <v>10398</v>
      </c>
      <c r="D4950" t="s">
        <v>533</v>
      </c>
      <c r="F4950">
        <v>0</v>
      </c>
      <c r="G4950">
        <v>-29.5936466781231</v>
      </c>
      <c r="M4950">
        <v>50</v>
      </c>
    </row>
    <row r="4951" spans="1:16" hidden="1" x14ac:dyDescent="0.3">
      <c r="A4951" t="s">
        <v>10131</v>
      </c>
      <c r="B4951" t="s">
        <v>10132</v>
      </c>
      <c r="C4951" t="s">
        <v>10398</v>
      </c>
      <c r="D4951" t="s">
        <v>533</v>
      </c>
      <c r="F4951">
        <v>0</v>
      </c>
      <c r="G4951">
        <v>-29.5936466781231</v>
      </c>
      <c r="M4951">
        <v>50</v>
      </c>
    </row>
    <row r="4952" spans="1:16" hidden="1" x14ac:dyDescent="0.3">
      <c r="A4952" t="s">
        <v>10133</v>
      </c>
      <c r="B4952" t="s">
        <v>10134</v>
      </c>
      <c r="C4952" t="s">
        <v>10398</v>
      </c>
      <c r="F4952">
        <v>0</v>
      </c>
      <c r="G4952">
        <v>-29.5936466781231</v>
      </c>
      <c r="M4952">
        <v>50</v>
      </c>
    </row>
    <row r="4953" spans="1:16" hidden="1" x14ac:dyDescent="0.3">
      <c r="A4953" t="s">
        <v>10135</v>
      </c>
      <c r="B4953" t="s">
        <v>10136</v>
      </c>
      <c r="C4953" t="s">
        <v>10398</v>
      </c>
      <c r="F4953">
        <v>0</v>
      </c>
      <c r="G4953">
        <v>-29.5936466781231</v>
      </c>
      <c r="M4953">
        <v>50</v>
      </c>
    </row>
    <row r="4954" spans="1:16" hidden="1" x14ac:dyDescent="0.3">
      <c r="A4954" t="s">
        <v>10137</v>
      </c>
      <c r="B4954" t="s">
        <v>10138</v>
      </c>
      <c r="C4954" t="s">
        <v>10398</v>
      </c>
      <c r="D4954" t="s">
        <v>51</v>
      </c>
      <c r="F4954">
        <v>0</v>
      </c>
      <c r="G4954">
        <v>-29.5936466781231</v>
      </c>
      <c r="M4954">
        <v>50</v>
      </c>
    </row>
    <row r="4955" spans="1:16" hidden="1" x14ac:dyDescent="0.3">
      <c r="A4955" t="s">
        <v>10139</v>
      </c>
      <c r="B4955" t="s">
        <v>10140</v>
      </c>
      <c r="C4955" t="s">
        <v>10398</v>
      </c>
      <c r="F4955">
        <v>0</v>
      </c>
      <c r="G4955">
        <v>-29.5936466781231</v>
      </c>
      <c r="M4955">
        <v>50</v>
      </c>
    </row>
    <row r="4956" spans="1:16" hidden="1" x14ac:dyDescent="0.3">
      <c r="A4956" t="s">
        <v>10141</v>
      </c>
      <c r="B4956" t="s">
        <v>10142</v>
      </c>
      <c r="C4956" t="s">
        <v>10398</v>
      </c>
      <c r="D4956" t="s">
        <v>533</v>
      </c>
      <c r="F4956">
        <v>0</v>
      </c>
      <c r="G4956">
        <v>-29.5936466781231</v>
      </c>
      <c r="M4956">
        <v>50</v>
      </c>
    </row>
    <row r="4957" spans="1:16" hidden="1" x14ac:dyDescent="0.3">
      <c r="A4957" t="s">
        <v>10143</v>
      </c>
      <c r="B4957" t="s">
        <v>10144</v>
      </c>
      <c r="C4957" t="s">
        <v>10398</v>
      </c>
      <c r="D4957" t="s">
        <v>141</v>
      </c>
      <c r="F4957">
        <v>0</v>
      </c>
      <c r="G4957">
        <v>-29.5936466781231</v>
      </c>
    </row>
    <row r="4958" spans="1:16" hidden="1" x14ac:dyDescent="0.3">
      <c r="A4958" t="s">
        <v>10145</v>
      </c>
      <c r="B4958" t="s">
        <v>10146</v>
      </c>
      <c r="C4958" t="s">
        <v>10398</v>
      </c>
      <c r="D4958" t="s">
        <v>533</v>
      </c>
      <c r="F4958">
        <v>0</v>
      </c>
      <c r="G4958">
        <v>-29.5936466781231</v>
      </c>
      <c r="M4958">
        <v>50</v>
      </c>
    </row>
    <row r="4959" spans="1:16" hidden="1" x14ac:dyDescent="0.3">
      <c r="A4959" t="s">
        <v>10147</v>
      </c>
      <c r="B4959" t="s">
        <v>10148</v>
      </c>
      <c r="C4959" t="s">
        <v>10398</v>
      </c>
      <c r="D4959" t="s">
        <v>132</v>
      </c>
      <c r="F4959">
        <v>0</v>
      </c>
      <c r="G4959">
        <v>-29.5936466781231</v>
      </c>
      <c r="M4959">
        <v>50</v>
      </c>
    </row>
    <row r="4960" spans="1:16" hidden="1" x14ac:dyDescent="0.3">
      <c r="A4960" t="s">
        <v>10149</v>
      </c>
      <c r="B4960" t="s">
        <v>10150</v>
      </c>
      <c r="C4960" t="s">
        <v>10398</v>
      </c>
      <c r="D4960" t="s">
        <v>132</v>
      </c>
      <c r="F4960">
        <v>0</v>
      </c>
      <c r="G4960">
        <v>-29.5936466781231</v>
      </c>
      <c r="M4960">
        <v>50</v>
      </c>
    </row>
    <row r="4961" spans="1:13" hidden="1" x14ac:dyDescent="0.3">
      <c r="A4961" t="s">
        <v>10151</v>
      </c>
      <c r="B4961" t="s">
        <v>10152</v>
      </c>
      <c r="C4961" t="s">
        <v>10398</v>
      </c>
      <c r="D4961" t="s">
        <v>533</v>
      </c>
      <c r="F4961">
        <v>0</v>
      </c>
      <c r="G4961">
        <v>-29.5936466781231</v>
      </c>
      <c r="M4961">
        <v>50</v>
      </c>
    </row>
    <row r="4962" spans="1:13" hidden="1" x14ac:dyDescent="0.3">
      <c r="A4962" t="s">
        <v>10153</v>
      </c>
      <c r="B4962" t="s">
        <v>10154</v>
      </c>
      <c r="C4962" t="s">
        <v>10398</v>
      </c>
      <c r="F4962">
        <v>0</v>
      </c>
      <c r="G4962">
        <v>-29.5936466781231</v>
      </c>
      <c r="M4962">
        <v>50</v>
      </c>
    </row>
    <row r="4963" spans="1:13" hidden="1" x14ac:dyDescent="0.3">
      <c r="A4963" t="s">
        <v>10155</v>
      </c>
      <c r="B4963" t="s">
        <v>10156</v>
      </c>
      <c r="C4963" t="s">
        <v>10398</v>
      </c>
      <c r="D4963" t="s">
        <v>407</v>
      </c>
      <c r="F4963">
        <v>0</v>
      </c>
      <c r="G4963">
        <v>-29.5936466781231</v>
      </c>
      <c r="M4963">
        <v>50</v>
      </c>
    </row>
    <row r="4964" spans="1:13" hidden="1" x14ac:dyDescent="0.3">
      <c r="A4964" t="s">
        <v>10157</v>
      </c>
      <c r="B4964" t="s">
        <v>10158</v>
      </c>
      <c r="C4964" t="s">
        <v>10398</v>
      </c>
      <c r="D4964" t="s">
        <v>533</v>
      </c>
      <c r="F4964">
        <v>0</v>
      </c>
      <c r="G4964">
        <v>-29.5936466781231</v>
      </c>
    </row>
    <row r="4965" spans="1:13" hidden="1" x14ac:dyDescent="0.3">
      <c r="A4965" t="s">
        <v>10159</v>
      </c>
      <c r="B4965" t="s">
        <v>10160</v>
      </c>
      <c r="C4965" t="s">
        <v>10398</v>
      </c>
      <c r="F4965">
        <v>0</v>
      </c>
      <c r="G4965">
        <v>-29.5936466781231</v>
      </c>
      <c r="M4965">
        <v>50</v>
      </c>
    </row>
    <row r="4966" spans="1:13" hidden="1" x14ac:dyDescent="0.3">
      <c r="A4966" t="s">
        <v>10161</v>
      </c>
      <c r="B4966" t="s">
        <v>10162</v>
      </c>
      <c r="C4966" t="s">
        <v>10398</v>
      </c>
      <c r="D4966" t="s">
        <v>533</v>
      </c>
      <c r="F4966">
        <v>0</v>
      </c>
      <c r="G4966">
        <v>-29.5936466781231</v>
      </c>
      <c r="M4966">
        <v>50</v>
      </c>
    </row>
    <row r="4967" spans="1:13" hidden="1" x14ac:dyDescent="0.3">
      <c r="A4967" t="s">
        <v>10163</v>
      </c>
      <c r="B4967" t="s">
        <v>10164</v>
      </c>
      <c r="C4967" t="s">
        <v>10398</v>
      </c>
      <c r="D4967" t="s">
        <v>141</v>
      </c>
      <c r="F4967">
        <v>0</v>
      </c>
      <c r="G4967">
        <v>-29.5936466781231</v>
      </c>
      <c r="M4967">
        <v>50</v>
      </c>
    </row>
    <row r="4968" spans="1:13" hidden="1" x14ac:dyDescent="0.3">
      <c r="A4968" t="s">
        <v>10165</v>
      </c>
      <c r="B4968" t="s">
        <v>10166</v>
      </c>
      <c r="C4968" t="s">
        <v>10398</v>
      </c>
      <c r="D4968" t="s">
        <v>54</v>
      </c>
      <c r="F4968">
        <v>0</v>
      </c>
      <c r="G4968">
        <v>-29.5936466781231</v>
      </c>
      <c r="M4968">
        <v>50</v>
      </c>
    </row>
    <row r="4969" spans="1:13" hidden="1" x14ac:dyDescent="0.3">
      <c r="A4969" t="s">
        <v>10167</v>
      </c>
      <c r="B4969" t="s">
        <v>10168</v>
      </c>
      <c r="C4969" t="s">
        <v>10398</v>
      </c>
      <c r="D4969" t="s">
        <v>514</v>
      </c>
      <c r="F4969">
        <v>0</v>
      </c>
      <c r="G4969">
        <v>-29.5936466781231</v>
      </c>
      <c r="M4969">
        <v>50</v>
      </c>
    </row>
    <row r="4970" spans="1:13" hidden="1" x14ac:dyDescent="0.3">
      <c r="A4970" t="s">
        <v>10169</v>
      </c>
      <c r="B4970" t="s">
        <v>10170</v>
      </c>
      <c r="C4970" t="s">
        <v>10398</v>
      </c>
      <c r="D4970" t="s">
        <v>215</v>
      </c>
      <c r="F4970">
        <v>0</v>
      </c>
      <c r="G4970">
        <v>-29.5936466781231</v>
      </c>
      <c r="M4970">
        <v>50</v>
      </c>
    </row>
    <row r="4971" spans="1:13" hidden="1" x14ac:dyDescent="0.3">
      <c r="A4971" t="s">
        <v>10171</v>
      </c>
      <c r="B4971" t="s">
        <v>10172</v>
      </c>
      <c r="C4971" t="s">
        <v>10398</v>
      </c>
      <c r="D4971" t="s">
        <v>215</v>
      </c>
      <c r="F4971">
        <v>0</v>
      </c>
      <c r="G4971">
        <v>-29.5936466781231</v>
      </c>
      <c r="M4971">
        <v>50</v>
      </c>
    </row>
    <row r="4972" spans="1:13" hidden="1" x14ac:dyDescent="0.3">
      <c r="A4972" t="s">
        <v>10173</v>
      </c>
      <c r="B4972" t="s">
        <v>10174</v>
      </c>
      <c r="C4972" t="s">
        <v>10398</v>
      </c>
      <c r="F4972">
        <v>0</v>
      </c>
      <c r="G4972">
        <v>-29.5936466781231</v>
      </c>
      <c r="M4972">
        <v>50</v>
      </c>
    </row>
    <row r="4973" spans="1:13" hidden="1" x14ac:dyDescent="0.3">
      <c r="A4973" t="s">
        <v>10175</v>
      </c>
      <c r="B4973" t="s">
        <v>10176</v>
      </c>
      <c r="C4973" t="s">
        <v>10398</v>
      </c>
      <c r="F4973">
        <v>0</v>
      </c>
      <c r="G4973">
        <v>-29.5936466781231</v>
      </c>
      <c r="M4973">
        <v>50</v>
      </c>
    </row>
    <row r="4974" spans="1:13" hidden="1" x14ac:dyDescent="0.3">
      <c r="A4974" t="s">
        <v>10177</v>
      </c>
      <c r="B4974" t="s">
        <v>10178</v>
      </c>
      <c r="C4974" t="s">
        <v>10398</v>
      </c>
      <c r="D4974" t="s">
        <v>364</v>
      </c>
      <c r="F4974">
        <v>0</v>
      </c>
      <c r="G4974">
        <v>-29.5936466781231</v>
      </c>
      <c r="M4974">
        <v>50</v>
      </c>
    </row>
    <row r="4975" spans="1:13" hidden="1" x14ac:dyDescent="0.3">
      <c r="A4975" t="s">
        <v>10179</v>
      </c>
      <c r="B4975" t="s">
        <v>10180</v>
      </c>
      <c r="C4975" t="s">
        <v>10398</v>
      </c>
      <c r="D4975" t="s">
        <v>278</v>
      </c>
      <c r="F4975">
        <v>0</v>
      </c>
      <c r="G4975">
        <v>-29.5936466781231</v>
      </c>
      <c r="M4975">
        <v>50</v>
      </c>
    </row>
    <row r="4976" spans="1:13" hidden="1" x14ac:dyDescent="0.3">
      <c r="A4976" t="s">
        <v>10181</v>
      </c>
      <c r="B4976" t="s">
        <v>10182</v>
      </c>
      <c r="C4976" t="s">
        <v>10398</v>
      </c>
      <c r="D4976" t="s">
        <v>46</v>
      </c>
    </row>
    <row r="4977" spans="1:16" hidden="1" x14ac:dyDescent="0.3">
      <c r="A4977" t="s">
        <v>25</v>
      </c>
      <c r="B4977" t="s">
        <v>10183</v>
      </c>
      <c r="C4977" t="s">
        <v>10398</v>
      </c>
      <c r="D4977" t="s">
        <v>27</v>
      </c>
      <c r="F4977">
        <v>1304.05</v>
      </c>
      <c r="G4977">
        <v>119.104741802853</v>
      </c>
      <c r="H4977">
        <v>13.5647514566403</v>
      </c>
      <c r="I4977">
        <v>38.735731294810897</v>
      </c>
      <c r="J4977">
        <v>0.191317984120737</v>
      </c>
      <c r="K4977">
        <v>1130.6265089723199</v>
      </c>
      <c r="L4977">
        <v>924.14856242086</v>
      </c>
      <c r="N4977">
        <v>1.0917280448587201</v>
      </c>
      <c r="O4977">
        <v>0.68632337717111602</v>
      </c>
      <c r="P4977">
        <v>157.921281645569</v>
      </c>
    </row>
    <row r="4978" spans="1:16" hidden="1" x14ac:dyDescent="0.3">
      <c r="A4978" t="s">
        <v>10184</v>
      </c>
      <c r="B4978" t="s">
        <v>10185</v>
      </c>
      <c r="C4978" t="s">
        <v>10398</v>
      </c>
      <c r="F4978">
        <v>171.75</v>
      </c>
      <c r="G4978">
        <v>131.82187843603199</v>
      </c>
      <c r="H4978">
        <v>-15.106942544613201</v>
      </c>
      <c r="I4978">
        <v>22.683391557224201</v>
      </c>
      <c r="J4978">
        <v>-5.6969963033822602</v>
      </c>
      <c r="K4978">
        <v>163.39632340023999</v>
      </c>
      <c r="L4978">
        <v>119.414293274591</v>
      </c>
      <c r="N4978">
        <v>0.428036680076468</v>
      </c>
      <c r="O4978">
        <v>18.7772925764192</v>
      </c>
      <c r="P4978">
        <v>181.096563011456</v>
      </c>
    </row>
    <row r="4979" spans="1:16" hidden="1" x14ac:dyDescent="0.3">
      <c r="A4979" t="s">
        <v>10186</v>
      </c>
      <c r="B4979" t="s">
        <v>10187</v>
      </c>
      <c r="C4979" t="s">
        <v>10398</v>
      </c>
      <c r="F4979">
        <v>0</v>
      </c>
      <c r="G4979">
        <v>-29.5936466781231</v>
      </c>
      <c r="M4979">
        <v>50</v>
      </c>
    </row>
    <row r="4980" spans="1:16" hidden="1" x14ac:dyDescent="0.3">
      <c r="A4980" t="s">
        <v>10188</v>
      </c>
      <c r="B4980" t="s">
        <v>10189</v>
      </c>
      <c r="C4980" t="s">
        <v>10398</v>
      </c>
      <c r="D4980" t="s">
        <v>46</v>
      </c>
    </row>
    <row r="4981" spans="1:16" hidden="1" x14ac:dyDescent="0.3">
      <c r="A4981" t="s">
        <v>10190</v>
      </c>
      <c r="B4981" t="s">
        <v>10191</v>
      </c>
      <c r="C4981" t="s">
        <v>10398</v>
      </c>
      <c r="D4981" t="s">
        <v>95</v>
      </c>
      <c r="F4981">
        <v>101.63</v>
      </c>
      <c r="G4981">
        <v>-29.5936466781231</v>
      </c>
      <c r="H4981">
        <v>-4.4216633567959702</v>
      </c>
      <c r="I4981">
        <v>-18.262291073456201</v>
      </c>
      <c r="J4981">
        <v>-1.71336738114487</v>
      </c>
      <c r="K4981">
        <v>99.253148025387006</v>
      </c>
      <c r="N4981">
        <v>0</v>
      </c>
      <c r="O4981">
        <v>0.16727344288103199</v>
      </c>
    </row>
    <row r="4982" spans="1:16" hidden="1" x14ac:dyDescent="0.3">
      <c r="A4982" t="s">
        <v>10192</v>
      </c>
      <c r="B4982" t="s">
        <v>10193</v>
      </c>
      <c r="C4982" t="s">
        <v>10398</v>
      </c>
      <c r="D4982" t="s">
        <v>753</v>
      </c>
      <c r="F4982">
        <v>28.35</v>
      </c>
      <c r="G4982">
        <v>9.7868842953281892</v>
      </c>
      <c r="H4982">
        <v>6.1314947444201904</v>
      </c>
      <c r="I4982">
        <v>11.4158953578967</v>
      </c>
      <c r="J4982">
        <v>-0.89046934894451701</v>
      </c>
      <c r="K4982">
        <v>26.463514727448398</v>
      </c>
      <c r="L4982">
        <v>24.0149156391454</v>
      </c>
      <c r="N4982">
        <v>0.95026542089344501</v>
      </c>
      <c r="O4982">
        <v>5.8201058201058098</v>
      </c>
      <c r="P4982">
        <v>71.818181818181799</v>
      </c>
    </row>
    <row r="4983" spans="1:16" hidden="1" x14ac:dyDescent="0.3">
      <c r="A4983" t="s">
        <v>10194</v>
      </c>
      <c r="B4983" t="s">
        <v>10195</v>
      </c>
      <c r="C4983" t="s">
        <v>10398</v>
      </c>
      <c r="D4983" t="s">
        <v>753</v>
      </c>
      <c r="F4983">
        <v>87.66</v>
      </c>
      <c r="G4983">
        <v>-7.4875037612823601</v>
      </c>
      <c r="H4983">
        <v>1.16802463260289</v>
      </c>
      <c r="I4983">
        <v>1.6097419511101401</v>
      </c>
      <c r="J4983">
        <v>2.6070325236397101</v>
      </c>
      <c r="K4983">
        <v>84.021648971494102</v>
      </c>
      <c r="L4983">
        <v>80.566907764659902</v>
      </c>
      <c r="N4983">
        <v>1.42625270907042</v>
      </c>
      <c r="O4983">
        <v>7.2895277207392297</v>
      </c>
      <c r="P4983">
        <v>30.078646683484099</v>
      </c>
    </row>
    <row r="4984" spans="1:16" hidden="1" x14ac:dyDescent="0.3">
      <c r="A4984" t="s">
        <v>10196</v>
      </c>
      <c r="B4984" t="s">
        <v>10197</v>
      </c>
      <c r="C4984" t="s">
        <v>10398</v>
      </c>
      <c r="D4984" t="s">
        <v>1359</v>
      </c>
      <c r="F4984">
        <v>240.2</v>
      </c>
      <c r="G4984">
        <v>-19.813025105910999</v>
      </c>
      <c r="H4984">
        <v>-2.28491122004383</v>
      </c>
      <c r="I4984">
        <v>-12.3967271103801</v>
      </c>
      <c r="J4984">
        <v>-1.29319931391798</v>
      </c>
      <c r="K4984">
        <v>236.410693422294</v>
      </c>
      <c r="L4984">
        <v>228.669219019058</v>
      </c>
      <c r="N4984">
        <v>0.57070561338867498</v>
      </c>
      <c r="O4984">
        <v>3.9550374687760099</v>
      </c>
      <c r="P4984">
        <v>11.1008325624421</v>
      </c>
    </row>
    <row r="4985" spans="1:16" hidden="1" x14ac:dyDescent="0.3">
      <c r="A4985" t="s">
        <v>10198</v>
      </c>
      <c r="B4985" t="s">
        <v>10199</v>
      </c>
      <c r="C4985" t="s">
        <v>10398</v>
      </c>
      <c r="D4985" t="s">
        <v>753</v>
      </c>
      <c r="F4985">
        <v>1159</v>
      </c>
      <c r="G4985">
        <v>-19.893877625005299</v>
      </c>
      <c r="H4985">
        <v>-2.54333200575417</v>
      </c>
      <c r="I4985">
        <v>-13.2226552445228</v>
      </c>
      <c r="J4985">
        <v>-1.2302294174497399</v>
      </c>
      <c r="K4985">
        <v>1142.6677759305901</v>
      </c>
      <c r="L4985">
        <v>1112.8350126709399</v>
      </c>
      <c r="N4985">
        <v>0.73202229962008603</v>
      </c>
      <c r="O4985">
        <v>8.9387402933563198</v>
      </c>
      <c r="P4985">
        <v>34.973040328872997</v>
      </c>
    </row>
    <row r="4986" spans="1:16" hidden="1" x14ac:dyDescent="0.3">
      <c r="A4986" t="s">
        <v>10200</v>
      </c>
      <c r="B4986" t="s">
        <v>10201</v>
      </c>
      <c r="C4986" t="s">
        <v>10398</v>
      </c>
      <c r="D4986" t="s">
        <v>753</v>
      </c>
      <c r="F4986">
        <v>94.88</v>
      </c>
      <c r="G4986">
        <v>15.527185380610399</v>
      </c>
      <c r="H4986">
        <v>-3.9343235962281198</v>
      </c>
      <c r="I4986">
        <v>0.401018756375847</v>
      </c>
      <c r="J4986">
        <v>-1.3429970107745099</v>
      </c>
      <c r="K4986">
        <v>93.853927615776499</v>
      </c>
      <c r="L4986">
        <v>86.107474728817195</v>
      </c>
      <c r="N4986">
        <v>0.56219534253856596</v>
      </c>
      <c r="O4986">
        <v>3.14080944350758</v>
      </c>
      <c r="P4986">
        <v>56.826446280991703</v>
      </c>
    </row>
    <row r="4987" spans="1:16" hidden="1" x14ac:dyDescent="0.3">
      <c r="A4987" t="s">
        <v>10202</v>
      </c>
      <c r="B4987" t="s">
        <v>10203</v>
      </c>
      <c r="C4987" t="s">
        <v>10398</v>
      </c>
      <c r="D4987" t="s">
        <v>753</v>
      </c>
      <c r="F4987">
        <v>54.36</v>
      </c>
      <c r="G4987">
        <v>-10.929599526846101</v>
      </c>
      <c r="H4987">
        <v>-1.2097557970623201</v>
      </c>
      <c r="I4987">
        <v>-1.59293948772592</v>
      </c>
      <c r="J4987">
        <v>-1.10244718259581</v>
      </c>
      <c r="K4987">
        <v>52.058564135470299</v>
      </c>
      <c r="L4987">
        <v>49.573033140262403</v>
      </c>
      <c r="N4987">
        <v>0.19022782500093099</v>
      </c>
      <c r="O4987">
        <v>8.3885209713024196</v>
      </c>
      <c r="P4987">
        <v>33.398773006134903</v>
      </c>
    </row>
    <row r="4988" spans="1:16" hidden="1" x14ac:dyDescent="0.3">
      <c r="A4988" t="s">
        <v>10204</v>
      </c>
      <c r="B4988" t="s">
        <v>10205</v>
      </c>
      <c r="C4988" t="s">
        <v>10398</v>
      </c>
      <c r="D4988" t="s">
        <v>1359</v>
      </c>
      <c r="F4988">
        <v>1009.53</v>
      </c>
      <c r="G4988">
        <v>-28.640646678123101</v>
      </c>
      <c r="H4988">
        <v>-3.8598320257338701</v>
      </c>
      <c r="I4988">
        <v>-17.142296967365802</v>
      </c>
      <c r="J4988">
        <v>-1.59534812119505</v>
      </c>
      <c r="K4988">
        <v>1004.71504791774</v>
      </c>
      <c r="L4988">
        <v>1001.64046800986</v>
      </c>
      <c r="N4988">
        <v>1.7724675531345899</v>
      </c>
      <c r="O4988">
        <v>10.942715917308</v>
      </c>
      <c r="P4988">
        <v>1.0540540540540499</v>
      </c>
    </row>
    <row r="4989" spans="1:16" hidden="1" x14ac:dyDescent="0.3">
      <c r="A4989" t="s">
        <v>10206</v>
      </c>
      <c r="B4989" t="s">
        <v>10207</v>
      </c>
      <c r="C4989" t="s">
        <v>10398</v>
      </c>
      <c r="D4989" t="s">
        <v>753</v>
      </c>
      <c r="F4989">
        <v>185.29</v>
      </c>
      <c r="G4989">
        <v>22.134162034618399</v>
      </c>
      <c r="H4989">
        <v>-1.2679035363694799</v>
      </c>
      <c r="I4989">
        <v>16.095027482228499</v>
      </c>
      <c r="J4989">
        <v>-2.74707040687978</v>
      </c>
      <c r="K4989">
        <v>179.42999887006999</v>
      </c>
      <c r="L4989">
        <v>159.112924189702</v>
      </c>
      <c r="N4989">
        <v>1.1456210701095</v>
      </c>
      <c r="O4989">
        <v>2.5149765232878201</v>
      </c>
      <c r="P4989">
        <v>61.121739130434698</v>
      </c>
    </row>
    <row r="4990" spans="1:16" hidden="1" x14ac:dyDescent="0.3">
      <c r="A4990" t="s">
        <v>10208</v>
      </c>
      <c r="B4990" t="s">
        <v>10209</v>
      </c>
      <c r="C4990" t="s">
        <v>10398</v>
      </c>
      <c r="D4990" t="s">
        <v>753</v>
      </c>
      <c r="F4990">
        <v>22.32</v>
      </c>
      <c r="G4990">
        <v>18.0109870507839</v>
      </c>
      <c r="H4990">
        <v>-1.8290707642033801</v>
      </c>
      <c r="I4990">
        <v>12.431018822107699</v>
      </c>
      <c r="J4990">
        <v>-2.3411700717278299</v>
      </c>
      <c r="K4990">
        <v>21.6278315667948</v>
      </c>
      <c r="L4990">
        <v>19.3013724862411</v>
      </c>
      <c r="N4990">
        <v>1.1544508397778499</v>
      </c>
      <c r="O4990">
        <v>3.0465949820788398</v>
      </c>
      <c r="P4990">
        <v>57.515878616796002</v>
      </c>
    </row>
    <row r="4991" spans="1:16" hidden="1" x14ac:dyDescent="0.3">
      <c r="A4991" t="s">
        <v>10210</v>
      </c>
      <c r="B4991" t="s">
        <v>10211</v>
      </c>
      <c r="C4991" t="s">
        <v>10398</v>
      </c>
      <c r="D4991" t="s">
        <v>753</v>
      </c>
      <c r="F4991">
        <v>38.299999999999997</v>
      </c>
      <c r="G4991">
        <v>7.6823389849592898</v>
      </c>
      <c r="H4991">
        <v>-3.0946994502142302</v>
      </c>
      <c r="I4991">
        <v>2.64871312090649</v>
      </c>
      <c r="J4991">
        <v>-0.46701362882454001</v>
      </c>
      <c r="K4991">
        <v>37.3089358845437</v>
      </c>
      <c r="L4991">
        <v>34.134730779227901</v>
      </c>
      <c r="N4991">
        <v>0.89360528027717201</v>
      </c>
      <c r="O4991">
        <v>15.926892950391601</v>
      </c>
      <c r="P4991">
        <v>47.3076923076922</v>
      </c>
    </row>
    <row r="4992" spans="1:16" hidden="1" x14ac:dyDescent="0.3">
      <c r="A4992" t="s">
        <v>10212</v>
      </c>
      <c r="B4992" t="s">
        <v>10213</v>
      </c>
      <c r="C4992" t="s">
        <v>10398</v>
      </c>
      <c r="D4992" t="s">
        <v>1680</v>
      </c>
      <c r="F4992">
        <v>73</v>
      </c>
      <c r="G4992">
        <v>-6.6980237825002398</v>
      </c>
      <c r="H4992">
        <v>-1.8336277182723999</v>
      </c>
      <c r="I4992">
        <v>-6.1492764183703104</v>
      </c>
      <c r="J4992">
        <v>-0.94937238183940098</v>
      </c>
      <c r="K4992">
        <v>70.983934126526407</v>
      </c>
      <c r="L4992">
        <v>68.1113008798891</v>
      </c>
      <c r="N4992">
        <v>0.365761344844935</v>
      </c>
      <c r="O4992">
        <v>12.3287671232876</v>
      </c>
      <c r="P4992">
        <v>30.124777183600699</v>
      </c>
    </row>
    <row r="4993" spans="1:16" hidden="1" x14ac:dyDescent="0.3">
      <c r="A4993" t="s">
        <v>10214</v>
      </c>
      <c r="B4993" t="s">
        <v>10215</v>
      </c>
      <c r="C4993" t="s">
        <v>10398</v>
      </c>
      <c r="D4993" t="s">
        <v>753</v>
      </c>
      <c r="F4993">
        <v>1000</v>
      </c>
      <c r="G4993">
        <v>-29.592646668122999</v>
      </c>
      <c r="H4993">
        <v>-4.4226633467960701</v>
      </c>
      <c r="I4993">
        <v>-18.095296967365801</v>
      </c>
      <c r="J4993">
        <v>-1.71236737114477</v>
      </c>
      <c r="K4993">
        <v>1000.0002502043</v>
      </c>
      <c r="L4993">
        <v>999.99945023211797</v>
      </c>
      <c r="N4993">
        <v>0.38175612922452601</v>
      </c>
      <c r="O4993">
        <v>3</v>
      </c>
      <c r="P4993">
        <v>0.59957345780854399</v>
      </c>
    </row>
    <row r="4994" spans="1:16" hidden="1" x14ac:dyDescent="0.3">
      <c r="A4994" t="s">
        <v>10216</v>
      </c>
      <c r="B4994" t="s">
        <v>10217</v>
      </c>
      <c r="C4994" t="s">
        <v>10398</v>
      </c>
      <c r="D4994" t="s">
        <v>753</v>
      </c>
      <c r="F4994">
        <v>67.03</v>
      </c>
      <c r="G4994">
        <v>-0.167116459934295</v>
      </c>
      <c r="H4994">
        <v>-8.0323383960424195</v>
      </c>
      <c r="I4994">
        <v>-18.303723348190601</v>
      </c>
      <c r="J4994">
        <v>-1.0876224466991</v>
      </c>
      <c r="K4994">
        <v>70.056856146680602</v>
      </c>
      <c r="L4994">
        <v>66.748845226681198</v>
      </c>
      <c r="N4994">
        <v>1.01282320341753</v>
      </c>
      <c r="O4994">
        <v>29.345069371923</v>
      </c>
      <c r="P4994">
        <v>43.779493779493698</v>
      </c>
    </row>
    <row r="4995" spans="1:16" hidden="1" x14ac:dyDescent="0.3">
      <c r="A4995" t="s">
        <v>10218</v>
      </c>
      <c r="B4995" t="s">
        <v>10219</v>
      </c>
      <c r="C4995" t="s">
        <v>10398</v>
      </c>
      <c r="D4995" t="s">
        <v>753</v>
      </c>
      <c r="F4995">
        <v>85.6</v>
      </c>
      <c r="G4995">
        <v>-2.2126942971707702</v>
      </c>
      <c r="H4995">
        <v>-2.0300159123380399</v>
      </c>
      <c r="I4995">
        <v>-0.59358111287034199</v>
      </c>
      <c r="J4995">
        <v>-1.79629594411134</v>
      </c>
      <c r="K4995">
        <v>82.340503545474704</v>
      </c>
      <c r="L4995">
        <v>76.572962163368103</v>
      </c>
      <c r="N4995">
        <v>1.43225776504771</v>
      </c>
      <c r="O4995">
        <v>3.4579439252336601</v>
      </c>
      <c r="P4995">
        <v>35.980937251787097</v>
      </c>
    </row>
    <row r="4996" spans="1:16" hidden="1" x14ac:dyDescent="0.3">
      <c r="A4996" t="s">
        <v>10220</v>
      </c>
      <c r="B4996" t="s">
        <v>10221</v>
      </c>
      <c r="C4996" t="s">
        <v>10398</v>
      </c>
      <c r="D4996" t="s">
        <v>753</v>
      </c>
      <c r="F4996">
        <v>217.93</v>
      </c>
      <c r="G4996">
        <v>12.3248216730099</v>
      </c>
      <c r="H4996">
        <v>0.97752407283836995</v>
      </c>
      <c r="I4996">
        <v>3.5513678386625802</v>
      </c>
      <c r="J4996">
        <v>-1.28426290353294</v>
      </c>
      <c r="K4996">
        <v>205.928998502897</v>
      </c>
      <c r="L4996">
        <v>186.28733630394501</v>
      </c>
      <c r="N4996">
        <v>1.0560323175922499</v>
      </c>
      <c r="O4996">
        <v>0.94984628091587797</v>
      </c>
      <c r="P4996">
        <v>54.472639637085301</v>
      </c>
    </row>
    <row r="4997" spans="1:16" hidden="1" x14ac:dyDescent="0.3">
      <c r="A4997" t="s">
        <v>10222</v>
      </c>
      <c r="B4997" t="s">
        <v>10223</v>
      </c>
      <c r="C4997" t="s">
        <v>10398</v>
      </c>
      <c r="F4997">
        <v>0</v>
      </c>
      <c r="G4997">
        <v>-29.5936466781231</v>
      </c>
    </row>
    <row r="4998" spans="1:16" hidden="1" x14ac:dyDescent="0.3">
      <c r="A4998" t="s">
        <v>10224</v>
      </c>
      <c r="B4998" t="s">
        <v>10225</v>
      </c>
      <c r="C4998" t="s">
        <v>10398</v>
      </c>
      <c r="D4998" t="s">
        <v>1359</v>
      </c>
      <c r="F4998">
        <v>27.33</v>
      </c>
      <c r="G4998">
        <v>-20.709184526728698</v>
      </c>
      <c r="H4998">
        <v>-2.6955845575464301</v>
      </c>
      <c r="I4998">
        <v>-12.777377892221301</v>
      </c>
      <c r="J4998">
        <v>-1.52859280612639</v>
      </c>
      <c r="K4998">
        <v>26.800729637399201</v>
      </c>
      <c r="L4998">
        <v>26.057743207006101</v>
      </c>
      <c r="N4998">
        <v>0.54452481015060406</v>
      </c>
      <c r="O4998">
        <v>9.0376875228686409</v>
      </c>
      <c r="P4998">
        <v>15.3651329674968</v>
      </c>
    </row>
    <row r="4999" spans="1:16" hidden="1" x14ac:dyDescent="0.3">
      <c r="A4999" t="s">
        <v>10226</v>
      </c>
      <c r="B4999" t="s">
        <v>10227</v>
      </c>
      <c r="C4999" t="s">
        <v>10398</v>
      </c>
      <c r="D4999" t="s">
        <v>753</v>
      </c>
      <c r="F4999">
        <v>87.3</v>
      </c>
      <c r="G4999">
        <v>-8.5286071551720894</v>
      </c>
      <c r="H4999">
        <v>0.23813539739664799</v>
      </c>
      <c r="I4999">
        <v>0.18135931227101601</v>
      </c>
      <c r="J4999">
        <v>2.1625094468185102</v>
      </c>
      <c r="K4999">
        <v>84.575100595336295</v>
      </c>
      <c r="L4999">
        <v>81.634673614251597</v>
      </c>
      <c r="N4999">
        <v>0.68107819998681896</v>
      </c>
      <c r="O4999">
        <v>9.9656357388316206</v>
      </c>
      <c r="P4999">
        <v>28.3823529411764</v>
      </c>
    </row>
    <row r="5000" spans="1:16" hidden="1" x14ac:dyDescent="0.3">
      <c r="A5000" t="s">
        <v>10228</v>
      </c>
      <c r="B5000" t="s">
        <v>10229</v>
      </c>
      <c r="C5000" t="s">
        <v>10398</v>
      </c>
      <c r="D5000" t="s">
        <v>1680</v>
      </c>
      <c r="F5000">
        <v>72.849999999999994</v>
      </c>
      <c r="G5000">
        <v>-5.9094361518073502</v>
      </c>
      <c r="H5000">
        <v>-1.18216696409544</v>
      </c>
      <c r="I5000">
        <v>-6.6015718372771302</v>
      </c>
      <c r="J5000">
        <v>0.51383530830743196</v>
      </c>
      <c r="K5000">
        <v>70.922295076271993</v>
      </c>
      <c r="L5000">
        <v>67.980558989887896</v>
      </c>
      <c r="N5000">
        <v>0.19451989097369299</v>
      </c>
      <c r="O5000">
        <v>3.8572409059711701</v>
      </c>
      <c r="P5000">
        <v>32.454545454545404</v>
      </c>
    </row>
    <row r="5001" spans="1:16" hidden="1" x14ac:dyDescent="0.3">
      <c r="A5001" t="s">
        <v>10230</v>
      </c>
      <c r="B5001" t="s">
        <v>10231</v>
      </c>
      <c r="C5001" t="s">
        <v>10398</v>
      </c>
      <c r="D5001" t="s">
        <v>753</v>
      </c>
      <c r="F5001">
        <v>87.73</v>
      </c>
      <c r="G5001">
        <v>-8.2352291929938009</v>
      </c>
      <c r="H5001">
        <v>0.45491701647313798</v>
      </c>
      <c r="I5001">
        <v>1.42786379557689</v>
      </c>
      <c r="J5001">
        <v>1.84150124327551</v>
      </c>
      <c r="K5001">
        <v>84.410397435556305</v>
      </c>
      <c r="L5001">
        <v>81.070021364204706</v>
      </c>
      <c r="N5001">
        <v>3.0070660305004102</v>
      </c>
      <c r="O5001">
        <v>7.8878376838025597</v>
      </c>
      <c r="P5001">
        <v>28.995735921188</v>
      </c>
    </row>
    <row r="5002" spans="1:16" hidden="1" x14ac:dyDescent="0.3">
      <c r="A5002" t="s">
        <v>10232</v>
      </c>
      <c r="B5002" t="s">
        <v>10233</v>
      </c>
      <c r="C5002" t="s">
        <v>10398</v>
      </c>
      <c r="F5002">
        <v>120</v>
      </c>
      <c r="G5002">
        <v>-29.5936466781231</v>
      </c>
      <c r="H5002">
        <v>-4.4216633567959702</v>
      </c>
      <c r="I5002">
        <v>-18.095296967365801</v>
      </c>
      <c r="J5002">
        <v>-1.71336738114487</v>
      </c>
      <c r="N5002">
        <v>0</v>
      </c>
      <c r="O5002">
        <v>0</v>
      </c>
    </row>
    <row r="5003" spans="1:16" hidden="1" x14ac:dyDescent="0.3">
      <c r="A5003" t="s">
        <v>10234</v>
      </c>
      <c r="B5003" t="s">
        <v>10235</v>
      </c>
      <c r="C5003" t="s">
        <v>10398</v>
      </c>
    </row>
    <row r="5004" spans="1:16" hidden="1" x14ac:dyDescent="0.3">
      <c r="A5004" t="s">
        <v>10236</v>
      </c>
      <c r="B5004" t="s">
        <v>10237</v>
      </c>
      <c r="C5004" t="s">
        <v>10398</v>
      </c>
      <c r="D5004" t="s">
        <v>753</v>
      </c>
      <c r="F5004">
        <v>42.97</v>
      </c>
      <c r="G5004">
        <v>-0.39941937806300098</v>
      </c>
      <c r="H5004">
        <v>-2.73880011906191</v>
      </c>
      <c r="I5004">
        <v>0.50807040773763001</v>
      </c>
      <c r="J5004">
        <v>-3.6562245240020199</v>
      </c>
      <c r="K5004">
        <v>41.522899964889397</v>
      </c>
      <c r="L5004">
        <v>37.356439241138197</v>
      </c>
      <c r="N5004">
        <v>0.79381375490092299</v>
      </c>
      <c r="O5004">
        <v>7.7961368396555804</v>
      </c>
      <c r="P5004">
        <v>48.172413793103402</v>
      </c>
    </row>
    <row r="5005" spans="1:16" hidden="1" x14ac:dyDescent="0.3">
      <c r="A5005" t="s">
        <v>10238</v>
      </c>
      <c r="B5005" t="s">
        <v>10239</v>
      </c>
      <c r="C5005" t="s">
        <v>10398</v>
      </c>
      <c r="D5005" t="s">
        <v>753</v>
      </c>
      <c r="F5005">
        <v>542.41</v>
      </c>
      <c r="G5005">
        <v>-10.4925970975162</v>
      </c>
      <c r="H5005">
        <v>3.4331737751613698</v>
      </c>
      <c r="I5005">
        <v>-1.1537451056924199</v>
      </c>
      <c r="J5005">
        <v>3.8571885254826999</v>
      </c>
      <c r="K5005">
        <v>517.65921882218595</v>
      </c>
      <c r="L5005">
        <v>492.41954750349498</v>
      </c>
      <c r="N5005">
        <v>0.95395639840783197</v>
      </c>
      <c r="O5005">
        <v>1.6389815821979701</v>
      </c>
      <c r="P5005">
        <v>28.838479809976199</v>
      </c>
    </row>
    <row r="5006" spans="1:16" hidden="1" x14ac:dyDescent="0.3">
      <c r="A5006" t="s">
        <v>10240</v>
      </c>
      <c r="B5006" t="s">
        <v>10241</v>
      </c>
      <c r="C5006" t="s">
        <v>10398</v>
      </c>
      <c r="D5006" t="s">
        <v>1359</v>
      </c>
      <c r="F5006">
        <v>999.99</v>
      </c>
      <c r="G5006">
        <v>-29.594646678123102</v>
      </c>
      <c r="H5006">
        <v>-4.4216633567959702</v>
      </c>
      <c r="I5006">
        <v>-18.095296967365801</v>
      </c>
      <c r="J5006">
        <v>-1.71336738114487</v>
      </c>
      <c r="K5006">
        <v>999.99004689095204</v>
      </c>
      <c r="L5006">
        <v>999.99032350765106</v>
      </c>
      <c r="N5006">
        <v>1.2960155762413601</v>
      </c>
      <c r="O5006">
        <v>1.8010180101801101</v>
      </c>
      <c r="P5006">
        <v>0.23957497995188401</v>
      </c>
    </row>
    <row r="5007" spans="1:16" hidden="1" x14ac:dyDescent="0.3">
      <c r="A5007" t="s">
        <v>10242</v>
      </c>
      <c r="B5007" t="s">
        <v>10243</v>
      </c>
      <c r="C5007" t="s">
        <v>10398</v>
      </c>
      <c r="D5007" t="s">
        <v>753</v>
      </c>
      <c r="F5007">
        <v>66.64</v>
      </c>
      <c r="G5007">
        <v>-0.87044791436034696</v>
      </c>
      <c r="H5007">
        <v>-8.0326545810802497</v>
      </c>
      <c r="I5007">
        <v>-18.840009508325</v>
      </c>
      <c r="J5007">
        <v>-1.32379590976338</v>
      </c>
      <c r="K5007">
        <v>69.557876850645101</v>
      </c>
      <c r="L5007">
        <v>65.796255835701601</v>
      </c>
      <c r="N5007">
        <v>0.34916379405459702</v>
      </c>
      <c r="O5007">
        <v>24.399759903961499</v>
      </c>
      <c r="P5007">
        <v>48.088888888888803</v>
      </c>
    </row>
    <row r="5008" spans="1:16" hidden="1" x14ac:dyDescent="0.3">
      <c r="A5008" t="s">
        <v>10244</v>
      </c>
      <c r="B5008" t="s">
        <v>10245</v>
      </c>
      <c r="C5008" t="s">
        <v>10398</v>
      </c>
      <c r="D5008" t="s">
        <v>753</v>
      </c>
      <c r="F5008">
        <v>27.26</v>
      </c>
      <c r="G5008">
        <v>-13.741542980715501</v>
      </c>
      <c r="H5008">
        <v>2.3393429325121899</v>
      </c>
      <c r="I5008">
        <v>-0.74704040257896398</v>
      </c>
      <c r="J5008">
        <v>2.3479353008474502</v>
      </c>
      <c r="K5008">
        <v>25.9151021170997</v>
      </c>
      <c r="L5008">
        <v>24.8547819032018</v>
      </c>
      <c r="N5008">
        <v>0.27617159617693199</v>
      </c>
      <c r="O5008">
        <v>13.7197358767424</v>
      </c>
      <c r="P5008">
        <v>25.3333333333333</v>
      </c>
    </row>
    <row r="5009" spans="1:16" hidden="1" x14ac:dyDescent="0.3">
      <c r="A5009" t="s">
        <v>10246</v>
      </c>
      <c r="B5009" t="s">
        <v>10247</v>
      </c>
      <c r="C5009" t="s">
        <v>10398</v>
      </c>
      <c r="D5009" t="s">
        <v>753</v>
      </c>
      <c r="F5009">
        <v>84.99</v>
      </c>
      <c r="G5009">
        <v>-2.3440584164073299</v>
      </c>
      <c r="H5009">
        <v>-0.18853452244014099</v>
      </c>
      <c r="I5009">
        <v>-0.72200598545730799</v>
      </c>
      <c r="J5009">
        <v>-2.3217679895454801</v>
      </c>
      <c r="K5009">
        <v>82.002219820580095</v>
      </c>
      <c r="L5009">
        <v>76.186193477639904</v>
      </c>
      <c r="N5009">
        <v>0.64398626762612199</v>
      </c>
      <c r="O5009">
        <v>2.7650311801388399</v>
      </c>
      <c r="P5009">
        <v>34.626960240772902</v>
      </c>
    </row>
    <row r="5010" spans="1:16" hidden="1" x14ac:dyDescent="0.3">
      <c r="A5010" t="s">
        <v>10248</v>
      </c>
      <c r="B5010" t="s">
        <v>10249</v>
      </c>
      <c r="C5010" t="s">
        <v>10398</v>
      </c>
      <c r="D5010" t="s">
        <v>753</v>
      </c>
      <c r="F5010">
        <v>23.49</v>
      </c>
      <c r="G5010">
        <v>11.140880911595801</v>
      </c>
      <c r="H5010">
        <v>-0.97186238377517997</v>
      </c>
      <c r="I5010">
        <v>9.7066616833413999</v>
      </c>
      <c r="J5010">
        <v>-2.8127331316733999</v>
      </c>
      <c r="K5010">
        <v>22.6191904676053</v>
      </c>
      <c r="L5010">
        <v>20.203844106599099</v>
      </c>
      <c r="N5010">
        <v>2.3395034809571</v>
      </c>
      <c r="O5010">
        <v>12.813963388675999</v>
      </c>
      <c r="P5010">
        <v>47.263494451758497</v>
      </c>
    </row>
    <row r="5011" spans="1:16" hidden="1" x14ac:dyDescent="0.3">
      <c r="A5011" t="s">
        <v>10250</v>
      </c>
      <c r="B5011" t="s">
        <v>10251</v>
      </c>
      <c r="C5011" t="s">
        <v>10398</v>
      </c>
      <c r="D5011" t="s">
        <v>1359</v>
      </c>
      <c r="F5011">
        <v>1000</v>
      </c>
      <c r="G5011">
        <v>-29.592646668122999</v>
      </c>
      <c r="H5011">
        <v>-4.4216633567959702</v>
      </c>
      <c r="I5011">
        <v>-18.096296957365901</v>
      </c>
      <c r="J5011">
        <v>-1.71136736114467</v>
      </c>
      <c r="K5011">
        <v>1000.00029491704</v>
      </c>
      <c r="L5011">
        <v>1000.0211667926</v>
      </c>
      <c r="N5011">
        <v>0.82447211459855196</v>
      </c>
      <c r="O5011">
        <v>2</v>
      </c>
      <c r="P5011">
        <v>2.0408163265306101</v>
      </c>
    </row>
    <row r="5012" spans="1:16" hidden="1" x14ac:dyDescent="0.3">
      <c r="A5012" t="s">
        <v>10252</v>
      </c>
      <c r="B5012" t="s">
        <v>10253</v>
      </c>
      <c r="C5012" t="s">
        <v>10398</v>
      </c>
      <c r="D5012" t="s">
        <v>1060</v>
      </c>
      <c r="F5012">
        <v>220.22</v>
      </c>
      <c r="G5012">
        <v>-29.5936466781231</v>
      </c>
      <c r="I5012">
        <v>-18.095296967365801</v>
      </c>
      <c r="N5012">
        <v>1</v>
      </c>
      <c r="O5012">
        <v>0</v>
      </c>
      <c r="P5012">
        <v>0</v>
      </c>
    </row>
    <row r="5013" spans="1:16" hidden="1" x14ac:dyDescent="0.3">
      <c r="A5013" t="s">
        <v>10254</v>
      </c>
      <c r="B5013" t="s">
        <v>10255</v>
      </c>
      <c r="C5013" t="s">
        <v>10398</v>
      </c>
      <c r="D5013" t="s">
        <v>753</v>
      </c>
      <c r="F5013">
        <v>222.24</v>
      </c>
      <c r="G5013">
        <v>17.0607020086922</v>
      </c>
      <c r="H5013">
        <v>-1.9312863220605401</v>
      </c>
      <c r="I5013">
        <v>12.113280487520401</v>
      </c>
      <c r="J5013">
        <v>-1.59104599302363</v>
      </c>
      <c r="K5013">
        <v>215.83652474167801</v>
      </c>
      <c r="L5013">
        <v>192.53178192250101</v>
      </c>
      <c r="N5013">
        <v>0.81853006269092099</v>
      </c>
      <c r="O5013">
        <v>1.96184305255577</v>
      </c>
      <c r="P5013">
        <v>56.982411527865999</v>
      </c>
    </row>
    <row r="5014" spans="1:16" hidden="1" x14ac:dyDescent="0.3">
      <c r="A5014" t="s">
        <v>10256</v>
      </c>
      <c r="B5014" t="s">
        <v>10257</v>
      </c>
      <c r="C5014" t="s">
        <v>10398</v>
      </c>
      <c r="D5014" t="s">
        <v>753</v>
      </c>
      <c r="F5014">
        <v>258.7</v>
      </c>
      <c r="G5014">
        <v>-0.81029343240430696</v>
      </c>
      <c r="H5014">
        <v>-2.3988872159979899</v>
      </c>
      <c r="I5014">
        <v>-0.680510056822619</v>
      </c>
      <c r="J5014">
        <v>-1.8653489874735401</v>
      </c>
      <c r="K5014">
        <v>250.41059715490101</v>
      </c>
      <c r="L5014">
        <v>230.96341359865201</v>
      </c>
      <c r="N5014">
        <v>0.355656320635095</v>
      </c>
      <c r="O5014">
        <v>8.5890993428682005</v>
      </c>
      <c r="P5014">
        <v>36.878306878306802</v>
      </c>
    </row>
    <row r="5015" spans="1:16" hidden="1" x14ac:dyDescent="0.3">
      <c r="A5015" t="s">
        <v>10258</v>
      </c>
      <c r="B5015" t="s">
        <v>10259</v>
      </c>
      <c r="C5015" t="s">
        <v>10398</v>
      </c>
      <c r="D5015" t="s">
        <v>753</v>
      </c>
      <c r="F5015">
        <v>24.25</v>
      </c>
      <c r="G5015">
        <v>9.3748346972350305</v>
      </c>
      <c r="H5015">
        <v>-1.00285993799255</v>
      </c>
      <c r="I5015">
        <v>4.9386959296406996</v>
      </c>
      <c r="J5015">
        <v>-1.0478099768187501</v>
      </c>
      <c r="K5015">
        <v>23.472840800919201</v>
      </c>
      <c r="L5015">
        <v>21.233448845547599</v>
      </c>
      <c r="N5015">
        <v>0.69225011249697099</v>
      </c>
      <c r="O5015">
        <v>1.0309278350515401</v>
      </c>
      <c r="P5015">
        <v>48.7730061349693</v>
      </c>
    </row>
    <row r="5016" spans="1:16" hidden="1" x14ac:dyDescent="0.3">
      <c r="A5016" t="s">
        <v>10260</v>
      </c>
      <c r="B5016" t="s">
        <v>10261</v>
      </c>
      <c r="C5016" t="s">
        <v>10398</v>
      </c>
      <c r="D5016" t="s">
        <v>753</v>
      </c>
      <c r="F5016">
        <v>85.25</v>
      </c>
      <c r="G5016">
        <v>-1.06960024362894</v>
      </c>
      <c r="H5016">
        <v>-1.07032527675668</v>
      </c>
      <c r="I5016">
        <v>-1.93505715267723</v>
      </c>
      <c r="J5016">
        <v>-1.1519722545323601</v>
      </c>
      <c r="K5016">
        <v>81.906925811678406</v>
      </c>
      <c r="L5016">
        <v>75.933483319489</v>
      </c>
      <c r="N5016">
        <v>3.6893966226811901</v>
      </c>
      <c r="O5016">
        <v>17.302052785923699</v>
      </c>
      <c r="P5016">
        <v>36.9038060061024</v>
      </c>
    </row>
    <row r="5017" spans="1:16" hidden="1" x14ac:dyDescent="0.3">
      <c r="A5017" t="s">
        <v>10262</v>
      </c>
      <c r="B5017" t="s">
        <v>10263</v>
      </c>
      <c r="C5017" t="s">
        <v>10398</v>
      </c>
      <c r="F5017">
        <v>110</v>
      </c>
      <c r="G5017">
        <v>-21.7505094232211</v>
      </c>
      <c r="H5017">
        <v>3.6864447513121301</v>
      </c>
      <c r="I5017">
        <v>-9.9871888592577704</v>
      </c>
      <c r="J5017">
        <v>-1.71336738114487</v>
      </c>
      <c r="K5017">
        <v>105.28788729812599</v>
      </c>
      <c r="L5017">
        <v>102.506693330754</v>
      </c>
      <c r="N5017">
        <v>1.8068181818181801</v>
      </c>
      <c r="O5017">
        <v>0</v>
      </c>
      <c r="P5017">
        <v>8.1081081081081106</v>
      </c>
    </row>
    <row r="5018" spans="1:16" hidden="1" x14ac:dyDescent="0.3">
      <c r="A5018" t="s">
        <v>10264</v>
      </c>
      <c r="B5018" t="s">
        <v>10265</v>
      </c>
      <c r="C5018" t="s">
        <v>10398</v>
      </c>
      <c r="D5018" t="s">
        <v>753</v>
      </c>
      <c r="F5018">
        <v>28.26</v>
      </c>
      <c r="G5018">
        <v>39.526640575018597</v>
      </c>
      <c r="H5018">
        <v>-5.7090676713401498</v>
      </c>
      <c r="I5018">
        <v>10.009870757022099</v>
      </c>
      <c r="J5018">
        <v>-3.2747830646979601</v>
      </c>
      <c r="K5018">
        <v>28.406694758398899</v>
      </c>
      <c r="L5018">
        <v>24.7065018492411</v>
      </c>
      <c r="N5018">
        <v>1.40087210033637</v>
      </c>
      <c r="O5018">
        <v>6.8648266100495201</v>
      </c>
      <c r="P5018">
        <v>70.652173913043498</v>
      </c>
    </row>
    <row r="5019" spans="1:16" hidden="1" x14ac:dyDescent="0.3">
      <c r="A5019" t="s">
        <v>10266</v>
      </c>
      <c r="B5019" t="s">
        <v>10267</v>
      </c>
      <c r="C5019" t="s">
        <v>10398</v>
      </c>
      <c r="D5019" t="s">
        <v>753</v>
      </c>
      <c r="F5019">
        <v>43.58</v>
      </c>
      <c r="G5019">
        <v>11.716340351708199</v>
      </c>
      <c r="H5019">
        <v>-3.2836832714474702</v>
      </c>
      <c r="I5019">
        <v>2.35799214263964</v>
      </c>
      <c r="J5019">
        <v>-4.6264306492377303</v>
      </c>
      <c r="K5019">
        <v>41.545484006947497</v>
      </c>
      <c r="L5019">
        <v>37.477364311344601</v>
      </c>
      <c r="N5019">
        <v>0.62489953251431896</v>
      </c>
      <c r="O5019">
        <v>5.8742542450665498</v>
      </c>
      <c r="P5019">
        <v>43.355263157894697</v>
      </c>
    </row>
    <row r="5020" spans="1:16" hidden="1" x14ac:dyDescent="0.3">
      <c r="A5020" t="s">
        <v>10268</v>
      </c>
      <c r="B5020" t="s">
        <v>10269</v>
      </c>
      <c r="C5020" t="s">
        <v>10398</v>
      </c>
      <c r="D5020" t="s">
        <v>1359</v>
      </c>
      <c r="F5020">
        <v>999.99</v>
      </c>
      <c r="G5020">
        <v>-29.5936466781231</v>
      </c>
      <c r="H5020">
        <v>-4.4216633567959702</v>
      </c>
      <c r="I5020">
        <v>-18.097296947366001</v>
      </c>
      <c r="J5020">
        <v>-1.71336738114487</v>
      </c>
      <c r="K5020">
        <v>999.99638491936196</v>
      </c>
      <c r="L5020">
        <v>999.99700493658202</v>
      </c>
      <c r="N5020">
        <v>1.03488613063792</v>
      </c>
      <c r="O5020">
        <v>2.0000200001923899E-3</v>
      </c>
      <c r="P5020">
        <v>0.50150753768845002</v>
      </c>
    </row>
    <row r="5021" spans="1:16" hidden="1" x14ac:dyDescent="0.3">
      <c r="A5021" t="s">
        <v>10270</v>
      </c>
      <c r="B5021" t="s">
        <v>10271</v>
      </c>
      <c r="C5021" t="s">
        <v>10398</v>
      </c>
      <c r="D5021" t="s">
        <v>1680</v>
      </c>
      <c r="F5021">
        <v>75.55</v>
      </c>
      <c r="G5021">
        <v>-13.362877447353901</v>
      </c>
      <c r="H5021">
        <v>-1.3457918598718399</v>
      </c>
      <c r="I5021">
        <v>-6.1693710414399598</v>
      </c>
      <c r="J5021">
        <v>0.454654299071937</v>
      </c>
      <c r="K5021">
        <v>73.344325278978204</v>
      </c>
      <c r="L5021">
        <v>69.741440220800001</v>
      </c>
      <c r="N5021">
        <v>1.55595907528897</v>
      </c>
      <c r="O5021">
        <v>1.7207147584381099</v>
      </c>
      <c r="P5021">
        <v>42.278719397363403</v>
      </c>
    </row>
    <row r="5022" spans="1:16" hidden="1" x14ac:dyDescent="0.3">
      <c r="A5022" t="s">
        <v>10272</v>
      </c>
      <c r="B5022" t="s">
        <v>10273</v>
      </c>
      <c r="C5022" t="s">
        <v>10398</v>
      </c>
      <c r="D5022" t="s">
        <v>753</v>
      </c>
      <c r="F5022">
        <v>90.19</v>
      </c>
      <c r="G5022">
        <v>-12.691507987261099</v>
      </c>
      <c r="H5022">
        <v>1.63256759224562</v>
      </c>
      <c r="I5022">
        <v>1.0145815323699801</v>
      </c>
      <c r="J5022">
        <v>3.5534539645627699</v>
      </c>
      <c r="K5022">
        <v>86.846605147830502</v>
      </c>
      <c r="L5022">
        <v>82.156076524096605</v>
      </c>
      <c r="N5022">
        <v>1.1935953087522799</v>
      </c>
      <c r="O5022">
        <v>8.6262335070407001</v>
      </c>
      <c r="P5022">
        <v>27.549144392589401</v>
      </c>
    </row>
    <row r="5023" spans="1:16" hidden="1" x14ac:dyDescent="0.3">
      <c r="A5023" t="s">
        <v>10274</v>
      </c>
      <c r="B5023" t="s">
        <v>10275</v>
      </c>
      <c r="C5023" t="s">
        <v>10398</v>
      </c>
      <c r="D5023" t="s">
        <v>1680</v>
      </c>
      <c r="F5023">
        <v>72.95</v>
      </c>
      <c r="G5023">
        <v>-11.8373916337325</v>
      </c>
      <c r="H5023">
        <v>-2.1585799055937098</v>
      </c>
      <c r="I5023">
        <v>-6.3801361710412099</v>
      </c>
      <c r="J5023">
        <v>-0.594486262263761</v>
      </c>
      <c r="K5023">
        <v>70.9221235079862</v>
      </c>
      <c r="N5023">
        <v>1.0806700256761099</v>
      </c>
      <c r="O5023">
        <v>3.6326250856750999</v>
      </c>
      <c r="P5023">
        <v>35.092592592592602</v>
      </c>
    </row>
    <row r="5024" spans="1:16" hidden="1" x14ac:dyDescent="0.3">
      <c r="A5024" t="s">
        <v>10276</v>
      </c>
      <c r="B5024" t="s">
        <v>10277</v>
      </c>
      <c r="C5024" t="s">
        <v>10398</v>
      </c>
      <c r="D5024" t="s">
        <v>223</v>
      </c>
      <c r="F5024">
        <v>108</v>
      </c>
      <c r="G5024">
        <v>-21.5936466781231</v>
      </c>
      <c r="I5024">
        <v>-16.686846263140499</v>
      </c>
      <c r="N5024">
        <v>0.4</v>
      </c>
      <c r="O5024">
        <v>0</v>
      </c>
      <c r="P5024">
        <v>8</v>
      </c>
    </row>
    <row r="5025" spans="1:16" hidden="1" x14ac:dyDescent="0.3">
      <c r="A5025" t="s">
        <v>10278</v>
      </c>
      <c r="B5025" t="s">
        <v>10279</v>
      </c>
      <c r="C5025" t="s">
        <v>10398</v>
      </c>
      <c r="D5025" t="s">
        <v>1680</v>
      </c>
      <c r="F5025">
        <v>7.29</v>
      </c>
      <c r="G5025">
        <v>-26.9175903400949</v>
      </c>
      <c r="H5025">
        <v>-0.74415274859229796</v>
      </c>
      <c r="I5025">
        <v>-6.1137301470893801</v>
      </c>
      <c r="J5025">
        <v>0.51815284200714695</v>
      </c>
      <c r="K5025">
        <v>7.1015024593832798</v>
      </c>
      <c r="N5025">
        <v>0.81989230802440205</v>
      </c>
      <c r="O5025">
        <v>16.5980795610425</v>
      </c>
      <c r="P5025">
        <v>21.5</v>
      </c>
    </row>
    <row r="5026" spans="1:16" hidden="1" x14ac:dyDescent="0.3">
      <c r="A5026" t="s">
        <v>10280</v>
      </c>
      <c r="B5026" t="s">
        <v>10281</v>
      </c>
      <c r="C5026" t="s">
        <v>10398</v>
      </c>
      <c r="D5026" t="s">
        <v>753</v>
      </c>
      <c r="F5026">
        <v>8.74</v>
      </c>
      <c r="G5026">
        <v>-21.425329846439901</v>
      </c>
      <c r="H5026">
        <v>1.3475674124348</v>
      </c>
      <c r="I5026">
        <v>1.14071940371188</v>
      </c>
      <c r="J5026">
        <v>3.5497905135919798</v>
      </c>
      <c r="K5026">
        <v>8.4049452509772902</v>
      </c>
      <c r="N5026">
        <v>1.00851307142074</v>
      </c>
      <c r="O5026">
        <v>18.077803203661301</v>
      </c>
      <c r="P5026">
        <v>29.673590504450999</v>
      </c>
    </row>
    <row r="5027" spans="1:16" hidden="1" x14ac:dyDescent="0.3">
      <c r="A5027" t="s">
        <v>10282</v>
      </c>
      <c r="B5027" t="s">
        <v>10283</v>
      </c>
      <c r="C5027" t="s">
        <v>10398</v>
      </c>
      <c r="D5027" t="s">
        <v>1359</v>
      </c>
      <c r="F5027">
        <v>104.44</v>
      </c>
      <c r="G5027">
        <v>-25.382910298159</v>
      </c>
      <c r="H5027">
        <v>-3.8631655233823801</v>
      </c>
      <c r="I5027">
        <v>-14.883517147225501</v>
      </c>
      <c r="J5027">
        <v>-1.61751767348647</v>
      </c>
      <c r="K5027">
        <v>103.81087040147401</v>
      </c>
      <c r="N5027">
        <v>0.95570442655024301</v>
      </c>
      <c r="O5027">
        <v>2.9299119111451501</v>
      </c>
      <c r="P5027">
        <v>6.1921708185053301</v>
      </c>
    </row>
    <row r="5028" spans="1:16" hidden="1" x14ac:dyDescent="0.3">
      <c r="A5028" t="s">
        <v>10284</v>
      </c>
      <c r="B5028" t="s">
        <v>10285</v>
      </c>
      <c r="C5028" t="s">
        <v>10398</v>
      </c>
      <c r="D5028" t="s">
        <v>753</v>
      </c>
      <c r="F5028">
        <v>53.94</v>
      </c>
      <c r="G5028">
        <v>-11.3819438510357</v>
      </c>
      <c r="H5028">
        <v>1.2219009996396699</v>
      </c>
      <c r="I5028">
        <v>-1.5186814497518899</v>
      </c>
      <c r="J5028">
        <v>1.75831609441757</v>
      </c>
      <c r="K5028">
        <v>51.657448488700197</v>
      </c>
      <c r="N5028">
        <v>0.385616089226059</v>
      </c>
      <c r="O5028">
        <v>15.183537263626199</v>
      </c>
      <c r="P5028">
        <v>29.9445916646591</v>
      </c>
    </row>
    <row r="5029" spans="1:16" hidden="1" x14ac:dyDescent="0.3">
      <c r="A5029" t="s">
        <v>10286</v>
      </c>
      <c r="B5029" t="s">
        <v>10287</v>
      </c>
      <c r="C5029" t="s">
        <v>10398</v>
      </c>
      <c r="D5029" t="s">
        <v>753</v>
      </c>
      <c r="F5029">
        <v>259.47000000000003</v>
      </c>
      <c r="G5029">
        <v>-10.3793117367034</v>
      </c>
      <c r="H5029">
        <v>-0.453858794427423</v>
      </c>
      <c r="I5029">
        <v>0.88943270659203899</v>
      </c>
      <c r="J5029">
        <v>-1.34241853303867</v>
      </c>
      <c r="K5029">
        <v>249.591914012676</v>
      </c>
      <c r="N5029">
        <v>1.05064537177524</v>
      </c>
      <c r="O5029">
        <v>0.52799938335836805</v>
      </c>
      <c r="P5029">
        <v>20.661272321428498</v>
      </c>
    </row>
    <row r="5030" spans="1:16" hidden="1" x14ac:dyDescent="0.3">
      <c r="A5030" t="s">
        <v>10288</v>
      </c>
      <c r="B5030" t="s">
        <v>10289</v>
      </c>
      <c r="C5030" t="s">
        <v>10398</v>
      </c>
      <c r="D5030" t="s">
        <v>753</v>
      </c>
      <c r="F5030">
        <v>426.32</v>
      </c>
      <c r="G5030">
        <v>-12.5145815090901</v>
      </c>
      <c r="H5030">
        <v>-4.0660614412869798</v>
      </c>
      <c r="I5030">
        <v>0.79256939812117</v>
      </c>
      <c r="J5030">
        <v>-4.84380216375357</v>
      </c>
      <c r="K5030">
        <v>412.16593539688</v>
      </c>
      <c r="N5030">
        <v>0.545145544542883</v>
      </c>
      <c r="O5030">
        <v>5.5545130418464996</v>
      </c>
      <c r="P5030">
        <v>32.529221586669898</v>
      </c>
    </row>
    <row r="5031" spans="1:16" hidden="1" x14ac:dyDescent="0.3">
      <c r="A5031" t="s">
        <v>10290</v>
      </c>
      <c r="B5031" t="s">
        <v>10291</v>
      </c>
      <c r="C5031" t="s">
        <v>10398</v>
      </c>
      <c r="D5031" t="s">
        <v>1359</v>
      </c>
      <c r="F5031">
        <v>24.12</v>
      </c>
      <c r="G5031">
        <v>-40.721133782028801</v>
      </c>
      <c r="H5031">
        <v>-2.7473226284577601</v>
      </c>
      <c r="I5031">
        <v>-11.227773706399899</v>
      </c>
      <c r="J5031">
        <v>-0.67343393688530895</v>
      </c>
      <c r="K5031">
        <v>23.8265538794207</v>
      </c>
      <c r="N5031">
        <v>0.61590306856458799</v>
      </c>
      <c r="O5031">
        <v>13.18407960199</v>
      </c>
      <c r="P5031">
        <v>11.6666666666666</v>
      </c>
    </row>
    <row r="5032" spans="1:16" hidden="1" x14ac:dyDescent="0.3">
      <c r="A5032" t="s">
        <v>10292</v>
      </c>
      <c r="B5032" t="s">
        <v>10293</v>
      </c>
      <c r="C5032" t="s">
        <v>10398</v>
      </c>
      <c r="D5032" t="s">
        <v>1359</v>
      </c>
      <c r="F5032">
        <v>58.03</v>
      </c>
      <c r="G5032">
        <v>-37.321425339277503</v>
      </c>
      <c r="H5032">
        <v>-4.6968138297108402</v>
      </c>
      <c r="I5032">
        <v>-13.499046066140201</v>
      </c>
      <c r="J5032">
        <v>-2.1597193124753402</v>
      </c>
      <c r="K5032">
        <v>57.607647049881201</v>
      </c>
      <c r="N5032">
        <v>0.88384763626846796</v>
      </c>
      <c r="O5032">
        <v>13.9755298983284</v>
      </c>
      <c r="P5032">
        <v>9.0789473684210495</v>
      </c>
    </row>
    <row r="5033" spans="1:16" hidden="1" x14ac:dyDescent="0.3">
      <c r="A5033" t="s">
        <v>10294</v>
      </c>
      <c r="B5033" t="s">
        <v>10295</v>
      </c>
      <c r="C5033" t="s">
        <v>10398</v>
      </c>
      <c r="D5033" t="s">
        <v>753</v>
      </c>
      <c r="F5033">
        <v>66.900000000000006</v>
      </c>
      <c r="G5033">
        <v>-30.099298076100499</v>
      </c>
      <c r="H5033">
        <v>-8.5334112077988191</v>
      </c>
      <c r="I5033">
        <v>-18.080347049590401</v>
      </c>
      <c r="J5033">
        <v>-2.1151530954305802</v>
      </c>
      <c r="K5033">
        <v>69.844594391697896</v>
      </c>
      <c r="N5033">
        <v>1.24731607916802</v>
      </c>
      <c r="O5033">
        <v>22.047832585949099</v>
      </c>
      <c r="P5033">
        <v>2.2935779816513699</v>
      </c>
    </row>
    <row r="5034" spans="1:16" hidden="1" x14ac:dyDescent="0.3">
      <c r="A5034" t="s">
        <v>10296</v>
      </c>
      <c r="B5034" t="s">
        <v>10297</v>
      </c>
      <c r="C5034" t="s">
        <v>10398</v>
      </c>
      <c r="D5034" t="s">
        <v>753</v>
      </c>
      <c r="F5034">
        <v>147.13</v>
      </c>
      <c r="G5034">
        <v>-4.33398381416945</v>
      </c>
      <c r="H5034">
        <v>-0.69606141919801101</v>
      </c>
      <c r="I5034">
        <v>8.4028545243373092</v>
      </c>
      <c r="J5034">
        <v>-3.0147975987277298</v>
      </c>
      <c r="K5034">
        <v>140.29729066540199</v>
      </c>
      <c r="N5034">
        <v>0.54699626200831697</v>
      </c>
      <c r="O5034">
        <v>1.7467545707877401</v>
      </c>
      <c r="P5034">
        <v>28.050478677110501</v>
      </c>
    </row>
    <row r="5035" spans="1:16" hidden="1" x14ac:dyDescent="0.3">
      <c r="A5035" t="s">
        <v>10298</v>
      </c>
      <c r="B5035" t="s">
        <v>10299</v>
      </c>
      <c r="C5035" t="s">
        <v>10398</v>
      </c>
      <c r="F5035">
        <v>1744.6</v>
      </c>
      <c r="G5035">
        <v>97.538237191164697</v>
      </c>
      <c r="H5035">
        <v>2.99673426931678</v>
      </c>
      <c r="I5035">
        <v>65.170630864978193</v>
      </c>
      <c r="J5035">
        <v>-3.0757652013083598</v>
      </c>
      <c r="K5035">
        <v>1569.4484502498401</v>
      </c>
      <c r="N5035">
        <v>0.62717927110043403</v>
      </c>
      <c r="O5035">
        <v>8.4088043104436601</v>
      </c>
      <c r="P5035">
        <v>134.804845222072</v>
      </c>
    </row>
    <row r="5036" spans="1:16" hidden="1" x14ac:dyDescent="0.3">
      <c r="A5036" t="s">
        <v>10300</v>
      </c>
      <c r="B5036" t="s">
        <v>10301</v>
      </c>
      <c r="C5036" t="s">
        <v>10398</v>
      </c>
      <c r="D5036" t="s">
        <v>429</v>
      </c>
      <c r="F5036">
        <v>103</v>
      </c>
      <c r="G5036">
        <v>-30.555185139661599</v>
      </c>
      <c r="H5036">
        <v>-2.44146533699399</v>
      </c>
      <c r="I5036">
        <v>-16.366901905637398</v>
      </c>
      <c r="J5036">
        <v>-1.71336738114487</v>
      </c>
      <c r="N5036">
        <v>1.0909090909090899</v>
      </c>
      <c r="O5036">
        <v>1.94174757281553</v>
      </c>
      <c r="P5036">
        <v>2.6407573492775298</v>
      </c>
    </row>
    <row r="5037" spans="1:16" hidden="1" x14ac:dyDescent="0.3">
      <c r="A5037" t="s">
        <v>10302</v>
      </c>
      <c r="B5037" t="s">
        <v>10303</v>
      </c>
      <c r="C5037" t="s">
        <v>10398</v>
      </c>
      <c r="D5037" t="s">
        <v>753</v>
      </c>
      <c r="F5037">
        <v>58.75</v>
      </c>
      <c r="G5037">
        <v>-8.3596392493158707</v>
      </c>
      <c r="H5037">
        <v>-1.9045400691247401</v>
      </c>
      <c r="I5037">
        <v>9.2069782222332499</v>
      </c>
      <c r="J5037">
        <v>-0.73512484446078397</v>
      </c>
      <c r="K5037">
        <v>57.693660326371401</v>
      </c>
      <c r="N5037">
        <v>7.8607158915835404E-2</v>
      </c>
      <c r="O5037">
        <v>3.6425531914893599</v>
      </c>
      <c r="P5037">
        <v>33.219954648525999</v>
      </c>
    </row>
    <row r="5038" spans="1:16" hidden="1" x14ac:dyDescent="0.3">
      <c r="A5038" t="s">
        <v>10304</v>
      </c>
      <c r="B5038" t="s">
        <v>10305</v>
      </c>
      <c r="C5038" t="s">
        <v>10398</v>
      </c>
      <c r="F5038">
        <v>256.75</v>
      </c>
      <c r="G5038">
        <v>7.8896197208059</v>
      </c>
      <c r="H5038">
        <v>-10.1660734640492</v>
      </c>
      <c r="I5038">
        <v>62.080141629125301</v>
      </c>
      <c r="J5038">
        <v>-3.4940076539237999</v>
      </c>
      <c r="K5038">
        <v>250.870560200341</v>
      </c>
      <c r="N5038">
        <v>0.97205833250977103</v>
      </c>
      <c r="O5038">
        <v>26.3875365141188</v>
      </c>
      <c r="P5038">
        <v>126.51080723423</v>
      </c>
    </row>
    <row r="5039" spans="1:16" hidden="1" x14ac:dyDescent="0.3">
      <c r="A5039" t="s">
        <v>10306</v>
      </c>
      <c r="B5039" t="s">
        <v>10307</v>
      </c>
      <c r="C5039" t="s">
        <v>10398</v>
      </c>
      <c r="D5039" t="s">
        <v>753</v>
      </c>
      <c r="F5039">
        <v>53.45</v>
      </c>
      <c r="G5039">
        <v>-10.3654512732603</v>
      </c>
      <c r="H5039">
        <v>-2.99716193229454</v>
      </c>
      <c r="I5039">
        <v>12.749256276208101</v>
      </c>
      <c r="J5039">
        <v>-1.3939986041394199</v>
      </c>
      <c r="K5039">
        <v>52.478014069126203</v>
      </c>
      <c r="N5039">
        <v>0.99141425102841896</v>
      </c>
      <c r="O5039">
        <v>3.3676333021515199</v>
      </c>
      <c r="P5039">
        <v>36.2130479102956</v>
      </c>
    </row>
    <row r="5040" spans="1:16" hidden="1" x14ac:dyDescent="0.3">
      <c r="A5040" t="s">
        <v>10308</v>
      </c>
      <c r="B5040" t="s">
        <v>10309</v>
      </c>
      <c r="C5040" t="s">
        <v>10398</v>
      </c>
      <c r="D5040" t="s">
        <v>1680</v>
      </c>
      <c r="F5040">
        <v>11.81</v>
      </c>
      <c r="G5040">
        <v>-12.662953608816199</v>
      </c>
      <c r="H5040">
        <v>7.9660562003672497E-2</v>
      </c>
      <c r="I5040">
        <v>-6.3639819247925598</v>
      </c>
      <c r="J5040">
        <v>4.8456772743610196E-3</v>
      </c>
      <c r="K5040">
        <v>11.4943646351553</v>
      </c>
      <c r="N5040">
        <v>1.2809929862865499</v>
      </c>
      <c r="O5040">
        <v>8.2133784928027005</v>
      </c>
      <c r="P5040">
        <v>18.100000000000001</v>
      </c>
    </row>
    <row r="5041" spans="1:16" hidden="1" x14ac:dyDescent="0.3">
      <c r="A5041" t="s">
        <v>10310</v>
      </c>
      <c r="B5041" t="s">
        <v>10311</v>
      </c>
      <c r="C5041" t="s">
        <v>10398</v>
      </c>
      <c r="F5041">
        <v>23.9</v>
      </c>
      <c r="G5041">
        <v>-54.104069925122502</v>
      </c>
      <c r="H5041">
        <v>-46.5454680875458</v>
      </c>
      <c r="I5041">
        <v>1.4644829225790901</v>
      </c>
      <c r="J5041">
        <v>-19.364638415874499</v>
      </c>
      <c r="K5041">
        <v>22.731259451773798</v>
      </c>
      <c r="N5041">
        <v>1.21220275849937</v>
      </c>
      <c r="O5041">
        <v>57.991631799163102</v>
      </c>
      <c r="P5041">
        <v>53.7966537966537</v>
      </c>
    </row>
    <row r="5042" spans="1:16" hidden="1" x14ac:dyDescent="0.3">
      <c r="A5042" t="s">
        <v>10312</v>
      </c>
      <c r="B5042" t="s">
        <v>10313</v>
      </c>
      <c r="C5042" t="s">
        <v>10398</v>
      </c>
      <c r="F5042">
        <v>5.95</v>
      </c>
      <c r="G5042">
        <v>-34.393646678123098</v>
      </c>
      <c r="H5042">
        <v>8.4629520278194104</v>
      </c>
      <c r="I5042">
        <v>21.904703032634099</v>
      </c>
      <c r="J5042">
        <v>-3.8800340478115398</v>
      </c>
      <c r="K5042">
        <v>5.53331720615828</v>
      </c>
      <c r="N5042">
        <v>0.68264531126743899</v>
      </c>
      <c r="O5042">
        <v>57.815126050420098</v>
      </c>
      <c r="P5042">
        <v>77.611940298507406</v>
      </c>
    </row>
    <row r="5043" spans="1:16" hidden="1" x14ac:dyDescent="0.3">
      <c r="A5043" t="s">
        <v>10314</v>
      </c>
      <c r="B5043" t="s">
        <v>10315</v>
      </c>
      <c r="C5043" t="s">
        <v>10398</v>
      </c>
      <c r="F5043">
        <v>13.25</v>
      </c>
      <c r="G5043">
        <v>-36.741509327036901</v>
      </c>
      <c r="H5043">
        <v>-8.4687568078629294</v>
      </c>
      <c r="I5043">
        <v>14.537335665266699</v>
      </c>
      <c r="J5043">
        <v>-5.1207747885522901</v>
      </c>
      <c r="K5043">
        <v>12.7381858339002</v>
      </c>
      <c r="N5043">
        <v>0.38008738843825801</v>
      </c>
      <c r="O5043">
        <v>27.5471698113207</v>
      </c>
      <c r="P5043">
        <v>132.45614035087701</v>
      </c>
    </row>
    <row r="5044" spans="1:16" hidden="1" x14ac:dyDescent="0.3">
      <c r="A5044" t="s">
        <v>10316</v>
      </c>
      <c r="B5044" t="s">
        <v>10317</v>
      </c>
      <c r="C5044" t="s">
        <v>10398</v>
      </c>
      <c r="D5044" t="s">
        <v>1060</v>
      </c>
      <c r="F5044">
        <v>112.91</v>
      </c>
      <c r="G5044">
        <v>-20.025475887244902</v>
      </c>
      <c r="H5044">
        <v>-1.2044804659405199</v>
      </c>
      <c r="I5044">
        <v>-12.225629831875899</v>
      </c>
      <c r="J5044">
        <v>-1.7401530954305899</v>
      </c>
      <c r="K5044">
        <v>109.11991387134699</v>
      </c>
      <c r="N5044">
        <v>0.71418191121404195</v>
      </c>
      <c r="O5044">
        <v>5.2873970418917597</v>
      </c>
      <c r="P5044">
        <v>11.681503461918799</v>
      </c>
    </row>
    <row r="5045" spans="1:16" hidden="1" x14ac:dyDescent="0.3">
      <c r="A5045" t="s">
        <v>10318</v>
      </c>
      <c r="B5045" t="s">
        <v>10319</v>
      </c>
      <c r="C5045" t="s">
        <v>10398</v>
      </c>
      <c r="D5045" t="s">
        <v>753</v>
      </c>
      <c r="F5045">
        <v>18.46</v>
      </c>
      <c r="G5045">
        <v>1.7942536777487399</v>
      </c>
      <c r="H5045">
        <v>1.2601548250222001</v>
      </c>
      <c r="I5045">
        <v>13.292603388506</v>
      </c>
      <c r="J5045">
        <v>-2.24812673943363</v>
      </c>
      <c r="K5045">
        <v>17.906327615103301</v>
      </c>
      <c r="N5045">
        <v>0.43627799036421</v>
      </c>
      <c r="O5045">
        <v>4.5503791982665298</v>
      </c>
      <c r="P5045">
        <v>42</v>
      </c>
    </row>
    <row r="5046" spans="1:16" hidden="1" x14ac:dyDescent="0.3">
      <c r="A5046" t="s">
        <v>10320</v>
      </c>
      <c r="B5046" t="s">
        <v>10321</v>
      </c>
      <c r="C5046" t="s">
        <v>10398</v>
      </c>
      <c r="D5046" t="s">
        <v>753</v>
      </c>
      <c r="F5046">
        <v>109.25</v>
      </c>
      <c r="G5046">
        <v>-2.8829067105982</v>
      </c>
      <c r="H5046">
        <v>-2.6814579555027001</v>
      </c>
      <c r="I5046">
        <v>8.6154430001590505</v>
      </c>
      <c r="J5046">
        <v>0.96417580503553701</v>
      </c>
      <c r="K5046">
        <v>105.234046889308</v>
      </c>
      <c r="N5046">
        <v>0.93229930747499401</v>
      </c>
      <c r="O5046">
        <v>5.9862700228832999</v>
      </c>
      <c r="P5046">
        <v>28.077373974208601</v>
      </c>
    </row>
    <row r="5047" spans="1:16" hidden="1" x14ac:dyDescent="0.3">
      <c r="A5047" t="s">
        <v>10322</v>
      </c>
      <c r="B5047" t="s">
        <v>10323</v>
      </c>
      <c r="C5047" t="s">
        <v>10398</v>
      </c>
      <c r="D5047" t="s">
        <v>753</v>
      </c>
      <c r="F5047">
        <v>1031.79</v>
      </c>
      <c r="G5047">
        <v>-26.671950917524601</v>
      </c>
      <c r="H5047">
        <v>-3.8525513274828098</v>
      </c>
      <c r="I5047">
        <v>-15.1736012067673</v>
      </c>
      <c r="J5047">
        <v>-1.5920964619113001</v>
      </c>
      <c r="K5047">
        <v>1025.67283401956</v>
      </c>
      <c r="N5047">
        <v>1.1482464418016101</v>
      </c>
      <c r="O5047">
        <v>18.212039271557199</v>
      </c>
      <c r="P5047">
        <v>8.6929956703572095</v>
      </c>
    </row>
    <row r="5048" spans="1:16" hidden="1" x14ac:dyDescent="0.3">
      <c r="A5048" t="s">
        <v>10324</v>
      </c>
      <c r="B5048" t="s">
        <v>10325</v>
      </c>
      <c r="C5048" t="s">
        <v>10398</v>
      </c>
      <c r="D5048" t="s">
        <v>753</v>
      </c>
      <c r="F5048">
        <v>10.83</v>
      </c>
      <c r="G5048">
        <v>-31.228524062319298</v>
      </c>
      <c r="H5048">
        <v>-10.304016297972399</v>
      </c>
      <c r="I5048">
        <v>-19.730174351561999</v>
      </c>
      <c r="J5048">
        <v>-4.2588219265994098</v>
      </c>
      <c r="K5048">
        <v>11.090300681608101</v>
      </c>
      <c r="N5048">
        <v>0.51119615301794596</v>
      </c>
      <c r="O5048">
        <v>9.1412742382271404</v>
      </c>
      <c r="P5048">
        <v>16.9546436285097</v>
      </c>
    </row>
    <row r="5049" spans="1:16" hidden="1" x14ac:dyDescent="0.3">
      <c r="A5049" t="s">
        <v>10326</v>
      </c>
      <c r="B5049" t="s">
        <v>10327</v>
      </c>
      <c r="C5049" t="s">
        <v>10398</v>
      </c>
      <c r="F5049">
        <v>12.35</v>
      </c>
      <c r="G5049">
        <v>61.582823910112097</v>
      </c>
      <c r="H5049">
        <v>-14.4632146033333</v>
      </c>
      <c r="I5049">
        <v>73.081173620869393</v>
      </c>
      <c r="J5049">
        <v>-5.5623681213373199</v>
      </c>
      <c r="K5049">
        <v>12.6902570326363</v>
      </c>
      <c r="N5049">
        <v>0.26608016453150302</v>
      </c>
      <c r="O5049">
        <v>38.380566801619402</v>
      </c>
      <c r="P5049">
        <v>122.522522522522</v>
      </c>
    </row>
    <row r="5050" spans="1:16" hidden="1" x14ac:dyDescent="0.3">
      <c r="A5050" t="s">
        <v>10328</v>
      </c>
      <c r="B5050" t="s">
        <v>10329</v>
      </c>
      <c r="C5050" t="s">
        <v>10398</v>
      </c>
      <c r="D5050" t="s">
        <v>753</v>
      </c>
      <c r="F5050">
        <v>54.4</v>
      </c>
      <c r="G5050">
        <v>-20.114878314267202</v>
      </c>
      <c r="H5050">
        <v>-3.8270888491779802</v>
      </c>
      <c r="I5050">
        <v>-8.6165286035099697</v>
      </c>
      <c r="J5050">
        <v>-2.3556870728314201</v>
      </c>
      <c r="K5050">
        <v>53.622780310090697</v>
      </c>
      <c r="N5050">
        <v>0.66249889004830798</v>
      </c>
      <c r="O5050">
        <v>4.7794117647058796</v>
      </c>
      <c r="P5050">
        <v>19.560439560439502</v>
      </c>
    </row>
    <row r="5051" spans="1:16" hidden="1" x14ac:dyDescent="0.3">
      <c r="A5051" t="s">
        <v>10330</v>
      </c>
      <c r="B5051" t="s">
        <v>10331</v>
      </c>
      <c r="C5051" t="s">
        <v>10398</v>
      </c>
      <c r="D5051" t="s">
        <v>533</v>
      </c>
      <c r="F5051">
        <v>2.1</v>
      </c>
      <c r="G5051">
        <v>-29.5936466781231</v>
      </c>
      <c r="H5051">
        <v>-4.4216633567959702</v>
      </c>
      <c r="I5051">
        <v>-18.095296967365801</v>
      </c>
      <c r="J5051">
        <v>-1.71336738114487</v>
      </c>
      <c r="K5051">
        <v>2.1</v>
      </c>
      <c r="O5051">
        <v>0</v>
      </c>
      <c r="P5051">
        <v>0</v>
      </c>
    </row>
    <row r="5052" spans="1:16" hidden="1" x14ac:dyDescent="0.3">
      <c r="A5052" t="s">
        <v>10332</v>
      </c>
      <c r="B5052" t="s">
        <v>10333</v>
      </c>
      <c r="C5052" t="s">
        <v>10398</v>
      </c>
      <c r="D5052" t="s">
        <v>141</v>
      </c>
    </row>
    <row r="5053" spans="1:16" hidden="1" x14ac:dyDescent="0.3">
      <c r="A5053" t="s">
        <v>10334</v>
      </c>
      <c r="B5053" t="s">
        <v>10335</v>
      </c>
      <c r="C5053" t="s">
        <v>10398</v>
      </c>
      <c r="D5053" t="s">
        <v>1359</v>
      </c>
      <c r="F5053">
        <v>999.99</v>
      </c>
      <c r="G5053">
        <v>-29.5936466781231</v>
      </c>
      <c r="H5053">
        <v>-4.4216633567959702</v>
      </c>
      <c r="I5053">
        <v>-18.095296967365801</v>
      </c>
      <c r="J5053">
        <v>-1.71336738114487</v>
      </c>
      <c r="K5053">
        <v>999.99580440350496</v>
      </c>
      <c r="N5053">
        <v>1.4594201023212501</v>
      </c>
      <c r="O5053">
        <v>3.0010300103000902</v>
      </c>
      <c r="P5053">
        <v>11.116173120728901</v>
      </c>
    </row>
    <row r="5054" spans="1:16" hidden="1" x14ac:dyDescent="0.3">
      <c r="A5054" t="s">
        <v>10336</v>
      </c>
      <c r="B5054" t="s">
        <v>10337</v>
      </c>
      <c r="C5054" t="s">
        <v>10398</v>
      </c>
      <c r="D5054" t="s">
        <v>753</v>
      </c>
      <c r="F5054">
        <v>11.08</v>
      </c>
      <c r="G5054">
        <v>-20.323429715598401</v>
      </c>
      <c r="H5054">
        <v>-2.55250447829129</v>
      </c>
      <c r="I5054">
        <v>-8.8250800048412295</v>
      </c>
      <c r="J5054">
        <v>-1.6215400165902401</v>
      </c>
      <c r="K5054">
        <v>10.654846819664501</v>
      </c>
      <c r="N5054">
        <v>1.19260853736967</v>
      </c>
      <c r="O5054">
        <v>8.2129963898916998</v>
      </c>
      <c r="P5054">
        <v>10.8</v>
      </c>
    </row>
    <row r="5055" spans="1:16" hidden="1" x14ac:dyDescent="0.3">
      <c r="A5055" t="s">
        <v>10338</v>
      </c>
      <c r="B5055" t="s">
        <v>10339</v>
      </c>
      <c r="C5055" t="s">
        <v>10398</v>
      </c>
      <c r="D5055" t="s">
        <v>753</v>
      </c>
      <c r="F5055">
        <v>10.94</v>
      </c>
      <c r="G5055">
        <v>-21.810395446596001</v>
      </c>
      <c r="H5055">
        <v>-0.184375221202742</v>
      </c>
      <c r="I5055">
        <v>-10.3120457358387</v>
      </c>
      <c r="J5055">
        <v>-0.70971774610838501</v>
      </c>
      <c r="K5055">
        <v>10.6572475431584</v>
      </c>
      <c r="N5055">
        <v>1.07696297769694</v>
      </c>
      <c r="O5055">
        <v>9.5063985374771605</v>
      </c>
      <c r="P5055">
        <v>20.0878155872667</v>
      </c>
    </row>
    <row r="5056" spans="1:16" hidden="1" x14ac:dyDescent="0.3">
      <c r="A5056" t="s">
        <v>10340</v>
      </c>
      <c r="B5056" t="s">
        <v>10341</v>
      </c>
      <c r="C5056" t="s">
        <v>10398</v>
      </c>
      <c r="D5056" t="s">
        <v>753</v>
      </c>
      <c r="F5056">
        <v>53.75</v>
      </c>
      <c r="G5056">
        <v>-24.919839472670301</v>
      </c>
      <c r="H5056">
        <v>0.54568277421530298</v>
      </c>
      <c r="I5056">
        <v>-13.421489761913101</v>
      </c>
      <c r="J5056">
        <v>0.44379748788439299</v>
      </c>
      <c r="K5056">
        <v>51.6616913943123</v>
      </c>
      <c r="O5056">
        <v>1.5813953488372099</v>
      </c>
      <c r="P5056">
        <v>8.5858585858585794</v>
      </c>
    </row>
    <row r="5057" spans="1:16" hidden="1" x14ac:dyDescent="0.3">
      <c r="A5057" t="s">
        <v>10342</v>
      </c>
      <c r="B5057" t="s">
        <v>10343</v>
      </c>
      <c r="C5057" t="s">
        <v>10398</v>
      </c>
      <c r="F5057">
        <v>433.2</v>
      </c>
      <c r="G5057">
        <v>72.978249510794299</v>
      </c>
      <c r="H5057">
        <v>30.515640718439101</v>
      </c>
      <c r="I5057">
        <v>84.476599221551496</v>
      </c>
      <c r="J5057">
        <v>-5.9194428234504297</v>
      </c>
      <c r="K5057">
        <v>366.02024194481203</v>
      </c>
      <c r="O5057">
        <v>10.572483841181899</v>
      </c>
      <c r="P5057">
        <v>116.6</v>
      </c>
    </row>
    <row r="5058" spans="1:16" hidden="1" x14ac:dyDescent="0.3">
      <c r="A5058" t="s">
        <v>10344</v>
      </c>
      <c r="B5058" t="s">
        <v>10345</v>
      </c>
      <c r="C5058" t="s">
        <v>10398</v>
      </c>
      <c r="D5058" t="s">
        <v>1060</v>
      </c>
      <c r="F5058">
        <v>101.35</v>
      </c>
      <c r="G5058">
        <v>-28.445942087304701</v>
      </c>
      <c r="H5058">
        <v>-4.4216633567959702</v>
      </c>
      <c r="I5058">
        <v>-16.947592376547501</v>
      </c>
      <c r="J5058">
        <v>-1.71336738114487</v>
      </c>
      <c r="O5058">
        <v>0.64134188455846597</v>
      </c>
      <c r="P5058">
        <v>1.1477045908183401</v>
      </c>
    </row>
    <row r="5059" spans="1:16" hidden="1" x14ac:dyDescent="0.3">
      <c r="A5059" t="s">
        <v>10346</v>
      </c>
      <c r="B5059" t="s">
        <v>10347</v>
      </c>
      <c r="C5059" t="s">
        <v>10398</v>
      </c>
      <c r="D5059" t="s">
        <v>753</v>
      </c>
      <c r="F5059">
        <v>88.01</v>
      </c>
      <c r="G5059">
        <v>-33.460386164742403</v>
      </c>
      <c r="H5059">
        <v>0.578336643204024</v>
      </c>
      <c r="I5059">
        <v>-21.962036453985199</v>
      </c>
      <c r="J5059">
        <v>2.7134068889714098</v>
      </c>
      <c r="K5059">
        <v>85.253292085246201</v>
      </c>
      <c r="O5059">
        <v>5.9879559141006604</v>
      </c>
      <c r="P5059">
        <v>11.3064373340078</v>
      </c>
    </row>
    <row r="5060" spans="1:16" hidden="1" x14ac:dyDescent="0.3">
      <c r="A5060" t="s">
        <v>10348</v>
      </c>
      <c r="B5060" t="s">
        <v>10349</v>
      </c>
      <c r="C5060" t="s">
        <v>10398</v>
      </c>
      <c r="D5060" t="s">
        <v>1359</v>
      </c>
      <c r="F5060">
        <v>1013.39</v>
      </c>
      <c r="G5060">
        <v>-28.265792742056099</v>
      </c>
      <c r="H5060">
        <v>-3.92972675314215</v>
      </c>
      <c r="I5060">
        <v>-16.7674430312988</v>
      </c>
      <c r="J5060">
        <v>-1.6135857152850199</v>
      </c>
      <c r="K5060">
        <v>1007.6547958477501</v>
      </c>
      <c r="O5060">
        <v>9.8678692310727391E-4</v>
      </c>
      <c r="P5060">
        <v>1.339</v>
      </c>
    </row>
    <row r="5061" spans="1:16" hidden="1" x14ac:dyDescent="0.3">
      <c r="A5061" t="s">
        <v>10350</v>
      </c>
      <c r="B5061" t="s">
        <v>10351</v>
      </c>
      <c r="C5061" t="s">
        <v>10398</v>
      </c>
      <c r="D5061" t="s">
        <v>753</v>
      </c>
      <c r="F5061">
        <v>102.82</v>
      </c>
      <c r="G5061">
        <v>-37.6093918919359</v>
      </c>
      <c r="H5061">
        <v>-2.8954719428534701</v>
      </c>
      <c r="I5061">
        <v>-26.1110421811787</v>
      </c>
      <c r="J5061">
        <v>-1.3141463490124501</v>
      </c>
      <c r="K5061">
        <v>101.832121568627</v>
      </c>
      <c r="O5061">
        <v>16.708811515269399</v>
      </c>
      <c r="P5061">
        <v>3.17078065422435</v>
      </c>
    </row>
    <row r="5062" spans="1:16" hidden="1" x14ac:dyDescent="0.3">
      <c r="A5062" t="s">
        <v>10352</v>
      </c>
      <c r="B5062" t="s">
        <v>10353</v>
      </c>
      <c r="C5062" t="s">
        <v>10398</v>
      </c>
      <c r="D5062" t="s">
        <v>753</v>
      </c>
      <c r="F5062">
        <v>34.19</v>
      </c>
      <c r="G5062">
        <v>-26.175618849931901</v>
      </c>
      <c r="H5062">
        <v>-1.9186476752519199</v>
      </c>
      <c r="I5062">
        <v>-14.677269139174699</v>
      </c>
      <c r="J5062">
        <v>-1.41829508843315</v>
      </c>
      <c r="O5062">
        <v>2.07663059374085</v>
      </c>
      <c r="P5062">
        <v>10.2903225806451</v>
      </c>
    </row>
    <row r="5063" spans="1:16" hidden="1" x14ac:dyDescent="0.3">
      <c r="A5063" t="s">
        <v>10354</v>
      </c>
      <c r="B5063" t="s">
        <v>10355</v>
      </c>
      <c r="C5063" t="s">
        <v>10398</v>
      </c>
      <c r="F5063">
        <v>1110</v>
      </c>
      <c r="G5063">
        <v>-15.7474928319692</v>
      </c>
      <c r="H5063">
        <v>10.158168575977101</v>
      </c>
      <c r="I5063">
        <v>-4.2491431212120299</v>
      </c>
      <c r="J5063">
        <v>4.0897586580968897</v>
      </c>
      <c r="O5063">
        <v>2.7432432432432399</v>
      </c>
      <c r="P5063">
        <v>37.037037037037003</v>
      </c>
    </row>
    <row r="5064" spans="1:16" hidden="1" x14ac:dyDescent="0.3">
      <c r="A5064" t="s">
        <v>10356</v>
      </c>
      <c r="B5064" t="s">
        <v>10357</v>
      </c>
      <c r="C5064" t="s">
        <v>10398</v>
      </c>
      <c r="D5064" t="s">
        <v>753</v>
      </c>
      <c r="F5064">
        <v>32.99</v>
      </c>
      <c r="G5064">
        <v>-27.330782449976802</v>
      </c>
      <c r="H5064">
        <v>0.43484878448437703</v>
      </c>
      <c r="I5064">
        <v>-15.832432739219501</v>
      </c>
      <c r="J5064">
        <v>6.1961666911438597E-2</v>
      </c>
      <c r="O5064">
        <v>1.5459230069718</v>
      </c>
      <c r="P5064">
        <v>9.9666666666666792</v>
      </c>
    </row>
    <row r="5065" spans="1:16" hidden="1" x14ac:dyDescent="0.3">
      <c r="A5065" t="s">
        <v>10358</v>
      </c>
      <c r="B5065" t="s">
        <v>10359</v>
      </c>
      <c r="C5065" t="s">
        <v>10398</v>
      </c>
      <c r="D5065" t="s">
        <v>753</v>
      </c>
      <c r="F5065">
        <v>12.61</v>
      </c>
      <c r="G5065">
        <v>-30.8465832482092</v>
      </c>
      <c r="H5065">
        <v>-8.4909926710386099</v>
      </c>
      <c r="I5065">
        <v>-19.348233537452</v>
      </c>
      <c r="J5065">
        <v>-2.41539546226812</v>
      </c>
      <c r="O5065">
        <v>11.022997620935699</v>
      </c>
      <c r="P5065">
        <v>3.3606557377049202</v>
      </c>
    </row>
    <row r="5066" spans="1:16" hidden="1" x14ac:dyDescent="0.3">
      <c r="A5066" t="s">
        <v>10360</v>
      </c>
      <c r="B5066" t="s">
        <v>10361</v>
      </c>
      <c r="C5066" t="s">
        <v>10398</v>
      </c>
      <c r="D5066" t="s">
        <v>753</v>
      </c>
      <c r="F5066">
        <v>34.14</v>
      </c>
      <c r="G5066">
        <v>-25.635059589207099</v>
      </c>
      <c r="H5066">
        <v>-3.4327511602121898</v>
      </c>
      <c r="I5066">
        <v>-14.136709878449899</v>
      </c>
      <c r="J5066">
        <v>-2.3619522868052498</v>
      </c>
      <c r="O5066">
        <v>5.4481546572934896</v>
      </c>
      <c r="P5066">
        <v>6.4546304957904699</v>
      </c>
    </row>
    <row r="5067" spans="1:16" hidden="1" x14ac:dyDescent="0.3">
      <c r="A5067" t="s">
        <v>5129</v>
      </c>
      <c r="B5067" t="s">
        <v>10362</v>
      </c>
      <c r="C5067" t="s">
        <v>10398</v>
      </c>
      <c r="D5067" t="s">
        <v>1509</v>
      </c>
      <c r="F5067">
        <v>77.400000000000006</v>
      </c>
      <c r="G5067">
        <v>-22.465618996462201</v>
      </c>
      <c r="H5067">
        <v>-8.2611695296354704</v>
      </c>
      <c r="I5067">
        <v>-10.9672692857049</v>
      </c>
      <c r="J5067">
        <v>4.67920193998612</v>
      </c>
      <c r="O5067">
        <v>4.6511627906976596</v>
      </c>
      <c r="P5067">
        <v>10.5714285714285</v>
      </c>
    </row>
    <row r="5068" spans="1:16" hidden="1" x14ac:dyDescent="0.3">
      <c r="A5068" t="s">
        <v>10363</v>
      </c>
      <c r="B5068" t="s">
        <v>10364</v>
      </c>
      <c r="C5068" t="s">
        <v>10398</v>
      </c>
      <c r="D5068" t="s">
        <v>753</v>
      </c>
      <c r="F5068">
        <v>102.09</v>
      </c>
      <c r="G5068">
        <v>-27.5648639477613</v>
      </c>
      <c r="H5068">
        <v>-3.25318238206312</v>
      </c>
      <c r="I5068">
        <v>-16.0665142370041</v>
      </c>
      <c r="J5068">
        <v>-1.84153459005743</v>
      </c>
      <c r="O5068">
        <v>17.3082574199235</v>
      </c>
      <c r="P5068">
        <v>2.2945891783567198</v>
      </c>
    </row>
    <row r="5069" spans="1:16" hidden="1" x14ac:dyDescent="0.3">
      <c r="A5069" t="s">
        <v>10365</v>
      </c>
      <c r="B5069" t="s">
        <v>10366</v>
      </c>
      <c r="C5069" t="s">
        <v>10398</v>
      </c>
      <c r="D5069" t="s">
        <v>753</v>
      </c>
      <c r="F5069">
        <v>9.4</v>
      </c>
      <c r="G5069">
        <v>-27.4197336346448</v>
      </c>
      <c r="H5069">
        <v>-2.0225357668286801</v>
      </c>
      <c r="I5069">
        <v>-15.9213839238876</v>
      </c>
      <c r="J5069">
        <v>-1.28555989451385</v>
      </c>
      <c r="O5069">
        <v>9.0425531914893593</v>
      </c>
      <c r="P5069">
        <v>13.2530120481927</v>
      </c>
    </row>
    <row r="5070" spans="1:16" hidden="1" x14ac:dyDescent="0.3">
      <c r="A5070" t="s">
        <v>10367</v>
      </c>
      <c r="B5070" t="s">
        <v>10368</v>
      </c>
      <c r="C5070" t="s">
        <v>10398</v>
      </c>
      <c r="F5070">
        <v>25</v>
      </c>
      <c r="G5070">
        <v>-13.584365935663699</v>
      </c>
      <c r="H5070">
        <v>205.12672373997799</v>
      </c>
      <c r="I5070">
        <v>-2.0860162249064902</v>
      </c>
      <c r="J5070">
        <v>23.757343915926199</v>
      </c>
      <c r="O5070">
        <v>0.72000000000000897</v>
      </c>
      <c r="P5070">
        <v>43.348623853210903</v>
      </c>
    </row>
    <row r="5071" spans="1:16" hidden="1" x14ac:dyDescent="0.3">
      <c r="A5071" t="s">
        <v>10369</v>
      </c>
      <c r="B5071" t="s">
        <v>10370</v>
      </c>
      <c r="C5071" t="s">
        <v>10398</v>
      </c>
      <c r="D5071" t="s">
        <v>753</v>
      </c>
      <c r="F5071">
        <v>73.03</v>
      </c>
      <c r="G5071">
        <v>-34.798734943958998</v>
      </c>
      <c r="H5071">
        <v>-11.1194826714377</v>
      </c>
      <c r="I5071">
        <v>-23.300385233201801</v>
      </c>
      <c r="J5071">
        <v>-6.50806936789985</v>
      </c>
      <c r="O5071">
        <v>9.5440230042448295</v>
      </c>
      <c r="P5071">
        <v>5.0640195655301303</v>
      </c>
    </row>
    <row r="5072" spans="1:16" hidden="1" x14ac:dyDescent="0.3">
      <c r="A5072" t="s">
        <v>10371</v>
      </c>
      <c r="B5072" t="s">
        <v>10372</v>
      </c>
      <c r="C5072" t="s">
        <v>10398</v>
      </c>
      <c r="D5072" t="s">
        <v>753</v>
      </c>
      <c r="F5072">
        <v>16.86</v>
      </c>
      <c r="G5072">
        <v>-28.635562845787799</v>
      </c>
      <c r="H5072">
        <v>-4.0019990882108303</v>
      </c>
      <c r="I5072">
        <v>-17.1372131350305</v>
      </c>
      <c r="J5072">
        <v>-2.4835095612396501</v>
      </c>
      <c r="O5072">
        <v>2.7283511269276399</v>
      </c>
      <c r="P5072">
        <v>3.11926605504586</v>
      </c>
    </row>
    <row r="5073" spans="1:16" hidden="1" x14ac:dyDescent="0.3">
      <c r="A5073" t="s">
        <v>10373</v>
      </c>
      <c r="B5073" t="s">
        <v>10374</v>
      </c>
      <c r="C5073" t="s">
        <v>10398</v>
      </c>
      <c r="D5073" t="s">
        <v>753</v>
      </c>
      <c r="F5073">
        <v>99.32</v>
      </c>
      <c r="G5073">
        <v>-27.191337161678099</v>
      </c>
      <c r="H5073">
        <v>-2.7666469094275499</v>
      </c>
      <c r="I5073">
        <v>-15.6929874509208</v>
      </c>
      <c r="J5073">
        <v>0.224577160654932</v>
      </c>
      <c r="O5073">
        <v>0.66451872734596396</v>
      </c>
      <c r="P5073">
        <v>3.3399230048902302</v>
      </c>
    </row>
    <row r="5074" spans="1:16" hidden="1" x14ac:dyDescent="0.3">
      <c r="A5074" t="s">
        <v>10375</v>
      </c>
      <c r="B5074" t="s">
        <v>10376</v>
      </c>
      <c r="C5074" t="s">
        <v>10398</v>
      </c>
      <c r="F5074">
        <v>53.53</v>
      </c>
      <c r="G5074">
        <v>-27.143885912572799</v>
      </c>
      <c r="H5074">
        <v>-3.7849592369457699</v>
      </c>
      <c r="I5074">
        <v>-15.645536201815601</v>
      </c>
      <c r="J5074">
        <v>-1.07666326129468</v>
      </c>
      <c r="O5074">
        <v>0.42966560807022802</v>
      </c>
      <c r="P5074">
        <v>3.94174757281553</v>
      </c>
    </row>
    <row r="5075" spans="1:16" hidden="1" x14ac:dyDescent="0.3">
      <c r="A5075" t="s">
        <v>10377</v>
      </c>
      <c r="B5075" t="s">
        <v>10378</v>
      </c>
      <c r="C5075" t="s">
        <v>10398</v>
      </c>
      <c r="F5075">
        <v>5.93</v>
      </c>
      <c r="G5075">
        <v>-34.561595396071802</v>
      </c>
      <c r="H5075">
        <v>-4.4216633567959702</v>
      </c>
      <c r="I5075">
        <v>-23.063245685314602</v>
      </c>
      <c r="J5075">
        <v>-1.71336738114487</v>
      </c>
      <c r="O5075">
        <v>5.2276559865092898</v>
      </c>
      <c r="P5075">
        <v>0</v>
      </c>
    </row>
    <row r="5076" spans="1:16" hidden="1" x14ac:dyDescent="0.3">
      <c r="A5076" t="s">
        <v>10379</v>
      </c>
      <c r="B5076" t="s">
        <v>10380</v>
      </c>
      <c r="C5076" t="s">
        <v>10398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Price_Filter_20_09_2024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2024-09-21T11:08:15Z</dcterms:created>
  <dcterms:modified xsi:type="dcterms:W3CDTF">2024-11-22T13:29:18Z</dcterms:modified>
</cp:coreProperties>
</file>